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立工部\生産管理システム\2020\DOC(SVN)\40.内部設計\03.中日程\"/>
    </mc:Choice>
  </mc:AlternateContent>
  <xr:revisionPtr revIDLastSave="0" documentId="13_ncr:1_{1BFC1365-461C-4E6A-969D-CCC8895EFF5B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'030401パターン'!$A$2:$CP$235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235" i="14" l="1"/>
  <c r="CK234" i="14"/>
  <c r="CK233" i="14"/>
  <c r="CK232" i="14"/>
  <c r="CK231" i="14"/>
  <c r="CK230" i="14"/>
  <c r="CK229" i="14"/>
  <c r="CK228" i="14"/>
  <c r="CK227" i="14"/>
  <c r="CK226" i="14"/>
  <c r="CK225" i="14"/>
  <c r="CK224" i="14"/>
  <c r="CK223" i="14"/>
  <c r="CK222" i="14"/>
  <c r="CK221" i="14"/>
  <c r="CK220" i="14"/>
  <c r="CK219" i="14"/>
  <c r="CK218" i="14"/>
  <c r="CK217" i="14"/>
  <c r="CK216" i="14"/>
  <c r="CK215" i="14"/>
  <c r="CK214" i="14"/>
  <c r="CK213" i="14"/>
  <c r="CK212" i="14"/>
  <c r="CK211" i="14"/>
  <c r="CK210" i="14"/>
  <c r="CK209" i="14"/>
  <c r="CK208" i="14"/>
  <c r="CK207" i="14"/>
  <c r="CK206" i="14"/>
  <c r="CK205" i="14"/>
  <c r="CK204" i="14"/>
  <c r="CK203" i="14"/>
  <c r="CK202" i="14"/>
  <c r="CK201" i="14"/>
  <c r="CK200" i="14"/>
  <c r="CK199" i="14"/>
  <c r="CK198" i="14"/>
  <c r="CK197" i="14"/>
  <c r="CK196" i="14"/>
  <c r="CK195" i="14"/>
  <c r="CK194" i="14"/>
  <c r="CK193" i="14"/>
  <c r="CK192" i="14"/>
  <c r="CK191" i="14"/>
  <c r="CK190" i="14"/>
  <c r="CK189" i="14"/>
  <c r="CK188" i="14"/>
  <c r="CK187" i="14"/>
  <c r="CK186" i="14"/>
  <c r="CK185" i="14"/>
  <c r="CK184" i="14"/>
  <c r="CK183" i="14"/>
  <c r="CK182" i="14"/>
  <c r="CK181" i="14"/>
  <c r="CK180" i="14"/>
  <c r="CK179" i="14"/>
  <c r="CK178" i="14"/>
  <c r="CK177" i="14"/>
  <c r="CK176" i="14"/>
  <c r="CK175" i="14"/>
  <c r="CK174" i="14"/>
  <c r="CK173" i="14"/>
  <c r="CK172" i="14"/>
  <c r="CK171" i="14"/>
  <c r="CK170" i="14"/>
  <c r="CK169" i="14"/>
  <c r="CK168" i="14"/>
  <c r="CK167" i="14"/>
  <c r="CK166" i="14"/>
  <c r="CK165" i="14"/>
  <c r="CK164" i="14"/>
  <c r="CK163" i="14"/>
  <c r="CK162" i="14"/>
  <c r="CK161" i="14"/>
  <c r="CK160" i="14"/>
  <c r="CK159" i="14"/>
  <c r="CK158" i="14"/>
  <c r="CK157" i="14"/>
  <c r="CK156" i="14"/>
  <c r="CK155" i="14"/>
  <c r="CK154" i="14"/>
  <c r="CK153" i="14"/>
  <c r="CK152" i="14"/>
  <c r="CK151" i="14"/>
  <c r="CK150" i="14"/>
  <c r="CK149" i="14"/>
  <c r="CK148" i="14"/>
  <c r="CK147" i="14"/>
  <c r="CK146" i="14"/>
  <c r="CK145" i="14"/>
  <c r="CK144" i="14"/>
  <c r="CK143" i="14"/>
  <c r="CK142" i="14"/>
  <c r="CK141" i="14"/>
  <c r="CK140" i="14"/>
  <c r="CK139" i="14"/>
  <c r="CK138" i="14"/>
  <c r="CK137" i="14"/>
  <c r="CK136" i="14"/>
  <c r="CK135" i="14"/>
  <c r="CK134" i="14"/>
  <c r="CK133" i="14"/>
  <c r="CK132" i="14"/>
  <c r="CK131" i="14"/>
  <c r="CK130" i="14"/>
  <c r="CK129" i="14"/>
  <c r="CK128" i="14"/>
  <c r="CK127" i="14"/>
  <c r="CK126" i="14"/>
  <c r="CK125" i="14"/>
  <c r="CK124" i="14"/>
  <c r="CK123" i="14"/>
  <c r="CK122" i="14"/>
  <c r="CK121" i="14"/>
  <c r="CK120" i="14"/>
  <c r="CK119" i="14"/>
  <c r="CK118" i="14"/>
  <c r="CK117" i="14"/>
  <c r="CK116" i="14"/>
  <c r="CK115" i="14"/>
  <c r="CK114" i="14"/>
  <c r="CK113" i="14"/>
  <c r="CK112" i="14"/>
  <c r="CK111" i="14"/>
  <c r="CK110" i="14"/>
  <c r="CK109" i="14"/>
  <c r="CK108" i="14"/>
  <c r="CK107" i="14"/>
  <c r="CK106" i="14"/>
  <c r="CK105" i="14"/>
  <c r="CK104" i="14"/>
  <c r="CK103" i="14"/>
  <c r="CK102" i="14"/>
  <c r="CK101" i="14"/>
  <c r="CK100" i="14"/>
  <c r="CK99" i="14"/>
  <c r="CK98" i="14"/>
  <c r="CK97" i="14"/>
  <c r="CK96" i="14"/>
  <c r="CK95" i="14"/>
  <c r="CK94" i="14"/>
  <c r="CK93" i="14"/>
  <c r="CK92" i="14"/>
  <c r="CK91" i="14"/>
  <c r="CK90" i="14"/>
  <c r="CK89" i="14"/>
  <c r="CK88" i="14"/>
  <c r="CK87" i="14"/>
  <c r="CK86" i="14"/>
  <c r="CK85" i="14"/>
  <c r="CK84" i="14"/>
  <c r="CK83" i="14"/>
  <c r="CK82" i="14"/>
  <c r="CK81" i="14"/>
  <c r="CK80" i="14"/>
  <c r="CK79" i="14"/>
  <c r="CK78" i="14"/>
  <c r="CK77" i="14"/>
  <c r="CK76" i="14"/>
  <c r="CK75" i="14"/>
  <c r="CK74" i="14"/>
  <c r="CK73" i="14"/>
  <c r="CK72" i="14"/>
  <c r="CK71" i="14"/>
  <c r="CK70" i="14"/>
  <c r="CK69" i="14"/>
  <c r="CK68" i="14"/>
  <c r="CK67" i="14"/>
  <c r="CK66" i="14"/>
  <c r="CK65" i="14"/>
  <c r="CK64" i="14"/>
  <c r="CK63" i="14"/>
  <c r="CK62" i="14"/>
  <c r="CK61" i="14"/>
  <c r="CK60" i="14"/>
  <c r="CK59" i="14"/>
  <c r="CK58" i="14"/>
  <c r="CK57" i="14"/>
  <c r="CK56" i="14"/>
  <c r="CK55" i="14"/>
  <c r="CK54" i="14"/>
  <c r="CK53" i="14"/>
  <c r="CK52" i="14"/>
  <c r="CK51" i="14"/>
  <c r="CK50" i="14"/>
  <c r="CK49" i="14"/>
  <c r="CK48" i="14"/>
  <c r="CK47" i="14"/>
  <c r="CK46" i="14"/>
  <c r="CK45" i="14"/>
  <c r="CK44" i="14"/>
  <c r="CK43" i="14"/>
  <c r="CK42" i="14"/>
  <c r="CK41" i="14"/>
  <c r="CK40" i="14"/>
  <c r="CK39" i="14"/>
  <c r="CK38" i="14"/>
  <c r="CK37" i="14"/>
  <c r="CK36" i="14"/>
  <c r="CK35" i="14"/>
  <c r="CK34" i="14"/>
  <c r="CK33" i="14"/>
  <c r="CK32" i="14"/>
  <c r="CK31" i="14"/>
  <c r="CK30" i="14"/>
  <c r="CK29" i="14"/>
  <c r="CK2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CK7" i="14"/>
  <c r="CK6" i="14"/>
  <c r="CK5" i="14"/>
  <c r="CK4" i="14"/>
  <c r="CK3" i="14"/>
  <c r="CF235" i="14" l="1"/>
  <c r="CF234" i="14"/>
  <c r="CF233" i="14"/>
  <c r="CF232" i="14"/>
  <c r="CF231" i="14"/>
  <c r="CF230" i="14"/>
  <c r="CF229" i="14"/>
  <c r="CF228" i="14"/>
  <c r="CF227" i="14"/>
  <c r="CF226" i="14"/>
  <c r="CF225" i="14"/>
  <c r="CF224" i="14"/>
  <c r="CF223" i="14"/>
  <c r="CF222" i="14"/>
  <c r="CF221" i="14"/>
  <c r="CF220" i="14"/>
  <c r="CF219" i="14"/>
  <c r="CF218" i="14"/>
  <c r="CF217" i="14"/>
  <c r="CF216" i="14"/>
  <c r="CF215" i="14"/>
  <c r="CF214" i="14"/>
  <c r="CF213" i="14"/>
  <c r="CF212" i="14"/>
  <c r="CF211" i="14"/>
  <c r="CF210" i="14"/>
  <c r="CF209" i="14"/>
  <c r="CF208" i="14"/>
  <c r="CF207" i="14"/>
  <c r="CF206" i="14"/>
  <c r="CF205" i="14"/>
  <c r="CF204" i="14"/>
  <c r="CF203" i="14"/>
  <c r="CF202" i="14"/>
  <c r="CF201" i="14"/>
  <c r="CF200" i="14"/>
  <c r="CF199" i="14"/>
  <c r="CF198" i="14"/>
  <c r="CF197" i="14"/>
  <c r="CF196" i="14"/>
  <c r="CF195" i="14"/>
  <c r="CF194" i="14"/>
  <c r="CF193" i="14"/>
  <c r="CF192" i="14"/>
  <c r="CF191" i="14"/>
  <c r="CF190" i="14"/>
  <c r="CF189" i="14"/>
  <c r="CF188" i="14"/>
  <c r="CF187" i="14"/>
  <c r="CF186" i="14"/>
  <c r="CF185" i="14"/>
  <c r="CF184" i="14"/>
  <c r="CF183" i="14"/>
  <c r="CF182" i="14"/>
  <c r="CF181" i="14"/>
  <c r="CF180" i="14"/>
  <c r="CF179" i="14"/>
  <c r="CF178" i="14"/>
  <c r="CF177" i="14"/>
  <c r="CF176" i="14"/>
  <c r="CF175" i="14"/>
  <c r="CF174" i="14"/>
  <c r="CF173" i="14"/>
  <c r="CF172" i="14"/>
  <c r="CF171" i="14"/>
  <c r="CF170" i="14"/>
  <c r="CF169" i="14"/>
  <c r="CF168" i="14"/>
  <c r="CF167" i="14"/>
  <c r="CF166" i="14"/>
  <c r="CF165" i="14"/>
  <c r="CF164" i="14"/>
  <c r="CF163" i="14"/>
  <c r="CF162" i="14"/>
  <c r="CF161" i="14"/>
  <c r="CF160" i="14"/>
  <c r="CF159" i="14"/>
  <c r="CF158" i="14"/>
  <c r="CF157" i="14"/>
  <c r="CF156" i="14"/>
  <c r="CF155" i="14"/>
  <c r="CF154" i="14"/>
  <c r="CF153" i="14"/>
  <c r="CF152" i="14"/>
  <c r="CF151" i="14"/>
  <c r="CF150" i="14"/>
  <c r="CF149" i="14"/>
  <c r="CF148" i="14"/>
  <c r="CF147" i="14"/>
  <c r="CF146" i="14"/>
  <c r="CF145" i="14"/>
  <c r="CF144" i="14"/>
  <c r="CF143" i="14"/>
  <c r="CF142" i="14"/>
  <c r="CF141" i="14"/>
  <c r="CF140" i="14"/>
  <c r="CF139" i="14"/>
  <c r="CF138" i="14"/>
  <c r="CF137" i="14"/>
  <c r="CF136" i="14"/>
  <c r="CF135" i="14"/>
  <c r="CF134" i="14"/>
  <c r="CF133" i="14"/>
  <c r="CF132" i="14"/>
  <c r="CF131" i="14"/>
  <c r="CF130" i="14"/>
  <c r="CF129" i="14"/>
  <c r="CF128" i="14"/>
  <c r="CF127" i="14"/>
  <c r="CF126" i="14"/>
  <c r="CF125" i="14"/>
  <c r="CF124" i="14"/>
  <c r="CF123" i="14"/>
  <c r="CF122" i="14"/>
  <c r="CF121" i="14"/>
  <c r="CF120" i="14"/>
  <c r="CF119" i="14"/>
  <c r="CF117" i="14"/>
  <c r="CF116" i="14"/>
  <c r="CF115" i="14"/>
  <c r="CF114" i="14"/>
  <c r="CF113" i="14"/>
  <c r="CF112" i="14"/>
  <c r="CF111" i="14"/>
  <c r="CF110" i="14"/>
  <c r="CF109" i="14"/>
  <c r="CF108" i="14"/>
  <c r="CF107" i="14"/>
  <c r="CF106" i="14"/>
  <c r="CF105" i="14"/>
  <c r="CF104" i="14"/>
  <c r="CF103" i="14"/>
  <c r="CF102" i="14"/>
  <c r="CF101" i="14"/>
  <c r="CF100" i="14"/>
  <c r="CF99" i="14"/>
  <c r="CF98" i="14"/>
  <c r="CF97" i="14"/>
  <c r="CF96" i="14"/>
  <c r="CF95" i="14"/>
  <c r="CF94" i="14"/>
  <c r="CF93" i="14"/>
  <c r="CF92" i="14"/>
  <c r="CF91" i="14"/>
  <c r="CF90" i="14"/>
  <c r="CF89" i="14"/>
  <c r="CF88" i="14"/>
  <c r="CF87" i="14"/>
  <c r="CF86" i="14"/>
  <c r="CF85" i="14"/>
  <c r="CF84" i="14"/>
  <c r="CF83" i="14"/>
  <c r="CF82" i="14"/>
  <c r="CF81" i="14"/>
  <c r="CF80" i="14"/>
  <c r="CF79" i="14"/>
  <c r="CF78" i="14"/>
  <c r="CF77" i="14"/>
  <c r="CF76" i="14"/>
  <c r="CF75" i="14"/>
  <c r="CF74" i="14"/>
  <c r="CF73" i="14"/>
  <c r="CF72" i="14"/>
  <c r="CF71" i="14"/>
  <c r="CF70" i="14"/>
  <c r="CF69" i="14"/>
  <c r="CF68" i="14"/>
  <c r="CF67" i="14"/>
  <c r="CF66" i="14"/>
  <c r="CF65" i="14"/>
  <c r="CF64" i="14"/>
  <c r="CF63" i="14"/>
  <c r="CF62" i="14"/>
  <c r="CF61" i="14"/>
  <c r="CF60" i="14"/>
  <c r="CF59" i="14"/>
  <c r="CF58" i="14"/>
  <c r="CF57" i="14"/>
  <c r="CF56" i="14"/>
  <c r="CF55" i="14"/>
  <c r="CF54" i="14"/>
  <c r="CF53" i="14"/>
  <c r="CF52" i="14"/>
  <c r="CF51" i="14"/>
  <c r="CF50" i="14"/>
  <c r="CF49" i="14"/>
  <c r="CF48" i="14"/>
  <c r="CF47" i="14"/>
  <c r="CF46" i="14"/>
  <c r="CF45" i="14"/>
  <c r="CF44" i="14"/>
  <c r="CF43" i="14"/>
  <c r="CF42" i="14"/>
  <c r="CF41" i="14"/>
  <c r="CF40" i="14"/>
  <c r="CF39" i="14"/>
  <c r="CF38" i="14"/>
  <c r="CF37" i="14"/>
  <c r="CF36" i="14"/>
  <c r="CF35" i="14"/>
  <c r="CF34" i="14"/>
  <c r="CF33" i="14"/>
  <c r="CF32" i="14"/>
  <c r="CF31" i="14"/>
  <c r="CF30" i="14"/>
  <c r="CF29" i="14"/>
  <c r="CF28" i="14"/>
  <c r="CF27" i="14"/>
  <c r="CF26" i="14"/>
  <c r="CF25" i="14"/>
  <c r="CF24" i="14"/>
  <c r="CF23" i="14"/>
  <c r="CF22" i="14"/>
  <c r="CF21" i="14"/>
  <c r="CF20" i="14"/>
  <c r="CF19" i="14"/>
  <c r="CF18" i="14"/>
  <c r="CF17" i="14"/>
  <c r="CF16" i="14"/>
  <c r="CF15" i="14"/>
  <c r="CF14" i="14"/>
  <c r="CF13" i="14"/>
  <c r="CF12" i="14"/>
  <c r="CF11" i="14"/>
  <c r="CF10" i="14"/>
  <c r="CF9" i="14"/>
  <c r="CF8" i="14"/>
  <c r="CF7" i="14"/>
  <c r="CF6" i="14"/>
  <c r="CF5" i="14"/>
  <c r="CF4" i="14"/>
  <c r="CF3" i="14"/>
  <c r="CF118" i="14"/>
  <c r="CE235" i="14"/>
  <c r="CE234" i="14"/>
  <c r="CE233" i="14"/>
  <c r="CE232" i="14"/>
  <c r="CE231" i="14"/>
  <c r="CE230" i="14"/>
  <c r="CE229" i="14"/>
  <c r="CE228" i="14"/>
  <c r="CE227" i="14"/>
  <c r="CE226" i="14"/>
  <c r="CE225" i="14"/>
  <c r="CE224" i="14"/>
  <c r="CE223" i="14"/>
  <c r="CE222" i="14"/>
  <c r="CE221" i="14"/>
  <c r="CE220" i="14"/>
  <c r="CE219" i="14"/>
  <c r="CE218" i="14"/>
  <c r="CE217" i="14"/>
  <c r="CE216" i="14"/>
  <c r="CE215" i="14"/>
  <c r="CE214" i="14"/>
  <c r="CE213" i="14"/>
  <c r="CE212" i="14"/>
  <c r="CE211" i="14"/>
  <c r="CE210" i="14"/>
  <c r="CE209" i="14"/>
  <c r="CE208" i="14"/>
  <c r="CE207" i="14"/>
  <c r="CE206" i="14"/>
  <c r="CE205" i="14"/>
  <c r="CE204" i="14"/>
  <c r="CE203" i="14"/>
  <c r="CE202" i="14"/>
  <c r="CE201" i="14"/>
  <c r="CE200" i="14"/>
  <c r="CE199" i="14"/>
  <c r="CE198" i="14"/>
  <c r="CE197" i="14"/>
  <c r="CE196" i="14"/>
  <c r="CE195" i="14"/>
  <c r="CE194" i="14"/>
  <c r="CE193" i="14"/>
  <c r="CE192" i="14"/>
  <c r="CE191" i="14"/>
  <c r="CE190" i="14"/>
  <c r="CE189" i="14"/>
  <c r="CE188" i="14"/>
  <c r="CE187" i="14"/>
  <c r="CE186" i="14"/>
  <c r="CE185" i="14"/>
  <c r="CE184" i="14"/>
  <c r="CE183" i="14"/>
  <c r="CE182" i="14"/>
  <c r="CE181" i="14"/>
  <c r="CE180" i="14"/>
  <c r="CE179" i="14"/>
  <c r="CE178" i="14"/>
  <c r="CE177" i="14"/>
  <c r="CE176" i="14"/>
  <c r="CE175" i="14"/>
  <c r="CE174" i="14"/>
  <c r="CE173" i="14"/>
  <c r="CE172" i="14"/>
  <c r="CE171" i="14"/>
  <c r="CE170" i="14"/>
  <c r="CE169" i="14"/>
  <c r="CE168" i="14"/>
  <c r="CE167" i="14"/>
  <c r="CE166" i="14"/>
  <c r="CE165" i="14"/>
  <c r="CE164" i="14"/>
  <c r="CE163" i="14"/>
  <c r="CE162" i="14"/>
  <c r="CE161" i="14"/>
  <c r="CE160" i="14"/>
  <c r="CE159" i="14"/>
  <c r="CE158" i="14"/>
  <c r="CE157" i="14"/>
  <c r="CE156" i="14"/>
  <c r="CE155" i="14"/>
  <c r="CE154" i="14"/>
  <c r="CE153" i="14"/>
  <c r="CE152" i="14"/>
  <c r="CE151" i="14"/>
  <c r="CE150" i="14"/>
  <c r="CE149" i="14"/>
  <c r="CE148" i="14"/>
  <c r="CE147" i="14"/>
  <c r="CE146" i="14"/>
  <c r="CE145" i="14"/>
  <c r="CE144" i="14"/>
  <c r="CE143" i="14"/>
  <c r="CE142" i="14"/>
  <c r="CE141" i="14"/>
  <c r="CE140" i="14"/>
  <c r="CE139" i="14"/>
  <c r="CE138" i="14"/>
  <c r="CE137" i="14"/>
  <c r="CE136" i="14"/>
  <c r="CE135" i="14"/>
  <c r="CE134" i="14"/>
  <c r="CE133" i="14"/>
  <c r="CE132" i="14"/>
  <c r="CE131" i="14"/>
  <c r="CE130" i="14"/>
  <c r="CE129" i="14"/>
  <c r="CE128" i="14"/>
  <c r="CE127" i="14"/>
  <c r="CE126" i="14"/>
  <c r="CE125" i="14"/>
  <c r="CE124" i="14"/>
  <c r="CE123" i="14"/>
  <c r="CE122" i="14"/>
  <c r="CE121" i="14"/>
  <c r="CE120" i="14"/>
  <c r="CE119" i="14"/>
  <c r="CE117" i="14"/>
  <c r="CE116" i="14"/>
  <c r="CE115" i="14"/>
  <c r="CE114" i="14"/>
  <c r="CE113" i="14"/>
  <c r="CE112" i="14"/>
  <c r="CE111" i="14"/>
  <c r="CE110" i="14"/>
  <c r="CE109" i="14"/>
  <c r="CE108" i="14"/>
  <c r="CE107" i="14"/>
  <c r="CE106" i="14"/>
  <c r="CE105" i="14"/>
  <c r="CE104" i="14"/>
  <c r="CE103" i="14"/>
  <c r="CE102" i="14"/>
  <c r="CE101" i="14"/>
  <c r="CE100" i="14"/>
  <c r="CE99" i="14"/>
  <c r="CE98" i="14"/>
  <c r="CE97" i="14"/>
  <c r="CE96" i="14"/>
  <c r="CE95" i="14"/>
  <c r="CE94" i="14"/>
  <c r="CE93" i="14"/>
  <c r="CE92" i="14"/>
  <c r="CE91" i="14"/>
  <c r="CE90" i="14"/>
  <c r="CE89" i="14"/>
  <c r="CE88" i="14"/>
  <c r="CE87" i="14"/>
  <c r="CE86" i="14"/>
  <c r="CE85" i="14"/>
  <c r="CE84" i="14"/>
  <c r="CE83" i="14"/>
  <c r="CE82" i="14"/>
  <c r="CE81" i="14"/>
  <c r="CE80" i="14"/>
  <c r="CE79" i="14"/>
  <c r="CE78" i="14"/>
  <c r="CE77" i="14"/>
  <c r="CE76" i="14"/>
  <c r="CE75" i="14"/>
  <c r="CE74" i="14"/>
  <c r="CE73" i="14"/>
  <c r="CE72" i="14"/>
  <c r="CE71" i="14"/>
  <c r="CE70" i="14"/>
  <c r="CE69" i="14"/>
  <c r="CE68" i="14"/>
  <c r="CE67" i="14"/>
  <c r="CE66" i="14"/>
  <c r="CE65" i="14"/>
  <c r="CE64" i="14"/>
  <c r="CE63" i="14"/>
  <c r="CE62" i="14"/>
  <c r="CE61" i="14"/>
  <c r="CE60" i="14"/>
  <c r="CE59" i="14"/>
  <c r="CE58" i="14"/>
  <c r="CE57" i="14"/>
  <c r="CE56" i="14"/>
  <c r="CE55" i="14"/>
  <c r="CE54" i="14"/>
  <c r="CE53" i="14"/>
  <c r="CE52" i="14"/>
  <c r="CE51" i="14"/>
  <c r="CE50" i="14"/>
  <c r="CE49" i="14"/>
  <c r="CE48" i="14"/>
  <c r="CE47" i="14"/>
  <c r="CE46" i="14"/>
  <c r="CE45" i="14"/>
  <c r="CE44" i="14"/>
  <c r="CE43" i="14"/>
  <c r="CE42" i="14"/>
  <c r="CE41" i="14"/>
  <c r="CE40" i="14"/>
  <c r="CE39" i="14"/>
  <c r="CE38" i="14"/>
  <c r="CE37" i="14"/>
  <c r="CE36" i="14"/>
  <c r="CE35" i="14"/>
  <c r="CE34" i="14"/>
  <c r="CE33" i="14"/>
  <c r="CE32" i="14"/>
  <c r="CE31" i="14"/>
  <c r="CE30" i="14"/>
  <c r="CE29" i="14"/>
  <c r="CE28" i="14"/>
  <c r="CE27" i="14"/>
  <c r="CE26" i="14"/>
  <c r="CE25" i="14"/>
  <c r="CE24" i="14"/>
  <c r="CE23" i="14"/>
  <c r="CE22" i="14"/>
  <c r="CE21" i="14"/>
  <c r="CE20" i="14"/>
  <c r="CE19" i="14"/>
  <c r="CE18" i="14"/>
  <c r="CE17" i="14"/>
  <c r="CE16" i="14"/>
  <c r="CE15" i="14"/>
  <c r="CE14" i="14"/>
  <c r="CE13" i="14"/>
  <c r="CE12" i="14"/>
  <c r="CE11" i="14"/>
  <c r="CE10" i="14"/>
  <c r="CE9" i="14"/>
  <c r="CE8" i="14"/>
  <c r="CE7" i="14"/>
  <c r="CE6" i="14"/>
  <c r="CE5" i="14"/>
  <c r="CE4" i="14"/>
  <c r="CE3" i="14"/>
  <c r="CE118" i="14"/>
  <c r="CO235" i="14"/>
  <c r="CM235" i="14"/>
  <c r="CL235" i="14"/>
  <c r="CJ235" i="14"/>
  <c r="CI235" i="14"/>
  <c r="CH235" i="14"/>
  <c r="CG235" i="14"/>
  <c r="CC235" i="14"/>
  <c r="CB235" i="14"/>
  <c r="CA235" i="14"/>
  <c r="BZ235" i="14"/>
  <c r="CO234" i="14"/>
  <c r="CM234" i="14"/>
  <c r="CL234" i="14"/>
  <c r="CJ234" i="14"/>
  <c r="CI234" i="14"/>
  <c r="CH234" i="14"/>
  <c r="CG234" i="14"/>
  <c r="CC234" i="14"/>
  <c r="CB234" i="14"/>
  <c r="CA234" i="14"/>
  <c r="BZ234" i="14"/>
  <c r="CO233" i="14"/>
  <c r="CM233" i="14"/>
  <c r="CL233" i="14"/>
  <c r="CJ233" i="14"/>
  <c r="CI233" i="14"/>
  <c r="CH233" i="14"/>
  <c r="CG233" i="14"/>
  <c r="CC233" i="14"/>
  <c r="CB233" i="14"/>
  <c r="CA233" i="14"/>
  <c r="BZ233" i="14"/>
  <c r="CP232" i="14"/>
  <c r="CO232" i="14"/>
  <c r="CN232" i="14"/>
  <c r="CM232" i="14"/>
  <c r="CL232" i="14"/>
  <c r="CJ232" i="14"/>
  <c r="CI232" i="14"/>
  <c r="CH232" i="14"/>
  <c r="CG232" i="14"/>
  <c r="CD232" i="14"/>
  <c r="CC232" i="14"/>
  <c r="CB232" i="14"/>
  <c r="CA232" i="14"/>
  <c r="BZ232" i="14"/>
  <c r="CP231" i="14"/>
  <c r="CO231" i="14"/>
  <c r="CN231" i="14"/>
  <c r="CM231" i="14"/>
  <c r="CL231" i="14"/>
  <c r="CJ231" i="14"/>
  <c r="CI231" i="14"/>
  <c r="CH231" i="14"/>
  <c r="CG231" i="14"/>
  <c r="CD231" i="14"/>
  <c r="CC231" i="14"/>
  <c r="CB231" i="14"/>
  <c r="CA231" i="14"/>
  <c r="BZ231" i="14"/>
  <c r="CO230" i="14"/>
  <c r="CM230" i="14"/>
  <c r="CL230" i="14"/>
  <c r="CJ230" i="14"/>
  <c r="CI230" i="14"/>
  <c r="CH230" i="14"/>
  <c r="CG230" i="14"/>
  <c r="CC230" i="14"/>
  <c r="CB230" i="14"/>
  <c r="CA230" i="14"/>
  <c r="BZ230" i="14"/>
  <c r="CO229" i="14"/>
  <c r="CM229" i="14"/>
  <c r="CL229" i="14"/>
  <c r="CJ229" i="14"/>
  <c r="CI229" i="14"/>
  <c r="CH229" i="14"/>
  <c r="CG229" i="14"/>
  <c r="CC229" i="14"/>
  <c r="CB229" i="14"/>
  <c r="CA229" i="14"/>
  <c r="BZ229" i="14"/>
  <c r="CP228" i="14"/>
  <c r="CO228" i="14"/>
  <c r="CN228" i="14"/>
  <c r="CM228" i="14"/>
  <c r="CL228" i="14"/>
  <c r="CJ228" i="14"/>
  <c r="CI228" i="14"/>
  <c r="CH228" i="14"/>
  <c r="CG228" i="14"/>
  <c r="CD228" i="14"/>
  <c r="CC228" i="14"/>
  <c r="CB228" i="14"/>
  <c r="CA228" i="14"/>
  <c r="BZ228" i="14"/>
  <c r="CO227" i="14"/>
  <c r="CM227" i="14"/>
  <c r="CL227" i="14"/>
  <c r="CJ227" i="14"/>
  <c r="CI227" i="14"/>
  <c r="CH227" i="14"/>
  <c r="CG227" i="14"/>
  <c r="CC227" i="14"/>
  <c r="CB227" i="14"/>
  <c r="CA227" i="14"/>
  <c r="BZ227" i="14"/>
  <c r="CP226" i="14"/>
  <c r="CO226" i="14"/>
  <c r="CN226" i="14"/>
  <c r="CM226" i="14"/>
  <c r="CL226" i="14"/>
  <c r="CJ226" i="14"/>
  <c r="CI226" i="14"/>
  <c r="CH226" i="14"/>
  <c r="CG226" i="14"/>
  <c r="CD226" i="14"/>
  <c r="CC226" i="14"/>
  <c r="CB226" i="14"/>
  <c r="CA226" i="14"/>
  <c r="BZ226" i="14"/>
  <c r="CO225" i="14"/>
  <c r="CM225" i="14"/>
  <c r="CL225" i="14"/>
  <c r="CJ225" i="14"/>
  <c r="CI225" i="14"/>
  <c r="CH225" i="14"/>
  <c r="CG225" i="14"/>
  <c r="CC225" i="14"/>
  <c r="CB225" i="14"/>
  <c r="CA225" i="14"/>
  <c r="BZ225" i="14"/>
  <c r="CP224" i="14"/>
  <c r="CO224" i="14"/>
  <c r="CN224" i="14"/>
  <c r="CM224" i="14"/>
  <c r="CL224" i="14"/>
  <c r="CJ224" i="14"/>
  <c r="CI224" i="14"/>
  <c r="CH224" i="14"/>
  <c r="CG224" i="14"/>
  <c r="CD224" i="14"/>
  <c r="CC224" i="14"/>
  <c r="CB224" i="14"/>
  <c r="CA224" i="14"/>
  <c r="BZ224" i="14"/>
  <c r="CP223" i="14"/>
  <c r="CO223" i="14"/>
  <c r="CN223" i="14"/>
  <c r="CM223" i="14"/>
  <c r="CL223" i="14"/>
  <c r="CJ223" i="14"/>
  <c r="CI223" i="14"/>
  <c r="CH223" i="14"/>
  <c r="CG223" i="14"/>
  <c r="CD223" i="14"/>
  <c r="CC223" i="14"/>
  <c r="CB223" i="14"/>
  <c r="CA223" i="14"/>
  <c r="BZ223" i="14"/>
  <c r="CO222" i="14"/>
  <c r="CM222" i="14"/>
  <c r="CL222" i="14"/>
  <c r="CJ222" i="14"/>
  <c r="CI222" i="14"/>
  <c r="CH222" i="14"/>
  <c r="CG222" i="14"/>
  <c r="CC222" i="14"/>
  <c r="CB222" i="14"/>
  <c r="CA222" i="14"/>
  <c r="BZ222" i="14"/>
  <c r="CO221" i="14"/>
  <c r="CM221" i="14"/>
  <c r="CL221" i="14"/>
  <c r="CJ221" i="14"/>
  <c r="CI221" i="14"/>
  <c r="CH221" i="14"/>
  <c r="CG221" i="14"/>
  <c r="CC221" i="14"/>
  <c r="CB221" i="14"/>
  <c r="CA221" i="14"/>
  <c r="BZ221" i="14"/>
  <c r="CP220" i="14"/>
  <c r="CO220" i="14"/>
  <c r="CN220" i="14"/>
  <c r="CM220" i="14"/>
  <c r="CL220" i="14"/>
  <c r="CJ220" i="14"/>
  <c r="CI220" i="14"/>
  <c r="CH220" i="14"/>
  <c r="CG220" i="14"/>
  <c r="CD220" i="14"/>
  <c r="CC220" i="14"/>
  <c r="CB220" i="14"/>
  <c r="CA220" i="14"/>
  <c r="BZ220" i="14"/>
  <c r="CP219" i="14"/>
  <c r="CO219" i="14"/>
  <c r="CN219" i="14"/>
  <c r="CM219" i="14"/>
  <c r="CL219" i="14"/>
  <c r="CJ219" i="14"/>
  <c r="CI219" i="14"/>
  <c r="CH219" i="14"/>
  <c r="CG219" i="14"/>
  <c r="CD219" i="14"/>
  <c r="CC219" i="14"/>
  <c r="CB219" i="14"/>
  <c r="CA219" i="14"/>
  <c r="BZ219" i="14"/>
  <c r="CO218" i="14"/>
  <c r="CM218" i="14"/>
  <c r="CL218" i="14"/>
  <c r="CJ218" i="14"/>
  <c r="CI218" i="14"/>
  <c r="CH218" i="14"/>
  <c r="CG218" i="14"/>
  <c r="CC218" i="14"/>
  <c r="CB218" i="14"/>
  <c r="CA218" i="14"/>
  <c r="BZ218" i="14"/>
  <c r="CP217" i="14"/>
  <c r="CO217" i="14"/>
  <c r="CN217" i="14"/>
  <c r="CM217" i="14"/>
  <c r="CL217" i="14"/>
  <c r="CJ217" i="14"/>
  <c r="CI217" i="14"/>
  <c r="CH217" i="14"/>
  <c r="CG217" i="14"/>
  <c r="CD217" i="14"/>
  <c r="CC217" i="14"/>
  <c r="CB217" i="14"/>
  <c r="CA217" i="14"/>
  <c r="BZ217" i="14"/>
  <c r="CP216" i="14"/>
  <c r="CO216" i="14"/>
  <c r="CN216" i="14"/>
  <c r="CM216" i="14"/>
  <c r="CL216" i="14"/>
  <c r="CJ216" i="14"/>
  <c r="CI216" i="14"/>
  <c r="CH216" i="14"/>
  <c r="CG216" i="14"/>
  <c r="CD216" i="14"/>
  <c r="CC216" i="14"/>
  <c r="CB216" i="14"/>
  <c r="CA216" i="14"/>
  <c r="BZ216" i="14"/>
  <c r="CO215" i="14"/>
  <c r="CM215" i="14"/>
  <c r="CL215" i="14"/>
  <c r="CJ215" i="14"/>
  <c r="CI215" i="14"/>
  <c r="CH215" i="14"/>
  <c r="CG215" i="14"/>
  <c r="CC215" i="14"/>
  <c r="CB215" i="14"/>
  <c r="CA215" i="14"/>
  <c r="BZ215" i="14"/>
  <c r="CP214" i="14"/>
  <c r="CO214" i="14"/>
  <c r="CN214" i="14"/>
  <c r="CM214" i="14"/>
  <c r="CL214" i="14"/>
  <c r="CJ214" i="14"/>
  <c r="CI214" i="14"/>
  <c r="CH214" i="14"/>
  <c r="CG214" i="14"/>
  <c r="CD214" i="14"/>
  <c r="CC214" i="14"/>
  <c r="CB214" i="14"/>
  <c r="CA214" i="14"/>
  <c r="BZ214" i="14"/>
  <c r="CO213" i="14"/>
  <c r="CM213" i="14"/>
  <c r="CL213" i="14"/>
  <c r="CJ213" i="14"/>
  <c r="CI213" i="14"/>
  <c r="CH213" i="14"/>
  <c r="CG213" i="14"/>
  <c r="CC213" i="14"/>
  <c r="CB213" i="14"/>
  <c r="CA213" i="14"/>
  <c r="BZ213" i="14"/>
  <c r="CP212" i="14"/>
  <c r="CO212" i="14"/>
  <c r="CN212" i="14"/>
  <c r="CM212" i="14"/>
  <c r="CL212" i="14"/>
  <c r="CJ212" i="14"/>
  <c r="CI212" i="14"/>
  <c r="CH212" i="14"/>
  <c r="CG212" i="14"/>
  <c r="CD212" i="14"/>
  <c r="CC212" i="14"/>
  <c r="CB212" i="14"/>
  <c r="CA212" i="14"/>
  <c r="BZ212" i="14"/>
  <c r="CO211" i="14"/>
  <c r="CM211" i="14"/>
  <c r="CL211" i="14"/>
  <c r="CJ211" i="14"/>
  <c r="CI211" i="14"/>
  <c r="CH211" i="14"/>
  <c r="CG211" i="14"/>
  <c r="CC211" i="14"/>
  <c r="CB211" i="14"/>
  <c r="CA211" i="14"/>
  <c r="BZ211" i="14"/>
  <c r="CO210" i="14"/>
  <c r="CM210" i="14"/>
  <c r="CL210" i="14"/>
  <c r="CJ210" i="14"/>
  <c r="CI210" i="14"/>
  <c r="CH210" i="14"/>
  <c r="CG210" i="14"/>
  <c r="CC210" i="14"/>
  <c r="CB210" i="14"/>
  <c r="CA210" i="14"/>
  <c r="BZ210" i="14"/>
  <c r="CP209" i="14"/>
  <c r="CO209" i="14"/>
  <c r="CN209" i="14"/>
  <c r="CM209" i="14"/>
  <c r="CL209" i="14"/>
  <c r="CJ209" i="14"/>
  <c r="CI209" i="14"/>
  <c r="CH209" i="14"/>
  <c r="CG209" i="14"/>
  <c r="CD209" i="14"/>
  <c r="CC209" i="14"/>
  <c r="CB209" i="14"/>
  <c r="CA209" i="14"/>
  <c r="BZ209" i="14"/>
  <c r="CO208" i="14"/>
  <c r="CM208" i="14"/>
  <c r="CL208" i="14"/>
  <c r="CJ208" i="14"/>
  <c r="CI208" i="14"/>
  <c r="CH208" i="14"/>
  <c r="CG208" i="14"/>
  <c r="CC208" i="14"/>
  <c r="CB208" i="14"/>
  <c r="CA208" i="14"/>
  <c r="BZ208" i="14"/>
  <c r="CP207" i="14"/>
  <c r="CO207" i="14"/>
  <c r="CN207" i="14"/>
  <c r="CM207" i="14"/>
  <c r="CL207" i="14"/>
  <c r="CJ207" i="14"/>
  <c r="CI207" i="14"/>
  <c r="CH207" i="14"/>
  <c r="CG207" i="14"/>
  <c r="CD207" i="14"/>
  <c r="CC207" i="14"/>
  <c r="CB207" i="14"/>
  <c r="CA207" i="14"/>
  <c r="BZ207" i="14"/>
  <c r="CP206" i="14"/>
  <c r="CO206" i="14"/>
  <c r="CN206" i="14"/>
  <c r="CM206" i="14"/>
  <c r="CL206" i="14"/>
  <c r="CJ206" i="14"/>
  <c r="CI206" i="14"/>
  <c r="CH206" i="14"/>
  <c r="CG206" i="14"/>
  <c r="CD206" i="14"/>
  <c r="CC206" i="14"/>
  <c r="CB206" i="14"/>
  <c r="CA206" i="14"/>
  <c r="BZ206" i="14"/>
  <c r="CP205" i="14"/>
  <c r="CO205" i="14"/>
  <c r="CN205" i="14"/>
  <c r="CM205" i="14"/>
  <c r="CL205" i="14"/>
  <c r="CJ205" i="14"/>
  <c r="CI205" i="14"/>
  <c r="CH205" i="14"/>
  <c r="CG205" i="14"/>
  <c r="CD205" i="14"/>
  <c r="CC205" i="14"/>
  <c r="CB205" i="14"/>
  <c r="CA205" i="14"/>
  <c r="BZ205" i="14"/>
  <c r="CO204" i="14"/>
  <c r="CM204" i="14"/>
  <c r="CL204" i="14"/>
  <c r="CJ204" i="14"/>
  <c r="CI204" i="14"/>
  <c r="CH204" i="14"/>
  <c r="CG204" i="14"/>
  <c r="CC204" i="14"/>
  <c r="CB204" i="14"/>
  <c r="CA204" i="14"/>
  <c r="BZ204" i="14"/>
  <c r="CO203" i="14"/>
  <c r="CM203" i="14"/>
  <c r="CL203" i="14"/>
  <c r="CJ203" i="14"/>
  <c r="CI203" i="14"/>
  <c r="CH203" i="14"/>
  <c r="CG203" i="14"/>
  <c r="CC203" i="14"/>
  <c r="CB203" i="14"/>
  <c r="CA203" i="14"/>
  <c r="BZ203" i="14"/>
  <c r="CO202" i="14"/>
  <c r="CM202" i="14"/>
  <c r="CL202" i="14"/>
  <c r="CJ202" i="14"/>
  <c r="CI202" i="14"/>
  <c r="CH202" i="14"/>
  <c r="CG202" i="14"/>
  <c r="CC202" i="14"/>
  <c r="CB202" i="14"/>
  <c r="CA202" i="14"/>
  <c r="BZ202" i="14"/>
  <c r="CP201" i="14"/>
  <c r="CO201" i="14"/>
  <c r="CN201" i="14"/>
  <c r="CM201" i="14"/>
  <c r="CL201" i="14"/>
  <c r="CJ201" i="14"/>
  <c r="CI201" i="14"/>
  <c r="CH201" i="14"/>
  <c r="CG201" i="14"/>
  <c r="CD201" i="14"/>
  <c r="CC201" i="14"/>
  <c r="CB201" i="14"/>
  <c r="CA201" i="14"/>
  <c r="BZ201" i="14"/>
  <c r="CP200" i="14"/>
  <c r="CO200" i="14"/>
  <c r="CN200" i="14"/>
  <c r="CM200" i="14"/>
  <c r="CL200" i="14"/>
  <c r="CJ200" i="14"/>
  <c r="CI200" i="14"/>
  <c r="CH200" i="14"/>
  <c r="CG200" i="14"/>
  <c r="CD200" i="14"/>
  <c r="CC200" i="14"/>
  <c r="CB200" i="14"/>
  <c r="CA200" i="14"/>
  <c r="BZ200" i="14"/>
  <c r="CO199" i="14"/>
  <c r="CM199" i="14"/>
  <c r="CL199" i="14"/>
  <c r="CJ199" i="14"/>
  <c r="CI199" i="14"/>
  <c r="CH199" i="14"/>
  <c r="CG199" i="14"/>
  <c r="CC199" i="14"/>
  <c r="CB199" i="14"/>
  <c r="CA199" i="14"/>
  <c r="BZ199" i="14"/>
  <c r="CO198" i="14"/>
  <c r="CM198" i="14"/>
  <c r="CL198" i="14"/>
  <c r="CJ198" i="14"/>
  <c r="CI198" i="14"/>
  <c r="CH198" i="14"/>
  <c r="CG198" i="14"/>
  <c r="CC198" i="14"/>
  <c r="CB198" i="14"/>
  <c r="CA198" i="14"/>
  <c r="BZ198" i="14"/>
  <c r="CP197" i="14"/>
  <c r="CO197" i="14"/>
  <c r="CN197" i="14"/>
  <c r="CM197" i="14"/>
  <c r="CL197" i="14"/>
  <c r="CJ197" i="14"/>
  <c r="CI197" i="14"/>
  <c r="CH197" i="14"/>
  <c r="CG197" i="14"/>
  <c r="CD197" i="14"/>
  <c r="CC197" i="14"/>
  <c r="CB197" i="14"/>
  <c r="CA197" i="14"/>
  <c r="BZ197" i="14"/>
  <c r="CO196" i="14"/>
  <c r="CM196" i="14"/>
  <c r="CL196" i="14"/>
  <c r="CJ196" i="14"/>
  <c r="CI196" i="14"/>
  <c r="CH196" i="14"/>
  <c r="CG196" i="14"/>
  <c r="CC196" i="14"/>
  <c r="CB196" i="14"/>
  <c r="CA196" i="14"/>
  <c r="BZ196" i="14"/>
  <c r="CP195" i="14"/>
  <c r="CO195" i="14"/>
  <c r="CN195" i="14"/>
  <c r="CM195" i="14"/>
  <c r="CL195" i="14"/>
  <c r="CJ195" i="14"/>
  <c r="CI195" i="14"/>
  <c r="CH195" i="14"/>
  <c r="CG195" i="14"/>
  <c r="CD195" i="14"/>
  <c r="CC195" i="14"/>
  <c r="CB195" i="14"/>
  <c r="CA195" i="14"/>
  <c r="BZ195" i="14"/>
  <c r="CO194" i="14"/>
  <c r="CM194" i="14"/>
  <c r="CL194" i="14"/>
  <c r="CJ194" i="14"/>
  <c r="CI194" i="14"/>
  <c r="CH194" i="14"/>
  <c r="CG194" i="14"/>
  <c r="CC194" i="14"/>
  <c r="CB194" i="14"/>
  <c r="CA194" i="14"/>
  <c r="BZ194" i="14"/>
  <c r="CP193" i="14"/>
  <c r="CO193" i="14"/>
  <c r="CN193" i="14"/>
  <c r="CM193" i="14"/>
  <c r="CL193" i="14"/>
  <c r="CJ193" i="14"/>
  <c r="CI193" i="14"/>
  <c r="CH193" i="14"/>
  <c r="CG193" i="14"/>
  <c r="CD193" i="14"/>
  <c r="CC193" i="14"/>
  <c r="CB193" i="14"/>
  <c r="CA193" i="14"/>
  <c r="BZ193" i="14"/>
  <c r="CP192" i="14"/>
  <c r="CO192" i="14"/>
  <c r="CN192" i="14"/>
  <c r="CM192" i="14"/>
  <c r="CL192" i="14"/>
  <c r="CJ192" i="14"/>
  <c r="CI192" i="14"/>
  <c r="CH192" i="14"/>
  <c r="CG192" i="14"/>
  <c r="CD192" i="14"/>
  <c r="CC192" i="14"/>
  <c r="CB192" i="14"/>
  <c r="CA192" i="14"/>
  <c r="BZ192" i="14"/>
  <c r="CO191" i="14"/>
  <c r="CM191" i="14"/>
  <c r="CL191" i="14"/>
  <c r="CJ191" i="14"/>
  <c r="CI191" i="14"/>
  <c r="CH191" i="14"/>
  <c r="CG191" i="14"/>
  <c r="CC191" i="14"/>
  <c r="CB191" i="14"/>
  <c r="CA191" i="14"/>
  <c r="BZ191" i="14"/>
  <c r="CO190" i="14"/>
  <c r="CM190" i="14"/>
  <c r="CL190" i="14"/>
  <c r="CJ190" i="14"/>
  <c r="CI190" i="14"/>
  <c r="CH190" i="14"/>
  <c r="CG190" i="14"/>
  <c r="CC190" i="14"/>
  <c r="CB190" i="14"/>
  <c r="CA190" i="14"/>
  <c r="BZ190" i="14"/>
  <c r="CP189" i="14"/>
  <c r="CO189" i="14"/>
  <c r="CN189" i="14"/>
  <c r="CM189" i="14"/>
  <c r="CL189" i="14"/>
  <c r="CJ189" i="14"/>
  <c r="CI189" i="14"/>
  <c r="CH189" i="14"/>
  <c r="CG189" i="14"/>
  <c r="CD189" i="14"/>
  <c r="CC189" i="14"/>
  <c r="CB189" i="14"/>
  <c r="CA189" i="14"/>
  <c r="BZ189" i="14"/>
  <c r="CP188" i="14"/>
  <c r="CO188" i="14"/>
  <c r="CN188" i="14"/>
  <c r="CM188" i="14"/>
  <c r="CL188" i="14"/>
  <c r="CJ188" i="14"/>
  <c r="CI188" i="14"/>
  <c r="CH188" i="14"/>
  <c r="CG188" i="14"/>
  <c r="CD188" i="14"/>
  <c r="CC188" i="14"/>
  <c r="CB188" i="14"/>
  <c r="CA188" i="14"/>
  <c r="BZ188" i="14"/>
  <c r="CO187" i="14"/>
  <c r="CM187" i="14"/>
  <c r="CL187" i="14"/>
  <c r="CJ187" i="14"/>
  <c r="CI187" i="14"/>
  <c r="CH187" i="14"/>
  <c r="CG187" i="14"/>
  <c r="CC187" i="14"/>
  <c r="CB187" i="14"/>
  <c r="CA187" i="14"/>
  <c r="BZ187" i="14"/>
  <c r="CP186" i="14"/>
  <c r="CO186" i="14"/>
  <c r="CN186" i="14"/>
  <c r="CM186" i="14"/>
  <c r="CL186" i="14"/>
  <c r="CJ186" i="14"/>
  <c r="CI186" i="14"/>
  <c r="CH186" i="14"/>
  <c r="CG186" i="14"/>
  <c r="CD186" i="14"/>
  <c r="CC186" i="14"/>
  <c r="CB186" i="14"/>
  <c r="CA186" i="14"/>
  <c r="BZ186" i="14"/>
  <c r="CP185" i="14"/>
  <c r="CO185" i="14"/>
  <c r="CN185" i="14"/>
  <c r="CM185" i="14"/>
  <c r="CL185" i="14"/>
  <c r="CJ185" i="14"/>
  <c r="CI185" i="14"/>
  <c r="CH185" i="14"/>
  <c r="CG185" i="14"/>
  <c r="CD185" i="14"/>
  <c r="CC185" i="14"/>
  <c r="CB185" i="14"/>
  <c r="CA185" i="14"/>
  <c r="BZ185" i="14"/>
  <c r="CO184" i="14"/>
  <c r="CM184" i="14"/>
  <c r="CL184" i="14"/>
  <c r="CJ184" i="14"/>
  <c r="CI184" i="14"/>
  <c r="CH184" i="14"/>
  <c r="CG184" i="14"/>
  <c r="CC184" i="14"/>
  <c r="CB184" i="14"/>
  <c r="CA184" i="14"/>
  <c r="BZ184" i="14"/>
  <c r="CP183" i="14"/>
  <c r="CO183" i="14"/>
  <c r="CN183" i="14"/>
  <c r="CM183" i="14"/>
  <c r="CL183" i="14"/>
  <c r="CJ183" i="14"/>
  <c r="CI183" i="14"/>
  <c r="CH183" i="14"/>
  <c r="CG183" i="14"/>
  <c r="CD183" i="14"/>
  <c r="CC183" i="14"/>
  <c r="CB183" i="14"/>
  <c r="CA183" i="14"/>
  <c r="BZ183" i="14"/>
  <c r="CO182" i="14"/>
  <c r="CM182" i="14"/>
  <c r="CL182" i="14"/>
  <c r="CJ182" i="14"/>
  <c r="CI182" i="14"/>
  <c r="CH182" i="14"/>
  <c r="CG182" i="14"/>
  <c r="CC182" i="14"/>
  <c r="CB182" i="14"/>
  <c r="CA182" i="14"/>
  <c r="BZ182" i="14"/>
  <c r="CP181" i="14"/>
  <c r="CO181" i="14"/>
  <c r="CN181" i="14"/>
  <c r="CM181" i="14"/>
  <c r="CL181" i="14"/>
  <c r="CJ181" i="14"/>
  <c r="CI181" i="14"/>
  <c r="CH181" i="14"/>
  <c r="CG181" i="14"/>
  <c r="CD181" i="14"/>
  <c r="CC181" i="14"/>
  <c r="CB181" i="14"/>
  <c r="CA181" i="14"/>
  <c r="BZ181" i="14"/>
  <c r="CO180" i="14"/>
  <c r="CM180" i="14"/>
  <c r="CL180" i="14"/>
  <c r="CJ180" i="14"/>
  <c r="CI180" i="14"/>
  <c r="CH180" i="14"/>
  <c r="CG180" i="14"/>
  <c r="CC180" i="14"/>
  <c r="CB180" i="14"/>
  <c r="CA180" i="14"/>
  <c r="BZ180" i="14"/>
  <c r="CO179" i="14"/>
  <c r="CM179" i="14"/>
  <c r="CL179" i="14"/>
  <c r="CJ179" i="14"/>
  <c r="CI179" i="14"/>
  <c r="CH179" i="14"/>
  <c r="CG179" i="14"/>
  <c r="CC179" i="14"/>
  <c r="CB179" i="14"/>
  <c r="CA179" i="14"/>
  <c r="BZ179" i="14"/>
  <c r="CP178" i="14"/>
  <c r="CO178" i="14"/>
  <c r="CN178" i="14"/>
  <c r="CM178" i="14"/>
  <c r="CL178" i="14"/>
  <c r="CJ178" i="14"/>
  <c r="CI178" i="14"/>
  <c r="CH178" i="14"/>
  <c r="CG178" i="14"/>
  <c r="CD178" i="14"/>
  <c r="CC178" i="14"/>
  <c r="CB178" i="14"/>
  <c r="CA178" i="14"/>
  <c r="BZ178" i="14"/>
  <c r="CO177" i="14"/>
  <c r="CM177" i="14"/>
  <c r="CL177" i="14"/>
  <c r="CJ177" i="14"/>
  <c r="CI177" i="14"/>
  <c r="CH177" i="14"/>
  <c r="CG177" i="14"/>
  <c r="CC177" i="14"/>
  <c r="CB177" i="14"/>
  <c r="CA177" i="14"/>
  <c r="BZ177" i="14"/>
  <c r="CP176" i="14"/>
  <c r="CO176" i="14"/>
  <c r="CN176" i="14"/>
  <c r="CM176" i="14"/>
  <c r="CL176" i="14"/>
  <c r="CJ176" i="14"/>
  <c r="CI176" i="14"/>
  <c r="CH176" i="14"/>
  <c r="CG176" i="14"/>
  <c r="CD176" i="14"/>
  <c r="CC176" i="14"/>
  <c r="CB176" i="14"/>
  <c r="CA176" i="14"/>
  <c r="BZ176" i="14"/>
  <c r="CP175" i="14"/>
  <c r="CO175" i="14"/>
  <c r="CN175" i="14"/>
  <c r="CM175" i="14"/>
  <c r="CL175" i="14"/>
  <c r="CJ175" i="14"/>
  <c r="CI175" i="14"/>
  <c r="CH175" i="14"/>
  <c r="CG175" i="14"/>
  <c r="CD175" i="14"/>
  <c r="CC175" i="14"/>
  <c r="CB175" i="14"/>
  <c r="CA175" i="14"/>
  <c r="BZ175" i="14"/>
  <c r="CP174" i="14"/>
  <c r="CO174" i="14"/>
  <c r="CN174" i="14"/>
  <c r="CM174" i="14"/>
  <c r="CL174" i="14"/>
  <c r="CJ174" i="14"/>
  <c r="CI174" i="14"/>
  <c r="CH174" i="14"/>
  <c r="CG174" i="14"/>
  <c r="CD174" i="14"/>
  <c r="CC174" i="14"/>
  <c r="CB174" i="14"/>
  <c r="CA174" i="14"/>
  <c r="BZ174" i="14"/>
  <c r="CP173" i="14"/>
  <c r="CM173" i="14"/>
  <c r="CL173" i="14"/>
  <c r="CJ173" i="14"/>
  <c r="CI173" i="14"/>
  <c r="CH173" i="14"/>
  <c r="CG173" i="14"/>
  <c r="CC173" i="14"/>
  <c r="CB173" i="14"/>
  <c r="CA173" i="14"/>
  <c r="BZ173" i="14"/>
  <c r="CP172" i="14"/>
  <c r="CM172" i="14"/>
  <c r="CL172" i="14"/>
  <c r="CJ172" i="14"/>
  <c r="CI172" i="14"/>
  <c r="CH172" i="14"/>
  <c r="CG172" i="14"/>
  <c r="CC172" i="14"/>
  <c r="CB172" i="14"/>
  <c r="CA172" i="14"/>
  <c r="BZ172" i="14"/>
  <c r="CP171" i="14"/>
  <c r="CM171" i="14"/>
  <c r="CL171" i="14"/>
  <c r="CJ171" i="14"/>
  <c r="CI171" i="14"/>
  <c r="CH171" i="14"/>
  <c r="CG171" i="14"/>
  <c r="CC171" i="14"/>
  <c r="CB171" i="14"/>
  <c r="CA171" i="14"/>
  <c r="BZ171" i="14"/>
  <c r="CP170" i="14"/>
  <c r="CO170" i="14"/>
  <c r="CN170" i="14"/>
  <c r="CM170" i="14"/>
  <c r="CL170" i="14"/>
  <c r="CJ170" i="14"/>
  <c r="CI170" i="14"/>
  <c r="CH170" i="14"/>
  <c r="CG170" i="14"/>
  <c r="CD170" i="14"/>
  <c r="CC170" i="14"/>
  <c r="CB170" i="14"/>
  <c r="CA170" i="14"/>
  <c r="BZ170" i="14"/>
  <c r="CP169" i="14"/>
  <c r="CO169" i="14"/>
  <c r="CN169" i="14"/>
  <c r="CM169" i="14"/>
  <c r="CL169" i="14"/>
  <c r="CJ169" i="14"/>
  <c r="CI169" i="14"/>
  <c r="CH169" i="14"/>
  <c r="CG169" i="14"/>
  <c r="CD169" i="14"/>
  <c r="CC169" i="14"/>
  <c r="CB169" i="14"/>
  <c r="CA169" i="14"/>
  <c r="BZ169" i="14"/>
  <c r="CP168" i="14"/>
  <c r="CM168" i="14"/>
  <c r="CL168" i="14"/>
  <c r="CJ168" i="14"/>
  <c r="CI168" i="14"/>
  <c r="CH168" i="14"/>
  <c r="CG168" i="14"/>
  <c r="CC168" i="14"/>
  <c r="CB168" i="14"/>
  <c r="CA168" i="14"/>
  <c r="BZ168" i="14"/>
  <c r="CP167" i="14"/>
  <c r="CM167" i="14"/>
  <c r="CL167" i="14"/>
  <c r="CJ167" i="14"/>
  <c r="CI167" i="14"/>
  <c r="CH167" i="14"/>
  <c r="CG167" i="14"/>
  <c r="CC167" i="14"/>
  <c r="CB167" i="14"/>
  <c r="CA167" i="14"/>
  <c r="BZ167" i="14"/>
  <c r="CP166" i="14"/>
  <c r="CO166" i="14"/>
  <c r="CN166" i="14"/>
  <c r="CM166" i="14"/>
  <c r="CL166" i="14"/>
  <c r="CJ166" i="14"/>
  <c r="CI166" i="14"/>
  <c r="CH166" i="14"/>
  <c r="CG166" i="14"/>
  <c r="CD166" i="14"/>
  <c r="CC166" i="14"/>
  <c r="CB166" i="14"/>
  <c r="CA166" i="14"/>
  <c r="BZ166" i="14"/>
  <c r="CP165" i="14"/>
  <c r="CM165" i="14"/>
  <c r="CL165" i="14"/>
  <c r="CJ165" i="14"/>
  <c r="CI165" i="14"/>
  <c r="CH165" i="14"/>
  <c r="CG165" i="14"/>
  <c r="CC165" i="14"/>
  <c r="CB165" i="14"/>
  <c r="CA165" i="14"/>
  <c r="BZ165" i="14"/>
  <c r="CP164" i="14"/>
  <c r="CO164" i="14"/>
  <c r="CN164" i="14"/>
  <c r="CM164" i="14"/>
  <c r="CL164" i="14"/>
  <c r="CJ164" i="14"/>
  <c r="CI164" i="14"/>
  <c r="CH164" i="14"/>
  <c r="CG164" i="14"/>
  <c r="CD164" i="14"/>
  <c r="CC164" i="14"/>
  <c r="CB164" i="14"/>
  <c r="CA164" i="14"/>
  <c r="BZ164" i="14"/>
  <c r="CP163" i="14"/>
  <c r="CM163" i="14"/>
  <c r="CL163" i="14"/>
  <c r="CJ163" i="14"/>
  <c r="CI163" i="14"/>
  <c r="CH163" i="14"/>
  <c r="CG163" i="14"/>
  <c r="CC163" i="14"/>
  <c r="CB163" i="14"/>
  <c r="CA163" i="14"/>
  <c r="BZ163" i="14"/>
  <c r="CP162" i="14"/>
  <c r="CO162" i="14"/>
  <c r="CN162" i="14"/>
  <c r="CM162" i="14"/>
  <c r="CL162" i="14"/>
  <c r="CJ162" i="14"/>
  <c r="CI162" i="14"/>
  <c r="CH162" i="14"/>
  <c r="CG162" i="14"/>
  <c r="CD162" i="14"/>
  <c r="CC162" i="14"/>
  <c r="CB162" i="14"/>
  <c r="CA162" i="14"/>
  <c r="BZ162" i="14"/>
  <c r="CP161" i="14"/>
  <c r="CO161" i="14"/>
  <c r="CN161" i="14"/>
  <c r="CM161" i="14"/>
  <c r="CL161" i="14"/>
  <c r="CJ161" i="14"/>
  <c r="CI161" i="14"/>
  <c r="CH161" i="14"/>
  <c r="CG161" i="14"/>
  <c r="CD161" i="14"/>
  <c r="CC161" i="14"/>
  <c r="CB161" i="14"/>
  <c r="CA161" i="14"/>
  <c r="BZ161" i="14"/>
  <c r="CP160" i="14"/>
  <c r="CM160" i="14"/>
  <c r="CL160" i="14"/>
  <c r="CJ160" i="14"/>
  <c r="CI160" i="14"/>
  <c r="CH160" i="14"/>
  <c r="CG160" i="14"/>
  <c r="CC160" i="14"/>
  <c r="CB160" i="14"/>
  <c r="CA160" i="14"/>
  <c r="BZ160" i="14"/>
  <c r="CP159" i="14"/>
  <c r="CM159" i="14"/>
  <c r="CL159" i="14"/>
  <c r="CJ159" i="14"/>
  <c r="CI159" i="14"/>
  <c r="CH159" i="14"/>
  <c r="CG159" i="14"/>
  <c r="CC159" i="14"/>
  <c r="CB159" i="14"/>
  <c r="CA159" i="14"/>
  <c r="BZ159" i="14"/>
  <c r="CP158" i="14"/>
  <c r="CO158" i="14"/>
  <c r="CN158" i="14"/>
  <c r="CM158" i="14"/>
  <c r="CL158" i="14"/>
  <c r="CJ158" i="14"/>
  <c r="CI158" i="14"/>
  <c r="CH158" i="14"/>
  <c r="CG158" i="14"/>
  <c r="CD158" i="14"/>
  <c r="CC158" i="14"/>
  <c r="CB158" i="14"/>
  <c r="CA158" i="14"/>
  <c r="BZ158" i="14"/>
  <c r="CP157" i="14"/>
  <c r="CO157" i="14"/>
  <c r="CN157" i="14"/>
  <c r="CM157" i="14"/>
  <c r="CL157" i="14"/>
  <c r="CJ157" i="14"/>
  <c r="CI157" i="14"/>
  <c r="CH157" i="14"/>
  <c r="CG157" i="14"/>
  <c r="CD157" i="14"/>
  <c r="CC157" i="14"/>
  <c r="CB157" i="14"/>
  <c r="CA157" i="14"/>
  <c r="BZ157" i="14"/>
  <c r="CP156" i="14"/>
  <c r="CM156" i="14"/>
  <c r="CL156" i="14"/>
  <c r="CJ156" i="14"/>
  <c r="CI156" i="14"/>
  <c r="CH156" i="14"/>
  <c r="CG156" i="14"/>
  <c r="CC156" i="14"/>
  <c r="CB156" i="14"/>
  <c r="CA156" i="14"/>
  <c r="BZ156" i="14"/>
  <c r="CP155" i="14"/>
  <c r="CO155" i="14"/>
  <c r="CN155" i="14"/>
  <c r="CM155" i="14"/>
  <c r="CL155" i="14"/>
  <c r="CJ155" i="14"/>
  <c r="CI155" i="14"/>
  <c r="CH155" i="14"/>
  <c r="CG155" i="14"/>
  <c r="CD155" i="14"/>
  <c r="CC155" i="14"/>
  <c r="CB155" i="14"/>
  <c r="CA155" i="14"/>
  <c r="BZ155" i="14"/>
  <c r="CP154" i="14"/>
  <c r="CO154" i="14"/>
  <c r="CN154" i="14"/>
  <c r="CM154" i="14"/>
  <c r="CL154" i="14"/>
  <c r="CJ154" i="14"/>
  <c r="CI154" i="14"/>
  <c r="CH154" i="14"/>
  <c r="CG154" i="14"/>
  <c r="CD154" i="14"/>
  <c r="CC154" i="14"/>
  <c r="CB154" i="14"/>
  <c r="CA154" i="14"/>
  <c r="BZ154" i="14"/>
  <c r="CP153" i="14"/>
  <c r="CM153" i="14"/>
  <c r="CL153" i="14"/>
  <c r="CJ153" i="14"/>
  <c r="CI153" i="14"/>
  <c r="CH153" i="14"/>
  <c r="CG153" i="14"/>
  <c r="CC153" i="14"/>
  <c r="CB153" i="14"/>
  <c r="CA153" i="14"/>
  <c r="BZ153" i="14"/>
  <c r="CP152" i="14"/>
  <c r="CO152" i="14"/>
  <c r="CN152" i="14"/>
  <c r="CM152" i="14"/>
  <c r="CL152" i="14"/>
  <c r="CJ152" i="14"/>
  <c r="CI152" i="14"/>
  <c r="CH152" i="14"/>
  <c r="CG152" i="14"/>
  <c r="CD152" i="14"/>
  <c r="CC152" i="14"/>
  <c r="CB152" i="14"/>
  <c r="CA152" i="14"/>
  <c r="BZ152" i="14"/>
  <c r="CP151" i="14"/>
  <c r="CM151" i="14"/>
  <c r="CL151" i="14"/>
  <c r="CJ151" i="14"/>
  <c r="CI151" i="14"/>
  <c r="CH151" i="14"/>
  <c r="CG151" i="14"/>
  <c r="CC151" i="14"/>
  <c r="CB151" i="14"/>
  <c r="CA151" i="14"/>
  <c r="BZ151" i="14"/>
  <c r="CP150" i="14"/>
  <c r="CO150" i="14"/>
  <c r="CN150" i="14"/>
  <c r="CM150" i="14"/>
  <c r="CL150" i="14"/>
  <c r="CJ150" i="14"/>
  <c r="CI150" i="14"/>
  <c r="CH150" i="14"/>
  <c r="CG150" i="14"/>
  <c r="CD150" i="14"/>
  <c r="CC150" i="14"/>
  <c r="CB150" i="14"/>
  <c r="CA150" i="14"/>
  <c r="BZ150" i="14"/>
  <c r="CP149" i="14"/>
  <c r="CM149" i="14"/>
  <c r="CL149" i="14"/>
  <c r="CJ149" i="14"/>
  <c r="CI149" i="14"/>
  <c r="CH149" i="14"/>
  <c r="CG149" i="14"/>
  <c r="CC149" i="14"/>
  <c r="CB149" i="14"/>
  <c r="CA149" i="14"/>
  <c r="BZ149" i="14"/>
  <c r="CP148" i="14"/>
  <c r="CM148" i="14"/>
  <c r="CL148" i="14"/>
  <c r="CJ148" i="14"/>
  <c r="CI148" i="14"/>
  <c r="CH148" i="14"/>
  <c r="CG148" i="14"/>
  <c r="CC148" i="14"/>
  <c r="CB148" i="14"/>
  <c r="CA148" i="14"/>
  <c r="BZ148" i="14"/>
  <c r="CP147" i="14"/>
  <c r="CO147" i="14"/>
  <c r="CN147" i="14"/>
  <c r="CM147" i="14"/>
  <c r="CL147" i="14"/>
  <c r="CJ147" i="14"/>
  <c r="CI147" i="14"/>
  <c r="CH147" i="14"/>
  <c r="CG147" i="14"/>
  <c r="CD147" i="14"/>
  <c r="CC147" i="14"/>
  <c r="CB147" i="14"/>
  <c r="CA147" i="14"/>
  <c r="BZ147" i="14"/>
  <c r="CP146" i="14"/>
  <c r="CM146" i="14"/>
  <c r="CL146" i="14"/>
  <c r="CJ146" i="14"/>
  <c r="CI146" i="14"/>
  <c r="CH146" i="14"/>
  <c r="CG146" i="14"/>
  <c r="CC146" i="14"/>
  <c r="CB146" i="14"/>
  <c r="CA146" i="14"/>
  <c r="BZ146" i="14"/>
  <c r="CP145" i="14"/>
  <c r="CJ145" i="14"/>
  <c r="CI145" i="14"/>
  <c r="CH145" i="14"/>
  <c r="CG145" i="14"/>
  <c r="CC145" i="14"/>
  <c r="CB145" i="14"/>
  <c r="CA145" i="14"/>
  <c r="BZ145" i="14"/>
  <c r="CP144" i="14"/>
  <c r="CJ144" i="14"/>
  <c r="CI144" i="14"/>
  <c r="CH144" i="14"/>
  <c r="CG144" i="14"/>
  <c r="CC144" i="14"/>
  <c r="CB144" i="14"/>
  <c r="CA144" i="14"/>
  <c r="BZ144" i="14"/>
  <c r="CP143" i="14"/>
  <c r="CJ143" i="14"/>
  <c r="CI143" i="14"/>
  <c r="CH143" i="14"/>
  <c r="CG143" i="14"/>
  <c r="CC143" i="14"/>
  <c r="CB143" i="14"/>
  <c r="CA143" i="14"/>
  <c r="BZ143" i="14"/>
  <c r="CP142" i="14"/>
  <c r="CO142" i="14"/>
  <c r="CN142" i="14"/>
  <c r="CM142" i="14"/>
  <c r="CL142" i="14"/>
  <c r="CJ142" i="14"/>
  <c r="CI142" i="14"/>
  <c r="CH142" i="14"/>
  <c r="CG142" i="14"/>
  <c r="CD142" i="14"/>
  <c r="CC142" i="14"/>
  <c r="CB142" i="14"/>
  <c r="CA142" i="14"/>
  <c r="BZ142" i="14"/>
  <c r="CP141" i="14"/>
  <c r="CO141" i="14"/>
  <c r="CN141" i="14"/>
  <c r="CM141" i="14"/>
  <c r="CL141" i="14"/>
  <c r="CJ141" i="14"/>
  <c r="CI141" i="14"/>
  <c r="CH141" i="14"/>
  <c r="CG141" i="14"/>
  <c r="CD141" i="14"/>
  <c r="CC141" i="14"/>
  <c r="CB141" i="14"/>
  <c r="CA141" i="14"/>
  <c r="BZ141" i="14"/>
  <c r="CP140" i="14"/>
  <c r="CM140" i="14"/>
  <c r="CL140" i="14"/>
  <c r="CJ140" i="14"/>
  <c r="CI140" i="14"/>
  <c r="CH140" i="14"/>
  <c r="CG140" i="14"/>
  <c r="CC140" i="14"/>
  <c r="CB140" i="14"/>
  <c r="CA140" i="14"/>
  <c r="BZ140" i="14"/>
  <c r="CP139" i="14"/>
  <c r="CJ139" i="14"/>
  <c r="CI139" i="14"/>
  <c r="CH139" i="14"/>
  <c r="CG139" i="14"/>
  <c r="CC139" i="14"/>
  <c r="CB139" i="14"/>
  <c r="CA139" i="14"/>
  <c r="BZ139" i="14"/>
  <c r="CP138" i="14"/>
  <c r="CO138" i="14"/>
  <c r="CN138" i="14"/>
  <c r="CM138" i="14"/>
  <c r="CL138" i="14"/>
  <c r="CJ138" i="14"/>
  <c r="CI138" i="14"/>
  <c r="CH138" i="14"/>
  <c r="CG138" i="14"/>
  <c r="CD138" i="14"/>
  <c r="CC138" i="14"/>
  <c r="CB138" i="14"/>
  <c r="CA138" i="14"/>
  <c r="BZ138" i="14"/>
  <c r="CP137" i="14"/>
  <c r="CM137" i="14"/>
  <c r="CL137" i="14"/>
  <c r="CJ137" i="14"/>
  <c r="CI137" i="14"/>
  <c r="CH137" i="14"/>
  <c r="CG137" i="14"/>
  <c r="CC137" i="14"/>
  <c r="CB137" i="14"/>
  <c r="CA137" i="14"/>
  <c r="BZ137" i="14"/>
  <c r="CP136" i="14"/>
  <c r="CO136" i="14"/>
  <c r="CN136" i="14"/>
  <c r="CM136" i="14"/>
  <c r="CL136" i="14"/>
  <c r="CJ136" i="14"/>
  <c r="CI136" i="14"/>
  <c r="CH136" i="14"/>
  <c r="CG136" i="14"/>
  <c r="CD136" i="14"/>
  <c r="CC136" i="14"/>
  <c r="CB136" i="14"/>
  <c r="CA136" i="14"/>
  <c r="BZ136" i="14"/>
  <c r="CP135" i="14"/>
  <c r="CM135" i="14"/>
  <c r="CL135" i="14"/>
  <c r="CJ135" i="14"/>
  <c r="CI135" i="14"/>
  <c r="CH135" i="14"/>
  <c r="CG135" i="14"/>
  <c r="CC135" i="14"/>
  <c r="CB135" i="14"/>
  <c r="CA135" i="14"/>
  <c r="BZ135" i="14"/>
  <c r="CP134" i="14"/>
  <c r="CO134" i="14"/>
  <c r="CN134" i="14"/>
  <c r="CM134" i="14"/>
  <c r="CL134" i="14"/>
  <c r="CJ134" i="14"/>
  <c r="CI134" i="14"/>
  <c r="CH134" i="14"/>
  <c r="CG134" i="14"/>
  <c r="CD134" i="14"/>
  <c r="CC134" i="14"/>
  <c r="CB134" i="14"/>
  <c r="CA134" i="14"/>
  <c r="BZ134" i="14"/>
  <c r="CP133" i="14"/>
  <c r="CO133" i="14"/>
  <c r="CN133" i="14"/>
  <c r="CM133" i="14"/>
  <c r="CL133" i="14"/>
  <c r="CJ133" i="14"/>
  <c r="CI133" i="14"/>
  <c r="CH133" i="14"/>
  <c r="CG133" i="14"/>
  <c r="CD133" i="14"/>
  <c r="CC133" i="14"/>
  <c r="CB133" i="14"/>
  <c r="CA133" i="14"/>
  <c r="BZ133" i="14"/>
  <c r="CP132" i="14"/>
  <c r="CJ132" i="14"/>
  <c r="CI132" i="14"/>
  <c r="CH132" i="14"/>
  <c r="CG132" i="14"/>
  <c r="CC132" i="14"/>
  <c r="CB132" i="14"/>
  <c r="CA132" i="14"/>
  <c r="BZ132" i="14"/>
  <c r="CP131" i="14"/>
  <c r="CM131" i="14"/>
  <c r="CL131" i="14"/>
  <c r="CJ131" i="14"/>
  <c r="CI131" i="14"/>
  <c r="CH131" i="14"/>
  <c r="CG131" i="14"/>
  <c r="CC131" i="14"/>
  <c r="CB131" i="14"/>
  <c r="CA131" i="14"/>
  <c r="BZ131" i="14"/>
  <c r="CP130" i="14"/>
  <c r="CO130" i="14"/>
  <c r="CN130" i="14"/>
  <c r="CM130" i="14"/>
  <c r="CL130" i="14"/>
  <c r="CJ130" i="14"/>
  <c r="CI130" i="14"/>
  <c r="CH130" i="14"/>
  <c r="CG130" i="14"/>
  <c r="CD130" i="14"/>
  <c r="CC130" i="14"/>
  <c r="CB130" i="14"/>
  <c r="CA130" i="14"/>
  <c r="BZ130" i="14"/>
  <c r="CP129" i="14"/>
  <c r="CO129" i="14"/>
  <c r="CN129" i="14"/>
  <c r="CM129" i="14"/>
  <c r="CL129" i="14"/>
  <c r="CJ129" i="14"/>
  <c r="CI129" i="14"/>
  <c r="CH129" i="14"/>
  <c r="CG129" i="14"/>
  <c r="CD129" i="14"/>
  <c r="CC129" i="14"/>
  <c r="CB129" i="14"/>
  <c r="CA129" i="14"/>
  <c r="BZ129" i="14"/>
  <c r="CP128" i="14"/>
  <c r="CJ128" i="14"/>
  <c r="CI128" i="14"/>
  <c r="CH128" i="14"/>
  <c r="CG128" i="14"/>
  <c r="CC128" i="14"/>
  <c r="CB128" i="14"/>
  <c r="CA128" i="14"/>
  <c r="BZ128" i="14"/>
  <c r="CP127" i="14"/>
  <c r="CO127" i="14"/>
  <c r="CN127" i="14"/>
  <c r="CM127" i="14"/>
  <c r="CL127" i="14"/>
  <c r="CJ127" i="14"/>
  <c r="CI127" i="14"/>
  <c r="CH127" i="14"/>
  <c r="CG127" i="14"/>
  <c r="CD127" i="14"/>
  <c r="CC127" i="14"/>
  <c r="CB127" i="14"/>
  <c r="CA127" i="14"/>
  <c r="BZ127" i="14"/>
  <c r="CP126" i="14"/>
  <c r="CO126" i="14"/>
  <c r="CN126" i="14"/>
  <c r="CM126" i="14"/>
  <c r="CL126" i="14"/>
  <c r="CJ126" i="14"/>
  <c r="CI126" i="14"/>
  <c r="CH126" i="14"/>
  <c r="CG126" i="14"/>
  <c r="CD126" i="14"/>
  <c r="CC126" i="14"/>
  <c r="CB126" i="14"/>
  <c r="CA126" i="14"/>
  <c r="BZ126" i="14"/>
  <c r="CP125" i="14"/>
  <c r="CJ125" i="14"/>
  <c r="CI125" i="14"/>
  <c r="CH125" i="14"/>
  <c r="CG125" i="14"/>
  <c r="CC125" i="14"/>
  <c r="CB125" i="14"/>
  <c r="CA125" i="14"/>
  <c r="BZ125" i="14"/>
  <c r="CP124" i="14"/>
  <c r="CO124" i="14"/>
  <c r="CN124" i="14"/>
  <c r="CM124" i="14"/>
  <c r="CL124" i="14"/>
  <c r="CJ124" i="14"/>
  <c r="CI124" i="14"/>
  <c r="CH124" i="14"/>
  <c r="CG124" i="14"/>
  <c r="CD124" i="14"/>
  <c r="CC124" i="14"/>
  <c r="CB124" i="14"/>
  <c r="CA124" i="14"/>
  <c r="BZ124" i="14"/>
  <c r="CP123" i="14"/>
  <c r="CM123" i="14"/>
  <c r="CL123" i="14"/>
  <c r="CJ123" i="14"/>
  <c r="CI123" i="14"/>
  <c r="CH123" i="14"/>
  <c r="CG123" i="14"/>
  <c r="CC123" i="14"/>
  <c r="CB123" i="14"/>
  <c r="CA123" i="14"/>
  <c r="BZ123" i="14"/>
  <c r="CP122" i="14"/>
  <c r="CO122" i="14"/>
  <c r="CN122" i="14"/>
  <c r="CM122" i="14"/>
  <c r="CL122" i="14"/>
  <c r="CJ122" i="14"/>
  <c r="CI122" i="14"/>
  <c r="CH122" i="14"/>
  <c r="CG122" i="14"/>
  <c r="CD122" i="14"/>
  <c r="CC122" i="14"/>
  <c r="CB122" i="14"/>
  <c r="CA122" i="14"/>
  <c r="BZ122" i="14"/>
  <c r="CP121" i="14"/>
  <c r="CM121" i="14"/>
  <c r="CL121" i="14"/>
  <c r="CJ121" i="14"/>
  <c r="CI121" i="14"/>
  <c r="CH121" i="14"/>
  <c r="CG121" i="14"/>
  <c r="CC121" i="14"/>
  <c r="CB121" i="14"/>
  <c r="CA121" i="14"/>
  <c r="BZ121" i="14"/>
  <c r="CP120" i="14"/>
  <c r="CM120" i="14"/>
  <c r="CL120" i="14"/>
  <c r="CJ120" i="14"/>
  <c r="CI120" i="14"/>
  <c r="CH120" i="14"/>
  <c r="CG120" i="14"/>
  <c r="CC120" i="14"/>
  <c r="CB120" i="14"/>
  <c r="CA120" i="14"/>
  <c r="BZ120" i="14"/>
  <c r="CP119" i="14"/>
  <c r="CO119" i="14"/>
  <c r="CN119" i="14"/>
  <c r="CM119" i="14"/>
  <c r="CL119" i="14"/>
  <c r="CJ119" i="14"/>
  <c r="CI119" i="14"/>
  <c r="CH119" i="14"/>
  <c r="CG119" i="14"/>
  <c r="CD119" i="14"/>
  <c r="CC119" i="14"/>
  <c r="CB119" i="14"/>
  <c r="CA119" i="14"/>
  <c r="BZ119" i="14"/>
  <c r="CP118" i="14"/>
  <c r="CM118" i="14"/>
  <c r="CL118" i="14"/>
  <c r="CJ118" i="14"/>
  <c r="CI118" i="14"/>
  <c r="CH118" i="14"/>
  <c r="CG118" i="14"/>
  <c r="CC118" i="14"/>
  <c r="CB118" i="14"/>
  <c r="CA118" i="14"/>
  <c r="BZ118" i="14"/>
  <c r="CO117" i="14"/>
  <c r="CM117" i="14"/>
  <c r="CL117" i="14"/>
  <c r="CJ117" i="14"/>
  <c r="CI117" i="14"/>
  <c r="CH117" i="14"/>
  <c r="CG117" i="14"/>
  <c r="CC117" i="14"/>
  <c r="CB117" i="14"/>
  <c r="CA117" i="14"/>
  <c r="BZ117" i="14"/>
  <c r="CO116" i="14"/>
  <c r="CM116" i="14"/>
  <c r="CL116" i="14"/>
  <c r="CJ116" i="14"/>
  <c r="CI116" i="14"/>
  <c r="CH116" i="14"/>
  <c r="CG116" i="14"/>
  <c r="CC116" i="14"/>
  <c r="CB116" i="14"/>
  <c r="CA116" i="14"/>
  <c r="BZ116" i="14"/>
  <c r="CO115" i="14"/>
  <c r="CM115" i="14"/>
  <c r="CL115" i="14"/>
  <c r="CJ115" i="14"/>
  <c r="CI115" i="14"/>
  <c r="CH115" i="14"/>
  <c r="CG115" i="14"/>
  <c r="CC115" i="14"/>
  <c r="CB115" i="14"/>
  <c r="CA115" i="14"/>
  <c r="BZ115" i="14"/>
  <c r="CP114" i="14"/>
  <c r="CO114" i="14"/>
  <c r="CN114" i="14"/>
  <c r="CM114" i="14"/>
  <c r="CL114" i="14"/>
  <c r="CJ114" i="14"/>
  <c r="CI114" i="14"/>
  <c r="CH114" i="14"/>
  <c r="CG114" i="14"/>
  <c r="CD114" i="14"/>
  <c r="CC114" i="14"/>
  <c r="CB114" i="14"/>
  <c r="CA114" i="14"/>
  <c r="BZ114" i="14"/>
  <c r="CP113" i="14"/>
  <c r="CO113" i="14"/>
  <c r="CN113" i="14"/>
  <c r="CM113" i="14"/>
  <c r="CL113" i="14"/>
  <c r="CJ113" i="14"/>
  <c r="CI113" i="14"/>
  <c r="CH113" i="14"/>
  <c r="CG113" i="14"/>
  <c r="CD113" i="14"/>
  <c r="CC113" i="14"/>
  <c r="CB113" i="14"/>
  <c r="CA113" i="14"/>
  <c r="BZ113" i="14"/>
  <c r="CO112" i="14"/>
  <c r="CM112" i="14"/>
  <c r="CL112" i="14"/>
  <c r="CJ112" i="14"/>
  <c r="CI112" i="14"/>
  <c r="CH112" i="14"/>
  <c r="CG112" i="14"/>
  <c r="CC112" i="14"/>
  <c r="CB112" i="14"/>
  <c r="CA112" i="14"/>
  <c r="BZ112" i="14"/>
  <c r="CO111" i="14"/>
  <c r="CM111" i="14"/>
  <c r="CL111" i="14"/>
  <c r="CJ111" i="14"/>
  <c r="CI111" i="14"/>
  <c r="CH111" i="14"/>
  <c r="CG111" i="14"/>
  <c r="CC111" i="14"/>
  <c r="CB111" i="14"/>
  <c r="CA111" i="14"/>
  <c r="BZ111" i="14"/>
  <c r="CP110" i="14"/>
  <c r="CO110" i="14"/>
  <c r="CN110" i="14"/>
  <c r="CM110" i="14"/>
  <c r="CL110" i="14"/>
  <c r="CJ110" i="14"/>
  <c r="CI110" i="14"/>
  <c r="CH110" i="14"/>
  <c r="CG110" i="14"/>
  <c r="CD110" i="14"/>
  <c r="CC110" i="14"/>
  <c r="CB110" i="14"/>
  <c r="CA110" i="14"/>
  <c r="BZ110" i="14"/>
  <c r="CO109" i="14"/>
  <c r="CM109" i="14"/>
  <c r="CL109" i="14"/>
  <c r="CJ109" i="14"/>
  <c r="CI109" i="14"/>
  <c r="CH109" i="14"/>
  <c r="CG109" i="14"/>
  <c r="CC109" i="14"/>
  <c r="CB109" i="14"/>
  <c r="CA109" i="14"/>
  <c r="BZ109" i="14"/>
  <c r="CP108" i="14"/>
  <c r="CO108" i="14"/>
  <c r="CN108" i="14"/>
  <c r="CM108" i="14"/>
  <c r="CL108" i="14"/>
  <c r="CJ108" i="14"/>
  <c r="CI108" i="14"/>
  <c r="CH108" i="14"/>
  <c r="CG108" i="14"/>
  <c r="CD108" i="14"/>
  <c r="CC108" i="14"/>
  <c r="CB108" i="14"/>
  <c r="CA108" i="14"/>
  <c r="BZ108" i="14"/>
  <c r="CO107" i="14"/>
  <c r="CM107" i="14"/>
  <c r="CL107" i="14"/>
  <c r="CJ107" i="14"/>
  <c r="CI107" i="14"/>
  <c r="CH107" i="14"/>
  <c r="CG107" i="14"/>
  <c r="CC107" i="14"/>
  <c r="CB107" i="14"/>
  <c r="CA107" i="14"/>
  <c r="BZ107" i="14"/>
  <c r="CP106" i="14"/>
  <c r="CO106" i="14"/>
  <c r="CN106" i="14"/>
  <c r="CM106" i="14"/>
  <c r="CL106" i="14"/>
  <c r="CJ106" i="14"/>
  <c r="CI106" i="14"/>
  <c r="CH106" i="14"/>
  <c r="CG106" i="14"/>
  <c r="CD106" i="14"/>
  <c r="CC106" i="14"/>
  <c r="CB106" i="14"/>
  <c r="CA106" i="14"/>
  <c r="BZ106" i="14"/>
  <c r="CP105" i="14"/>
  <c r="CO105" i="14"/>
  <c r="CN105" i="14"/>
  <c r="CM105" i="14"/>
  <c r="CL105" i="14"/>
  <c r="CJ105" i="14"/>
  <c r="CI105" i="14"/>
  <c r="CH105" i="14"/>
  <c r="CG105" i="14"/>
  <c r="CD105" i="14"/>
  <c r="CC105" i="14"/>
  <c r="CB105" i="14"/>
  <c r="CA105" i="14"/>
  <c r="BZ105" i="14"/>
  <c r="CO104" i="14"/>
  <c r="CM104" i="14"/>
  <c r="CL104" i="14"/>
  <c r="CJ104" i="14"/>
  <c r="CI104" i="14"/>
  <c r="CH104" i="14"/>
  <c r="CG104" i="14"/>
  <c r="CC104" i="14"/>
  <c r="CB104" i="14"/>
  <c r="CA104" i="14"/>
  <c r="BZ104" i="14"/>
  <c r="CO103" i="14"/>
  <c r="CM103" i="14"/>
  <c r="CL103" i="14"/>
  <c r="CJ103" i="14"/>
  <c r="CI103" i="14"/>
  <c r="CH103" i="14"/>
  <c r="CG103" i="14"/>
  <c r="CC103" i="14"/>
  <c r="CB103" i="14"/>
  <c r="CA103" i="14"/>
  <c r="BZ103" i="14"/>
  <c r="CP102" i="14"/>
  <c r="CO102" i="14"/>
  <c r="CN102" i="14"/>
  <c r="CM102" i="14"/>
  <c r="CL102" i="14"/>
  <c r="CJ102" i="14"/>
  <c r="CI102" i="14"/>
  <c r="CH102" i="14"/>
  <c r="CG102" i="14"/>
  <c r="CD102" i="14"/>
  <c r="CC102" i="14"/>
  <c r="CB102" i="14"/>
  <c r="CA102" i="14"/>
  <c r="BZ102" i="14"/>
  <c r="CP101" i="14"/>
  <c r="CO101" i="14"/>
  <c r="CN101" i="14"/>
  <c r="CM101" i="14"/>
  <c r="CL101" i="14"/>
  <c r="CJ101" i="14"/>
  <c r="CI101" i="14"/>
  <c r="CH101" i="14"/>
  <c r="CG101" i="14"/>
  <c r="CD101" i="14"/>
  <c r="CC101" i="14"/>
  <c r="CB101" i="14"/>
  <c r="CA101" i="14"/>
  <c r="BZ101" i="14"/>
  <c r="CO100" i="14"/>
  <c r="CM100" i="14"/>
  <c r="CL100" i="14"/>
  <c r="CJ100" i="14"/>
  <c r="CI100" i="14"/>
  <c r="CH100" i="14"/>
  <c r="CG100" i="14"/>
  <c r="CC100" i="14"/>
  <c r="CB100" i="14"/>
  <c r="CA100" i="14"/>
  <c r="BZ100" i="14"/>
  <c r="CP99" i="14"/>
  <c r="CO99" i="14"/>
  <c r="CN99" i="14"/>
  <c r="CM99" i="14"/>
  <c r="CL99" i="14"/>
  <c r="CJ99" i="14"/>
  <c r="CI99" i="14"/>
  <c r="CH99" i="14"/>
  <c r="CG99" i="14"/>
  <c r="CD99" i="14"/>
  <c r="CC99" i="14"/>
  <c r="CB99" i="14"/>
  <c r="CA99" i="14"/>
  <c r="BZ99" i="14"/>
  <c r="CP98" i="14"/>
  <c r="CO98" i="14"/>
  <c r="CN98" i="14"/>
  <c r="CM98" i="14"/>
  <c r="CL98" i="14"/>
  <c r="CJ98" i="14"/>
  <c r="CI98" i="14"/>
  <c r="CH98" i="14"/>
  <c r="CG98" i="14"/>
  <c r="CD98" i="14"/>
  <c r="CC98" i="14"/>
  <c r="CB98" i="14"/>
  <c r="CA98" i="14"/>
  <c r="BZ98" i="14"/>
  <c r="CO97" i="14"/>
  <c r="CM97" i="14"/>
  <c r="CL97" i="14"/>
  <c r="CJ97" i="14"/>
  <c r="CI97" i="14"/>
  <c r="CH97" i="14"/>
  <c r="CG97" i="14"/>
  <c r="CC97" i="14"/>
  <c r="CB97" i="14"/>
  <c r="CA97" i="14"/>
  <c r="BZ97" i="14"/>
  <c r="CP96" i="14"/>
  <c r="CO96" i="14"/>
  <c r="CN96" i="14"/>
  <c r="CM96" i="14"/>
  <c r="CL96" i="14"/>
  <c r="CJ96" i="14"/>
  <c r="CI96" i="14"/>
  <c r="CH96" i="14"/>
  <c r="CG96" i="14"/>
  <c r="CD96" i="14"/>
  <c r="CC96" i="14"/>
  <c r="CB96" i="14"/>
  <c r="CA96" i="14"/>
  <c r="BZ96" i="14"/>
  <c r="CO95" i="14"/>
  <c r="CM95" i="14"/>
  <c r="CL95" i="14"/>
  <c r="CJ95" i="14"/>
  <c r="CI95" i="14"/>
  <c r="CH95" i="14"/>
  <c r="CG95" i="14"/>
  <c r="CC95" i="14"/>
  <c r="CB95" i="14"/>
  <c r="CA95" i="14"/>
  <c r="BZ95" i="14"/>
  <c r="CP94" i="14"/>
  <c r="CO94" i="14"/>
  <c r="CN94" i="14"/>
  <c r="CM94" i="14"/>
  <c r="CL94" i="14"/>
  <c r="CJ94" i="14"/>
  <c r="CI94" i="14"/>
  <c r="CH94" i="14"/>
  <c r="CG94" i="14"/>
  <c r="CD94" i="14"/>
  <c r="CC94" i="14"/>
  <c r="CB94" i="14"/>
  <c r="CA94" i="14"/>
  <c r="BZ94" i="14"/>
  <c r="CO93" i="14"/>
  <c r="CM93" i="14"/>
  <c r="CL93" i="14"/>
  <c r="CJ93" i="14"/>
  <c r="CI93" i="14"/>
  <c r="CH93" i="14"/>
  <c r="CG93" i="14"/>
  <c r="CC93" i="14"/>
  <c r="CB93" i="14"/>
  <c r="CA93" i="14"/>
  <c r="BZ93" i="14"/>
  <c r="CO92" i="14"/>
  <c r="CM92" i="14"/>
  <c r="CL92" i="14"/>
  <c r="CJ92" i="14"/>
  <c r="CI92" i="14"/>
  <c r="CH92" i="14"/>
  <c r="CG92" i="14"/>
  <c r="CC92" i="14"/>
  <c r="CB92" i="14"/>
  <c r="CA92" i="14"/>
  <c r="BZ92" i="14"/>
  <c r="CP91" i="14"/>
  <c r="CO91" i="14"/>
  <c r="CN91" i="14"/>
  <c r="CM91" i="14"/>
  <c r="CL91" i="14"/>
  <c r="CJ91" i="14"/>
  <c r="CI91" i="14"/>
  <c r="CH91" i="14"/>
  <c r="CG91" i="14"/>
  <c r="CD91" i="14"/>
  <c r="CC91" i="14"/>
  <c r="CB91" i="14"/>
  <c r="CA91" i="14"/>
  <c r="BZ91" i="14"/>
  <c r="CO90" i="14"/>
  <c r="CM90" i="14"/>
  <c r="CL90" i="14"/>
  <c r="CJ90" i="14"/>
  <c r="CI90" i="14"/>
  <c r="CH90" i="14"/>
  <c r="CG90" i="14"/>
  <c r="CC90" i="14"/>
  <c r="CB90" i="14"/>
  <c r="CA90" i="14"/>
  <c r="BZ90" i="14"/>
  <c r="CO89" i="14"/>
  <c r="CM89" i="14"/>
  <c r="CL89" i="14"/>
  <c r="CJ89" i="14"/>
  <c r="CI89" i="14"/>
  <c r="CH89" i="14"/>
  <c r="CG89" i="14"/>
  <c r="CC89" i="14"/>
  <c r="CB89" i="14"/>
  <c r="CA89" i="14"/>
  <c r="BZ89" i="14"/>
  <c r="CO88" i="14"/>
  <c r="CM88" i="14"/>
  <c r="CL88" i="14"/>
  <c r="CJ88" i="14"/>
  <c r="CI88" i="14"/>
  <c r="CH88" i="14"/>
  <c r="CG88" i="14"/>
  <c r="CC88" i="14"/>
  <c r="CB88" i="14"/>
  <c r="CA88" i="14"/>
  <c r="BZ88" i="14"/>
  <c r="CO87" i="14"/>
  <c r="CM87" i="14"/>
  <c r="CL87" i="14"/>
  <c r="CJ87" i="14"/>
  <c r="CI87" i="14"/>
  <c r="CH87" i="14"/>
  <c r="CG87" i="14"/>
  <c r="CC87" i="14"/>
  <c r="CB87" i="14"/>
  <c r="CA87" i="14"/>
  <c r="BZ87" i="14"/>
  <c r="CP86" i="14"/>
  <c r="CO86" i="14"/>
  <c r="CN86" i="14"/>
  <c r="CM86" i="14"/>
  <c r="CL86" i="14"/>
  <c r="CJ86" i="14"/>
  <c r="CI86" i="14"/>
  <c r="CH86" i="14"/>
  <c r="CG86" i="14"/>
  <c r="CD86" i="14"/>
  <c r="CC86" i="14"/>
  <c r="CB86" i="14"/>
  <c r="CA86" i="14"/>
  <c r="BZ86" i="14"/>
  <c r="CP85" i="14"/>
  <c r="CO85" i="14"/>
  <c r="CN85" i="14"/>
  <c r="CM85" i="14"/>
  <c r="CL85" i="14"/>
  <c r="CJ85" i="14"/>
  <c r="CI85" i="14"/>
  <c r="CH85" i="14"/>
  <c r="CG85" i="14"/>
  <c r="CD85" i="14"/>
  <c r="CC85" i="14"/>
  <c r="CB85" i="14"/>
  <c r="CA85" i="14"/>
  <c r="BZ85" i="14"/>
  <c r="CO84" i="14"/>
  <c r="CM84" i="14"/>
  <c r="CL84" i="14"/>
  <c r="CJ84" i="14"/>
  <c r="CI84" i="14"/>
  <c r="CH84" i="14"/>
  <c r="CG84" i="14"/>
  <c r="CC84" i="14"/>
  <c r="CB84" i="14"/>
  <c r="CA84" i="14"/>
  <c r="BZ84" i="14"/>
  <c r="CO83" i="14"/>
  <c r="CM83" i="14"/>
  <c r="CL83" i="14"/>
  <c r="CJ83" i="14"/>
  <c r="CI83" i="14"/>
  <c r="CH83" i="14"/>
  <c r="CG83" i="14"/>
  <c r="CC83" i="14"/>
  <c r="CB83" i="14"/>
  <c r="CA83" i="14"/>
  <c r="BZ83" i="14"/>
  <c r="CP82" i="14"/>
  <c r="CO82" i="14"/>
  <c r="CN82" i="14"/>
  <c r="CM82" i="14"/>
  <c r="CL82" i="14"/>
  <c r="CJ82" i="14"/>
  <c r="CI82" i="14"/>
  <c r="CH82" i="14"/>
  <c r="CG82" i="14"/>
  <c r="CD82" i="14"/>
  <c r="CC82" i="14"/>
  <c r="CB82" i="14"/>
  <c r="CA82" i="14"/>
  <c r="BZ82" i="14"/>
  <c r="CO81" i="14"/>
  <c r="CM81" i="14"/>
  <c r="CL81" i="14"/>
  <c r="CJ81" i="14"/>
  <c r="CI81" i="14"/>
  <c r="CH81" i="14"/>
  <c r="CG81" i="14"/>
  <c r="CC81" i="14"/>
  <c r="CB81" i="14"/>
  <c r="CA81" i="14"/>
  <c r="BZ81" i="14"/>
  <c r="CP80" i="14"/>
  <c r="CO80" i="14"/>
  <c r="CN80" i="14"/>
  <c r="CM80" i="14"/>
  <c r="CL80" i="14"/>
  <c r="CJ80" i="14"/>
  <c r="CI80" i="14"/>
  <c r="CH80" i="14"/>
  <c r="CG80" i="14"/>
  <c r="CD80" i="14"/>
  <c r="CC80" i="14"/>
  <c r="CB80" i="14"/>
  <c r="CA80" i="14"/>
  <c r="BZ80" i="14"/>
  <c r="CO79" i="14"/>
  <c r="CM79" i="14"/>
  <c r="CL79" i="14"/>
  <c r="CJ79" i="14"/>
  <c r="CI79" i="14"/>
  <c r="CH79" i="14"/>
  <c r="CG79" i="14"/>
  <c r="CC79" i="14"/>
  <c r="CB79" i="14"/>
  <c r="CA79" i="14"/>
  <c r="BZ79" i="14"/>
  <c r="CP78" i="14"/>
  <c r="CO78" i="14"/>
  <c r="CN78" i="14"/>
  <c r="CM78" i="14"/>
  <c r="CL78" i="14"/>
  <c r="CJ78" i="14"/>
  <c r="CI78" i="14"/>
  <c r="CH78" i="14"/>
  <c r="CG78" i="14"/>
  <c r="CD78" i="14"/>
  <c r="CC78" i="14"/>
  <c r="CB78" i="14"/>
  <c r="CA78" i="14"/>
  <c r="BZ78" i="14"/>
  <c r="CP77" i="14"/>
  <c r="CO77" i="14"/>
  <c r="CN77" i="14"/>
  <c r="CM77" i="14"/>
  <c r="CL77" i="14"/>
  <c r="CJ77" i="14"/>
  <c r="CI77" i="14"/>
  <c r="CH77" i="14"/>
  <c r="CG77" i="14"/>
  <c r="CD77" i="14"/>
  <c r="CC77" i="14"/>
  <c r="CB77" i="14"/>
  <c r="CA77" i="14"/>
  <c r="BZ77" i="14"/>
  <c r="CO76" i="14"/>
  <c r="CM76" i="14"/>
  <c r="CL76" i="14"/>
  <c r="CJ76" i="14"/>
  <c r="CI76" i="14"/>
  <c r="CH76" i="14"/>
  <c r="CG76" i="14"/>
  <c r="CC76" i="14"/>
  <c r="CB76" i="14"/>
  <c r="CA76" i="14"/>
  <c r="BZ76" i="14"/>
  <c r="CO75" i="14"/>
  <c r="CM75" i="14"/>
  <c r="CL75" i="14"/>
  <c r="CJ75" i="14"/>
  <c r="CI75" i="14"/>
  <c r="CH75" i="14"/>
  <c r="CG75" i="14"/>
  <c r="CC75" i="14"/>
  <c r="CB75" i="14"/>
  <c r="CA75" i="14"/>
  <c r="BZ75" i="14"/>
  <c r="CP74" i="14"/>
  <c r="CO74" i="14"/>
  <c r="CN74" i="14"/>
  <c r="CM74" i="14"/>
  <c r="CL74" i="14"/>
  <c r="CJ74" i="14"/>
  <c r="CI74" i="14"/>
  <c r="CH74" i="14"/>
  <c r="CG74" i="14"/>
  <c r="CD74" i="14"/>
  <c r="CC74" i="14"/>
  <c r="CB74" i="14"/>
  <c r="CA74" i="14"/>
  <c r="BZ74" i="14"/>
  <c r="CP73" i="14"/>
  <c r="CO73" i="14"/>
  <c r="CN73" i="14"/>
  <c r="CM73" i="14"/>
  <c r="CL73" i="14"/>
  <c r="CJ73" i="14"/>
  <c r="CI73" i="14"/>
  <c r="CH73" i="14"/>
  <c r="CG73" i="14"/>
  <c r="CD73" i="14"/>
  <c r="CC73" i="14"/>
  <c r="CB73" i="14"/>
  <c r="CA73" i="14"/>
  <c r="BZ73" i="14"/>
  <c r="CO72" i="14"/>
  <c r="CM72" i="14"/>
  <c r="CL72" i="14"/>
  <c r="CJ72" i="14"/>
  <c r="CI72" i="14"/>
  <c r="CH72" i="14"/>
  <c r="CG72" i="14"/>
  <c r="CC72" i="14"/>
  <c r="CB72" i="14"/>
  <c r="CA72" i="14"/>
  <c r="BZ72" i="14"/>
  <c r="CP71" i="14"/>
  <c r="CO71" i="14"/>
  <c r="CN71" i="14"/>
  <c r="CM71" i="14"/>
  <c r="CL71" i="14"/>
  <c r="CJ71" i="14"/>
  <c r="CI71" i="14"/>
  <c r="CH71" i="14"/>
  <c r="CG71" i="14"/>
  <c r="CD71" i="14"/>
  <c r="CC71" i="14"/>
  <c r="CB71" i="14"/>
  <c r="CA71" i="14"/>
  <c r="BZ71" i="14"/>
  <c r="CP70" i="14"/>
  <c r="CO70" i="14"/>
  <c r="CN70" i="14"/>
  <c r="CM70" i="14"/>
  <c r="CL70" i="14"/>
  <c r="CJ70" i="14"/>
  <c r="CI70" i="14"/>
  <c r="CH70" i="14"/>
  <c r="CG70" i="14"/>
  <c r="CD70" i="14"/>
  <c r="CC70" i="14"/>
  <c r="CB70" i="14"/>
  <c r="CA70" i="14"/>
  <c r="BZ70" i="14"/>
  <c r="CO69" i="14"/>
  <c r="CM69" i="14"/>
  <c r="CL69" i="14"/>
  <c r="CJ69" i="14"/>
  <c r="CI69" i="14"/>
  <c r="CH69" i="14"/>
  <c r="CG69" i="14"/>
  <c r="CC69" i="14"/>
  <c r="CB69" i="14"/>
  <c r="CA69" i="14"/>
  <c r="BZ69" i="14"/>
  <c r="CP68" i="14"/>
  <c r="CO68" i="14"/>
  <c r="CN68" i="14"/>
  <c r="CM68" i="14"/>
  <c r="CL68" i="14"/>
  <c r="CJ68" i="14"/>
  <c r="CI68" i="14"/>
  <c r="CH68" i="14"/>
  <c r="CG68" i="14"/>
  <c r="CD68" i="14"/>
  <c r="CC68" i="14"/>
  <c r="CB68" i="14"/>
  <c r="CA68" i="14"/>
  <c r="BZ68" i="14"/>
  <c r="CO67" i="14"/>
  <c r="CM67" i="14"/>
  <c r="CL67" i="14"/>
  <c r="CJ67" i="14"/>
  <c r="CI67" i="14"/>
  <c r="CH67" i="14"/>
  <c r="CG67" i="14"/>
  <c r="CC67" i="14"/>
  <c r="CB67" i="14"/>
  <c r="CA67" i="14"/>
  <c r="BZ67" i="14"/>
  <c r="CP66" i="14"/>
  <c r="CO66" i="14"/>
  <c r="CN66" i="14"/>
  <c r="CM66" i="14"/>
  <c r="CL66" i="14"/>
  <c r="CJ66" i="14"/>
  <c r="CI66" i="14"/>
  <c r="CH66" i="14"/>
  <c r="CG66" i="14"/>
  <c r="CD66" i="14"/>
  <c r="CC66" i="14"/>
  <c r="CB66" i="14"/>
  <c r="CA66" i="14"/>
  <c r="BZ66" i="14"/>
  <c r="CO65" i="14"/>
  <c r="CM65" i="14"/>
  <c r="CL65" i="14"/>
  <c r="CJ65" i="14"/>
  <c r="CI65" i="14"/>
  <c r="CH65" i="14"/>
  <c r="CG65" i="14"/>
  <c r="CC65" i="14"/>
  <c r="CB65" i="14"/>
  <c r="CA65" i="14"/>
  <c r="BZ65" i="14"/>
  <c r="CO64" i="14"/>
  <c r="CM64" i="14"/>
  <c r="CL64" i="14"/>
  <c r="CJ64" i="14"/>
  <c r="CI64" i="14"/>
  <c r="CH64" i="14"/>
  <c r="CG64" i="14"/>
  <c r="CC64" i="14"/>
  <c r="CB64" i="14"/>
  <c r="CA64" i="14"/>
  <c r="BZ64" i="14"/>
  <c r="CP63" i="14"/>
  <c r="CO63" i="14"/>
  <c r="CN63" i="14"/>
  <c r="CM63" i="14"/>
  <c r="CL63" i="14"/>
  <c r="CJ63" i="14"/>
  <c r="CI63" i="14"/>
  <c r="CH63" i="14"/>
  <c r="CG63" i="14"/>
  <c r="CD63" i="14"/>
  <c r="CC63" i="14"/>
  <c r="CB63" i="14"/>
  <c r="CA63" i="14"/>
  <c r="BZ63" i="14"/>
  <c r="CO62" i="14"/>
  <c r="CM62" i="14"/>
  <c r="CL62" i="14"/>
  <c r="CJ62" i="14"/>
  <c r="CI62" i="14"/>
  <c r="CH62" i="14"/>
  <c r="CG62" i="14"/>
  <c r="CC62" i="14"/>
  <c r="CB62" i="14"/>
  <c r="CA62" i="14"/>
  <c r="BZ62" i="14"/>
  <c r="CO61" i="14"/>
  <c r="CM61" i="14"/>
  <c r="CL61" i="14"/>
  <c r="CJ61" i="14"/>
  <c r="CI61" i="14"/>
  <c r="CH61" i="14"/>
  <c r="CG61" i="14"/>
  <c r="CC61" i="14"/>
  <c r="CB61" i="14"/>
  <c r="CA61" i="14"/>
  <c r="BZ61" i="14"/>
  <c r="CO60" i="14"/>
  <c r="CM60" i="14"/>
  <c r="CL60" i="14"/>
  <c r="CJ60" i="14"/>
  <c r="CI60" i="14"/>
  <c r="CH60" i="14"/>
  <c r="CG60" i="14"/>
  <c r="CC60" i="14"/>
  <c r="CB60" i="14"/>
  <c r="CA60" i="14"/>
  <c r="BZ60" i="14"/>
  <c r="CO59" i="14"/>
  <c r="CM59" i="14"/>
  <c r="CL59" i="14"/>
  <c r="CJ59" i="14"/>
  <c r="CI59" i="14"/>
  <c r="CH59" i="14"/>
  <c r="CG59" i="14"/>
  <c r="CC59" i="14"/>
  <c r="CB59" i="14"/>
  <c r="CA59" i="14"/>
  <c r="BZ59" i="14"/>
  <c r="CP58" i="14"/>
  <c r="CO58" i="14"/>
  <c r="CN58" i="14"/>
  <c r="CM58" i="14"/>
  <c r="CL58" i="14"/>
  <c r="CJ58" i="14"/>
  <c r="CI58" i="14"/>
  <c r="CH58" i="14"/>
  <c r="CG58" i="14"/>
  <c r="CD58" i="14"/>
  <c r="CC58" i="14"/>
  <c r="CB58" i="14"/>
  <c r="CA58" i="14"/>
  <c r="BZ58" i="14"/>
  <c r="CP57" i="14"/>
  <c r="CO57" i="14"/>
  <c r="CN57" i="14"/>
  <c r="CM57" i="14"/>
  <c r="CL57" i="14"/>
  <c r="CJ57" i="14"/>
  <c r="CI57" i="14"/>
  <c r="CH57" i="14"/>
  <c r="CG57" i="14"/>
  <c r="CD57" i="14"/>
  <c r="CC57" i="14"/>
  <c r="CB57" i="14"/>
  <c r="CA57" i="14"/>
  <c r="BZ57" i="14"/>
  <c r="CO56" i="14"/>
  <c r="CM56" i="14"/>
  <c r="CL56" i="14"/>
  <c r="CJ56" i="14"/>
  <c r="CI56" i="14"/>
  <c r="CH56" i="14"/>
  <c r="CG56" i="14"/>
  <c r="CC56" i="14"/>
  <c r="CB56" i="14"/>
  <c r="CA56" i="14"/>
  <c r="BZ56" i="14"/>
  <c r="CO55" i="14"/>
  <c r="CM55" i="14"/>
  <c r="CL55" i="14"/>
  <c r="CJ55" i="14"/>
  <c r="CI55" i="14"/>
  <c r="CH55" i="14"/>
  <c r="CG55" i="14"/>
  <c r="CC55" i="14"/>
  <c r="CB55" i="14"/>
  <c r="CA55" i="14"/>
  <c r="BZ55" i="14"/>
  <c r="CP54" i="14"/>
  <c r="CO54" i="14"/>
  <c r="CN54" i="14"/>
  <c r="CM54" i="14"/>
  <c r="CL54" i="14"/>
  <c r="CJ54" i="14"/>
  <c r="CI54" i="14"/>
  <c r="CH54" i="14"/>
  <c r="CG54" i="14"/>
  <c r="CD54" i="14"/>
  <c r="CC54" i="14"/>
  <c r="CB54" i="14"/>
  <c r="CA54" i="14"/>
  <c r="BZ54" i="14"/>
  <c r="CO53" i="14"/>
  <c r="CM53" i="14"/>
  <c r="CL53" i="14"/>
  <c r="CJ53" i="14"/>
  <c r="CI53" i="14"/>
  <c r="CH53" i="14"/>
  <c r="CG53" i="14"/>
  <c r="CC53" i="14"/>
  <c r="CB53" i="14"/>
  <c r="CA53" i="14"/>
  <c r="BZ53" i="14"/>
  <c r="CP52" i="14"/>
  <c r="CO52" i="14"/>
  <c r="CN52" i="14"/>
  <c r="CM52" i="14"/>
  <c r="CL52" i="14"/>
  <c r="CJ52" i="14"/>
  <c r="CI52" i="14"/>
  <c r="CH52" i="14"/>
  <c r="CG52" i="14"/>
  <c r="CD52" i="14"/>
  <c r="CC52" i="14"/>
  <c r="CB52" i="14"/>
  <c r="CA52" i="14"/>
  <c r="BZ52" i="14"/>
  <c r="CO51" i="14"/>
  <c r="CM51" i="14"/>
  <c r="CL51" i="14"/>
  <c r="CJ51" i="14"/>
  <c r="CI51" i="14"/>
  <c r="CH51" i="14"/>
  <c r="CG51" i="14"/>
  <c r="CC51" i="14"/>
  <c r="CB51" i="14"/>
  <c r="CA51" i="14"/>
  <c r="BZ51" i="14"/>
  <c r="CP50" i="14"/>
  <c r="CO50" i="14"/>
  <c r="CN50" i="14"/>
  <c r="CM50" i="14"/>
  <c r="CL50" i="14"/>
  <c r="CJ50" i="14"/>
  <c r="CI50" i="14"/>
  <c r="CH50" i="14"/>
  <c r="CG50" i="14"/>
  <c r="CD50" i="14"/>
  <c r="CC50" i="14"/>
  <c r="CB50" i="14"/>
  <c r="CA50" i="14"/>
  <c r="BZ50" i="14"/>
  <c r="CP49" i="14"/>
  <c r="CO49" i="14"/>
  <c r="CN49" i="14"/>
  <c r="CM49" i="14"/>
  <c r="CL49" i="14"/>
  <c r="CJ49" i="14"/>
  <c r="CI49" i="14"/>
  <c r="CH49" i="14"/>
  <c r="CG49" i="14"/>
  <c r="CD49" i="14"/>
  <c r="CC49" i="14"/>
  <c r="CB49" i="14"/>
  <c r="CA49" i="14"/>
  <c r="BZ49" i="14"/>
  <c r="CO48" i="14"/>
  <c r="CM48" i="14"/>
  <c r="CL48" i="14"/>
  <c r="CJ48" i="14"/>
  <c r="CI48" i="14"/>
  <c r="CH48" i="14"/>
  <c r="CG48" i="14"/>
  <c r="CC48" i="14"/>
  <c r="CB48" i="14"/>
  <c r="CA48" i="14"/>
  <c r="BZ48" i="14"/>
  <c r="CO47" i="14"/>
  <c r="CM47" i="14"/>
  <c r="CL47" i="14"/>
  <c r="CJ47" i="14"/>
  <c r="CI47" i="14"/>
  <c r="CH47" i="14"/>
  <c r="CG47" i="14"/>
  <c r="CC47" i="14"/>
  <c r="CB47" i="14"/>
  <c r="CA47" i="14"/>
  <c r="BZ47" i="14"/>
  <c r="CP46" i="14"/>
  <c r="CO46" i="14"/>
  <c r="CN46" i="14"/>
  <c r="CM46" i="14"/>
  <c r="CL46" i="14"/>
  <c r="CJ46" i="14"/>
  <c r="CI46" i="14"/>
  <c r="CH46" i="14"/>
  <c r="CG46" i="14"/>
  <c r="CD46" i="14"/>
  <c r="CC46" i="14"/>
  <c r="CB46" i="14"/>
  <c r="CA46" i="14"/>
  <c r="BZ46" i="14"/>
  <c r="CP45" i="14"/>
  <c r="CO45" i="14"/>
  <c r="CN45" i="14"/>
  <c r="CM45" i="14"/>
  <c r="CL45" i="14"/>
  <c r="CJ45" i="14"/>
  <c r="CI45" i="14"/>
  <c r="CH45" i="14"/>
  <c r="CG45" i="14"/>
  <c r="CD45" i="14"/>
  <c r="CC45" i="14"/>
  <c r="CB45" i="14"/>
  <c r="CA45" i="14"/>
  <c r="BZ45" i="14"/>
  <c r="CO44" i="14"/>
  <c r="CM44" i="14"/>
  <c r="CL44" i="14"/>
  <c r="CJ44" i="14"/>
  <c r="CI44" i="14"/>
  <c r="CH44" i="14"/>
  <c r="CG44" i="14"/>
  <c r="CC44" i="14"/>
  <c r="CB44" i="14"/>
  <c r="CA44" i="14"/>
  <c r="BZ44" i="14"/>
  <c r="CP43" i="14"/>
  <c r="CO43" i="14"/>
  <c r="CN43" i="14"/>
  <c r="CM43" i="14"/>
  <c r="CL43" i="14"/>
  <c r="CJ43" i="14"/>
  <c r="CI43" i="14"/>
  <c r="CH43" i="14"/>
  <c r="CG43" i="14"/>
  <c r="CD43" i="14"/>
  <c r="CC43" i="14"/>
  <c r="CB43" i="14"/>
  <c r="CA43" i="14"/>
  <c r="BZ43" i="14"/>
  <c r="CP42" i="14"/>
  <c r="CO42" i="14"/>
  <c r="CN42" i="14"/>
  <c r="CM42" i="14"/>
  <c r="CL42" i="14"/>
  <c r="CJ42" i="14"/>
  <c r="CI42" i="14"/>
  <c r="CH42" i="14"/>
  <c r="CG42" i="14"/>
  <c r="CD42" i="14"/>
  <c r="CC42" i="14"/>
  <c r="CB42" i="14"/>
  <c r="CA42" i="14"/>
  <c r="BZ42" i="14"/>
  <c r="CO41" i="14"/>
  <c r="CM41" i="14"/>
  <c r="CL41" i="14"/>
  <c r="CJ41" i="14"/>
  <c r="CI41" i="14"/>
  <c r="CH41" i="14"/>
  <c r="CG41" i="14"/>
  <c r="CC41" i="14"/>
  <c r="CB41" i="14"/>
  <c r="CA41" i="14"/>
  <c r="BZ41" i="14"/>
  <c r="CP40" i="14"/>
  <c r="CO40" i="14"/>
  <c r="CN40" i="14"/>
  <c r="CM40" i="14"/>
  <c r="CL40" i="14"/>
  <c r="CJ40" i="14"/>
  <c r="CI40" i="14"/>
  <c r="CH40" i="14"/>
  <c r="CG40" i="14"/>
  <c r="CD40" i="14"/>
  <c r="CC40" i="14"/>
  <c r="CB40" i="14"/>
  <c r="CA40" i="14"/>
  <c r="BZ40" i="14"/>
  <c r="CO39" i="14"/>
  <c r="CM39" i="14"/>
  <c r="CL39" i="14"/>
  <c r="CJ39" i="14"/>
  <c r="CI39" i="14"/>
  <c r="CH39" i="14"/>
  <c r="CG39" i="14"/>
  <c r="CC39" i="14"/>
  <c r="CB39" i="14"/>
  <c r="CA39" i="14"/>
  <c r="BZ39" i="14"/>
  <c r="CP38" i="14"/>
  <c r="CO38" i="14"/>
  <c r="CN38" i="14"/>
  <c r="CM38" i="14"/>
  <c r="CL38" i="14"/>
  <c r="CJ38" i="14"/>
  <c r="CI38" i="14"/>
  <c r="CH38" i="14"/>
  <c r="CG38" i="14"/>
  <c r="CD38" i="14"/>
  <c r="CC38" i="14"/>
  <c r="CB38" i="14"/>
  <c r="CA38" i="14"/>
  <c r="BZ38" i="14"/>
  <c r="CO37" i="14"/>
  <c r="CM37" i="14"/>
  <c r="CL37" i="14"/>
  <c r="CJ37" i="14"/>
  <c r="CI37" i="14"/>
  <c r="CH37" i="14"/>
  <c r="CG37" i="14"/>
  <c r="CC37" i="14"/>
  <c r="CB37" i="14"/>
  <c r="CA37" i="14"/>
  <c r="BZ37" i="14"/>
  <c r="CO36" i="14"/>
  <c r="CM36" i="14"/>
  <c r="CL36" i="14"/>
  <c r="CJ36" i="14"/>
  <c r="CI36" i="14"/>
  <c r="CH36" i="14"/>
  <c r="CG36" i="14"/>
  <c r="CC36" i="14"/>
  <c r="CB36" i="14"/>
  <c r="CA36" i="14"/>
  <c r="BZ36" i="14"/>
  <c r="CP35" i="14"/>
  <c r="CO35" i="14"/>
  <c r="CN35" i="14"/>
  <c r="CM35" i="14"/>
  <c r="CL35" i="14"/>
  <c r="CJ35" i="14"/>
  <c r="CI35" i="14"/>
  <c r="CH35" i="14"/>
  <c r="CG35" i="14"/>
  <c r="CD35" i="14"/>
  <c r="CC35" i="14"/>
  <c r="CB35" i="14"/>
  <c r="CA35" i="14"/>
  <c r="BZ35" i="14"/>
  <c r="CO34" i="14"/>
  <c r="CM34" i="14"/>
  <c r="CL34" i="14"/>
  <c r="CJ34" i="14"/>
  <c r="CI34" i="14"/>
  <c r="CH34" i="14"/>
  <c r="CG34" i="14"/>
  <c r="CC34" i="14"/>
  <c r="CB34" i="14"/>
  <c r="CA34" i="14"/>
  <c r="BZ34" i="14"/>
  <c r="CP33" i="14"/>
  <c r="CO33" i="14"/>
  <c r="CN33" i="14"/>
  <c r="CM33" i="14"/>
  <c r="CL33" i="14"/>
  <c r="CJ33" i="14"/>
  <c r="CI33" i="14"/>
  <c r="CH33" i="14"/>
  <c r="CG33" i="14"/>
  <c r="CD33" i="14"/>
  <c r="CC33" i="14"/>
  <c r="CB33" i="14"/>
  <c r="CA33" i="14"/>
  <c r="BZ33" i="14"/>
  <c r="CP32" i="14"/>
  <c r="CO32" i="14"/>
  <c r="CN32" i="14"/>
  <c r="CM32" i="14"/>
  <c r="CL32" i="14"/>
  <c r="CJ32" i="14"/>
  <c r="CI32" i="14"/>
  <c r="CH32" i="14"/>
  <c r="CG32" i="14"/>
  <c r="CD32" i="14"/>
  <c r="CC32" i="14"/>
  <c r="CB32" i="14"/>
  <c r="CA32" i="14"/>
  <c r="BZ32" i="14"/>
  <c r="CP31" i="14"/>
  <c r="CO31" i="14"/>
  <c r="CN31" i="14"/>
  <c r="CM31" i="14"/>
  <c r="CL31" i="14"/>
  <c r="CJ31" i="14"/>
  <c r="CI31" i="14"/>
  <c r="CH31" i="14"/>
  <c r="CG31" i="14"/>
  <c r="CD31" i="14"/>
  <c r="CC31" i="14"/>
  <c r="CB31" i="14"/>
  <c r="CA31" i="14"/>
  <c r="BZ31" i="14"/>
  <c r="CO30" i="14"/>
  <c r="CM30" i="14"/>
  <c r="CL30" i="14"/>
  <c r="CJ30" i="14"/>
  <c r="CI30" i="14"/>
  <c r="CH30" i="14"/>
  <c r="CG30" i="14"/>
  <c r="CC30" i="14"/>
  <c r="CB30" i="14"/>
  <c r="CA30" i="14"/>
  <c r="BZ30" i="14"/>
  <c r="CO29" i="14"/>
  <c r="CM29" i="14"/>
  <c r="CL29" i="14"/>
  <c r="CJ29" i="14"/>
  <c r="CI29" i="14"/>
  <c r="CH29" i="14"/>
  <c r="CG29" i="14"/>
  <c r="CC29" i="14"/>
  <c r="CB29" i="14"/>
  <c r="CA29" i="14"/>
  <c r="BZ29" i="14"/>
  <c r="CO28" i="14"/>
  <c r="CM28" i="14"/>
  <c r="CL28" i="14"/>
  <c r="CJ28" i="14"/>
  <c r="CI28" i="14"/>
  <c r="CH28" i="14"/>
  <c r="CG28" i="14"/>
  <c r="CC28" i="14"/>
  <c r="CB28" i="14"/>
  <c r="CA28" i="14"/>
  <c r="BZ28" i="14"/>
  <c r="CP27" i="14"/>
  <c r="CO27" i="14"/>
  <c r="CN27" i="14"/>
  <c r="CM27" i="14"/>
  <c r="CL27" i="14"/>
  <c r="CJ27" i="14"/>
  <c r="CI27" i="14"/>
  <c r="CH27" i="14"/>
  <c r="CG27" i="14"/>
  <c r="CD27" i="14"/>
  <c r="CC27" i="14"/>
  <c r="CB27" i="14"/>
  <c r="CA27" i="14"/>
  <c r="BZ27" i="14"/>
  <c r="CP26" i="14"/>
  <c r="CO26" i="14"/>
  <c r="CN26" i="14"/>
  <c r="CM26" i="14"/>
  <c r="CL26" i="14"/>
  <c r="CJ26" i="14"/>
  <c r="CI26" i="14"/>
  <c r="CH26" i="14"/>
  <c r="CG26" i="14"/>
  <c r="CD26" i="14"/>
  <c r="CC26" i="14"/>
  <c r="CB26" i="14"/>
  <c r="CA26" i="14"/>
  <c r="BZ26" i="14"/>
  <c r="CO25" i="14"/>
  <c r="CM25" i="14"/>
  <c r="CL25" i="14"/>
  <c r="CJ25" i="14"/>
  <c r="CI25" i="14"/>
  <c r="CH25" i="14"/>
  <c r="CG25" i="14"/>
  <c r="CC25" i="14"/>
  <c r="CB25" i="14"/>
  <c r="CA25" i="14"/>
  <c r="BZ25" i="14"/>
  <c r="CO24" i="14"/>
  <c r="CM24" i="14"/>
  <c r="CL24" i="14"/>
  <c r="CJ24" i="14"/>
  <c r="CI24" i="14"/>
  <c r="CH24" i="14"/>
  <c r="CG24" i="14"/>
  <c r="CC24" i="14"/>
  <c r="CB24" i="14"/>
  <c r="CA24" i="14"/>
  <c r="BZ24" i="14"/>
  <c r="CP23" i="14"/>
  <c r="CO23" i="14"/>
  <c r="CN23" i="14"/>
  <c r="CM23" i="14"/>
  <c r="CL23" i="14"/>
  <c r="CJ23" i="14"/>
  <c r="CI23" i="14"/>
  <c r="CH23" i="14"/>
  <c r="CG23" i="14"/>
  <c r="CD23" i="14"/>
  <c r="CC23" i="14"/>
  <c r="CB23" i="14"/>
  <c r="CA23" i="14"/>
  <c r="BZ23" i="14"/>
  <c r="CO22" i="14"/>
  <c r="CM22" i="14"/>
  <c r="CL22" i="14"/>
  <c r="CJ22" i="14"/>
  <c r="CI22" i="14"/>
  <c r="CH22" i="14"/>
  <c r="CG22" i="14"/>
  <c r="CC22" i="14"/>
  <c r="CB22" i="14"/>
  <c r="CA22" i="14"/>
  <c r="BZ22" i="14"/>
  <c r="CP21" i="14"/>
  <c r="CO21" i="14"/>
  <c r="CN21" i="14"/>
  <c r="CM21" i="14"/>
  <c r="CL21" i="14"/>
  <c r="CJ21" i="14"/>
  <c r="CI21" i="14"/>
  <c r="CH21" i="14"/>
  <c r="CG21" i="14"/>
  <c r="CD21" i="14"/>
  <c r="CC21" i="14"/>
  <c r="CB21" i="14"/>
  <c r="CA21" i="14"/>
  <c r="BZ21" i="14"/>
  <c r="CO20" i="14"/>
  <c r="CM20" i="14"/>
  <c r="CL20" i="14"/>
  <c r="CJ20" i="14"/>
  <c r="CI20" i="14"/>
  <c r="CH20" i="14"/>
  <c r="CG20" i="14"/>
  <c r="CC20" i="14"/>
  <c r="CB20" i="14"/>
  <c r="CA20" i="14"/>
  <c r="BZ20" i="14"/>
  <c r="CP19" i="14"/>
  <c r="CO19" i="14"/>
  <c r="CN19" i="14"/>
  <c r="CM19" i="14"/>
  <c r="CL19" i="14"/>
  <c r="CJ19" i="14"/>
  <c r="CI19" i="14"/>
  <c r="CH19" i="14"/>
  <c r="CG19" i="14"/>
  <c r="CD19" i="14"/>
  <c r="CC19" i="14"/>
  <c r="CB19" i="14"/>
  <c r="CA19" i="14"/>
  <c r="BZ19" i="14"/>
  <c r="CP18" i="14"/>
  <c r="CO18" i="14"/>
  <c r="CN18" i="14"/>
  <c r="CM18" i="14"/>
  <c r="CL18" i="14"/>
  <c r="CJ18" i="14"/>
  <c r="CI18" i="14"/>
  <c r="CH18" i="14"/>
  <c r="CG18" i="14"/>
  <c r="CD18" i="14"/>
  <c r="CC18" i="14"/>
  <c r="CB18" i="14"/>
  <c r="CA18" i="14"/>
  <c r="BZ18" i="14"/>
  <c r="CO17" i="14"/>
  <c r="CM17" i="14"/>
  <c r="CL17" i="14"/>
  <c r="CJ17" i="14"/>
  <c r="CI17" i="14"/>
  <c r="CH17" i="14"/>
  <c r="CG17" i="14"/>
  <c r="CC17" i="14"/>
  <c r="CB17" i="14"/>
  <c r="CA17" i="14"/>
  <c r="BZ17" i="14"/>
  <c r="CO16" i="14"/>
  <c r="CM16" i="14"/>
  <c r="CL16" i="14"/>
  <c r="CJ16" i="14"/>
  <c r="CI16" i="14"/>
  <c r="CH16" i="14"/>
  <c r="CG16" i="14"/>
  <c r="CC16" i="14"/>
  <c r="CB16" i="14"/>
  <c r="CA16" i="14"/>
  <c r="BZ16" i="14"/>
  <c r="CP15" i="14"/>
  <c r="CO15" i="14"/>
  <c r="CN15" i="14"/>
  <c r="CM15" i="14"/>
  <c r="CL15" i="14"/>
  <c r="CJ15" i="14"/>
  <c r="CI15" i="14"/>
  <c r="CH15" i="14"/>
  <c r="CG15" i="14"/>
  <c r="CD15" i="14"/>
  <c r="CC15" i="14"/>
  <c r="CB15" i="14"/>
  <c r="CA15" i="14"/>
  <c r="BZ15" i="14"/>
  <c r="CP14" i="14"/>
  <c r="CO14" i="14"/>
  <c r="CN14" i="14"/>
  <c r="CM14" i="14"/>
  <c r="CL14" i="14"/>
  <c r="CJ14" i="14"/>
  <c r="CI14" i="14"/>
  <c r="CH14" i="14"/>
  <c r="CG14" i="14"/>
  <c r="CD14" i="14"/>
  <c r="CC14" i="14"/>
  <c r="CB14" i="14"/>
  <c r="CA14" i="14"/>
  <c r="BZ14" i="14"/>
  <c r="CO13" i="14"/>
  <c r="CM13" i="14"/>
  <c r="CL13" i="14"/>
  <c r="CJ13" i="14"/>
  <c r="CI13" i="14"/>
  <c r="CH13" i="14"/>
  <c r="CG13" i="14"/>
  <c r="CC13" i="14"/>
  <c r="CB13" i="14"/>
  <c r="CA13" i="14"/>
  <c r="BZ13" i="14"/>
  <c r="CP12" i="14"/>
  <c r="CO12" i="14"/>
  <c r="CN12" i="14"/>
  <c r="CM12" i="14"/>
  <c r="CL12" i="14"/>
  <c r="CJ12" i="14"/>
  <c r="CI12" i="14"/>
  <c r="CH12" i="14"/>
  <c r="CG12" i="14"/>
  <c r="CD12" i="14"/>
  <c r="CC12" i="14"/>
  <c r="CB12" i="14"/>
  <c r="CA12" i="14"/>
  <c r="BZ12" i="14"/>
  <c r="CP11" i="14"/>
  <c r="CO11" i="14"/>
  <c r="CN11" i="14"/>
  <c r="CM11" i="14"/>
  <c r="CL11" i="14"/>
  <c r="CJ11" i="14"/>
  <c r="CI11" i="14"/>
  <c r="CH11" i="14"/>
  <c r="CG11" i="14"/>
  <c r="CD11" i="14"/>
  <c r="CC11" i="14"/>
  <c r="CB11" i="14"/>
  <c r="CA11" i="14"/>
  <c r="BZ11" i="14"/>
  <c r="CO10" i="14"/>
  <c r="CM10" i="14"/>
  <c r="CL10" i="14"/>
  <c r="CJ10" i="14"/>
  <c r="CI10" i="14"/>
  <c r="CH10" i="14"/>
  <c r="CG10" i="14"/>
  <c r="CC10" i="14"/>
  <c r="CB10" i="14"/>
  <c r="CA10" i="14"/>
  <c r="BZ10" i="14"/>
  <c r="CP9" i="14"/>
  <c r="CO9" i="14"/>
  <c r="CN9" i="14"/>
  <c r="CM9" i="14"/>
  <c r="CL9" i="14"/>
  <c r="CJ9" i="14"/>
  <c r="CI9" i="14"/>
  <c r="CH9" i="14"/>
  <c r="CG9" i="14"/>
  <c r="CD9" i="14"/>
  <c r="CC9" i="14"/>
  <c r="CB9" i="14"/>
  <c r="CA9" i="14"/>
  <c r="BZ9" i="14"/>
  <c r="CO8" i="14"/>
  <c r="CM8" i="14"/>
  <c r="CL8" i="14"/>
  <c r="CJ8" i="14"/>
  <c r="CI8" i="14"/>
  <c r="CH8" i="14"/>
  <c r="CG8" i="14"/>
  <c r="CC8" i="14"/>
  <c r="CB8" i="14"/>
  <c r="CA8" i="14"/>
  <c r="BZ8" i="14"/>
  <c r="CP7" i="14"/>
  <c r="CO7" i="14"/>
  <c r="CN7" i="14"/>
  <c r="CM7" i="14"/>
  <c r="CL7" i="14"/>
  <c r="CJ7" i="14"/>
  <c r="CI7" i="14"/>
  <c r="CH7" i="14"/>
  <c r="CG7" i="14"/>
  <c r="CD7" i="14"/>
  <c r="CC7" i="14"/>
  <c r="CB7" i="14"/>
  <c r="CA7" i="14"/>
  <c r="BZ7" i="14"/>
  <c r="CO6" i="14"/>
  <c r="CM6" i="14"/>
  <c r="CL6" i="14"/>
  <c r="CJ6" i="14"/>
  <c r="CI6" i="14"/>
  <c r="CH6" i="14"/>
  <c r="CG6" i="14"/>
  <c r="CC6" i="14"/>
  <c r="CB6" i="14"/>
  <c r="CA6" i="14"/>
  <c r="BZ6" i="14"/>
  <c r="CO5" i="14"/>
  <c r="CM5" i="14"/>
  <c r="CL5" i="14"/>
  <c r="CJ5" i="14"/>
  <c r="CI5" i="14"/>
  <c r="CH5" i="14"/>
  <c r="CG5" i="14"/>
  <c r="CC5" i="14"/>
  <c r="CB5" i="14"/>
  <c r="CA5" i="14"/>
  <c r="BZ5" i="14"/>
  <c r="CP4" i="14"/>
  <c r="CO4" i="14"/>
  <c r="CN4" i="14"/>
  <c r="CM4" i="14"/>
  <c r="CL4" i="14"/>
  <c r="CJ4" i="14"/>
  <c r="CI4" i="14"/>
  <c r="CH4" i="14"/>
  <c r="CG4" i="14"/>
  <c r="CD4" i="14"/>
  <c r="CC4" i="14"/>
  <c r="CB4" i="14"/>
  <c r="CA4" i="14"/>
  <c r="BZ4" i="14"/>
  <c r="CO3" i="14"/>
  <c r="CM3" i="14"/>
  <c r="CL3" i="14"/>
  <c r="CJ3" i="14"/>
  <c r="CI3" i="14"/>
  <c r="CH3" i="14"/>
  <c r="CG3" i="14"/>
  <c r="CA3" i="14" l="1"/>
  <c r="CB3" i="14"/>
  <c r="CC3" i="14"/>
  <c r="BZ3" i="14"/>
  <c r="BL10" i="14" l="1"/>
  <c r="BK10" i="14"/>
  <c r="BN10" i="14"/>
  <c r="BM10" i="14"/>
  <c r="BY235" i="14" l="1"/>
  <c r="BW235" i="14"/>
  <c r="BV235" i="14"/>
  <c r="BU235" i="14"/>
  <c r="BT235" i="14"/>
  <c r="BS235" i="14"/>
  <c r="BR235" i="14"/>
  <c r="BO235" i="14"/>
  <c r="BN235" i="14"/>
  <c r="BP235" i="14" s="1"/>
  <c r="BM235" i="14"/>
  <c r="BL235" i="14"/>
  <c r="BK235" i="14"/>
  <c r="AZ235" i="14"/>
  <c r="AQ235" i="14"/>
  <c r="AB235" i="14"/>
  <c r="Z235" i="14"/>
  <c r="CP235" i="14" s="1"/>
  <c r="X235" i="14"/>
  <c r="CN235" i="14" s="1"/>
  <c r="N235" i="14"/>
  <c r="CD235" i="14" s="1"/>
  <c r="BY234" i="14"/>
  <c r="BW234" i="14"/>
  <c r="BV234" i="14"/>
  <c r="BU234" i="14"/>
  <c r="BT234" i="14"/>
  <c r="BS234" i="14"/>
  <c r="BR234" i="14"/>
  <c r="BO234" i="14"/>
  <c r="BN234" i="14"/>
  <c r="BP234" i="14" s="1"/>
  <c r="BM234" i="14"/>
  <c r="BL234" i="14"/>
  <c r="BK234" i="14"/>
  <c r="AZ234" i="14"/>
  <c r="AQ234" i="14"/>
  <c r="AB234" i="14"/>
  <c r="Z234" i="14"/>
  <c r="CP234" i="14" s="1"/>
  <c r="X234" i="14"/>
  <c r="CN234" i="14" s="1"/>
  <c r="N234" i="14"/>
  <c r="CD234" i="14" s="1"/>
  <c r="BY233" i="14"/>
  <c r="BW233" i="14"/>
  <c r="BV233" i="14"/>
  <c r="BU233" i="14"/>
  <c r="BT233" i="14"/>
  <c r="BS233" i="14"/>
  <c r="BR233" i="14"/>
  <c r="BO233" i="14"/>
  <c r="BN233" i="14"/>
  <c r="BP233" i="14" s="1"/>
  <c r="BM233" i="14"/>
  <c r="BL233" i="14"/>
  <c r="BK233" i="14"/>
  <c r="AZ233" i="14"/>
  <c r="AQ233" i="14"/>
  <c r="AB233" i="14"/>
  <c r="Z233" i="14"/>
  <c r="CP233" i="14" s="1"/>
  <c r="X233" i="14"/>
  <c r="CN233" i="14" s="1"/>
  <c r="N233" i="14"/>
  <c r="CD233" i="14" s="1"/>
  <c r="BY232" i="14"/>
  <c r="BW232" i="14"/>
  <c r="BV232" i="14"/>
  <c r="BU232" i="14"/>
  <c r="BT232" i="14"/>
  <c r="BS232" i="14"/>
  <c r="BR232" i="14"/>
  <c r="BO232" i="14"/>
  <c r="BN232" i="14"/>
  <c r="BP232" i="14" s="1"/>
  <c r="BM232" i="14"/>
  <c r="BL232" i="14"/>
  <c r="BK232" i="14"/>
  <c r="AZ232" i="14"/>
  <c r="AQ232" i="14"/>
  <c r="AB232" i="14"/>
  <c r="Z232" i="14"/>
  <c r="X232" i="14"/>
  <c r="N232" i="14"/>
  <c r="BY231" i="14"/>
  <c r="BW231" i="14"/>
  <c r="BV231" i="14"/>
  <c r="BU231" i="14"/>
  <c r="BT231" i="14"/>
  <c r="BS231" i="14"/>
  <c r="BR231" i="14"/>
  <c r="BO231" i="14"/>
  <c r="BN231" i="14"/>
  <c r="BP231" i="14" s="1"/>
  <c r="BM231" i="14"/>
  <c r="BL231" i="14"/>
  <c r="BK231" i="14"/>
  <c r="AZ231" i="14"/>
  <c r="AQ231" i="14"/>
  <c r="AB231" i="14"/>
  <c r="Z231" i="14"/>
  <c r="CP230" i="14" s="1"/>
  <c r="X231" i="14"/>
  <c r="CN230" i="14" s="1"/>
  <c r="N231" i="14"/>
  <c r="CD230" i="14" s="1"/>
  <c r="BY230" i="14"/>
  <c r="BW230" i="14"/>
  <c r="BV230" i="14"/>
  <c r="BU230" i="14"/>
  <c r="BT230" i="14"/>
  <c r="BS230" i="14"/>
  <c r="BR230" i="14"/>
  <c r="BO230" i="14"/>
  <c r="BN230" i="14"/>
  <c r="BP230" i="14" s="1"/>
  <c r="BM230" i="14"/>
  <c r="BL230" i="14"/>
  <c r="BK230" i="14"/>
  <c r="AZ230" i="14"/>
  <c r="AQ230" i="14"/>
  <c r="AB230" i="14"/>
  <c r="AC230" i="14" s="1"/>
  <c r="Z230" i="14"/>
  <c r="X230" i="14"/>
  <c r="N230" i="14"/>
  <c r="BY229" i="14"/>
  <c r="BW229" i="14"/>
  <c r="BV229" i="14"/>
  <c r="BU229" i="14"/>
  <c r="BT229" i="14"/>
  <c r="BS229" i="14"/>
  <c r="BR229" i="14"/>
  <c r="BO229" i="14"/>
  <c r="BN229" i="14"/>
  <c r="BP229" i="14" s="1"/>
  <c r="BM229" i="14"/>
  <c r="BL229" i="14"/>
  <c r="BK229" i="14"/>
  <c r="AZ229" i="14"/>
  <c r="AQ229" i="14"/>
  <c r="AB229" i="14"/>
  <c r="Z229" i="14"/>
  <c r="CP229" i="14" s="1"/>
  <c r="X229" i="14"/>
  <c r="CN229" i="14" s="1"/>
  <c r="N229" i="14"/>
  <c r="CD229" i="14" s="1"/>
  <c r="BY228" i="14"/>
  <c r="BW228" i="14"/>
  <c r="BV228" i="14"/>
  <c r="BU228" i="14"/>
  <c r="BT228" i="14"/>
  <c r="BS228" i="14"/>
  <c r="BR228" i="14"/>
  <c r="BO228" i="14"/>
  <c r="BN228" i="14"/>
  <c r="BP228" i="14" s="1"/>
  <c r="BM228" i="14"/>
  <c r="BL228" i="14"/>
  <c r="BK228" i="14"/>
  <c r="AZ228" i="14"/>
  <c r="AQ228" i="14"/>
  <c r="AB228" i="14"/>
  <c r="AC228" i="14" s="1"/>
  <c r="Z228" i="14"/>
  <c r="X228" i="14"/>
  <c r="N228" i="14"/>
  <c r="BY227" i="14"/>
  <c r="BW227" i="14"/>
  <c r="BV227" i="14"/>
  <c r="BU227" i="14"/>
  <c r="BT227" i="14"/>
  <c r="BS227" i="14"/>
  <c r="BR227" i="14"/>
  <c r="BO227" i="14"/>
  <c r="BN227" i="14"/>
  <c r="BP227" i="14" s="1"/>
  <c r="BM227" i="14"/>
  <c r="BL227" i="14"/>
  <c r="BK227" i="14"/>
  <c r="AZ227" i="14"/>
  <c r="AQ227" i="14"/>
  <c r="AB227" i="14"/>
  <c r="Z227" i="14"/>
  <c r="CP227" i="14" s="1"/>
  <c r="X227" i="14"/>
  <c r="CN227" i="14" s="1"/>
  <c r="N227" i="14"/>
  <c r="CD227" i="14" s="1"/>
  <c r="BY226" i="14"/>
  <c r="BW226" i="14"/>
  <c r="BV226" i="14"/>
  <c r="BU226" i="14"/>
  <c r="BT226" i="14"/>
  <c r="BS226" i="14"/>
  <c r="BR226" i="14"/>
  <c r="BO226" i="14"/>
  <c r="BN226" i="14"/>
  <c r="BP226" i="14" s="1"/>
  <c r="BM226" i="14"/>
  <c r="BL226" i="14"/>
  <c r="BK226" i="14"/>
  <c r="AZ226" i="14"/>
  <c r="AQ226" i="14"/>
  <c r="AB226" i="14"/>
  <c r="Z226" i="14"/>
  <c r="X226" i="14"/>
  <c r="N226" i="14"/>
  <c r="BY225" i="14"/>
  <c r="BW225" i="14"/>
  <c r="BV225" i="14"/>
  <c r="BU225" i="14"/>
  <c r="BT225" i="14"/>
  <c r="BS225" i="14"/>
  <c r="BR225" i="14"/>
  <c r="BO225" i="14"/>
  <c r="BN225" i="14"/>
  <c r="BP225" i="14" s="1"/>
  <c r="BM225" i="14"/>
  <c r="BL225" i="14"/>
  <c r="BK225" i="14"/>
  <c r="AZ225" i="14"/>
  <c r="AQ225" i="14"/>
  <c r="AB225" i="14"/>
  <c r="AC225" i="14" s="1"/>
  <c r="Z225" i="14"/>
  <c r="X225" i="14"/>
  <c r="N225" i="14"/>
  <c r="BY224" i="14"/>
  <c r="BW224" i="14"/>
  <c r="BV224" i="14"/>
  <c r="BU224" i="14"/>
  <c r="BT224" i="14"/>
  <c r="BS224" i="14"/>
  <c r="BR224" i="14"/>
  <c r="BO224" i="14"/>
  <c r="BN224" i="14"/>
  <c r="BP224" i="14" s="1"/>
  <c r="BM224" i="14"/>
  <c r="BL224" i="14"/>
  <c r="BK224" i="14"/>
  <c r="AZ224" i="14"/>
  <c r="AQ224" i="14"/>
  <c r="AB224" i="14"/>
  <c r="Z224" i="14"/>
  <c r="CP225" i="14" s="1"/>
  <c r="X224" i="14"/>
  <c r="CN225" i="14" s="1"/>
  <c r="N224" i="14"/>
  <c r="CD225" i="14" s="1"/>
  <c r="BY223" i="14"/>
  <c r="BW223" i="14"/>
  <c r="BV223" i="14"/>
  <c r="BU223" i="14"/>
  <c r="BT223" i="14"/>
  <c r="BS223" i="14"/>
  <c r="BR223" i="14"/>
  <c r="BO223" i="14"/>
  <c r="BN223" i="14"/>
  <c r="BP223" i="14" s="1"/>
  <c r="BM223" i="14"/>
  <c r="BL223" i="14"/>
  <c r="BK223" i="14"/>
  <c r="AZ223" i="14"/>
  <c r="AQ223" i="14"/>
  <c r="AB223" i="14"/>
  <c r="AC223" i="14" s="1"/>
  <c r="Z223" i="14"/>
  <c r="X223" i="14"/>
  <c r="N223" i="14"/>
  <c r="BY222" i="14"/>
  <c r="BW222" i="14"/>
  <c r="BV222" i="14"/>
  <c r="BU222" i="14"/>
  <c r="BT222" i="14"/>
  <c r="BS222" i="14"/>
  <c r="BR222" i="14"/>
  <c r="BO222" i="14"/>
  <c r="BN222" i="14"/>
  <c r="BP222" i="14" s="1"/>
  <c r="BM222" i="14"/>
  <c r="BL222" i="14"/>
  <c r="BK222" i="14"/>
  <c r="AZ222" i="14"/>
  <c r="AQ222" i="14"/>
  <c r="AB222" i="14"/>
  <c r="Z222" i="14"/>
  <c r="CP222" i="14" s="1"/>
  <c r="X222" i="14"/>
  <c r="CN222" i="14" s="1"/>
  <c r="N222" i="14"/>
  <c r="CD222" i="14" s="1"/>
  <c r="BY221" i="14"/>
  <c r="BW221" i="14"/>
  <c r="BV221" i="14"/>
  <c r="BU221" i="14"/>
  <c r="BT221" i="14"/>
  <c r="BS221" i="14"/>
  <c r="BR221" i="14"/>
  <c r="BO221" i="14"/>
  <c r="BN221" i="14"/>
  <c r="BP221" i="14" s="1"/>
  <c r="BM221" i="14"/>
  <c r="BL221" i="14"/>
  <c r="BK221" i="14"/>
  <c r="AZ221" i="14"/>
  <c r="AQ221" i="14"/>
  <c r="AB221" i="14"/>
  <c r="Z221" i="14"/>
  <c r="CP221" i="14" s="1"/>
  <c r="X221" i="14"/>
  <c r="CN221" i="14" s="1"/>
  <c r="N221" i="14"/>
  <c r="CD221" i="14" s="1"/>
  <c r="BY220" i="14"/>
  <c r="BW220" i="14"/>
  <c r="BV220" i="14"/>
  <c r="BU220" i="14"/>
  <c r="BT220" i="14"/>
  <c r="BS220" i="14"/>
  <c r="BR220" i="14"/>
  <c r="BO220" i="14"/>
  <c r="BN220" i="14"/>
  <c r="BP220" i="14" s="1"/>
  <c r="BM220" i="14"/>
  <c r="BL220" i="14"/>
  <c r="BK220" i="14"/>
  <c r="AZ220" i="14"/>
  <c r="AQ220" i="14"/>
  <c r="AB220" i="14"/>
  <c r="Z220" i="14"/>
  <c r="X220" i="14"/>
  <c r="N220" i="14"/>
  <c r="BY219" i="14"/>
  <c r="BW219" i="14"/>
  <c r="BV219" i="14"/>
  <c r="BU219" i="14"/>
  <c r="BT219" i="14"/>
  <c r="BS219" i="14"/>
  <c r="BR219" i="14"/>
  <c r="BO219" i="14"/>
  <c r="BN219" i="14"/>
  <c r="BP219" i="14" s="1"/>
  <c r="BM219" i="14"/>
  <c r="BL219" i="14"/>
  <c r="BK219" i="14"/>
  <c r="AZ219" i="14"/>
  <c r="AQ219" i="14"/>
  <c r="AB219" i="14"/>
  <c r="Z219" i="14"/>
  <c r="X219" i="14"/>
  <c r="N219" i="14"/>
  <c r="BY218" i="14"/>
  <c r="BW218" i="14"/>
  <c r="BV218" i="14"/>
  <c r="BU218" i="14"/>
  <c r="BT218" i="14"/>
  <c r="BS218" i="14"/>
  <c r="BR218" i="14"/>
  <c r="BO218" i="14"/>
  <c r="BN218" i="14"/>
  <c r="BP218" i="14" s="1"/>
  <c r="BM218" i="14"/>
  <c r="BL218" i="14"/>
  <c r="BK218" i="14"/>
  <c r="AZ218" i="14"/>
  <c r="AQ218" i="14"/>
  <c r="AB218" i="14"/>
  <c r="Z218" i="14"/>
  <c r="CP218" i="14" s="1"/>
  <c r="X218" i="14"/>
  <c r="CN218" i="14" s="1"/>
  <c r="N218" i="14"/>
  <c r="CD218" i="14" s="1"/>
  <c r="BY217" i="14"/>
  <c r="BW217" i="14"/>
  <c r="BV217" i="14"/>
  <c r="BU217" i="14"/>
  <c r="BT217" i="14"/>
  <c r="BS217" i="14"/>
  <c r="BR217" i="14"/>
  <c r="BO217" i="14"/>
  <c r="BN217" i="14"/>
  <c r="BP217" i="14" s="1"/>
  <c r="BM217" i="14"/>
  <c r="BL217" i="14"/>
  <c r="BK217" i="14"/>
  <c r="AZ217" i="14"/>
  <c r="AQ217" i="14"/>
  <c r="AB217" i="14"/>
  <c r="Z217" i="14"/>
  <c r="X217" i="14"/>
  <c r="N217" i="14"/>
  <c r="BY216" i="14"/>
  <c r="BW216" i="14"/>
  <c r="BV216" i="14"/>
  <c r="BU216" i="14"/>
  <c r="BT216" i="14"/>
  <c r="BS216" i="14"/>
  <c r="BR216" i="14"/>
  <c r="BO216" i="14"/>
  <c r="BN216" i="14"/>
  <c r="BP216" i="14" s="1"/>
  <c r="BM216" i="14"/>
  <c r="BL216" i="14"/>
  <c r="BK216" i="14"/>
  <c r="AZ216" i="14"/>
  <c r="AQ216" i="14"/>
  <c r="AB216" i="14"/>
  <c r="Z216" i="14"/>
  <c r="X216" i="14"/>
  <c r="N216" i="14"/>
  <c r="BY215" i="14"/>
  <c r="BW215" i="14"/>
  <c r="BV215" i="14"/>
  <c r="BU215" i="14"/>
  <c r="BT215" i="14"/>
  <c r="BS215" i="14"/>
  <c r="BR215" i="14"/>
  <c r="BO215" i="14"/>
  <c r="BN215" i="14"/>
  <c r="BP215" i="14" s="1"/>
  <c r="BM215" i="14"/>
  <c r="BL215" i="14"/>
  <c r="BK215" i="14"/>
  <c r="AZ215" i="14"/>
  <c r="AQ215" i="14"/>
  <c r="AB215" i="14"/>
  <c r="Z215" i="14"/>
  <c r="CP215" i="14" s="1"/>
  <c r="X215" i="14"/>
  <c r="CN215" i="14" s="1"/>
  <c r="N215" i="14"/>
  <c r="CD215" i="14" s="1"/>
  <c r="BY214" i="14"/>
  <c r="BW214" i="14"/>
  <c r="BV214" i="14"/>
  <c r="BU214" i="14"/>
  <c r="BT214" i="14"/>
  <c r="BS214" i="14"/>
  <c r="BR214" i="14"/>
  <c r="BO214" i="14"/>
  <c r="BN214" i="14"/>
  <c r="BP214" i="14" s="1"/>
  <c r="BM214" i="14"/>
  <c r="BL214" i="14"/>
  <c r="BK214" i="14"/>
  <c r="AZ214" i="14"/>
  <c r="AQ214" i="14"/>
  <c r="AB214" i="14"/>
  <c r="Z214" i="14"/>
  <c r="X214" i="14"/>
  <c r="N214" i="14"/>
  <c r="BY213" i="14"/>
  <c r="BW213" i="14"/>
  <c r="BV213" i="14"/>
  <c r="BU213" i="14"/>
  <c r="BT213" i="14"/>
  <c r="BS213" i="14"/>
  <c r="BR213" i="14"/>
  <c r="BO213" i="14"/>
  <c r="BN213" i="14"/>
  <c r="BP213" i="14" s="1"/>
  <c r="BM213" i="14"/>
  <c r="BL213" i="14"/>
  <c r="BK213" i="14"/>
  <c r="AZ213" i="14"/>
  <c r="AQ213" i="14"/>
  <c r="AB213" i="14"/>
  <c r="Z213" i="14"/>
  <c r="CP213" i="14" s="1"/>
  <c r="X213" i="14"/>
  <c r="CN213" i="14" s="1"/>
  <c r="N213" i="14"/>
  <c r="CD213" i="14" s="1"/>
  <c r="BY212" i="14"/>
  <c r="BW212" i="14"/>
  <c r="BV212" i="14"/>
  <c r="BU212" i="14"/>
  <c r="BT212" i="14"/>
  <c r="BS212" i="14"/>
  <c r="BR212" i="14"/>
  <c r="BO212" i="14"/>
  <c r="BN212" i="14"/>
  <c r="BP212" i="14" s="1"/>
  <c r="BM212" i="14"/>
  <c r="BL212" i="14"/>
  <c r="BK212" i="14"/>
  <c r="AZ212" i="14"/>
  <c r="AQ212" i="14"/>
  <c r="AB212" i="14"/>
  <c r="Z212" i="14"/>
  <c r="X212" i="14"/>
  <c r="N212" i="14"/>
  <c r="BY211" i="14"/>
  <c r="BW211" i="14"/>
  <c r="BV211" i="14"/>
  <c r="BU211" i="14"/>
  <c r="BT211" i="14"/>
  <c r="BS211" i="14"/>
  <c r="BR211" i="14"/>
  <c r="BO211" i="14"/>
  <c r="BN211" i="14"/>
  <c r="BP211" i="14" s="1"/>
  <c r="BM211" i="14"/>
  <c r="BL211" i="14"/>
  <c r="BK211" i="14"/>
  <c r="AZ211" i="14"/>
  <c r="AQ211" i="14"/>
  <c r="AB211" i="14"/>
  <c r="Z211" i="14"/>
  <c r="CP211" i="14" s="1"/>
  <c r="X211" i="14"/>
  <c r="CN211" i="14" s="1"/>
  <c r="N211" i="14"/>
  <c r="CD211" i="14" s="1"/>
  <c r="BY210" i="14"/>
  <c r="BW210" i="14"/>
  <c r="BV210" i="14"/>
  <c r="BU210" i="14"/>
  <c r="BT210" i="14"/>
  <c r="BS210" i="14"/>
  <c r="BR210" i="14"/>
  <c r="BO210" i="14"/>
  <c r="BN210" i="14"/>
  <c r="BP210" i="14" s="1"/>
  <c r="BM210" i="14"/>
  <c r="BL210" i="14"/>
  <c r="BK210" i="14"/>
  <c r="AZ210" i="14"/>
  <c r="AQ210" i="14"/>
  <c r="AB210" i="14"/>
  <c r="Z210" i="14"/>
  <c r="CP210" i="14" s="1"/>
  <c r="X210" i="14"/>
  <c r="CN210" i="14" s="1"/>
  <c r="N210" i="14"/>
  <c r="CD210" i="14" s="1"/>
  <c r="BY209" i="14"/>
  <c r="BW209" i="14"/>
  <c r="BV209" i="14"/>
  <c r="BU209" i="14"/>
  <c r="BT209" i="14"/>
  <c r="BS209" i="14"/>
  <c r="BR209" i="14"/>
  <c r="BO209" i="14"/>
  <c r="BN209" i="14"/>
  <c r="BP209" i="14" s="1"/>
  <c r="BM209" i="14"/>
  <c r="BL209" i="14"/>
  <c r="BK209" i="14"/>
  <c r="AZ209" i="14"/>
  <c r="AQ209" i="14"/>
  <c r="AB209" i="14"/>
  <c r="AC209" i="14" s="1"/>
  <c r="Z209" i="14"/>
  <c r="X209" i="14"/>
  <c r="N209" i="14"/>
  <c r="BY208" i="14"/>
  <c r="BW208" i="14"/>
  <c r="BV208" i="14"/>
  <c r="BU208" i="14"/>
  <c r="BT208" i="14"/>
  <c r="BS208" i="14"/>
  <c r="BR208" i="14"/>
  <c r="BO208" i="14"/>
  <c r="BN208" i="14"/>
  <c r="BP208" i="14" s="1"/>
  <c r="BM208" i="14"/>
  <c r="BL208" i="14"/>
  <c r="BK208" i="14"/>
  <c r="AZ208" i="14"/>
  <c r="AQ208" i="14"/>
  <c r="AB208" i="14"/>
  <c r="Z208" i="14"/>
  <c r="CP208" i="14" s="1"/>
  <c r="X208" i="14"/>
  <c r="CN208" i="14" s="1"/>
  <c r="N208" i="14"/>
  <c r="CD208" i="14" s="1"/>
  <c r="BY207" i="14"/>
  <c r="BW207" i="14"/>
  <c r="BV207" i="14"/>
  <c r="BU207" i="14"/>
  <c r="BT207" i="14"/>
  <c r="BS207" i="14"/>
  <c r="BR207" i="14"/>
  <c r="BO207" i="14"/>
  <c r="BN207" i="14"/>
  <c r="BP207" i="14" s="1"/>
  <c r="BM207" i="14"/>
  <c r="BL207" i="14"/>
  <c r="BK207" i="14"/>
  <c r="AQ207" i="14"/>
  <c r="BY206" i="14"/>
  <c r="BW206" i="14"/>
  <c r="BV206" i="14"/>
  <c r="BU206" i="14"/>
  <c r="BT206" i="14"/>
  <c r="BS206" i="14"/>
  <c r="BR206" i="14"/>
  <c r="BO206" i="14"/>
  <c r="BN206" i="14"/>
  <c r="BP206" i="14" s="1"/>
  <c r="BM206" i="14"/>
  <c r="BL206" i="14"/>
  <c r="BK206" i="14"/>
  <c r="AQ206" i="14"/>
  <c r="BY205" i="14"/>
  <c r="BW205" i="14"/>
  <c r="BV205" i="14"/>
  <c r="BU205" i="14"/>
  <c r="BT205" i="14"/>
  <c r="BS205" i="14"/>
  <c r="BR205" i="14"/>
  <c r="BO205" i="14"/>
  <c r="BN205" i="14"/>
  <c r="BP205" i="14" s="1"/>
  <c r="BM205" i="14"/>
  <c r="BL205" i="14"/>
  <c r="BK205" i="14"/>
  <c r="AQ205" i="14"/>
  <c r="BY204" i="14"/>
  <c r="BW204" i="14"/>
  <c r="BV204" i="14"/>
  <c r="BU204" i="14"/>
  <c r="BT204" i="14"/>
  <c r="BS204" i="14"/>
  <c r="BR204" i="14"/>
  <c r="BO204" i="14"/>
  <c r="BN204" i="14"/>
  <c r="BP204" i="14" s="1"/>
  <c r="BM204" i="14"/>
  <c r="BL204" i="14"/>
  <c r="BK204" i="14"/>
  <c r="AZ204" i="14"/>
  <c r="AQ204" i="14"/>
  <c r="AB204" i="14"/>
  <c r="Z204" i="14"/>
  <c r="CP204" i="14" s="1"/>
  <c r="X204" i="14"/>
  <c r="CN204" i="14" s="1"/>
  <c r="N204" i="14"/>
  <c r="CD204" i="14" s="1"/>
  <c r="BY203" i="14"/>
  <c r="BW203" i="14"/>
  <c r="BV203" i="14"/>
  <c r="BU203" i="14"/>
  <c r="BT203" i="14"/>
  <c r="BS203" i="14"/>
  <c r="BR203" i="14"/>
  <c r="BO203" i="14"/>
  <c r="BN203" i="14"/>
  <c r="BP203" i="14" s="1"/>
  <c r="BM203" i="14"/>
  <c r="BL203" i="14"/>
  <c r="BK203" i="14"/>
  <c r="AZ203" i="14"/>
  <c r="AQ203" i="14"/>
  <c r="AB203" i="14"/>
  <c r="Z203" i="14"/>
  <c r="CP203" i="14" s="1"/>
  <c r="X203" i="14"/>
  <c r="CN203" i="14" s="1"/>
  <c r="N203" i="14"/>
  <c r="CD203" i="14" s="1"/>
  <c r="BY202" i="14"/>
  <c r="BW202" i="14"/>
  <c r="BV202" i="14"/>
  <c r="BU202" i="14"/>
  <c r="BT202" i="14"/>
  <c r="BS202" i="14"/>
  <c r="BR202" i="14"/>
  <c r="BO202" i="14"/>
  <c r="BN202" i="14"/>
  <c r="BP202" i="14" s="1"/>
  <c r="BM202" i="14"/>
  <c r="BL202" i="14"/>
  <c r="BK202" i="14"/>
  <c r="AZ202" i="14"/>
  <c r="AQ202" i="14"/>
  <c r="AB202" i="14"/>
  <c r="Z202" i="14"/>
  <c r="CP202" i="14" s="1"/>
  <c r="X202" i="14"/>
  <c r="CN202" i="14" s="1"/>
  <c r="N202" i="14"/>
  <c r="CD202" i="14" s="1"/>
  <c r="BY201" i="14"/>
  <c r="BW201" i="14"/>
  <c r="BV201" i="14"/>
  <c r="BU201" i="14"/>
  <c r="BT201" i="14"/>
  <c r="BS201" i="14"/>
  <c r="BR201" i="14"/>
  <c r="BO201" i="14"/>
  <c r="BN201" i="14"/>
  <c r="BP201" i="14" s="1"/>
  <c r="BM201" i="14"/>
  <c r="BL201" i="14"/>
  <c r="BK201" i="14"/>
  <c r="AZ201" i="14"/>
  <c r="AQ201" i="14"/>
  <c r="AB201" i="14"/>
  <c r="Z201" i="14"/>
  <c r="X201" i="14"/>
  <c r="N201" i="14"/>
  <c r="BY200" i="14"/>
  <c r="BW200" i="14"/>
  <c r="BV200" i="14"/>
  <c r="BU200" i="14"/>
  <c r="BT200" i="14"/>
  <c r="BS200" i="14"/>
  <c r="BR200" i="14"/>
  <c r="BO200" i="14"/>
  <c r="BN200" i="14"/>
  <c r="BP200" i="14" s="1"/>
  <c r="BM200" i="14"/>
  <c r="BL200" i="14"/>
  <c r="BK200" i="14"/>
  <c r="AZ200" i="14"/>
  <c r="AQ200" i="14"/>
  <c r="AB200" i="14"/>
  <c r="Z200" i="14"/>
  <c r="CP199" i="14" s="1"/>
  <c r="X200" i="14"/>
  <c r="CN199" i="14" s="1"/>
  <c r="N200" i="14"/>
  <c r="CD199" i="14" s="1"/>
  <c r="BY199" i="14"/>
  <c r="BW199" i="14"/>
  <c r="BV199" i="14"/>
  <c r="BU199" i="14"/>
  <c r="BT199" i="14"/>
  <c r="BS199" i="14"/>
  <c r="BR199" i="14"/>
  <c r="BO199" i="14"/>
  <c r="BN199" i="14"/>
  <c r="BP199" i="14" s="1"/>
  <c r="BM199" i="14"/>
  <c r="BL199" i="14"/>
  <c r="BK199" i="14"/>
  <c r="AZ199" i="14"/>
  <c r="AQ199" i="14"/>
  <c r="AB199" i="14"/>
  <c r="AC199" i="14" s="1"/>
  <c r="Z199" i="14"/>
  <c r="X199" i="14"/>
  <c r="N199" i="14"/>
  <c r="BY198" i="14"/>
  <c r="BW198" i="14"/>
  <c r="BV198" i="14"/>
  <c r="BU198" i="14"/>
  <c r="BT198" i="14"/>
  <c r="BS198" i="14"/>
  <c r="BR198" i="14"/>
  <c r="BO198" i="14"/>
  <c r="BN198" i="14"/>
  <c r="BP198" i="14" s="1"/>
  <c r="BM198" i="14"/>
  <c r="BL198" i="14"/>
  <c r="BK198" i="14"/>
  <c r="AZ198" i="14"/>
  <c r="AQ198" i="14"/>
  <c r="AB198" i="14"/>
  <c r="Z198" i="14"/>
  <c r="CP198" i="14" s="1"/>
  <c r="X198" i="14"/>
  <c r="CN198" i="14" s="1"/>
  <c r="N198" i="14"/>
  <c r="CD198" i="14" s="1"/>
  <c r="BY197" i="14"/>
  <c r="BW197" i="14"/>
  <c r="BV197" i="14"/>
  <c r="BU197" i="14"/>
  <c r="BT197" i="14"/>
  <c r="BS197" i="14"/>
  <c r="BR197" i="14"/>
  <c r="BO197" i="14"/>
  <c r="BN197" i="14"/>
  <c r="BP197" i="14" s="1"/>
  <c r="BM197" i="14"/>
  <c r="BL197" i="14"/>
  <c r="BK197" i="14"/>
  <c r="AZ197" i="14"/>
  <c r="AQ197" i="14"/>
  <c r="AB197" i="14"/>
  <c r="AC197" i="14" s="1"/>
  <c r="Z197" i="14"/>
  <c r="X197" i="14"/>
  <c r="N197" i="14"/>
  <c r="BY196" i="14"/>
  <c r="BW196" i="14"/>
  <c r="BV196" i="14"/>
  <c r="BU196" i="14"/>
  <c r="BT196" i="14"/>
  <c r="BS196" i="14"/>
  <c r="BR196" i="14"/>
  <c r="BO196" i="14"/>
  <c r="BN196" i="14"/>
  <c r="BP196" i="14" s="1"/>
  <c r="BM196" i="14"/>
  <c r="BL196" i="14"/>
  <c r="BK196" i="14"/>
  <c r="AZ196" i="14"/>
  <c r="AQ196" i="14"/>
  <c r="AB196" i="14"/>
  <c r="Z196" i="14"/>
  <c r="CP196" i="14" s="1"/>
  <c r="X196" i="14"/>
  <c r="CN196" i="14" s="1"/>
  <c r="N196" i="14"/>
  <c r="CD196" i="14" s="1"/>
  <c r="BY195" i="14"/>
  <c r="BW195" i="14"/>
  <c r="BV195" i="14"/>
  <c r="BU195" i="14"/>
  <c r="BT195" i="14"/>
  <c r="BS195" i="14"/>
  <c r="BR195" i="14"/>
  <c r="BO195" i="14"/>
  <c r="BN195" i="14"/>
  <c r="BP195" i="14" s="1"/>
  <c r="BM195" i="14"/>
  <c r="BL195" i="14"/>
  <c r="BK195" i="14"/>
  <c r="AZ195" i="14"/>
  <c r="AQ195" i="14"/>
  <c r="AB195" i="14"/>
  <c r="Z195" i="14"/>
  <c r="X195" i="14"/>
  <c r="N195" i="14"/>
  <c r="BY194" i="14"/>
  <c r="BW194" i="14"/>
  <c r="BV194" i="14"/>
  <c r="BU194" i="14"/>
  <c r="BT194" i="14"/>
  <c r="BS194" i="14"/>
  <c r="BR194" i="14"/>
  <c r="BO194" i="14"/>
  <c r="BN194" i="14"/>
  <c r="BP194" i="14" s="1"/>
  <c r="BM194" i="14"/>
  <c r="BL194" i="14"/>
  <c r="BK194" i="14"/>
  <c r="AZ194" i="14"/>
  <c r="AQ194" i="14"/>
  <c r="AB194" i="14"/>
  <c r="AC194" i="14" s="1"/>
  <c r="Z194" i="14"/>
  <c r="X194" i="14"/>
  <c r="N194" i="14"/>
  <c r="BY193" i="14"/>
  <c r="BW193" i="14"/>
  <c r="BV193" i="14"/>
  <c r="BU193" i="14"/>
  <c r="BT193" i="14"/>
  <c r="BS193" i="14"/>
  <c r="BR193" i="14"/>
  <c r="BO193" i="14"/>
  <c r="BN193" i="14"/>
  <c r="BP193" i="14" s="1"/>
  <c r="BM193" i="14"/>
  <c r="BL193" i="14"/>
  <c r="BK193" i="14"/>
  <c r="AZ193" i="14"/>
  <c r="AQ193" i="14"/>
  <c r="AB193" i="14"/>
  <c r="Z193" i="14"/>
  <c r="CP194" i="14" s="1"/>
  <c r="X193" i="14"/>
  <c r="CN194" i="14" s="1"/>
  <c r="N193" i="14"/>
  <c r="CD194" i="14" s="1"/>
  <c r="BY192" i="14"/>
  <c r="BW192" i="14"/>
  <c r="BV192" i="14"/>
  <c r="BU192" i="14"/>
  <c r="BT192" i="14"/>
  <c r="BS192" i="14"/>
  <c r="BR192" i="14"/>
  <c r="BO192" i="14"/>
  <c r="BN192" i="14"/>
  <c r="BP192" i="14" s="1"/>
  <c r="BM192" i="14"/>
  <c r="BL192" i="14"/>
  <c r="BK192" i="14"/>
  <c r="AZ192" i="14"/>
  <c r="AQ192" i="14"/>
  <c r="AB192" i="14"/>
  <c r="AC192" i="14" s="1"/>
  <c r="Z192" i="14"/>
  <c r="X192" i="14"/>
  <c r="N192" i="14"/>
  <c r="BY191" i="14"/>
  <c r="BW191" i="14"/>
  <c r="BV191" i="14"/>
  <c r="BU191" i="14"/>
  <c r="BT191" i="14"/>
  <c r="BS191" i="14"/>
  <c r="BR191" i="14"/>
  <c r="BO191" i="14"/>
  <c r="BN191" i="14"/>
  <c r="BP191" i="14" s="1"/>
  <c r="BM191" i="14"/>
  <c r="BL191" i="14"/>
  <c r="BK191" i="14"/>
  <c r="AZ191" i="14"/>
  <c r="AQ191" i="14"/>
  <c r="AB191" i="14"/>
  <c r="Z191" i="14"/>
  <c r="CP191" i="14" s="1"/>
  <c r="X191" i="14"/>
  <c r="CN191" i="14" s="1"/>
  <c r="N191" i="14"/>
  <c r="CD191" i="14" s="1"/>
  <c r="BY190" i="14"/>
  <c r="BW190" i="14"/>
  <c r="BV190" i="14"/>
  <c r="BU190" i="14"/>
  <c r="BT190" i="14"/>
  <c r="BS190" i="14"/>
  <c r="BR190" i="14"/>
  <c r="BO190" i="14"/>
  <c r="BN190" i="14"/>
  <c r="BP190" i="14" s="1"/>
  <c r="BM190" i="14"/>
  <c r="BL190" i="14"/>
  <c r="BK190" i="14"/>
  <c r="AZ190" i="14"/>
  <c r="AQ190" i="14"/>
  <c r="AB190" i="14"/>
  <c r="Z190" i="14"/>
  <c r="CP190" i="14" s="1"/>
  <c r="X190" i="14"/>
  <c r="CN190" i="14" s="1"/>
  <c r="N190" i="14"/>
  <c r="CD190" i="14" s="1"/>
  <c r="BY189" i="14"/>
  <c r="BW189" i="14"/>
  <c r="BV189" i="14"/>
  <c r="BU189" i="14"/>
  <c r="BT189" i="14"/>
  <c r="BS189" i="14"/>
  <c r="BR189" i="14"/>
  <c r="BO189" i="14"/>
  <c r="BN189" i="14"/>
  <c r="BP189" i="14" s="1"/>
  <c r="BM189" i="14"/>
  <c r="BL189" i="14"/>
  <c r="BK189" i="14"/>
  <c r="AZ189" i="14"/>
  <c r="AQ189" i="14"/>
  <c r="AB189" i="14"/>
  <c r="Z189" i="14"/>
  <c r="X189" i="14"/>
  <c r="N189" i="14"/>
  <c r="BY188" i="14"/>
  <c r="BW188" i="14"/>
  <c r="BV188" i="14"/>
  <c r="BU188" i="14"/>
  <c r="BT188" i="14"/>
  <c r="BS188" i="14"/>
  <c r="BR188" i="14"/>
  <c r="BO188" i="14"/>
  <c r="BN188" i="14"/>
  <c r="BP188" i="14" s="1"/>
  <c r="BM188" i="14"/>
  <c r="BL188" i="14"/>
  <c r="BK188" i="14"/>
  <c r="AZ188" i="14"/>
  <c r="AQ188" i="14"/>
  <c r="AB188" i="14"/>
  <c r="Z188" i="14"/>
  <c r="X188" i="14"/>
  <c r="N188" i="14"/>
  <c r="BY187" i="14"/>
  <c r="BW187" i="14"/>
  <c r="BV187" i="14"/>
  <c r="BU187" i="14"/>
  <c r="BT187" i="14"/>
  <c r="BS187" i="14"/>
  <c r="BR187" i="14"/>
  <c r="BO187" i="14"/>
  <c r="BN187" i="14"/>
  <c r="BP187" i="14" s="1"/>
  <c r="BM187" i="14"/>
  <c r="BL187" i="14"/>
  <c r="BK187" i="14"/>
  <c r="AZ187" i="14"/>
  <c r="AQ187" i="14"/>
  <c r="AB187" i="14"/>
  <c r="Z187" i="14"/>
  <c r="CP187" i="14" s="1"/>
  <c r="X187" i="14"/>
  <c r="CN187" i="14" s="1"/>
  <c r="N187" i="14"/>
  <c r="CD187" i="14" s="1"/>
  <c r="BY186" i="14"/>
  <c r="BW186" i="14"/>
  <c r="BV186" i="14"/>
  <c r="BU186" i="14"/>
  <c r="BT186" i="14"/>
  <c r="BS186" i="14"/>
  <c r="BR186" i="14"/>
  <c r="BO186" i="14"/>
  <c r="BN186" i="14"/>
  <c r="BP186" i="14" s="1"/>
  <c r="BM186" i="14"/>
  <c r="BL186" i="14"/>
  <c r="BK186" i="14"/>
  <c r="AZ186" i="14"/>
  <c r="AQ186" i="14"/>
  <c r="AB186" i="14"/>
  <c r="Z186" i="14"/>
  <c r="X186" i="14"/>
  <c r="N186" i="14"/>
  <c r="BY185" i="14"/>
  <c r="BW185" i="14"/>
  <c r="BV185" i="14"/>
  <c r="BU185" i="14"/>
  <c r="BT185" i="14"/>
  <c r="BS185" i="14"/>
  <c r="BR185" i="14"/>
  <c r="BO185" i="14"/>
  <c r="BN185" i="14"/>
  <c r="BP185" i="14" s="1"/>
  <c r="BM185" i="14"/>
  <c r="BL185" i="14"/>
  <c r="BK185" i="14"/>
  <c r="AZ185" i="14"/>
  <c r="AQ185" i="14"/>
  <c r="AB185" i="14"/>
  <c r="Z185" i="14"/>
  <c r="X185" i="14"/>
  <c r="N185" i="14"/>
  <c r="BY184" i="14"/>
  <c r="BW184" i="14"/>
  <c r="BV184" i="14"/>
  <c r="BU184" i="14"/>
  <c r="BT184" i="14"/>
  <c r="BS184" i="14"/>
  <c r="BR184" i="14"/>
  <c r="BO184" i="14"/>
  <c r="BN184" i="14"/>
  <c r="BP184" i="14" s="1"/>
  <c r="BM184" i="14"/>
  <c r="BL184" i="14"/>
  <c r="BK184" i="14"/>
  <c r="AZ184" i="14"/>
  <c r="AQ184" i="14"/>
  <c r="AB184" i="14"/>
  <c r="Z184" i="14"/>
  <c r="CP184" i="14" s="1"/>
  <c r="X184" i="14"/>
  <c r="CN184" i="14" s="1"/>
  <c r="N184" i="14"/>
  <c r="CD184" i="14" s="1"/>
  <c r="BY183" i="14"/>
  <c r="BW183" i="14"/>
  <c r="BV183" i="14"/>
  <c r="BU183" i="14"/>
  <c r="BT183" i="14"/>
  <c r="BS183" i="14"/>
  <c r="BR183" i="14"/>
  <c r="BO183" i="14"/>
  <c r="BN183" i="14"/>
  <c r="BP183" i="14" s="1"/>
  <c r="BM183" i="14"/>
  <c r="BL183" i="14"/>
  <c r="BK183" i="14"/>
  <c r="AZ183" i="14"/>
  <c r="AQ183" i="14"/>
  <c r="AB183" i="14"/>
  <c r="Z183" i="14"/>
  <c r="X183" i="14"/>
  <c r="N183" i="14"/>
  <c r="BY182" i="14"/>
  <c r="BW182" i="14"/>
  <c r="BV182" i="14"/>
  <c r="BU182" i="14"/>
  <c r="BT182" i="14"/>
  <c r="BS182" i="14"/>
  <c r="BR182" i="14"/>
  <c r="BO182" i="14"/>
  <c r="BN182" i="14"/>
  <c r="BP182" i="14" s="1"/>
  <c r="BM182" i="14"/>
  <c r="BL182" i="14"/>
  <c r="BK182" i="14"/>
  <c r="AZ182" i="14"/>
  <c r="AQ182" i="14"/>
  <c r="AB182" i="14"/>
  <c r="Z182" i="14"/>
  <c r="CP182" i="14" s="1"/>
  <c r="X182" i="14"/>
  <c r="CN182" i="14" s="1"/>
  <c r="N182" i="14"/>
  <c r="CD182" i="14" s="1"/>
  <c r="BY181" i="14"/>
  <c r="BW181" i="14"/>
  <c r="BV181" i="14"/>
  <c r="BU181" i="14"/>
  <c r="BT181" i="14"/>
  <c r="BS181" i="14"/>
  <c r="BR181" i="14"/>
  <c r="BO181" i="14"/>
  <c r="BN181" i="14"/>
  <c r="BP181" i="14" s="1"/>
  <c r="BM181" i="14"/>
  <c r="BL181" i="14"/>
  <c r="BK181" i="14"/>
  <c r="AZ181" i="14"/>
  <c r="AQ181" i="14"/>
  <c r="AB181" i="14"/>
  <c r="Z181" i="14"/>
  <c r="X181" i="14"/>
  <c r="N181" i="14"/>
  <c r="BY180" i="14"/>
  <c r="BW180" i="14"/>
  <c r="BV180" i="14"/>
  <c r="BU180" i="14"/>
  <c r="BT180" i="14"/>
  <c r="BS180" i="14"/>
  <c r="BR180" i="14"/>
  <c r="BO180" i="14"/>
  <c r="BN180" i="14"/>
  <c r="BP180" i="14" s="1"/>
  <c r="BM180" i="14"/>
  <c r="BL180" i="14"/>
  <c r="BK180" i="14"/>
  <c r="AZ180" i="14"/>
  <c r="AQ180" i="14"/>
  <c r="AB180" i="14"/>
  <c r="Z180" i="14"/>
  <c r="CP180" i="14" s="1"/>
  <c r="X180" i="14"/>
  <c r="CN180" i="14" s="1"/>
  <c r="N180" i="14"/>
  <c r="CD180" i="14" s="1"/>
  <c r="BY179" i="14"/>
  <c r="BW179" i="14"/>
  <c r="BV179" i="14"/>
  <c r="BU179" i="14"/>
  <c r="BT179" i="14"/>
  <c r="BS179" i="14"/>
  <c r="BR179" i="14"/>
  <c r="BO179" i="14"/>
  <c r="BN179" i="14"/>
  <c r="BP179" i="14" s="1"/>
  <c r="BM179" i="14"/>
  <c r="BL179" i="14"/>
  <c r="BK179" i="14"/>
  <c r="AZ179" i="14"/>
  <c r="AQ179" i="14"/>
  <c r="AB179" i="14"/>
  <c r="Z179" i="14"/>
  <c r="CP179" i="14" s="1"/>
  <c r="X179" i="14"/>
  <c r="CN179" i="14" s="1"/>
  <c r="N179" i="14"/>
  <c r="CD179" i="14" s="1"/>
  <c r="BY178" i="14"/>
  <c r="BW178" i="14"/>
  <c r="BV178" i="14"/>
  <c r="BU178" i="14"/>
  <c r="BT178" i="14"/>
  <c r="BS178" i="14"/>
  <c r="BR178" i="14"/>
  <c r="BO178" i="14"/>
  <c r="BN178" i="14"/>
  <c r="BP178" i="14" s="1"/>
  <c r="BM178" i="14"/>
  <c r="BL178" i="14"/>
  <c r="BK178" i="14"/>
  <c r="AZ178" i="14"/>
  <c r="AQ178" i="14"/>
  <c r="AB178" i="14"/>
  <c r="AC178" i="14" s="1"/>
  <c r="Z178" i="14"/>
  <c r="X178" i="14"/>
  <c r="N178" i="14"/>
  <c r="BY177" i="14"/>
  <c r="BW177" i="14"/>
  <c r="BV177" i="14"/>
  <c r="BU177" i="14"/>
  <c r="BT177" i="14"/>
  <c r="BS177" i="14"/>
  <c r="BR177" i="14"/>
  <c r="BO177" i="14"/>
  <c r="BN177" i="14"/>
  <c r="BP177" i="14" s="1"/>
  <c r="BM177" i="14"/>
  <c r="BL177" i="14"/>
  <c r="BK177" i="14"/>
  <c r="AZ177" i="14"/>
  <c r="AQ177" i="14"/>
  <c r="AB177" i="14"/>
  <c r="Z177" i="14"/>
  <c r="CP177" i="14" s="1"/>
  <c r="X177" i="14"/>
  <c r="CN177" i="14" s="1"/>
  <c r="N177" i="14"/>
  <c r="CD177" i="14" s="1"/>
  <c r="BY176" i="14" l="1"/>
  <c r="BY175" i="14"/>
  <c r="BY174" i="14"/>
  <c r="BY173" i="14"/>
  <c r="BY172" i="14"/>
  <c r="BY171" i="14"/>
  <c r="BY170" i="14"/>
  <c r="BY169" i="14"/>
  <c r="BY168" i="14"/>
  <c r="BY167" i="14"/>
  <c r="BY166" i="14"/>
  <c r="BY165" i="14"/>
  <c r="BY164" i="14"/>
  <c r="BY163" i="14"/>
  <c r="BY162" i="14"/>
  <c r="BY161" i="14"/>
  <c r="BY160" i="14"/>
  <c r="BY159" i="14"/>
  <c r="BY158" i="14"/>
  <c r="BY157" i="14"/>
  <c r="BY156" i="14"/>
  <c r="BY155" i="14"/>
  <c r="BY154" i="14"/>
  <c r="BY153" i="14"/>
  <c r="BY152" i="14"/>
  <c r="BY151" i="14"/>
  <c r="BY150" i="14"/>
  <c r="BY149" i="14"/>
  <c r="BY148" i="14"/>
  <c r="BY147" i="14"/>
  <c r="BY146" i="14"/>
  <c r="BY145" i="14"/>
  <c r="BY144" i="14"/>
  <c r="BY143" i="14"/>
  <c r="BY142" i="14"/>
  <c r="BY141" i="14"/>
  <c r="BY140" i="14"/>
  <c r="BY139" i="14"/>
  <c r="BY138" i="14"/>
  <c r="BY137" i="14"/>
  <c r="BY136" i="14"/>
  <c r="BY135" i="14"/>
  <c r="BY134" i="14"/>
  <c r="BY133" i="14"/>
  <c r="BY132" i="14"/>
  <c r="BY131" i="14"/>
  <c r="BY130" i="14"/>
  <c r="BY129" i="14"/>
  <c r="BY128" i="14"/>
  <c r="BY127" i="14"/>
  <c r="BY126" i="14"/>
  <c r="BY125" i="14"/>
  <c r="BY124" i="14"/>
  <c r="BY123" i="14"/>
  <c r="BY122" i="14"/>
  <c r="BY121" i="14"/>
  <c r="BY120" i="14"/>
  <c r="BY119" i="14"/>
  <c r="BY118" i="14"/>
  <c r="BY117" i="14"/>
  <c r="BY116" i="14"/>
  <c r="BY115" i="14"/>
  <c r="BY114" i="14"/>
  <c r="BY113" i="14"/>
  <c r="BY112" i="14"/>
  <c r="BY111" i="14"/>
  <c r="BY110" i="14"/>
  <c r="BY109" i="14"/>
  <c r="BY108" i="14"/>
  <c r="BY107" i="14"/>
  <c r="BY106" i="14"/>
  <c r="BY105" i="14"/>
  <c r="BY104" i="14"/>
  <c r="BY103" i="14"/>
  <c r="BY102" i="14"/>
  <c r="BY101" i="14"/>
  <c r="BY100" i="14"/>
  <c r="BY99" i="14"/>
  <c r="BY98" i="14"/>
  <c r="BY97" i="14"/>
  <c r="BY96" i="14"/>
  <c r="BY95" i="14"/>
  <c r="BY94" i="14"/>
  <c r="BY93" i="14"/>
  <c r="BY92" i="14"/>
  <c r="BY91" i="14"/>
  <c r="BY90" i="14"/>
  <c r="BY89" i="14"/>
  <c r="BY88" i="14"/>
  <c r="BY87" i="14"/>
  <c r="BY86" i="14"/>
  <c r="BY85" i="14"/>
  <c r="BY84" i="14"/>
  <c r="BY83" i="14"/>
  <c r="BY82" i="14"/>
  <c r="BY81" i="14"/>
  <c r="BY80" i="14"/>
  <c r="BY79" i="14"/>
  <c r="BY78" i="14"/>
  <c r="BY77" i="14"/>
  <c r="BY76" i="14"/>
  <c r="BY75" i="14"/>
  <c r="BY74" i="14"/>
  <c r="BY73" i="14"/>
  <c r="BY72" i="14"/>
  <c r="BY71" i="14"/>
  <c r="BY70" i="14"/>
  <c r="BY69" i="14"/>
  <c r="BY68" i="14"/>
  <c r="BY67" i="14"/>
  <c r="BY66" i="14"/>
  <c r="BY65" i="14"/>
  <c r="BY64" i="14"/>
  <c r="BY63" i="14"/>
  <c r="BY62" i="14"/>
  <c r="BY61" i="14"/>
  <c r="BY60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Y3" i="14"/>
  <c r="BY25" i="14"/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CM145" i="14" s="1"/>
  <c r="W144" i="14"/>
  <c r="CM144" i="14" s="1"/>
  <c r="W143" i="14"/>
  <c r="CM143" i="14" s="1"/>
  <c r="W142" i="14"/>
  <c r="W141" i="14"/>
  <c r="W140" i="14"/>
  <c r="W139" i="14"/>
  <c r="CM139" i="14" s="1"/>
  <c r="W138" i="14"/>
  <c r="W137" i="14"/>
  <c r="W136" i="14"/>
  <c r="W135" i="14"/>
  <c r="W134" i="14"/>
  <c r="W133" i="14"/>
  <c r="W132" i="14"/>
  <c r="CM132" i="14" s="1"/>
  <c r="W131" i="14"/>
  <c r="W130" i="14"/>
  <c r="W129" i="14"/>
  <c r="W128" i="14"/>
  <c r="CM128" i="14" s="1"/>
  <c r="W127" i="14"/>
  <c r="W126" i="14"/>
  <c r="W125" i="14"/>
  <c r="CM125" i="14" s="1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CL145" i="14" s="1"/>
  <c r="V144" i="14"/>
  <c r="CL144" i="14" s="1"/>
  <c r="V143" i="14"/>
  <c r="CL143" i="14" s="1"/>
  <c r="V142" i="14"/>
  <c r="V141" i="14"/>
  <c r="V140" i="14"/>
  <c r="V139" i="14"/>
  <c r="CL139" i="14" s="1"/>
  <c r="V138" i="14"/>
  <c r="V137" i="14"/>
  <c r="V136" i="14"/>
  <c r="V135" i="14"/>
  <c r="V134" i="14"/>
  <c r="V133" i="14"/>
  <c r="V132" i="14"/>
  <c r="CL132" i="14" s="1"/>
  <c r="V131" i="14"/>
  <c r="V130" i="14"/>
  <c r="V129" i="14"/>
  <c r="V128" i="14"/>
  <c r="CL128" i="14" s="1"/>
  <c r="V127" i="14"/>
  <c r="V126" i="14"/>
  <c r="V125" i="14"/>
  <c r="CL125" i="14" s="1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4" i="14" l="1"/>
  <c r="AC227" i="14"/>
  <c r="AC219" i="14"/>
  <c r="AC215" i="14"/>
  <c r="AC211" i="14"/>
  <c r="AC201" i="14"/>
  <c r="AC193" i="14"/>
  <c r="AC189" i="14"/>
  <c r="AC185" i="14"/>
  <c r="AC181" i="14"/>
  <c r="AC177" i="14"/>
  <c r="AC204" i="14"/>
  <c r="AC200" i="14"/>
  <c r="AC196" i="14"/>
  <c r="AC188" i="14"/>
  <c r="AC184" i="14"/>
  <c r="AC224" i="14"/>
  <c r="AC220" i="14"/>
  <c r="AC216" i="14"/>
  <c r="AC212" i="14"/>
  <c r="AC208" i="14"/>
  <c r="AC202" i="14"/>
  <c r="AC190" i="14"/>
  <c r="AC182" i="14"/>
  <c r="AC198" i="14"/>
  <c r="AC186" i="14"/>
  <c r="AC232" i="14"/>
  <c r="AC183" i="14"/>
  <c r="AC180" i="14"/>
  <c r="AC234" i="14"/>
  <c r="AC179" i="14"/>
  <c r="AC210" i="14"/>
  <c r="AC203" i="14"/>
  <c r="AC191" i="14"/>
  <c r="AC187" i="14"/>
  <c r="AC218" i="14"/>
  <c r="AC222" i="14"/>
  <c r="AC213" i="14"/>
  <c r="AC195" i="14"/>
  <c r="AC231" i="14"/>
  <c r="AC229" i="14"/>
  <c r="AC217" i="14"/>
  <c r="AC235" i="14"/>
  <c r="AC221" i="14"/>
  <c r="AC214" i="14"/>
  <c r="AC233" i="14"/>
  <c r="AC226" i="14"/>
  <c r="AC8" i="14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P10" i="14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CP117" i="14" s="1"/>
  <c r="Z116" i="14"/>
  <c r="CP116" i="14" s="1"/>
  <c r="Z115" i="14"/>
  <c r="CP115" i="14" s="1"/>
  <c r="Z114" i="14"/>
  <c r="Z113" i="14"/>
  <c r="CP112" i="14" s="1"/>
  <c r="Z112" i="14"/>
  <c r="Z111" i="14"/>
  <c r="CP111" i="14" s="1"/>
  <c r="Z110" i="14"/>
  <c r="Z109" i="14"/>
  <c r="CP109" i="14" s="1"/>
  <c r="Z108" i="14"/>
  <c r="Z107" i="14"/>
  <c r="Z106" i="14"/>
  <c r="CP107" i="14" s="1"/>
  <c r="Z105" i="14"/>
  <c r="Z104" i="14"/>
  <c r="CP104" i="14" s="1"/>
  <c r="Z103" i="14"/>
  <c r="CP103" i="14" s="1"/>
  <c r="Z102" i="14"/>
  <c r="Z101" i="14"/>
  <c r="Z100" i="14"/>
  <c r="CP100" i="14" s="1"/>
  <c r="Z99" i="14"/>
  <c r="Z98" i="14"/>
  <c r="Z97" i="14"/>
  <c r="CP97" i="14" s="1"/>
  <c r="Z96" i="14"/>
  <c r="Z95" i="14"/>
  <c r="CP95" i="14" s="1"/>
  <c r="Z94" i="14"/>
  <c r="Z93" i="14"/>
  <c r="CP93" i="14" s="1"/>
  <c r="Z92" i="14"/>
  <c r="CP92" i="14" s="1"/>
  <c r="Z91" i="14"/>
  <c r="Z90" i="14"/>
  <c r="CP90" i="14" s="1"/>
  <c r="Z89" i="14"/>
  <c r="CP89" i="14" s="1"/>
  <c r="Z88" i="14"/>
  <c r="CP88" i="14" s="1"/>
  <c r="Z87" i="14"/>
  <c r="CP87" i="14" s="1"/>
  <c r="Z86" i="14"/>
  <c r="Z85" i="14"/>
  <c r="CP84" i="14" s="1"/>
  <c r="Z84" i="14"/>
  <c r="Z83" i="14"/>
  <c r="CP83" i="14" s="1"/>
  <c r="Z82" i="14"/>
  <c r="Z81" i="14"/>
  <c r="CP81" i="14" s="1"/>
  <c r="Z80" i="14"/>
  <c r="Z79" i="14"/>
  <c r="Z78" i="14"/>
  <c r="CP79" i="14" s="1"/>
  <c r="Z77" i="14"/>
  <c r="Z76" i="14"/>
  <c r="CP76" i="14" s="1"/>
  <c r="Z75" i="14"/>
  <c r="CP75" i="14" s="1"/>
  <c r="Z74" i="14"/>
  <c r="Z73" i="14"/>
  <c r="Z72" i="14"/>
  <c r="CP72" i="14" s="1"/>
  <c r="Z71" i="14"/>
  <c r="Z70" i="14"/>
  <c r="Z69" i="14"/>
  <c r="CP69" i="14" s="1"/>
  <c r="Z68" i="14"/>
  <c r="Z67" i="14"/>
  <c r="CP67" i="14" s="1"/>
  <c r="Z66" i="14"/>
  <c r="Z65" i="14"/>
  <c r="CP65" i="14" s="1"/>
  <c r="Z64" i="14"/>
  <c r="CP64" i="14" s="1"/>
  <c r="Z63" i="14"/>
  <c r="Z62" i="14"/>
  <c r="CP62" i="14" s="1"/>
  <c r="Z61" i="14"/>
  <c r="CP61" i="14" s="1"/>
  <c r="Z60" i="14"/>
  <c r="CP60" i="14" s="1"/>
  <c r="Z59" i="14"/>
  <c r="CP59" i="14" s="1"/>
  <c r="Z58" i="14"/>
  <c r="Z57" i="14"/>
  <c r="CP56" i="14" s="1"/>
  <c r="Z56" i="14"/>
  <c r="Z55" i="14"/>
  <c r="CP55" i="14" s="1"/>
  <c r="Z54" i="14"/>
  <c r="Z53" i="14"/>
  <c r="CP53" i="14" s="1"/>
  <c r="Z52" i="14"/>
  <c r="Z51" i="14"/>
  <c r="Z50" i="14"/>
  <c r="CP51" i="14" s="1"/>
  <c r="Z49" i="14"/>
  <c r="Z48" i="14"/>
  <c r="CP48" i="14" s="1"/>
  <c r="Z47" i="14"/>
  <c r="CP47" i="14" s="1"/>
  <c r="Z46" i="14"/>
  <c r="Z45" i="14"/>
  <c r="Z44" i="14"/>
  <c r="CP44" i="14" s="1"/>
  <c r="Z43" i="14"/>
  <c r="Z42" i="14"/>
  <c r="Z41" i="14"/>
  <c r="CP41" i="14" s="1"/>
  <c r="Z40" i="14"/>
  <c r="Z39" i="14"/>
  <c r="CP39" i="14" s="1"/>
  <c r="Z38" i="14"/>
  <c r="Z37" i="14"/>
  <c r="CP37" i="14" s="1"/>
  <c r="Z36" i="14"/>
  <c r="CP36" i="14" s="1"/>
  <c r="Z35" i="14"/>
  <c r="Z34" i="14"/>
  <c r="CP34" i="14" s="1"/>
  <c r="Z30" i="14"/>
  <c r="CP30" i="14" s="1"/>
  <c r="Z29" i="14"/>
  <c r="CP29" i="14" s="1"/>
  <c r="Z28" i="14"/>
  <c r="CP28" i="14" s="1"/>
  <c r="Z27" i="14"/>
  <c r="Z26" i="14"/>
  <c r="CP25" i="14" s="1"/>
  <c r="Z25" i="14"/>
  <c r="Z24" i="14"/>
  <c r="CP24" i="14" s="1"/>
  <c r="Z23" i="14"/>
  <c r="Z22" i="14"/>
  <c r="CP22" i="14" s="1"/>
  <c r="Z21" i="14"/>
  <c r="Z20" i="14"/>
  <c r="Z19" i="14"/>
  <c r="CP20" i="14" s="1"/>
  <c r="Z18" i="14"/>
  <c r="Z17" i="14"/>
  <c r="CP17" i="14" s="1"/>
  <c r="Z16" i="14"/>
  <c r="CP16" i="14" s="1"/>
  <c r="Z15" i="14"/>
  <c r="Z14" i="14"/>
  <c r="Z13" i="14"/>
  <c r="CP13" i="14" s="1"/>
  <c r="Z12" i="14"/>
  <c r="Z11" i="14"/>
  <c r="Z10" i="14"/>
  <c r="CP10" i="14" s="1"/>
  <c r="Z9" i="14"/>
  <c r="Z8" i="14"/>
  <c r="CP8" i="14" s="1"/>
  <c r="Z7" i="14"/>
  <c r="Z6" i="14"/>
  <c r="CP6" i="14" s="1"/>
  <c r="Z5" i="14"/>
  <c r="CP5" i="14" s="1"/>
  <c r="Z4" i="14"/>
  <c r="Z3" i="14"/>
  <c r="CP3" i="14" s="1"/>
  <c r="Y173" i="14"/>
  <c r="CO173" i="14" s="1"/>
  <c r="Y172" i="14"/>
  <c r="CO172" i="14" s="1"/>
  <c r="Y171" i="14"/>
  <c r="CO171" i="14" s="1"/>
  <c r="Y170" i="14"/>
  <c r="Y169" i="14"/>
  <c r="CO168" i="14" s="1"/>
  <c r="Y168" i="14"/>
  <c r="Y167" i="14"/>
  <c r="CO167" i="14" s="1"/>
  <c r="Y166" i="14"/>
  <c r="Y165" i="14"/>
  <c r="CO165" i="14" s="1"/>
  <c r="Y164" i="14"/>
  <c r="Y163" i="14"/>
  <c r="Y162" i="14"/>
  <c r="CO163" i="14" s="1"/>
  <c r="Y161" i="14"/>
  <c r="Y160" i="14"/>
  <c r="CO160" i="14" s="1"/>
  <c r="Y159" i="14"/>
  <c r="CO159" i="14" s="1"/>
  <c r="Y158" i="14"/>
  <c r="Y157" i="14"/>
  <c r="Y156" i="14"/>
  <c r="CO156" i="14" s="1"/>
  <c r="Y155" i="14"/>
  <c r="Y154" i="14"/>
  <c r="Y153" i="14"/>
  <c r="CO153" i="14" s="1"/>
  <c r="Y152" i="14"/>
  <c r="Y151" i="14"/>
  <c r="CO151" i="14" s="1"/>
  <c r="Y150" i="14"/>
  <c r="Y149" i="14"/>
  <c r="CO149" i="14" s="1"/>
  <c r="Y148" i="14"/>
  <c r="CO148" i="14" s="1"/>
  <c r="Y147" i="14"/>
  <c r="Y146" i="14"/>
  <c r="CO146" i="14" s="1"/>
  <c r="Y145" i="14"/>
  <c r="CO145" i="14" s="1"/>
  <c r="Y144" i="14"/>
  <c r="CO144" i="14" s="1"/>
  <c r="Y143" i="14"/>
  <c r="CO143" i="14" s="1"/>
  <c r="Y142" i="14"/>
  <c r="Y141" i="14"/>
  <c r="CO140" i="14" s="1"/>
  <c r="Y140" i="14"/>
  <c r="Y139" i="14"/>
  <c r="CO139" i="14" s="1"/>
  <c r="Y138" i="14"/>
  <c r="Y137" i="14"/>
  <c r="CO137" i="14" s="1"/>
  <c r="Y136" i="14"/>
  <c r="Y135" i="14"/>
  <c r="Y134" i="14"/>
  <c r="CO135" i="14" s="1"/>
  <c r="Y133" i="14"/>
  <c r="Y132" i="14"/>
  <c r="CO132" i="14" s="1"/>
  <c r="Y131" i="14"/>
  <c r="CO131" i="14" s="1"/>
  <c r="Y130" i="14"/>
  <c r="Y129" i="14"/>
  <c r="Y128" i="14"/>
  <c r="CO128" i="14" s="1"/>
  <c r="Y127" i="14"/>
  <c r="Y126" i="14"/>
  <c r="Y125" i="14"/>
  <c r="CO125" i="14" s="1"/>
  <c r="Y124" i="14"/>
  <c r="Y123" i="14"/>
  <c r="CO123" i="14" s="1"/>
  <c r="Y122" i="14"/>
  <c r="Y121" i="14"/>
  <c r="CO121" i="14" s="1"/>
  <c r="Y120" i="14"/>
  <c r="CO120" i="14" s="1"/>
  <c r="Y119" i="14"/>
  <c r="Y118" i="14"/>
  <c r="CO118" i="14" s="1"/>
  <c r="X173" i="14"/>
  <c r="CN173" i="14" s="1"/>
  <c r="X172" i="14"/>
  <c r="CN172" i="14" s="1"/>
  <c r="X171" i="14"/>
  <c r="CN171" i="14" s="1"/>
  <c r="X170" i="14"/>
  <c r="X169" i="14"/>
  <c r="CN168" i="14" s="1"/>
  <c r="X168" i="14"/>
  <c r="X167" i="14"/>
  <c r="CN167" i="14" s="1"/>
  <c r="X166" i="14"/>
  <c r="X165" i="14"/>
  <c r="CN165" i="14" s="1"/>
  <c r="X164" i="14"/>
  <c r="X163" i="14"/>
  <c r="X162" i="14"/>
  <c r="CN163" i="14" s="1"/>
  <c r="X161" i="14"/>
  <c r="X160" i="14"/>
  <c r="CN160" i="14" s="1"/>
  <c r="X159" i="14"/>
  <c r="CN159" i="14" s="1"/>
  <c r="X158" i="14"/>
  <c r="X157" i="14"/>
  <c r="X156" i="14"/>
  <c r="CN156" i="14" s="1"/>
  <c r="X155" i="14"/>
  <c r="X154" i="14"/>
  <c r="X153" i="14"/>
  <c r="CN153" i="14" s="1"/>
  <c r="X152" i="14"/>
  <c r="X151" i="14"/>
  <c r="CN151" i="14" s="1"/>
  <c r="X150" i="14"/>
  <c r="X149" i="14"/>
  <c r="CN149" i="14" s="1"/>
  <c r="X148" i="14"/>
  <c r="CN148" i="14" s="1"/>
  <c r="X147" i="14"/>
  <c r="X146" i="14"/>
  <c r="CN146" i="14" s="1"/>
  <c r="X145" i="14"/>
  <c r="CN145" i="14" s="1"/>
  <c r="X144" i="14"/>
  <c r="CN144" i="14" s="1"/>
  <c r="X143" i="14"/>
  <c r="CN143" i="14" s="1"/>
  <c r="X142" i="14"/>
  <c r="X141" i="14"/>
  <c r="CN140" i="14" s="1"/>
  <c r="X140" i="14"/>
  <c r="X139" i="14"/>
  <c r="CN139" i="14" s="1"/>
  <c r="X138" i="14"/>
  <c r="X137" i="14"/>
  <c r="CN137" i="14" s="1"/>
  <c r="X136" i="14"/>
  <c r="X135" i="14"/>
  <c r="X134" i="14"/>
  <c r="CN135" i="14" s="1"/>
  <c r="X133" i="14"/>
  <c r="X132" i="14"/>
  <c r="CN132" i="14" s="1"/>
  <c r="X131" i="14"/>
  <c r="CN131" i="14" s="1"/>
  <c r="X130" i="14"/>
  <c r="X129" i="14"/>
  <c r="X128" i="14"/>
  <c r="CN128" i="14" s="1"/>
  <c r="X127" i="14"/>
  <c r="X126" i="14"/>
  <c r="X125" i="14"/>
  <c r="CN125" i="14" s="1"/>
  <c r="X124" i="14"/>
  <c r="X123" i="14"/>
  <c r="CN123" i="14" s="1"/>
  <c r="X122" i="14"/>
  <c r="X121" i="14"/>
  <c r="CN121" i="14" s="1"/>
  <c r="X120" i="14"/>
  <c r="CN120" i="14" s="1"/>
  <c r="X119" i="14"/>
  <c r="X118" i="14"/>
  <c r="CN118" i="14" s="1"/>
  <c r="X117" i="14"/>
  <c r="CN117" i="14" s="1"/>
  <c r="X116" i="14"/>
  <c r="CN116" i="14" s="1"/>
  <c r="X115" i="14"/>
  <c r="CN115" i="14" s="1"/>
  <c r="X114" i="14"/>
  <c r="X113" i="14"/>
  <c r="CN112" i="14" s="1"/>
  <c r="X112" i="14"/>
  <c r="X111" i="14"/>
  <c r="CN111" i="14" s="1"/>
  <c r="X110" i="14"/>
  <c r="X109" i="14"/>
  <c r="CN109" i="14" s="1"/>
  <c r="X108" i="14"/>
  <c r="X107" i="14"/>
  <c r="X106" i="14"/>
  <c r="CN107" i="14" s="1"/>
  <c r="X105" i="14"/>
  <c r="X104" i="14"/>
  <c r="CN104" i="14" s="1"/>
  <c r="X103" i="14"/>
  <c r="CN103" i="14" s="1"/>
  <c r="X102" i="14"/>
  <c r="X101" i="14"/>
  <c r="X100" i="14"/>
  <c r="CN100" i="14" s="1"/>
  <c r="X99" i="14"/>
  <c r="X98" i="14"/>
  <c r="X97" i="14"/>
  <c r="CN97" i="14" s="1"/>
  <c r="X96" i="14"/>
  <c r="X95" i="14"/>
  <c r="CN95" i="14" s="1"/>
  <c r="X94" i="14"/>
  <c r="X93" i="14"/>
  <c r="CN93" i="14" s="1"/>
  <c r="X92" i="14"/>
  <c r="CN92" i="14" s="1"/>
  <c r="X91" i="14"/>
  <c r="X90" i="14"/>
  <c r="CN90" i="14" s="1"/>
  <c r="X89" i="14"/>
  <c r="CN89" i="14" s="1"/>
  <c r="X88" i="14"/>
  <c r="CN88" i="14" s="1"/>
  <c r="X87" i="14"/>
  <c r="CN87" i="14" s="1"/>
  <c r="X86" i="14"/>
  <c r="X85" i="14"/>
  <c r="CN84" i="14" s="1"/>
  <c r="X84" i="14"/>
  <c r="X83" i="14"/>
  <c r="CN83" i="14" s="1"/>
  <c r="X82" i="14"/>
  <c r="X81" i="14"/>
  <c r="CN81" i="14" s="1"/>
  <c r="X80" i="14"/>
  <c r="X79" i="14"/>
  <c r="X78" i="14"/>
  <c r="CN79" i="14" s="1"/>
  <c r="X77" i="14"/>
  <c r="X76" i="14"/>
  <c r="CN76" i="14" s="1"/>
  <c r="X75" i="14"/>
  <c r="CN75" i="14" s="1"/>
  <c r="X74" i="14"/>
  <c r="X73" i="14"/>
  <c r="X72" i="14"/>
  <c r="CN72" i="14" s="1"/>
  <c r="X71" i="14"/>
  <c r="X70" i="14"/>
  <c r="X69" i="14"/>
  <c r="CN69" i="14" s="1"/>
  <c r="X68" i="14"/>
  <c r="X67" i="14"/>
  <c r="CN67" i="14" s="1"/>
  <c r="X66" i="14"/>
  <c r="X65" i="14"/>
  <c r="CN65" i="14" s="1"/>
  <c r="X64" i="14"/>
  <c r="CN64" i="14" s="1"/>
  <c r="X63" i="14"/>
  <c r="X62" i="14"/>
  <c r="CN62" i="14" s="1"/>
  <c r="X61" i="14"/>
  <c r="CN61" i="14" s="1"/>
  <c r="X60" i="14"/>
  <c r="CN60" i="14" s="1"/>
  <c r="X59" i="14"/>
  <c r="CN59" i="14" s="1"/>
  <c r="X58" i="14"/>
  <c r="X57" i="14"/>
  <c r="CN56" i="14" s="1"/>
  <c r="X56" i="14"/>
  <c r="X55" i="14"/>
  <c r="CN55" i="14" s="1"/>
  <c r="X54" i="14"/>
  <c r="X53" i="14"/>
  <c r="CN53" i="14" s="1"/>
  <c r="X52" i="14"/>
  <c r="X51" i="14"/>
  <c r="X50" i="14"/>
  <c r="CN51" i="14" s="1"/>
  <c r="X49" i="14"/>
  <c r="X48" i="14"/>
  <c r="CN48" i="14" s="1"/>
  <c r="X47" i="14"/>
  <c r="CN47" i="14" s="1"/>
  <c r="X46" i="14"/>
  <c r="X45" i="14"/>
  <c r="X44" i="14"/>
  <c r="CN44" i="14" s="1"/>
  <c r="X43" i="14"/>
  <c r="X42" i="14"/>
  <c r="X41" i="14"/>
  <c r="CN41" i="14" s="1"/>
  <c r="X40" i="14"/>
  <c r="X39" i="14"/>
  <c r="CN39" i="14" s="1"/>
  <c r="X38" i="14"/>
  <c r="X37" i="14"/>
  <c r="CN37" i="14" s="1"/>
  <c r="X36" i="14"/>
  <c r="CN36" i="14" s="1"/>
  <c r="X35" i="14"/>
  <c r="X34" i="14"/>
  <c r="CN34" i="14" s="1"/>
  <c r="X30" i="14"/>
  <c r="CN30" i="14" s="1"/>
  <c r="X29" i="14"/>
  <c r="CN29" i="14" s="1"/>
  <c r="X28" i="14"/>
  <c r="CN28" i="14" s="1"/>
  <c r="X27" i="14"/>
  <c r="X26" i="14"/>
  <c r="CN25" i="14" s="1"/>
  <c r="X25" i="14"/>
  <c r="X24" i="14"/>
  <c r="CN24" i="14" s="1"/>
  <c r="X23" i="14"/>
  <c r="X22" i="14"/>
  <c r="CN22" i="14" s="1"/>
  <c r="X21" i="14"/>
  <c r="X20" i="14"/>
  <c r="X19" i="14"/>
  <c r="CN20" i="14" s="1"/>
  <c r="X18" i="14"/>
  <c r="X17" i="14"/>
  <c r="CN17" i="14" s="1"/>
  <c r="X16" i="14"/>
  <c r="CN16" i="14" s="1"/>
  <c r="X15" i="14"/>
  <c r="X14" i="14"/>
  <c r="X13" i="14"/>
  <c r="CN13" i="14" s="1"/>
  <c r="X12" i="14"/>
  <c r="X11" i="14"/>
  <c r="X10" i="14"/>
  <c r="CN10" i="14" s="1"/>
  <c r="X9" i="14"/>
  <c r="X8" i="14"/>
  <c r="CN8" i="14" s="1"/>
  <c r="X7" i="14"/>
  <c r="X6" i="14"/>
  <c r="CN6" i="14" s="1"/>
  <c r="X5" i="14"/>
  <c r="CN5" i="14" s="1"/>
  <c r="X4" i="14"/>
  <c r="X3" i="14"/>
  <c r="CN3" i="14" s="1"/>
  <c r="N173" i="14"/>
  <c r="CD173" i="14" s="1"/>
  <c r="N172" i="14"/>
  <c r="CD172" i="14" s="1"/>
  <c r="N171" i="14"/>
  <c r="CD171" i="14" s="1"/>
  <c r="N170" i="14"/>
  <c r="N169" i="14"/>
  <c r="CD168" i="14" s="1"/>
  <c r="N168" i="14"/>
  <c r="N167" i="14"/>
  <c r="CD167" i="14" s="1"/>
  <c r="N166" i="14"/>
  <c r="N165" i="14"/>
  <c r="CD165" i="14" s="1"/>
  <c r="N164" i="14"/>
  <c r="N163" i="14"/>
  <c r="N162" i="14"/>
  <c r="CD163" i="14" s="1"/>
  <c r="N161" i="14"/>
  <c r="N160" i="14"/>
  <c r="CD160" i="14" s="1"/>
  <c r="N159" i="14"/>
  <c r="CD159" i="14" s="1"/>
  <c r="N158" i="14"/>
  <c r="N157" i="14"/>
  <c r="N156" i="14"/>
  <c r="CD156" i="14" s="1"/>
  <c r="N155" i="14"/>
  <c r="N154" i="14"/>
  <c r="N153" i="14"/>
  <c r="CD153" i="14" s="1"/>
  <c r="N152" i="14"/>
  <c r="N151" i="14"/>
  <c r="CD151" i="14" s="1"/>
  <c r="N150" i="14"/>
  <c r="N149" i="14"/>
  <c r="CD149" i="14" s="1"/>
  <c r="N148" i="14"/>
  <c r="CD148" i="14" s="1"/>
  <c r="N147" i="14"/>
  <c r="N146" i="14"/>
  <c r="CD146" i="14" s="1"/>
  <c r="N145" i="14"/>
  <c r="CD145" i="14" s="1"/>
  <c r="N144" i="14"/>
  <c r="CD144" i="14" s="1"/>
  <c r="N143" i="14"/>
  <c r="CD143" i="14" s="1"/>
  <c r="N142" i="14"/>
  <c r="N141" i="14"/>
  <c r="CD140" i="14" s="1"/>
  <c r="N140" i="14"/>
  <c r="N139" i="14"/>
  <c r="CD139" i="14" s="1"/>
  <c r="N138" i="14"/>
  <c r="N137" i="14"/>
  <c r="CD137" i="14" s="1"/>
  <c r="N136" i="14"/>
  <c r="N135" i="14"/>
  <c r="N134" i="14"/>
  <c r="CD135" i="14" s="1"/>
  <c r="N133" i="14"/>
  <c r="N132" i="14"/>
  <c r="CD132" i="14" s="1"/>
  <c r="N131" i="14"/>
  <c r="CD131" i="14" s="1"/>
  <c r="N130" i="14"/>
  <c r="N129" i="14"/>
  <c r="N128" i="14"/>
  <c r="CD128" i="14" s="1"/>
  <c r="N127" i="14"/>
  <c r="N126" i="14"/>
  <c r="N125" i="14"/>
  <c r="CD125" i="14" s="1"/>
  <c r="N124" i="14"/>
  <c r="N123" i="14"/>
  <c r="CD123" i="14" s="1"/>
  <c r="N122" i="14"/>
  <c r="N121" i="14"/>
  <c r="CD121" i="14" s="1"/>
  <c r="N120" i="14"/>
  <c r="CD120" i="14" s="1"/>
  <c r="N119" i="14"/>
  <c r="N118" i="14"/>
  <c r="CD118" i="14" s="1"/>
  <c r="N117" i="14"/>
  <c r="CD117" i="14" s="1"/>
  <c r="N116" i="14"/>
  <c r="CD116" i="14" s="1"/>
  <c r="N115" i="14"/>
  <c r="CD115" i="14" s="1"/>
  <c r="N114" i="14"/>
  <c r="N113" i="14"/>
  <c r="CD112" i="14" s="1"/>
  <c r="N112" i="14"/>
  <c r="N111" i="14"/>
  <c r="CD111" i="14" s="1"/>
  <c r="N110" i="14"/>
  <c r="N109" i="14"/>
  <c r="CD109" i="14" s="1"/>
  <c r="N108" i="14"/>
  <c r="N107" i="14"/>
  <c r="N106" i="14"/>
  <c r="CD107" i="14" s="1"/>
  <c r="N105" i="14"/>
  <c r="N104" i="14"/>
  <c r="CD104" i="14" s="1"/>
  <c r="N103" i="14"/>
  <c r="CD103" i="14" s="1"/>
  <c r="N102" i="14"/>
  <c r="N101" i="14"/>
  <c r="N100" i="14"/>
  <c r="CD100" i="14" s="1"/>
  <c r="N99" i="14"/>
  <c r="N98" i="14"/>
  <c r="N97" i="14"/>
  <c r="CD97" i="14" s="1"/>
  <c r="N96" i="14"/>
  <c r="N95" i="14"/>
  <c r="CD95" i="14" s="1"/>
  <c r="N94" i="14"/>
  <c r="N93" i="14"/>
  <c r="CD93" i="14" s="1"/>
  <c r="N92" i="14"/>
  <c r="CD92" i="14" s="1"/>
  <c r="N91" i="14"/>
  <c r="N90" i="14"/>
  <c r="CD90" i="14" s="1"/>
  <c r="N89" i="14"/>
  <c r="CD89" i="14" s="1"/>
  <c r="N88" i="14"/>
  <c r="CD88" i="14" s="1"/>
  <c r="N87" i="14"/>
  <c r="CD87" i="14" s="1"/>
  <c r="N86" i="14"/>
  <c r="N85" i="14"/>
  <c r="CD84" i="14" s="1"/>
  <c r="N84" i="14"/>
  <c r="N83" i="14"/>
  <c r="CD83" i="14" s="1"/>
  <c r="N82" i="14"/>
  <c r="N81" i="14"/>
  <c r="CD81" i="14" s="1"/>
  <c r="N80" i="14"/>
  <c r="N79" i="14"/>
  <c r="N78" i="14"/>
  <c r="CD79" i="14" s="1"/>
  <c r="N77" i="14"/>
  <c r="N76" i="14"/>
  <c r="CD76" i="14" s="1"/>
  <c r="N75" i="14"/>
  <c r="CD75" i="14" s="1"/>
  <c r="N74" i="14"/>
  <c r="N73" i="14"/>
  <c r="N72" i="14"/>
  <c r="CD72" i="14" s="1"/>
  <c r="N71" i="14"/>
  <c r="N70" i="14"/>
  <c r="N69" i="14"/>
  <c r="CD69" i="14" s="1"/>
  <c r="N68" i="14"/>
  <c r="N67" i="14"/>
  <c r="CD67" i="14" s="1"/>
  <c r="N66" i="14"/>
  <c r="N65" i="14"/>
  <c r="CD65" i="14" s="1"/>
  <c r="N64" i="14"/>
  <c r="CD64" i="14" s="1"/>
  <c r="N63" i="14"/>
  <c r="N62" i="14"/>
  <c r="CD62" i="14" s="1"/>
  <c r="N61" i="14"/>
  <c r="CD61" i="14" s="1"/>
  <c r="N60" i="14"/>
  <c r="CD60" i="14" s="1"/>
  <c r="N59" i="14"/>
  <c r="CD59" i="14" s="1"/>
  <c r="N58" i="14"/>
  <c r="N57" i="14"/>
  <c r="CD56" i="14" s="1"/>
  <c r="N56" i="14"/>
  <c r="N55" i="14"/>
  <c r="CD55" i="14" s="1"/>
  <c r="N54" i="14"/>
  <c r="N53" i="14"/>
  <c r="CD53" i="14" s="1"/>
  <c r="N52" i="14"/>
  <c r="N51" i="14"/>
  <c r="N50" i="14"/>
  <c r="CD51" i="14" s="1"/>
  <c r="N49" i="14"/>
  <c r="N48" i="14"/>
  <c r="CD48" i="14" s="1"/>
  <c r="N47" i="14"/>
  <c r="CD47" i="14" s="1"/>
  <c r="N46" i="14"/>
  <c r="N45" i="14"/>
  <c r="N44" i="14"/>
  <c r="CD44" i="14" s="1"/>
  <c r="N43" i="14"/>
  <c r="N42" i="14"/>
  <c r="N41" i="14"/>
  <c r="CD41" i="14" s="1"/>
  <c r="N40" i="14"/>
  <c r="N39" i="14"/>
  <c r="CD39" i="14" s="1"/>
  <c r="N38" i="14"/>
  <c r="N37" i="14"/>
  <c r="CD37" i="14" s="1"/>
  <c r="N36" i="14"/>
  <c r="CD36" i="14" s="1"/>
  <c r="N35" i="14"/>
  <c r="N34" i="14"/>
  <c r="CD34" i="14" s="1"/>
  <c r="N30" i="14"/>
  <c r="CD30" i="14" s="1"/>
  <c r="N29" i="14"/>
  <c r="CD29" i="14" s="1"/>
  <c r="N28" i="14"/>
  <c r="CD28" i="14" s="1"/>
  <c r="N27" i="14"/>
  <c r="N26" i="14"/>
  <c r="CD25" i="14" s="1"/>
  <c r="N25" i="14"/>
  <c r="N24" i="14"/>
  <c r="CD24" i="14" s="1"/>
  <c r="N23" i="14"/>
  <c r="N22" i="14"/>
  <c r="CD22" i="14" s="1"/>
  <c r="N21" i="14"/>
  <c r="N20" i="14"/>
  <c r="N19" i="14"/>
  <c r="CD20" i="14" s="1"/>
  <c r="N18" i="14"/>
  <c r="N17" i="14"/>
  <c r="CD17" i="14" s="1"/>
  <c r="N16" i="14"/>
  <c r="CD16" i="14" s="1"/>
  <c r="N15" i="14"/>
  <c r="N14" i="14"/>
  <c r="N13" i="14"/>
  <c r="CD13" i="14" s="1"/>
  <c r="N12" i="14"/>
  <c r="N11" i="14"/>
  <c r="N10" i="14"/>
  <c r="CD10" i="14" s="1"/>
  <c r="N9" i="14"/>
  <c r="N8" i="14"/>
  <c r="CD8" i="14" s="1"/>
  <c r="N7" i="14"/>
  <c r="N6" i="14"/>
  <c r="CD6" i="14" s="1"/>
  <c r="N5" i="14"/>
  <c r="CD5" i="14" s="1"/>
  <c r="N4" i="14"/>
  <c r="N3" i="14"/>
  <c r="CD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<sst xmlns="http://schemas.openxmlformats.org/spreadsheetml/2006/main" count="3393" uniqueCount="350">
  <si>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</si>
  <si>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</si>
  <si>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</si>
  <si>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</si>
  <si>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</si>
  <si>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</si>
  <si>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</si>
  <si>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</si>
  <si>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</si>
  <si>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</si>
  <si>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</si>
  <si>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</si>
  <si>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</si>
  <si>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</si>
  <si>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</si>
  <si>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</si>
  <si>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</si>
  <si>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</si>
  <si>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</si>
  <si>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</si>
  <si>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</si>
  <si>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</si>
  <si>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</si>
  <si>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</si>
  <si>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</si>
  <si>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</si>
  <si>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</si>
  <si>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</si>
  <si>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</si>
  <si>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</si>
  <si>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</si>
  <si>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</si>
  <si>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</si>
  <si>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</si>
  <si>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</si>
  <si>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</si>
  <si>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</si>
  <si>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</si>
  <si>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</si>
  <si>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</si>
  <si>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</si>
  <si>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</si>
  <si>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</si>
  <si>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</si>
  <si>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</si>
  <si>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</si>
  <si>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</si>
  <si>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</si>
  <si>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</si>
  <si>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</si>
  <si>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</si>
  <si>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</si>
  <si>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</si>
  <si>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</si>
  <si>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</si>
  <si>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</si>
  <si>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</si>
  <si>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</si>
  <si>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</si>
  <si>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</si>
  <si>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</si>
  <si>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</si>
  <si>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</si>
  <si>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</si>
  <si>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</si>
  <si>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</si>
  <si>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</si>
  <si>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</si>
  <si>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</si>
  <si>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</si>
  <si>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</si>
  <si>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</si>
  <si>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</si>
  <si>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</si>
  <si>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</si>
  <si>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</si>
  <si>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</si>
  <si>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</si>
  <si>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</si>
  <si>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</si>
  <si>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</si>
  <si>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</si>
  <si>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</si>
  <si>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</si>
  <si>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</si>
  <si>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</si>
  <si>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</si>
  <si>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</si>
  <si>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</si>
  <si>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</si>
  <si>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</si>
  <si>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</si>
  <si>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</si>
  <si>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</si>
  <si>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</si>
  <si>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</si>
  <si>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</si>
  <si>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</si>
  <si>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</si>
  <si>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</si>
  <si>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</si>
  <si>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</si>
  <si>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</si>
  <si>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</si>
  <si>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</si>
  <si>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</si>
  <si>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</si>
  <si>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</si>
  <si>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</si>
  <si>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</si>
  <si>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</si>
  <si>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</si>
  <si>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</si>
  <si>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</si>
  <si>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</si>
  <si>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</si>
  <si>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</si>
  <si>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</si>
  <si>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</si>
  <si>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</si>
  <si>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</si>
  <si>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</si>
  <si>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</si>
  <si>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</si>
  <si>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</si>
  <si>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</si>
  <si>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</si>
  <si>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</si>
  <si>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</si>
  <si>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</si>
  <si>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</si>
  <si>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</si>
  <si>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</si>
  <si>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</si>
  <si>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</si>
  <si>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</si>
  <si>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</si>
  <si>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</si>
  <si>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</si>
  <si>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</si>
  <si>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</si>
  <si>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</si>
  <si>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</si>
  <si>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</si>
  <si>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</si>
  <si>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</si>
  <si>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</si>
  <si>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</si>
  <si>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</si>
  <si>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</si>
  <si>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</si>
  <si>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</si>
  <si>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</si>
  <si>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</si>
  <si>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</si>
  <si>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</si>
  <si>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</si>
  <si>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</si>
  <si>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</si>
  <si>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</si>
  <si>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</si>
  <si>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</si>
  <si>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</si>
  <si>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</si>
  <si>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</si>
  <si>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</si>
  <si>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</si>
  <si>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</si>
  <si>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</si>
  <si>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</si>
  <si>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</si>
  <si>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</si>
  <si>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</si>
  <si>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</si>
  <si>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</si>
  <si>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</si>
  <si>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</si>
  <si>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</si>
  <si>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</si>
  <si>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</si>
  <si>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</si>
  <si>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</si>
  <si>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</si>
  <si>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</si>
  <si>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</si>
  <si>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</si>
  <si>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</si>
  <si>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</si>
  <si>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</si>
  <si>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</si>
  <si>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</si>
  <si>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</si>
  <si>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</si>
  <si>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</si>
  <si>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</si>
  <si>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</si>
  <si>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</si>
  <si>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</si>
  <si>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</si>
  <si>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</si>
  <si>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</si>
  <si>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</si>
  <si>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</si>
  <si>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</si>
  <si>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</si>
  <si>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</si>
  <si>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</si>
  <si>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</si>
  <si>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</si>
  <si>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</si>
  <si>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</si>
  <si>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</si>
  <si>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</si>
  <si>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</si>
  <si>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</si>
  <si>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削除されました。</t>
  </si>
  <si>
    <t>P/S舷がC舷に変更されました。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</si>
  <si>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</si>
  <si>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</si>
  <si>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</si>
  <si>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</si>
  <si>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</si>
  <si>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</si>
  <si>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</si>
  <si>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</si>
  <si>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</si>
  <si>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</si>
  <si>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</si>
  <si>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</si>
  <si>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</si>
  <si>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</si>
  <si>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</si>
  <si>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</si>
  <si>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</si>
  <si>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</si>
  <si>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</si>
  <si>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</si>
  <si>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</si>
  <si>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</si>
  <si>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</si>
  <si>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</si>
  <si>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</si>
  <si>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</si>
  <si>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</si>
  <si>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</si>
  <si>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</si>
  <si>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</si>
  <si>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</si>
  <si>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</si>
  <si>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</si>
  <si>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</si>
  <si>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</si>
  <si>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</si>
  <si>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</si>
  <si>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</si>
  <si>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</si>
  <si>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</si>
  <si>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</si>
  <si>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</si>
  <si>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</si>
  <si>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</si>
  <si>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</si>
  <si>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</si>
  <si>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</si>
  <si>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</si>
  <si>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</si>
  <si>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</si>
  <si>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</si>
  <si>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</si>
  <si>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</si>
  <si>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</si>
  <si>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</si>
  <si>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</si>
  <si>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</si>
  <si>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</si>
  <si>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</si>
  <si>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</si>
  <si>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</si>
  <si>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</si>
  <si>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</si>
  <si>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</si>
  <si>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</si>
  <si>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</si>
  <si>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</si>
  <si>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</si>
  <si>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</si>
  <si>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</si>
  <si>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</si>
  <si>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</si>
  <si>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</si>
  <si>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2S 11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</si>
  <si>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</si>
  <si>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</si>
  <si>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</si>
  <si>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</si>
  <si>
    <t>OldBlockname</t>
    <phoneticPr fontId="1"/>
  </si>
  <si>
    <t>1T  5       S</t>
  </si>
  <si>
    <t>3T  5       S</t>
  </si>
  <si>
    <t>4T  5       S</t>
  </si>
  <si>
    <t>2T  5       S</t>
  </si>
  <si>
    <t>1S  5       S</t>
  </si>
  <si>
    <t>2S  5       S</t>
  </si>
  <si>
    <t>S</t>
    <phoneticPr fontId="1"/>
  </si>
  <si>
    <t>1TH 2       C</t>
  </si>
  <si>
    <t>1TH 2       P</t>
  </si>
  <si>
    <t>1TH 2       S</t>
  </si>
  <si>
    <t>1TH 3       P</t>
  </si>
  <si>
    <t>1TH 3       S</t>
  </si>
  <si>
    <t>1TH 4       P</t>
  </si>
  <si>
    <t>1TH 4       S</t>
  </si>
  <si>
    <t>1TH 5       P</t>
  </si>
  <si>
    <t>1TH 31      P</t>
  </si>
  <si>
    <t>1TH 5       S</t>
  </si>
  <si>
    <t>1TH 6       S</t>
  </si>
  <si>
    <t>1TH 7       S</t>
  </si>
  <si>
    <t>1TH 8       S</t>
  </si>
  <si>
    <t>1TH 9       P</t>
  </si>
  <si>
    <t>1TH 9       S</t>
  </si>
  <si>
    <t>1TH 9       C</t>
  </si>
  <si>
    <t>2TH 2       C</t>
  </si>
  <si>
    <t>2TH 2       P</t>
  </si>
  <si>
    <t>2TH 2       S</t>
  </si>
  <si>
    <t>2TH 3       P</t>
  </si>
  <si>
    <t>2TH 3       S</t>
  </si>
  <si>
    <t>2TH 4       P</t>
  </si>
  <si>
    <t>2TH 4       S</t>
  </si>
  <si>
    <t>2TH 5       P</t>
  </si>
  <si>
    <t>2TH 31      P</t>
  </si>
  <si>
    <t>2TH 5       S</t>
  </si>
  <si>
    <t>2TH 6       S</t>
  </si>
  <si>
    <t>2TH 7       S</t>
  </si>
  <si>
    <t>2TH 8       S</t>
  </si>
  <si>
    <t>2TH 9       P</t>
  </si>
  <si>
    <t>2TH 9       S</t>
  </si>
  <si>
    <t>2TH 9       C</t>
  </si>
  <si>
    <t>1TH 5       C</t>
  </si>
  <si>
    <t>1TH 31      S</t>
  </si>
  <si>
    <t>1TH 6       P</t>
  </si>
  <si>
    <t>1TH 7       P</t>
  </si>
  <si>
    <t>1TH10       P</t>
  </si>
  <si>
    <t>1TH11       S</t>
  </si>
  <si>
    <t>1TH12       C</t>
  </si>
  <si>
    <t>2TH 5       C</t>
  </si>
  <si>
    <t>2TH 31      S</t>
  </si>
  <si>
    <t>2TH 6       P</t>
  </si>
  <si>
    <t>2TH 7       P</t>
  </si>
  <si>
    <t>削除されました。</t>
    <phoneticPr fontId="1"/>
  </si>
  <si>
    <t>変更無し。</t>
    <rPh sb="0" eb="3">
      <t>ヘンコウナ</t>
    </rPh>
    <phoneticPr fontId="1"/>
  </si>
  <si>
    <t>変更無し。</t>
    <phoneticPr fontId="1"/>
  </si>
  <si>
    <t>Cyn_TosaiData(030402実行後)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</si>
</sst>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176" fontId="2" fillId="0" borderId="7" xfId="0" applyNumberFormat="1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77" fontId="2" fillId="0" borderId="7" xfId="0" applyNumberFormat="1" applyFont="1" applyFill="1" applyBorder="1" applyAlignment="1">
      <alignment vertical="center" wrapText="1"/>
    </xf>
    <xf numFmtId="0" fontId="2" fillId="0" borderId="7" xfId="0" applyFont="1" applyFill="1" applyBorder="1">
      <alignment vertical="center"/>
    </xf>
    <xf numFmtId="176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177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>
      <alignment vertical="center"/>
    </xf>
    <xf numFmtId="176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177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>
      <alignment vertical="center"/>
    </xf>
    <xf numFmtId="177" fontId="2" fillId="9" borderId="1" xfId="0" applyNumberFormat="1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center" wrapText="1"/>
    </xf>
    <xf numFmtId="176" fontId="2" fillId="0" borderId="7" xfId="0" applyNumberFormat="1" applyFont="1" applyFill="1" applyBorder="1">
      <alignment vertical="center"/>
    </xf>
    <xf numFmtId="177" fontId="2" fillId="0" borderId="7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177" fontId="2" fillId="0" borderId="8" xfId="0" applyNumberFormat="1" applyFont="1" applyFill="1" applyBorder="1">
      <alignment vertical="center"/>
    </xf>
    <xf numFmtId="0" fontId="2" fillId="0" borderId="8" xfId="0" applyNumberFormat="1" applyFont="1" applyFill="1" applyBorder="1">
      <alignment vertical="center"/>
    </xf>
    <xf numFmtId="176" fontId="2" fillId="0" borderId="8" xfId="0" applyNumberFormat="1" applyFont="1" applyFill="1" applyBorder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117" t="s">
        <v>72</v>
      </c>
      <c r="C1" s="118"/>
      <c r="D1" s="119"/>
      <c r="E1" s="121" t="s">
        <v>76</v>
      </c>
      <c r="F1" s="121"/>
      <c r="G1" s="121"/>
      <c r="H1" s="121"/>
      <c r="I1" s="121"/>
      <c r="J1" s="120" t="s">
        <v>74</v>
      </c>
      <c r="K1" s="120"/>
      <c r="L1" s="120"/>
      <c r="M1" s="40"/>
      <c r="N1" s="122" t="s">
        <v>4</v>
      </c>
      <c r="O1" s="123"/>
      <c r="P1" s="123"/>
      <c r="Q1" s="123"/>
      <c r="R1" s="123"/>
      <c r="S1" s="123"/>
      <c r="T1" s="123"/>
      <c r="U1" s="124"/>
    </row>
    <row r="2" spans="1:21">
      <c r="B2" s="45" t="s">
        <v>44</v>
      </c>
      <c r="C2" s="45" t="s">
        <v>150</v>
      </c>
      <c r="D2" s="45" t="s">
        <v>77</v>
      </c>
      <c r="E2" s="42" t="s">
        <v>44</v>
      </c>
      <c r="F2" s="42" t="s">
        <v>150</v>
      </c>
      <c r="G2" s="42" t="s">
        <v>154</v>
      </c>
      <c r="H2" s="42" t="s">
        <v>155</v>
      </c>
      <c r="I2" s="42" t="s">
        <v>157</v>
      </c>
      <c r="J2" s="41" t="s">
        <v>44</v>
      </c>
      <c r="K2" s="41" t="s">
        <v>150</v>
      </c>
      <c r="L2" s="41" t="s">
        <v>158</v>
      </c>
      <c r="M2" s="43" t="s">
        <v>159</v>
      </c>
      <c r="N2" s="44" t="s">
        <v>0</v>
      </c>
      <c r="O2" s="44" t="s">
        <v>1</v>
      </c>
      <c r="P2" s="44" t="s">
        <v>77</v>
      </c>
      <c r="Q2" s="44" t="s">
        <v>79</v>
      </c>
      <c r="R2" s="44" t="s">
        <v>80</v>
      </c>
      <c r="S2" s="44" t="s">
        <v>156</v>
      </c>
      <c r="T2" s="44" t="s">
        <v>160</v>
      </c>
      <c r="U2" s="44" t="s">
        <v>161</v>
      </c>
    </row>
    <row r="3" spans="1:21">
      <c r="B3" s="1" t="s">
        <v>166</v>
      </c>
      <c r="C3" s="1">
        <v>6</v>
      </c>
      <c r="D3" s="39">
        <v>44134</v>
      </c>
      <c r="I3" s="39"/>
      <c r="J3" s="1" t="s">
        <v>166</v>
      </c>
      <c r="K3" s="1">
        <v>6</v>
      </c>
      <c r="L3" s="39">
        <v>44105</v>
      </c>
      <c r="M3" s="39">
        <v>44106</v>
      </c>
      <c r="N3" s="1" t="s">
        <v>166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165</v>
      </c>
      <c r="F4" s="1">
        <v>5</v>
      </c>
      <c r="G4" s="1" t="s">
        <v>166</v>
      </c>
      <c r="H4" s="1">
        <v>6</v>
      </c>
      <c r="I4" s="39">
        <v>44104</v>
      </c>
      <c r="L4" s="39"/>
      <c r="M4" s="39"/>
      <c r="N4" s="1" t="s">
        <v>165</v>
      </c>
      <c r="O4" s="1">
        <v>5</v>
      </c>
      <c r="Q4" s="39">
        <v>44104</v>
      </c>
      <c r="R4" s="39"/>
      <c r="T4" s="1" t="s">
        <v>166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162</v>
      </c>
    </row>
    <row r="7" spans="1:21">
      <c r="A7" s="1" t="s">
        <v>168</v>
      </c>
    </row>
    <row r="8" spans="1:21">
      <c r="A8" s="1" t="s">
        <v>169</v>
      </c>
    </row>
    <row r="9" spans="1:21">
      <c r="A9" s="1" t="s">
        <v>163</v>
      </c>
    </row>
    <row r="10" spans="1:21">
      <c r="A10" s="1" t="s">
        <v>164</v>
      </c>
    </row>
    <row r="11" spans="1:21">
      <c r="A11" s="1" t="s">
        <v>170</v>
      </c>
    </row>
    <row r="14" spans="1:21">
      <c r="A14" s="1" t="s">
        <v>206</v>
      </c>
    </row>
    <row r="15" spans="1:21">
      <c r="A15" s="1" t="s">
        <v>205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249</v>
      </c>
      <c r="C1" s="47" t="s">
        <v>8</v>
      </c>
      <c r="D1" s="47" t="s">
        <v>255</v>
      </c>
      <c r="E1" s="47" t="s">
        <v>256</v>
      </c>
      <c r="F1" s="47" t="s">
        <v>257</v>
      </c>
      <c r="G1" s="47" t="s">
        <v>258</v>
      </c>
      <c r="H1" s="47" t="s">
        <v>259</v>
      </c>
      <c r="I1" s="47" t="s">
        <v>260</v>
      </c>
      <c r="J1" s="47" t="s">
        <v>261</v>
      </c>
      <c r="K1" s="47" t="s">
        <v>262</v>
      </c>
      <c r="L1" s="47" t="s">
        <v>12</v>
      </c>
      <c r="M1" s="47" t="s">
        <v>263</v>
      </c>
      <c r="N1" s="47" t="s">
        <v>264</v>
      </c>
      <c r="O1" s="47" t="s">
        <v>265</v>
      </c>
      <c r="P1" s="47" t="s">
        <v>266</v>
      </c>
      <c r="Q1" s="47" t="s">
        <v>267</v>
      </c>
      <c r="R1" s="47" t="s">
        <v>268</v>
      </c>
      <c r="S1" s="47" t="s">
        <v>269</v>
      </c>
      <c r="T1" s="47" t="s">
        <v>270</v>
      </c>
      <c r="U1" s="47" t="s">
        <v>271</v>
      </c>
      <c r="V1" s="47" t="s">
        <v>272</v>
      </c>
      <c r="W1" s="47" t="s">
        <v>273</v>
      </c>
      <c r="X1" s="47" t="s">
        <v>274</v>
      </c>
      <c r="Y1" s="47" t="s">
        <v>275</v>
      </c>
      <c r="Z1" s="47" t="s">
        <v>276</v>
      </c>
      <c r="AA1" s="47" t="s">
        <v>277</v>
      </c>
      <c r="AB1" s="47" t="s">
        <v>278</v>
      </c>
      <c r="AC1" s="47" t="s">
        <v>279</v>
      </c>
      <c r="AD1" s="47" t="s">
        <v>280</v>
      </c>
      <c r="AE1" s="47" t="s">
        <v>281</v>
      </c>
      <c r="AF1" s="47" t="s">
        <v>282</v>
      </c>
      <c r="AG1" s="47" t="s">
        <v>283</v>
      </c>
      <c r="AH1" s="47" t="s">
        <v>284</v>
      </c>
    </row>
    <row r="2" spans="1:34">
      <c r="A2" s="54">
        <v>43957.433807870373</v>
      </c>
      <c r="B2" s="25" t="s">
        <v>235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249</v>
      </c>
      <c r="C1" s="47" t="s">
        <v>136</v>
      </c>
      <c r="D1" s="47" t="s">
        <v>250</v>
      </c>
      <c r="E1" s="47" t="s">
        <v>251</v>
      </c>
      <c r="F1" s="47" t="s">
        <v>252</v>
      </c>
      <c r="G1" s="47" t="s">
        <v>253</v>
      </c>
    </row>
    <row r="2" spans="1:7">
      <c r="A2" s="12">
        <v>43957.433807870373</v>
      </c>
      <c r="B2" s="2" t="s">
        <v>236</v>
      </c>
      <c r="C2" s="2">
        <v>362</v>
      </c>
      <c r="D2" s="2">
        <v>40</v>
      </c>
      <c r="E2" s="2">
        <v>0</v>
      </c>
      <c r="F2" s="2">
        <v>362</v>
      </c>
      <c r="G2" s="2" t="s">
        <v>254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0" t="s">
        <v>9</v>
      </c>
      <c r="B1" s="47" t="s">
        <v>136</v>
      </c>
      <c r="C1" s="47" t="s">
        <v>229</v>
      </c>
      <c r="D1" s="47" t="s">
        <v>230</v>
      </c>
      <c r="E1" s="47" t="s">
        <v>7</v>
      </c>
      <c r="F1" s="47" t="s">
        <v>8</v>
      </c>
      <c r="G1" s="47" t="s">
        <v>231</v>
      </c>
      <c r="H1" s="47" t="s">
        <v>232</v>
      </c>
      <c r="I1" s="47" t="s">
        <v>233</v>
      </c>
    </row>
    <row r="2" spans="1:9">
      <c r="A2" s="12">
        <v>44139.704409722224</v>
      </c>
      <c r="B2" s="2">
        <v>1001</v>
      </c>
      <c r="C2" s="2" t="s">
        <v>236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CP235"/>
  <sheetViews>
    <sheetView tabSelected="1" topLeftCell="BR1" workbookViewId="0">
      <pane ySplit="2" topLeftCell="A86" activePane="bottomLeft" state="frozen"/>
      <selection activeCell="E1" sqref="E1"/>
      <selection pane="bottomLeft" activeCell="CK201" sqref="CK201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79" customWidth="1"/>
    <col min="72" max="73" width="10.5" style="79" customWidth="1"/>
    <col min="74" max="74" width="13.125" style="1" bestFit="1" customWidth="1"/>
    <col min="75" max="75" width="10" style="1" customWidth="1"/>
    <col min="76" max="76" width="7.625" style="1" customWidth="1"/>
    <col min="77" max="77" width="12.25" style="1" bestFit="1" customWidth="1"/>
    <col min="78" max="78" width="19" style="31" bestFit="1" customWidth="1"/>
    <col min="79" max="79" width="11.375" style="1" bestFit="1" customWidth="1"/>
    <col min="80" max="80" width="9.625" style="1" bestFit="1" customWidth="1"/>
    <col min="81" max="81" width="7.875" style="1" bestFit="1" customWidth="1"/>
    <col min="82" max="82" width="12.25" style="1" bestFit="1" customWidth="1"/>
    <col min="83" max="83" width="13.125" style="1" bestFit="1" customWidth="1"/>
    <col min="84" max="84" width="9.625" style="1" bestFit="1" customWidth="1"/>
    <col min="85" max="85" width="12.25" style="1" bestFit="1" customWidth="1"/>
    <col min="86" max="88" width="10.25" style="79" bestFit="1" customWidth="1"/>
    <col min="89" max="89" width="9.625" style="1" bestFit="1" customWidth="1"/>
    <col min="90" max="90" width="13.125" style="1" bestFit="1" customWidth="1"/>
    <col min="91" max="91" width="10.125" style="1" customWidth="1"/>
    <col min="92" max="92" width="12.125" style="1" customWidth="1"/>
    <col min="93" max="93" width="11.875" style="1" customWidth="1"/>
    <col min="94" max="94" width="12.5" style="1" customWidth="1"/>
    <col min="95" max="16384" width="9" style="1"/>
  </cols>
  <sheetData>
    <row r="1" spans="1:94">
      <c r="A1" s="125" t="s">
        <v>211</v>
      </c>
      <c r="B1" s="126"/>
      <c r="C1" s="125" t="s">
        <v>207</v>
      </c>
      <c r="D1" s="126"/>
      <c r="E1" s="127" t="s">
        <v>20</v>
      </c>
      <c r="F1" s="127"/>
      <c r="G1" s="127"/>
      <c r="H1" s="127"/>
      <c r="I1" s="127"/>
      <c r="J1" s="130" t="s">
        <v>227</v>
      </c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2"/>
      <c r="AA1" s="128" t="s">
        <v>234</v>
      </c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2" t="s">
        <v>226</v>
      </c>
      <c r="AM1" s="123"/>
      <c r="AN1" s="123"/>
      <c r="AO1" s="123"/>
      <c r="AP1" s="123"/>
      <c r="AQ1" s="123"/>
      <c r="AR1" s="124"/>
      <c r="AS1" s="134" t="s">
        <v>225</v>
      </c>
      <c r="AT1" s="135"/>
      <c r="AU1" s="135"/>
      <c r="AV1" s="135"/>
      <c r="AW1" s="135"/>
      <c r="AX1" s="135"/>
      <c r="AY1" s="135"/>
      <c r="AZ1" s="135"/>
      <c r="BA1" s="136"/>
      <c r="BB1" s="117" t="s">
        <v>224</v>
      </c>
      <c r="BC1" s="118"/>
      <c r="BD1" s="118"/>
      <c r="BE1" s="118"/>
      <c r="BF1" s="118"/>
      <c r="BG1" s="118"/>
      <c r="BH1" s="118"/>
      <c r="BI1" s="119"/>
      <c r="BJ1" s="127" t="s">
        <v>228</v>
      </c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33" t="s">
        <v>349</v>
      </c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</row>
    <row r="2" spans="1:94" ht="42" customHeight="1">
      <c r="A2" s="57" t="s">
        <v>212</v>
      </c>
      <c r="B2" s="57" t="s">
        <v>213</v>
      </c>
      <c r="C2" s="57" t="s">
        <v>212</v>
      </c>
      <c r="D2" s="57" t="s">
        <v>213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68</v>
      </c>
      <c r="J2" s="94" t="s">
        <v>9</v>
      </c>
      <c r="K2" s="95" t="s">
        <v>7</v>
      </c>
      <c r="L2" s="95" t="s">
        <v>8</v>
      </c>
      <c r="M2" s="95" t="s">
        <v>5</v>
      </c>
      <c r="N2" s="95" t="s">
        <v>10</v>
      </c>
      <c r="O2" s="95" t="s">
        <v>0</v>
      </c>
      <c r="P2" s="95" t="s">
        <v>1</v>
      </c>
      <c r="Q2" s="95" t="s">
        <v>11</v>
      </c>
      <c r="R2" s="95" t="s">
        <v>77</v>
      </c>
      <c r="S2" s="95" t="s">
        <v>79</v>
      </c>
      <c r="T2" s="95" t="s">
        <v>80</v>
      </c>
      <c r="U2" s="95" t="s">
        <v>13</v>
      </c>
      <c r="V2" s="95" t="s">
        <v>14</v>
      </c>
      <c r="W2" s="95" t="s">
        <v>15</v>
      </c>
      <c r="X2" s="95" t="s">
        <v>16</v>
      </c>
      <c r="Y2" s="95" t="s">
        <v>17</v>
      </c>
      <c r="Z2" s="95" t="s">
        <v>18</v>
      </c>
      <c r="AA2" s="59" t="s">
        <v>9</v>
      </c>
      <c r="AB2" s="60" t="s">
        <v>135</v>
      </c>
      <c r="AC2" s="60" t="s">
        <v>136</v>
      </c>
      <c r="AD2" s="61" t="s">
        <v>137</v>
      </c>
      <c r="AE2" s="60" t="s">
        <v>6</v>
      </c>
      <c r="AF2" s="61" t="s">
        <v>138</v>
      </c>
      <c r="AG2" s="61" t="s">
        <v>139</v>
      </c>
      <c r="AH2" s="61" t="s">
        <v>140</v>
      </c>
      <c r="AI2" s="61" t="s">
        <v>141</v>
      </c>
      <c r="AJ2" s="61" t="s">
        <v>142</v>
      </c>
      <c r="AK2" s="62" t="s">
        <v>81</v>
      </c>
      <c r="AL2" s="63" t="s">
        <v>151</v>
      </c>
      <c r="AM2" s="64" t="s">
        <v>152</v>
      </c>
      <c r="AN2" s="64" t="s">
        <v>153</v>
      </c>
      <c r="AO2" s="64" t="s">
        <v>44</v>
      </c>
      <c r="AP2" s="64" t="s">
        <v>150</v>
      </c>
      <c r="AQ2" s="64" t="s">
        <v>2</v>
      </c>
      <c r="AR2" s="64" t="s">
        <v>78</v>
      </c>
      <c r="AS2" s="65" t="s">
        <v>151</v>
      </c>
      <c r="AT2" s="66" t="s">
        <v>152</v>
      </c>
      <c r="AU2" s="66" t="s">
        <v>153</v>
      </c>
      <c r="AV2" s="66" t="s">
        <v>44</v>
      </c>
      <c r="AW2" s="66" t="s">
        <v>150</v>
      </c>
      <c r="AX2" s="66" t="s">
        <v>154</v>
      </c>
      <c r="AY2" s="66" t="s">
        <v>155</v>
      </c>
      <c r="AZ2" s="66" t="s">
        <v>2</v>
      </c>
      <c r="BA2" s="66" t="s">
        <v>78</v>
      </c>
      <c r="BB2" s="67" t="s">
        <v>151</v>
      </c>
      <c r="BC2" s="68" t="s">
        <v>152</v>
      </c>
      <c r="BD2" s="68" t="s">
        <v>153</v>
      </c>
      <c r="BE2" s="68" t="s">
        <v>44</v>
      </c>
      <c r="BF2" s="68" t="s">
        <v>150</v>
      </c>
      <c r="BG2" s="68" t="s">
        <v>2</v>
      </c>
      <c r="BH2" s="68" t="s">
        <v>78</v>
      </c>
      <c r="BI2" s="68" t="s">
        <v>82</v>
      </c>
      <c r="BJ2" s="69" t="s">
        <v>9</v>
      </c>
      <c r="BK2" s="58" t="s">
        <v>8</v>
      </c>
      <c r="BL2" s="58" t="s">
        <v>5</v>
      </c>
      <c r="BM2" s="58" t="s">
        <v>136</v>
      </c>
      <c r="BN2" s="58" t="s">
        <v>137</v>
      </c>
      <c r="BO2" s="58" t="s">
        <v>6</v>
      </c>
      <c r="BP2" s="58" t="s">
        <v>138</v>
      </c>
      <c r="BQ2" s="58" t="s">
        <v>19</v>
      </c>
      <c r="BR2" s="70" t="s">
        <v>140</v>
      </c>
      <c r="BS2" s="70" t="s">
        <v>141</v>
      </c>
      <c r="BT2" s="70" t="s">
        <v>142</v>
      </c>
      <c r="BU2" s="70" t="s">
        <v>208</v>
      </c>
      <c r="BV2" s="58" t="s">
        <v>14</v>
      </c>
      <c r="BW2" s="58" t="s">
        <v>15</v>
      </c>
      <c r="BX2" s="58" t="s">
        <v>3</v>
      </c>
      <c r="BY2" s="58" t="s">
        <v>295</v>
      </c>
      <c r="BZ2" s="94" t="s">
        <v>9</v>
      </c>
      <c r="CA2" s="95" t="s">
        <v>7</v>
      </c>
      <c r="CB2" s="95" t="s">
        <v>8</v>
      </c>
      <c r="CC2" s="95" t="s">
        <v>5</v>
      </c>
      <c r="CD2" s="95" t="s">
        <v>10</v>
      </c>
      <c r="CE2" s="95" t="s">
        <v>0</v>
      </c>
      <c r="CF2" s="95" t="s">
        <v>1</v>
      </c>
      <c r="CG2" s="95" t="s">
        <v>11</v>
      </c>
      <c r="CH2" s="108" t="s">
        <v>77</v>
      </c>
      <c r="CI2" s="108" t="s">
        <v>79</v>
      </c>
      <c r="CJ2" s="108" t="s">
        <v>80</v>
      </c>
      <c r="CK2" s="95" t="s">
        <v>13</v>
      </c>
      <c r="CL2" s="95" t="s">
        <v>14</v>
      </c>
      <c r="CM2" s="95" t="s">
        <v>15</v>
      </c>
      <c r="CN2" s="95" t="s">
        <v>16</v>
      </c>
      <c r="CO2" s="95" t="s">
        <v>17</v>
      </c>
      <c r="CP2" s="95" t="s">
        <v>18</v>
      </c>
    </row>
    <row r="3" spans="1:94">
      <c r="A3" s="13" t="s">
        <v>72</v>
      </c>
      <c r="B3" s="13" t="s">
        <v>74</v>
      </c>
      <c r="C3" s="48" t="s">
        <v>209</v>
      </c>
      <c r="D3" s="48" t="s">
        <v>209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69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143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214</v>
      </c>
      <c r="BR3" s="71">
        <f>IF(OR(BX3=2,LEN(BQ3)=0,A3&lt;&gt;"T_Tosai"),"",AR3)</f>
        <v>43987</v>
      </c>
      <c r="BS3" s="71" t="str">
        <f>IF(OR(BX3=2,LEN(BQ3)=0,A3&lt;&gt;"T_Kyokyu"),"",BA3)</f>
        <v/>
      </c>
      <c r="BT3" s="71">
        <f>IF(OR(BX3=2,LEN(BQ3)=0,B3&lt;&gt;"T_Sogumi"),"",BH3)</f>
        <v>43987</v>
      </c>
      <c r="BU3" s="71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  <c r="BY3" s="51" t="str">
        <f t="shared" ref="BY3:BY24" si="0">IF(BX3&lt;&gt;1,"",IF(E3=11,AD2,IF(E3=15,AD4,AD3)))</f>
        <v>1T  2       C</v>
      </c>
      <c r="BZ3" s="30">
        <f t="shared" ref="BZ3" si="1">IF(E3=15,IF(F3="S","",DATE(2020,11,25)+TIME(15,21,54)),IF(E3=11,IF(F3="P","",DATE(2020,11,25)+TIME(15,21,54)),IF(BX3="",IF(J3="","",J3),IF(BX3=2,"",IF(OR(BX3=0,BX3=1),DATE(2020,11,25)+TIME(15,21,54),IF(J3="","",J3))))))</f>
        <v>44160.640208333331</v>
      </c>
      <c r="CA3" s="15">
        <f t="shared" ref="CA3" si="2">IF(E3=15,IF(F3="S","",362),IF(E3=11,IF(F3="P","",362),IF(BX3=2,"",IF(OR(BX3=0,BX3=1),362,IF(K3="","",K3)))))</f>
        <v>362</v>
      </c>
      <c r="CB3" s="15">
        <f>IF(E3=15,IF(F3="S","",55551),IF(E3=11,IF(F3="P","",55551),IF(BX3=2,"",IF(OR(BX3=0,BX3=1),55551,IF(L3="","",L3)))))</f>
        <v>55551</v>
      </c>
      <c r="CC3" s="15">
        <f>IF(E3=15,IF(F3="S","",0),IF(E3=11,IF(F3="P","",0),IF(BX3=2,"",IF(OR(BX3=0,BX3=1),0,IF(M3="","",M3)))))</f>
        <v>0</v>
      </c>
      <c r="CD3" s="15">
        <f>IF(E3=15,IF(F3="S","",N4),IF(E3=11,IF(F3="P","",N2),IF(BX3="",IF(N3="","",N3),IF(BX3=2,"",IF(OR(BX3=0),100000+COUNTIF(BX$3:BX3,0),IF(N3="","",N3))))))</f>
        <v>94001</v>
      </c>
      <c r="CE3" s="15" t="str">
        <f t="shared" ref="CE3:CE66" si="3">IF(E3=15,IF(F3="S","",IF(A3="T_Tosai",AO3,AV3)),IF(E3=11,IF(F3="P","",IF(A3="T_Tosai",AO3,AV3)),IF(BX3="",IF(O3="","",O3),IF(BX3=2,"",IF(OR(BX3=0,BX3=1),IF(A3="T_Tosai",AO3,AV3),IF(O3="","",O3))))))</f>
        <v>1T  2       P</v>
      </c>
      <c r="CF3" s="15">
        <f t="shared" ref="CF3:CF66" si="4">IF(E3=15,IF(F3="S","",IF(A3="T_Tosai",AP3,AW3)),IF(E3=11,IF(F3="P","",IF(A3="T_Tosai",AP3,AW3)),IF(BX3="",IF(P3="","",P3),IF(BX3=2,"",IF(OR(BX3=0,BX3=1),IF(A3="T_Tosai",AP3,AW3),IF(P3="","",P3))))))</f>
        <v>7</v>
      </c>
      <c r="CG3" s="15">
        <f t="shared" ref="CG3" si="5">IF(E3=15,IF(F3="S","",0),IF(E3=11,IF(F3="P","",0),IF(BX3=2,"",IF(OR(BX3=0,BX3=1),0,IF(Q3="","",Q3)))))</f>
        <v>0</v>
      </c>
      <c r="CH3" s="19">
        <f t="shared" ref="CH3" si="6">IF($E3=15,IF($F3="S","",IF(AR3="","",AR3)),IF($E3=11,IF($F3="P","",IF(AR3="","",AR3)),IF($BX3="",IF(R3="","",R3),IF($BX3=2,"",IF(OR($BX3=0,$BX3=1),IF(AR3="","",AR3),IF(R3="","",R3))))))</f>
        <v>43987</v>
      </c>
      <c r="CI3" s="19" t="str">
        <f t="shared" ref="CI3" si="7">IF($E3=15,IF($F3="S","",IF(BA3="","",BA3)),IF($E3=11,IF($F3="P","",IF(BA3="","",BA3)),IF($BX3="",IF(S3="","",S3),IF($BX3=2,"",IF(OR($BX3=0,$BX3=1),IF(BA3="","",BA3),IF(S3="","",S3))))))</f>
        <v/>
      </c>
      <c r="CJ3" s="19">
        <f t="shared" ref="CJ3" si="8">IF($E3=15,IF($F3="S","",IF(BH3="","",BH3)),IF($E3=11,IF($F3="P","",IF(BH3="","",BH3)),IF($BX3="",IF(T3="","",T3),IF($BX3=2,"",IF(OR($BX3=0,$BX3=1),IF(BH3="","",BH3),IF(T3="","",T3))))))</f>
        <v>43987</v>
      </c>
      <c r="CK3" s="32">
        <f>IF(B3="T_Sogumi",IF($E3=15,IF($F3="S","",BI3-BH3+1),IF($E3=11,IF($F3="P","",BI3-BH3+1),IF($BX3="",BI3-BH3+1,IF($BX3=2,"",BI3-BH3+1)))),"")</f>
        <v>16</v>
      </c>
      <c r="CL3" s="15" t="str">
        <f t="shared" ref="CL3:CM3" si="9">IF($E3=15,IF($F3="S","",IF(AX3="","",AX3)),IF($E3=11,IF($F3="P","",IF(AX3="","",AX3)),IF($BX3="",IF(V3="","",V3),IF($BX3=2,"",IF(OR($BX3=0,$BX3=1),IF(AX3="","",AX3),IF(V3="","",V3))))))</f>
        <v/>
      </c>
      <c r="CM3" s="15" t="str">
        <f t="shared" si="9"/>
        <v/>
      </c>
      <c r="CN3" s="15">
        <f>IF($E3=15,IF($F3="S","",IF(X4=0,"",X4)),IF($E3=11,IF($F3="P","",IF(X2=0,"",X2)),IF($BX3="",IF(X3="","",X3),IF($BX3=2,"",IF(OR($BX3=0),IF(A3="T_Tosai",101000+COUNTIF($BX$3:$BX3,0),""),IF(X3="","",X3))))))</f>
        <v>94501</v>
      </c>
      <c r="CO3" s="15" t="str">
        <f>IF($E3=15,IF($F3="S","",IF(Y4=0,"",Y4)),IF($E3=11,IF($F3="P","",IF(Y2=0,"",Y2)),IF($BX3="",IF(Y3="","",Y3),IF($BX3=2,"",IF(OR($BX3=0),IF(A3="T_Kyokyu",102000+COUNTIF($BX$3:$BX3,0),""),IF(Y3="","",Y3))))))</f>
        <v/>
      </c>
      <c r="CP3" s="15">
        <f>IF($E3=15,IF($F3="S","",IF(Z4=0,"",Z4)),IF($E3=11,IF($F3="P","",IF(Z2=0,"",Z2)),IF($BX3="",IF(Z3="","",Z3),IF($BX3=2,"",IF(OR($BX3=0),IF(B3="T_Sogumi",103000+COUNTIF($BX$3:$BX3,0),""),IF(Z3="","",Z3))))))</f>
        <v>97501</v>
      </c>
    </row>
    <row r="4" spans="1:94">
      <c r="A4" s="7" t="s">
        <v>71</v>
      </c>
      <c r="B4" s="7" t="s">
        <v>73</v>
      </c>
      <c r="C4" s="49" t="s">
        <v>209</v>
      </c>
      <c r="D4" s="49" t="s">
        <v>209</v>
      </c>
      <c r="E4" s="4">
        <v>1</v>
      </c>
      <c r="F4" s="4"/>
      <c r="G4" s="4" t="s">
        <v>28</v>
      </c>
      <c r="H4" s="4"/>
      <c r="I4" s="17" t="s">
        <v>70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134</v>
      </c>
      <c r="AB4" s="33" t="str">
        <f t="shared" ref="AB4:AB70" si="10">IF(LEN(AD4)&gt;3,1001,"")</f>
        <v/>
      </c>
      <c r="AC4" s="33" t="str">
        <f>IF(AB4="","",COUNTIF($AB$3:AB4,1001))</f>
        <v/>
      </c>
      <c r="AD4" s="9" t="s">
        <v>134</v>
      </c>
      <c r="AE4" s="33" t="s">
        <v>134</v>
      </c>
      <c r="AF4" s="9" t="s">
        <v>134</v>
      </c>
      <c r="AG4" s="9" t="s">
        <v>134</v>
      </c>
      <c r="AH4" s="9" t="s">
        <v>134</v>
      </c>
      <c r="AI4" s="9"/>
      <c r="AJ4" s="9" t="s">
        <v>134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70" si="11">IF(BQ4="","","55551")</f>
        <v>55551</v>
      </c>
      <c r="BL4" s="24">
        <f t="shared" ref="BL4:BL70" si="12">IF(BQ4="","",0)</f>
        <v>0</v>
      </c>
      <c r="BM4" s="24">
        <f>IF(BQ4="","",COUNTA($BQ$3:BQ4))</f>
        <v>2</v>
      </c>
      <c r="BN4" s="24" t="str">
        <f t="shared" ref="BN4:BN70" si="13">IF(LEN(BQ4)=0,"",IF(BX4=2,O4,IF(A4="T_Tosai",AO4,AV4)))</f>
        <v>1T  2       S</v>
      </c>
      <c r="BO4" s="24">
        <f t="shared" ref="BO4:BO70" si="14">IF(LEN(BQ4)=0,"",IF(BX4=2,P4,IF(A4="T_Tosai",AP4,AW4)))</f>
        <v>7</v>
      </c>
      <c r="BP4" s="24" t="str">
        <f t="shared" ref="BP4:BP70" si="15">IF(LEN(BN4)&gt;0,MID(BN4,13,1),"")</f>
        <v>S</v>
      </c>
      <c r="BQ4" s="24" t="s">
        <v>288</v>
      </c>
      <c r="BR4" s="72">
        <f t="shared" ref="BR4:BR70" si="16">IF(OR(BX4=2,LEN(BQ4)=0,A4&lt;&gt;"T_Tosai"),"",AR4)</f>
        <v>43988</v>
      </c>
      <c r="BS4" s="72" t="str">
        <f t="shared" ref="BS4:BS70" si="17">IF(OR(BX4=2,LEN(BQ4)=0,A4&lt;&gt;"T_Kyokyu"),"",BA4)</f>
        <v/>
      </c>
      <c r="BT4" s="72">
        <f t="shared" ref="BT4:BT70" si="18">IF(OR(BX4=2,LEN(BQ4)=0,B4&lt;&gt;"T_Sogumi"),"",BH4)</f>
        <v>43988</v>
      </c>
      <c r="BU4" s="72">
        <f t="shared" ref="BU4:BU70" si="19">IF(OR(BX4=2,LEN(BQ4)=0,B4&lt;&gt;"T_Sogumi"),"",BI4)</f>
        <v>44003</v>
      </c>
      <c r="BV4" s="24" t="str">
        <f t="shared" ref="BV4:BV70" si="20">IF(OR(BX4=2,LEN(BQ4)=0,A4&lt;&gt;"T_Kyokyu"),"",AX4)</f>
        <v/>
      </c>
      <c r="BW4" s="24" t="str">
        <f t="shared" ref="BW4:BW70" si="21">IF(OR(BX4=2,LEN(BQ4)=0,A4&lt;&gt;"T_Kyokyu"),"",AY4)</f>
        <v/>
      </c>
      <c r="BX4" s="4">
        <v>0</v>
      </c>
      <c r="BY4" s="24" t="str">
        <f t="shared" si="0"/>
        <v/>
      </c>
      <c r="BZ4" s="6">
        <f t="shared" ref="BZ4:BZ67" si="22">IF(E4=15,IF(F4="S","",DATE(2020,11,25)+TIME(15,21,54)),IF(E4=11,IF(F4="P","",DATE(2020,11,25)+TIME(15,21,54)),IF(BX4="",IF(J4="","",J4),IF(BX4=2,"",IF(OR(BX4=0,BX4=1),DATE(2020,11,25)+TIME(15,21,54),IF(J4="","",J4))))))</f>
        <v>44160.640208333331</v>
      </c>
      <c r="CA4" s="4">
        <f t="shared" ref="CA4:CA67" si="23">IF(E4=15,IF(F4="S","",362),IF(E4=11,IF(F4="P","",362),IF(BX4=2,"",IF(OR(BX4=0,BX4=1),362,IF(K4="","",K4)))))</f>
        <v>362</v>
      </c>
      <c r="CB4" s="4">
        <f t="shared" ref="CB4:CB67" si="24">IF(E4=15,IF(F4="S","",55551),IF(E4=11,IF(F4="P","",55551),IF(BX4=2,"",IF(OR(BX4=0,BX4=1),55551,IF(L4="","",L4)))))</f>
        <v>55551</v>
      </c>
      <c r="CC4" s="4">
        <f t="shared" ref="CC4:CC67" si="25">IF(E4=15,IF(F4="S","",0),IF(E4=11,IF(F4="P","",0),IF(BX4=2,"",IF(OR(BX4=0,BX4=1),0,IF(M4="","",M4)))))</f>
        <v>0</v>
      </c>
      <c r="CD4" s="4">
        <f>IF(E4=15,IF(F4="S","",N5),IF(E4=11,IF(F4="P","",N3),IF(BX4="",IF(N4="","",N4),IF(BX4=2,"",IF(OR(BX4=0),100000+COUNTIF(BX$3:BX4,0),IF(N4="","",N4))))))</f>
        <v>100001</v>
      </c>
      <c r="CE4" s="4" t="str">
        <f t="shared" si="3"/>
        <v>1T  2       S</v>
      </c>
      <c r="CF4" s="4">
        <f t="shared" si="4"/>
        <v>7</v>
      </c>
      <c r="CG4" s="4">
        <f t="shared" ref="CG4:CG67" si="26">IF(E4=15,IF(F4="S","",0),IF(E4=11,IF(F4="P","",0),IF(BX4=2,"",IF(OR(BX4=0,BX4=1),0,IF(Q4="","",Q4)))))</f>
        <v>0</v>
      </c>
      <c r="CH4" s="9">
        <f t="shared" ref="CH4:CH67" si="27">IF($E4=15,IF($F4="S","",IF(AR4="","",AR4)),IF($E4=11,IF($F4="P","",IF(AR4="","",AR4)),IF($BX4="",IF(R4="","",R4),IF($BX4=2,"",IF(OR($BX4=0,$BX4=1),IF(AR4="","",AR4),IF(R4="","",R4))))))</f>
        <v>43988</v>
      </c>
      <c r="CI4" s="9" t="str">
        <f t="shared" ref="CI4:CI67" si="28">IF($E4=15,IF($F4="S","",IF(BA4="","",BA4)),IF($E4=11,IF($F4="P","",IF(BA4="","",BA4)),IF($BX4="",IF(S4="","",S4),IF($BX4=2,"",IF(OR($BX4=0,$BX4=1),IF(BA4="","",BA4),IF(S4="","",S4))))))</f>
        <v/>
      </c>
      <c r="CJ4" s="9">
        <f t="shared" ref="CJ4:CJ67" si="29">IF($E4=15,IF($F4="S","",IF(BH4="","",BH4)),IF($E4=11,IF($F4="P","",IF(BH4="","",BH4)),IF($BX4="",IF(T4="","",T4),IF($BX4=2,"",IF(OR($BX4=0,$BX4=1),IF(BH4="","",BH4),IF(T4="","",T4))))))</f>
        <v>43988</v>
      </c>
      <c r="CK4" s="4">
        <f t="shared" ref="CK4:CK67" si="30">IF(B4="T_Sogumi",IF($E4=15,IF($F4="S","",BI4-BH4+1),IF($E4=11,IF($F4="P","",BI4-BH4+1),IF($BX4="",BI4-BH4+1,IF($BX4=2,"",BI4-BH4+1)))),"")</f>
        <v>16</v>
      </c>
      <c r="CL4" s="4" t="str">
        <f t="shared" ref="CL4:CL67" si="31">IF($E4=15,IF($F4="S","",IF(AX4="","",AX4)),IF($E4=11,IF($F4="P","",IF(AX4="","",AX4)),IF($BX4="",IF(V4="","",V4),IF($BX4=2,"",IF(OR($BX4=0,$BX4=1),IF(AX4="","",AX4),IF(V4="","",V4))))))</f>
        <v/>
      </c>
      <c r="CM4" s="4" t="str">
        <f t="shared" ref="CM4:CM67" si="32">IF($E4=15,IF($F4="S","",IF(AY4="","",AY4)),IF($E4=11,IF($F4="P","",IF(AY4="","",AY4)),IF($BX4="",IF(W4="","",W4),IF($BX4=2,"",IF(OR($BX4=0,$BX4=1),IF(AY4="","",AY4),IF(W4="","",W4))))))</f>
        <v/>
      </c>
      <c r="CN4" s="4">
        <f>IF($E4=15,IF($F4="S","",IF(X5=0,"",X5)),IF($E4=11,IF($F4="P","",IF(X3=0,"",X3)),IF($BX4="",IF(X4="","",X4),IF($BX4=2,"",IF(OR($BX4=0),IF(A4="T_Tosai",101000+COUNTIF($BX$3:$BX4,0),""),IF(X4="","",X4))))))</f>
        <v>101001</v>
      </c>
      <c r="CO4" s="4" t="str">
        <f>IF($E4=15,IF($F4="S","",IF(Y5=0,"",Y5)),IF($E4=11,IF($F4="P","",IF(Y3=0,"",Y3)),IF($BX4="",IF(Y4="","",Y4),IF($BX4=2,"",IF(OR($BX4=0),IF(A4="T_Kyokyu",102000+COUNTIF($BX$3:$BX4,0),""),IF(Y4="","",Y4))))))</f>
        <v/>
      </c>
      <c r="CP4" s="4">
        <f>IF($E4=15,IF($F4="S","",IF(Z5=0,"",Z5)),IF($E4=11,IF($F4="P","",IF(Z3=0,"",Z3)),IF($BX4="",IF(Z4="","",Z4),IF($BX4=2,"",IF(OR($BX4=0),IF(B4="T_Sogumi",103000+COUNTIF($BX$3:$BX4,0),""),IF(Z4="","",Z4))))))</f>
        <v>103001</v>
      </c>
    </row>
    <row r="5" spans="1:94">
      <c r="A5" s="7" t="s">
        <v>71</v>
      </c>
      <c r="B5" s="7" t="s">
        <v>73</v>
      </c>
      <c r="C5" s="49" t="s">
        <v>209</v>
      </c>
      <c r="D5" s="49" t="s">
        <v>209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69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10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143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11"/>
        <v>55551</v>
      </c>
      <c r="BL5" s="25">
        <f t="shared" si="12"/>
        <v>0</v>
      </c>
      <c r="BM5" s="25">
        <f>IF(BQ5="","",COUNTA($BQ$3:BQ5))</f>
        <v>3</v>
      </c>
      <c r="BN5" s="25" t="str">
        <f t="shared" si="13"/>
        <v>1T  2       P</v>
      </c>
      <c r="BO5" s="25">
        <f t="shared" si="14"/>
        <v>6</v>
      </c>
      <c r="BP5" s="25" t="str">
        <f t="shared" si="15"/>
        <v>P</v>
      </c>
      <c r="BQ5" s="25" t="s">
        <v>214</v>
      </c>
      <c r="BR5" s="73">
        <f t="shared" si="16"/>
        <v>43989</v>
      </c>
      <c r="BS5" s="73" t="str">
        <f t="shared" si="17"/>
        <v/>
      </c>
      <c r="BT5" s="73">
        <f t="shared" si="18"/>
        <v>43989</v>
      </c>
      <c r="BU5" s="73">
        <f t="shared" si="19"/>
        <v>44004</v>
      </c>
      <c r="BV5" s="25" t="str">
        <f t="shared" si="20"/>
        <v/>
      </c>
      <c r="BW5" s="25" t="str">
        <f t="shared" si="21"/>
        <v/>
      </c>
      <c r="BX5" s="2">
        <v>1</v>
      </c>
      <c r="BY5" s="25" t="str">
        <f t="shared" si="0"/>
        <v>1T  2       C</v>
      </c>
      <c r="BZ5" s="12">
        <f t="shared" si="22"/>
        <v>44160.640208333331</v>
      </c>
      <c r="CA5" s="2">
        <f t="shared" si="23"/>
        <v>362</v>
      </c>
      <c r="CB5" s="2">
        <f t="shared" si="24"/>
        <v>55551</v>
      </c>
      <c r="CC5" s="2">
        <f t="shared" si="25"/>
        <v>0</v>
      </c>
      <c r="CD5" s="2">
        <f>IF(E5=15,IF(F5="S","",N6),IF(E5=11,IF(F5="P","",N4),IF(BX5="",IF(N5="","",N5),IF(BX5=2,"",IF(OR(BX5=0),100000+COUNTIF(BX$3:BX5,0),IF(N5="","",N5))))))</f>
        <v>94003</v>
      </c>
      <c r="CE5" s="2" t="str">
        <f t="shared" si="3"/>
        <v>1T  2       P</v>
      </c>
      <c r="CF5" s="2">
        <f t="shared" si="4"/>
        <v>6</v>
      </c>
      <c r="CG5" s="2">
        <f t="shared" si="26"/>
        <v>0</v>
      </c>
      <c r="CH5" s="10">
        <f t="shared" si="27"/>
        <v>43989</v>
      </c>
      <c r="CI5" s="10" t="str">
        <f t="shared" si="28"/>
        <v/>
      </c>
      <c r="CJ5" s="10">
        <f t="shared" si="29"/>
        <v>43989</v>
      </c>
      <c r="CK5" s="2">
        <f t="shared" si="30"/>
        <v>16</v>
      </c>
      <c r="CL5" s="2" t="str">
        <f t="shared" si="31"/>
        <v/>
      </c>
      <c r="CM5" s="2" t="str">
        <f t="shared" si="32"/>
        <v/>
      </c>
      <c r="CN5" s="2">
        <f>IF($E5=15,IF($F5="S","",IF(X6=0,"",X6)),IF($E5=11,IF($F5="P","",IF(X4=0,"",X4)),IF($BX5="",IF(X5="","",X5),IF($BX5=2,"",IF(OR($BX5=0),IF(A5="T_Tosai",101000+COUNTIF($BX$3:$BX5,0),""),IF(X5="","",X5))))))</f>
        <v>94502</v>
      </c>
      <c r="CO5" s="2" t="str">
        <f>IF($E5=15,IF($F5="S","",IF(Y6=0,"",Y6)),IF($E5=11,IF($F5="P","",IF(Y4=0,"",Y4)),IF($BX5="",IF(Y5="","",Y5),IF($BX5=2,"",IF(OR($BX5=0),IF(A5="T_Kyokyu",102000+COUNTIF($BX$3:$BX5,0),""),IF(Y5="","",Y5))))))</f>
        <v/>
      </c>
      <c r="CP5" s="2">
        <f>IF($E5=15,IF($F5="S","",IF(Z6=0,"",Z6)),IF($E5=11,IF($F5="P","",IF(Z4=0,"",Z4)),IF($BX5="",IF(Z5="","",Z5),IF($BX5=2,"",IF(OR($BX5=0),IF(B5="T_Sogumi",103000+COUNTIF($BX$3:$BX5,0),""),IF(Z5="","",Z5))))))</f>
        <v>97502</v>
      </c>
    </row>
    <row r="6" spans="1:94">
      <c r="A6" s="7" t="s">
        <v>71</v>
      </c>
      <c r="B6" s="7" t="s">
        <v>73</v>
      </c>
      <c r="C6" s="49" t="s">
        <v>209</v>
      </c>
      <c r="D6" s="49" t="s">
        <v>209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69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10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143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11"/>
        <v>55551</v>
      </c>
      <c r="BL6" s="25">
        <f t="shared" si="12"/>
        <v>0</v>
      </c>
      <c r="BM6" s="25">
        <f>IF(BQ6="","",COUNTA($BQ$3:BQ6))</f>
        <v>4</v>
      </c>
      <c r="BN6" s="25" t="str">
        <f t="shared" si="13"/>
        <v>1T  2       S</v>
      </c>
      <c r="BO6" s="25">
        <f t="shared" si="14"/>
        <v>5</v>
      </c>
      <c r="BP6" s="25" t="str">
        <f t="shared" si="15"/>
        <v>S</v>
      </c>
      <c r="BQ6" s="25" t="s">
        <v>214</v>
      </c>
      <c r="BR6" s="73">
        <f t="shared" si="16"/>
        <v>43990</v>
      </c>
      <c r="BS6" s="73" t="str">
        <f t="shared" si="17"/>
        <v/>
      </c>
      <c r="BT6" s="73">
        <f t="shared" si="18"/>
        <v>43990</v>
      </c>
      <c r="BU6" s="73">
        <f t="shared" si="19"/>
        <v>44005</v>
      </c>
      <c r="BV6" s="25" t="str">
        <f t="shared" si="20"/>
        <v/>
      </c>
      <c r="BW6" s="25" t="str">
        <f t="shared" si="21"/>
        <v/>
      </c>
      <c r="BX6" s="2">
        <v>1</v>
      </c>
      <c r="BY6" s="25" t="str">
        <f t="shared" si="0"/>
        <v>1T  2       C</v>
      </c>
      <c r="BZ6" s="12">
        <f t="shared" si="22"/>
        <v>44160.640208333331</v>
      </c>
      <c r="CA6" s="2">
        <f t="shared" si="23"/>
        <v>362</v>
      </c>
      <c r="CB6" s="2">
        <f t="shared" si="24"/>
        <v>55551</v>
      </c>
      <c r="CC6" s="2">
        <f t="shared" si="25"/>
        <v>0</v>
      </c>
      <c r="CD6" s="2">
        <f>IF(E6=15,IF(F6="S","",N7),IF(E6=11,IF(F6="P","",N5),IF(BX6="",IF(N6="","",N6),IF(BX6=2,"",IF(OR(BX6=0),100000+COUNTIF(BX$3:BX6,0),IF(N6="","",N6))))))</f>
        <v>94004</v>
      </c>
      <c r="CE6" s="2" t="str">
        <f t="shared" si="3"/>
        <v>1T  2       S</v>
      </c>
      <c r="CF6" s="2">
        <f t="shared" si="4"/>
        <v>5</v>
      </c>
      <c r="CG6" s="2">
        <f t="shared" si="26"/>
        <v>0</v>
      </c>
      <c r="CH6" s="10">
        <f t="shared" si="27"/>
        <v>43990</v>
      </c>
      <c r="CI6" s="10" t="str">
        <f t="shared" si="28"/>
        <v/>
      </c>
      <c r="CJ6" s="10">
        <f t="shared" si="29"/>
        <v>43990</v>
      </c>
      <c r="CK6" s="2">
        <f t="shared" si="30"/>
        <v>16</v>
      </c>
      <c r="CL6" s="2" t="str">
        <f t="shared" si="31"/>
        <v/>
      </c>
      <c r="CM6" s="2" t="str">
        <f t="shared" si="32"/>
        <v/>
      </c>
      <c r="CN6" s="2">
        <f>IF($E6=15,IF($F6="S","",IF(X7=0,"",X7)),IF($E6=11,IF($F6="P","",IF(X5=0,"",X5)),IF($BX6="",IF(X6="","",X6),IF($BX6=2,"",IF(OR($BX6=0),IF(A6="T_Tosai",101000+COUNTIF($BX$3:$BX6,0),""),IF(X6="","",X6))))))</f>
        <v>94503</v>
      </c>
      <c r="CO6" s="2" t="str">
        <f>IF($E6=15,IF($F6="S","",IF(Y7=0,"",Y7)),IF($E6=11,IF($F6="P","",IF(Y5=0,"",Y5)),IF($BX6="",IF(Y6="","",Y6),IF($BX6=2,"",IF(OR($BX6=0),IF(A6="T_Kyokyu",102000+COUNTIF($BX$3:$BX6,0),""),IF(Y6="","",Y6))))))</f>
        <v/>
      </c>
      <c r="CP6" s="2">
        <f>IF($E6=15,IF($F6="S","",IF(Z7=0,"",Z7)),IF($E6=11,IF($F6="P","",IF(Z5=0,"",Z5)),IF($BX6="",IF(Z6="","",Z6),IF($BX6=2,"",IF(OR($BX6=0),IF(B6="T_Sogumi",103000+COUNTIF($BX$3:$BX6,0),""),IF(Z6="","",Z6))))))</f>
        <v>97503</v>
      </c>
    </row>
    <row r="7" spans="1:94">
      <c r="A7" s="7" t="s">
        <v>71</v>
      </c>
      <c r="B7" s="7" t="s">
        <v>73</v>
      </c>
      <c r="C7" s="49" t="s">
        <v>209</v>
      </c>
      <c r="D7" s="49" t="s">
        <v>209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70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10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143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11"/>
        <v>55551</v>
      </c>
      <c r="BL7" s="25">
        <f t="shared" si="12"/>
        <v>0</v>
      </c>
      <c r="BM7" s="25">
        <f>IF(BQ7="","",COUNTA($BQ$3:BQ7))</f>
        <v>5</v>
      </c>
      <c r="BN7" s="25" t="str">
        <f t="shared" si="13"/>
        <v>1T  2       C</v>
      </c>
      <c r="BO7" s="25">
        <f t="shared" si="14"/>
        <v>4</v>
      </c>
      <c r="BP7" s="25" t="str">
        <f t="shared" si="15"/>
        <v>C</v>
      </c>
      <c r="BQ7" s="25" t="s">
        <v>215</v>
      </c>
      <c r="BR7" s="73" t="str">
        <f t="shared" si="16"/>
        <v/>
      </c>
      <c r="BS7" s="73" t="str">
        <f t="shared" si="17"/>
        <v/>
      </c>
      <c r="BT7" s="73" t="str">
        <f t="shared" si="18"/>
        <v/>
      </c>
      <c r="BU7" s="73" t="str">
        <f t="shared" si="19"/>
        <v/>
      </c>
      <c r="BV7" s="25" t="str">
        <f t="shared" si="20"/>
        <v/>
      </c>
      <c r="BW7" s="25" t="str">
        <f t="shared" si="21"/>
        <v/>
      </c>
      <c r="BX7" s="2">
        <v>2</v>
      </c>
      <c r="BY7" s="25" t="str">
        <f t="shared" si="0"/>
        <v/>
      </c>
      <c r="BZ7" s="12" t="str">
        <f t="shared" si="22"/>
        <v/>
      </c>
      <c r="CA7" s="2" t="str">
        <f t="shared" si="23"/>
        <v/>
      </c>
      <c r="CB7" s="2" t="str">
        <f t="shared" si="24"/>
        <v/>
      </c>
      <c r="CC7" s="2" t="str">
        <f t="shared" si="25"/>
        <v/>
      </c>
      <c r="CD7" s="2" t="str">
        <f>IF(E7=15,IF(F7="S","",N8),IF(E7=11,IF(F7="P","",N6),IF(BX7="",IF(N7="","",N7),IF(BX7=2,"",IF(OR(BX7=0),100000+COUNTIF(BX$3:BX7,0),IF(N7="","",N7))))))</f>
        <v/>
      </c>
      <c r="CE7" s="2" t="str">
        <f t="shared" si="3"/>
        <v/>
      </c>
      <c r="CF7" s="2" t="str">
        <f t="shared" si="4"/>
        <v/>
      </c>
      <c r="CG7" s="2" t="str">
        <f t="shared" si="26"/>
        <v/>
      </c>
      <c r="CH7" s="10" t="str">
        <f t="shared" si="27"/>
        <v/>
      </c>
      <c r="CI7" s="10" t="str">
        <f t="shared" si="28"/>
        <v/>
      </c>
      <c r="CJ7" s="10" t="str">
        <f t="shared" si="29"/>
        <v/>
      </c>
      <c r="CK7" s="2" t="str">
        <f t="shared" si="30"/>
        <v/>
      </c>
      <c r="CL7" s="2" t="str">
        <f t="shared" si="31"/>
        <v/>
      </c>
      <c r="CM7" s="2" t="str">
        <f t="shared" si="32"/>
        <v/>
      </c>
      <c r="CN7" s="2" t="str">
        <f>IF($E7=15,IF($F7="S","",IF(X8=0,"",X8)),IF($E7=11,IF($F7="P","",IF(X6=0,"",X6)),IF($BX7="",IF(X7="","",X7),IF($BX7=2,"",IF(OR($BX7=0),IF(A7="T_Tosai",101000+COUNTIF($BX$3:$BX7,0),""),IF(X7="","",X7))))))</f>
        <v/>
      </c>
      <c r="CO7" s="2" t="str">
        <f>IF($E7=15,IF($F7="S","",IF(Y8=0,"",Y8)),IF($E7=11,IF($F7="P","",IF(Y6=0,"",Y6)),IF($BX7="",IF(Y7="","",Y7),IF($BX7=2,"",IF(OR($BX7=0),IF(A7="T_Kyokyu",102000+COUNTIF($BX$3:$BX7,0),""),IF(Y7="","",Y7))))))</f>
        <v/>
      </c>
      <c r="CP7" s="2" t="str">
        <f>IF($E7=15,IF($F7="S","",IF(Z8=0,"",Z8)),IF($E7=11,IF($F7="P","",IF(Z6=0,"",Z6)),IF($BX7="",IF(Z7="","",Z7),IF($BX7=2,"",IF(OR($BX7=0),IF(B7="T_Sogumi",103000+COUNTIF($BX$3:$BX7,0),""),IF(Z7="","",Z7))))))</f>
        <v/>
      </c>
    </row>
    <row r="8" spans="1:94">
      <c r="A8" s="7" t="s">
        <v>71</v>
      </c>
      <c r="B8" s="7" t="s">
        <v>73</v>
      </c>
      <c r="C8" s="49" t="s">
        <v>209</v>
      </c>
      <c r="D8" s="49" t="s">
        <v>209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69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10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143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11"/>
        <v>55551</v>
      </c>
      <c r="BL8" s="23">
        <f t="shared" si="12"/>
        <v>0</v>
      </c>
      <c r="BM8" s="23">
        <f>IF(BQ8="","",COUNTA($BQ$3:BQ8))</f>
        <v>6</v>
      </c>
      <c r="BN8" s="23" t="str">
        <f t="shared" si="13"/>
        <v>1T  2       C</v>
      </c>
      <c r="BO8" s="23">
        <f t="shared" si="14"/>
        <v>2</v>
      </c>
      <c r="BP8" s="23" t="str">
        <f t="shared" si="15"/>
        <v>C</v>
      </c>
      <c r="BQ8" s="23" t="s">
        <v>216</v>
      </c>
      <c r="BR8" s="74">
        <f t="shared" si="16"/>
        <v>43991</v>
      </c>
      <c r="BS8" s="74" t="str">
        <f t="shared" si="17"/>
        <v/>
      </c>
      <c r="BT8" s="74">
        <f t="shared" si="18"/>
        <v>43991</v>
      </c>
      <c r="BU8" s="74">
        <f t="shared" si="19"/>
        <v>44006</v>
      </c>
      <c r="BV8" s="23" t="str">
        <f t="shared" si="20"/>
        <v/>
      </c>
      <c r="BW8" s="23" t="str">
        <f t="shared" si="21"/>
        <v/>
      </c>
      <c r="BX8" s="3">
        <v>1</v>
      </c>
      <c r="BY8" s="23" t="str">
        <f t="shared" si="0"/>
        <v>1T  2       P</v>
      </c>
      <c r="BZ8" s="5">
        <f t="shared" si="22"/>
        <v>44160.640208333331</v>
      </c>
      <c r="CA8" s="3">
        <f t="shared" si="23"/>
        <v>362</v>
      </c>
      <c r="CB8" s="3">
        <f t="shared" si="24"/>
        <v>55551</v>
      </c>
      <c r="CC8" s="3">
        <f t="shared" si="25"/>
        <v>0</v>
      </c>
      <c r="CD8" s="3">
        <f>IF(E8=15,IF(F8="S","",N9),IF(E8=11,IF(F8="P","",N7),IF(BX8="",IF(N8="","",N8),IF(BX8=2,"",IF(OR(BX8=0),100000+COUNTIF(BX$3:BX8,0),IF(N8="","",N8))))))</f>
        <v>94006</v>
      </c>
      <c r="CE8" s="3" t="str">
        <f t="shared" si="3"/>
        <v>1T  2       C</v>
      </c>
      <c r="CF8" s="3">
        <f t="shared" si="4"/>
        <v>2</v>
      </c>
      <c r="CG8" s="3">
        <f t="shared" si="26"/>
        <v>0</v>
      </c>
      <c r="CH8" s="8">
        <f t="shared" si="27"/>
        <v>43991</v>
      </c>
      <c r="CI8" s="8" t="str">
        <f t="shared" si="28"/>
        <v/>
      </c>
      <c r="CJ8" s="8">
        <f t="shared" si="29"/>
        <v>43991</v>
      </c>
      <c r="CK8" s="3">
        <f t="shared" si="30"/>
        <v>16</v>
      </c>
      <c r="CL8" s="3" t="str">
        <f t="shared" si="31"/>
        <v/>
      </c>
      <c r="CM8" s="3" t="str">
        <f t="shared" si="32"/>
        <v/>
      </c>
      <c r="CN8" s="3">
        <f>IF($E8=15,IF($F8="S","",IF(X9=0,"",X9)),IF($E8=11,IF($F8="P","",IF(X7=0,"",X7)),IF($BX8="",IF(X8="","",X8),IF($BX8=2,"",IF(OR($BX8=0),IF(A8="T_Tosai",101000+COUNTIF($BX$3:$BX8,0),""),IF(X8="","",X8))))))</f>
        <v>94505</v>
      </c>
      <c r="CO8" s="3" t="str">
        <f>IF($E8=15,IF($F8="S","",IF(Y9=0,"",Y9)),IF($E8=11,IF($F8="P","",IF(Y7=0,"",Y7)),IF($BX8="",IF(Y8="","",Y8),IF($BX8=2,"",IF(OR($BX8=0),IF(A8="T_Kyokyu",102000+COUNTIF($BX$3:$BX8,0),""),IF(Y8="","",Y8))))))</f>
        <v/>
      </c>
      <c r="CP8" s="3">
        <f>IF($E8=15,IF($F8="S","",IF(Z9=0,"",Z9)),IF($E8=11,IF($F8="P","",IF(Z7=0,"",Z7)),IF($BX8="",IF(Z8="","",Z8),IF($BX8=2,"",IF(OR($BX8=0),IF(B8="T_Sogumi",103000+COUNTIF($BX$3:$BX8,0),""),IF(Z8="","",Z8))))))</f>
        <v>97505</v>
      </c>
    </row>
    <row r="9" spans="1:94">
      <c r="A9" s="7" t="s">
        <v>71</v>
      </c>
      <c r="B9" s="7" t="s">
        <v>73</v>
      </c>
      <c r="C9" s="49" t="s">
        <v>209</v>
      </c>
      <c r="D9" s="49" t="s">
        <v>209</v>
      </c>
      <c r="E9" s="4">
        <v>5</v>
      </c>
      <c r="F9" s="4" t="s">
        <v>28</v>
      </c>
      <c r="G9" s="4"/>
      <c r="H9" s="4"/>
      <c r="I9" s="17" t="s">
        <v>70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10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143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11"/>
        <v>55551</v>
      </c>
      <c r="BL9" s="24">
        <f t="shared" si="12"/>
        <v>0</v>
      </c>
      <c r="BM9" s="24">
        <f>IF(BQ9="","",COUNTA($BQ$3:BQ9))</f>
        <v>7</v>
      </c>
      <c r="BN9" s="24" t="str">
        <f t="shared" si="13"/>
        <v>1T  2       S</v>
      </c>
      <c r="BO9" s="24">
        <f t="shared" si="14"/>
        <v>2</v>
      </c>
      <c r="BP9" s="24" t="str">
        <f t="shared" si="15"/>
        <v>S</v>
      </c>
      <c r="BQ9" s="24" t="s">
        <v>346</v>
      </c>
      <c r="BR9" s="72" t="str">
        <f t="shared" si="16"/>
        <v/>
      </c>
      <c r="BS9" s="72" t="str">
        <f t="shared" si="17"/>
        <v/>
      </c>
      <c r="BT9" s="72" t="str">
        <f t="shared" si="18"/>
        <v/>
      </c>
      <c r="BU9" s="72" t="str">
        <f t="shared" si="19"/>
        <v/>
      </c>
      <c r="BV9" s="24" t="str">
        <f t="shared" si="20"/>
        <v/>
      </c>
      <c r="BW9" s="24" t="str">
        <f t="shared" si="21"/>
        <v/>
      </c>
      <c r="BX9" s="4">
        <v>2</v>
      </c>
      <c r="BY9" s="24" t="str">
        <f t="shared" si="0"/>
        <v/>
      </c>
      <c r="BZ9" s="6" t="str">
        <f t="shared" si="22"/>
        <v/>
      </c>
      <c r="CA9" s="4" t="str">
        <f t="shared" si="23"/>
        <v/>
      </c>
      <c r="CB9" s="4" t="str">
        <f t="shared" si="24"/>
        <v/>
      </c>
      <c r="CC9" s="4" t="str">
        <f t="shared" si="25"/>
        <v/>
      </c>
      <c r="CD9" s="4" t="str">
        <f>IF(E9=15,IF(F9="S","",N10),IF(E9=11,IF(F9="P","",N8),IF(BX9="",IF(N9="","",N9),IF(BX9=2,"",IF(OR(BX9=0),100000+COUNTIF(BX$3:BX9,0),IF(N9="","",N9))))))</f>
        <v/>
      </c>
      <c r="CE9" s="4" t="str">
        <f t="shared" si="3"/>
        <v/>
      </c>
      <c r="CF9" s="4" t="str">
        <f t="shared" si="4"/>
        <v/>
      </c>
      <c r="CG9" s="4" t="str">
        <f t="shared" si="26"/>
        <v/>
      </c>
      <c r="CH9" s="9" t="str">
        <f t="shared" si="27"/>
        <v/>
      </c>
      <c r="CI9" s="9" t="str">
        <f t="shared" si="28"/>
        <v/>
      </c>
      <c r="CJ9" s="9" t="str">
        <f t="shared" si="29"/>
        <v/>
      </c>
      <c r="CK9" s="4" t="str">
        <f t="shared" si="30"/>
        <v/>
      </c>
      <c r="CL9" s="4" t="str">
        <f t="shared" si="31"/>
        <v/>
      </c>
      <c r="CM9" s="4" t="str">
        <f t="shared" si="32"/>
        <v/>
      </c>
      <c r="CN9" s="4" t="str">
        <f>IF($E9=15,IF($F9="S","",IF(X10=0,"",X10)),IF($E9=11,IF($F9="P","",IF(X8=0,"",X8)),IF($BX9="",IF(X9="","",X9),IF($BX9=2,"",IF(OR($BX9=0),IF(A9="T_Tosai",101000+COUNTIF($BX$3:$BX9,0),""),IF(X9="","",X9))))))</f>
        <v/>
      </c>
      <c r="CO9" s="4" t="str">
        <f>IF($E9=15,IF($F9="S","",IF(Y10=0,"",Y10)),IF($E9=11,IF($F9="P","",IF(Y8=0,"",Y8)),IF($BX9="",IF(Y9="","",Y9),IF($BX9=2,"",IF(OR($BX9=0),IF(A9="T_Kyokyu",102000+COUNTIF($BX$3:$BX9,0),""),IF(Y9="","",Y9))))))</f>
        <v/>
      </c>
      <c r="CP9" s="4" t="str">
        <f>IF($E9=15,IF($F9="S","",IF(Z10=0,"",Z10)),IF($E9=11,IF($F9="P","",IF(Z8=0,"",Z8)),IF($BX9="",IF(Z9="","",Z9),IF($BX9=2,"",IF(OR($BX9=0),IF(B9="T_Sogumi",103000+COUNTIF($BX$3:$BX9,0),""),IF(Z9="","",Z9))))))</f>
        <v/>
      </c>
    </row>
    <row r="10" spans="1:94">
      <c r="A10" s="7" t="s">
        <v>71</v>
      </c>
      <c r="B10" s="7" t="s">
        <v>73</v>
      </c>
      <c r="C10" s="49" t="s">
        <v>209</v>
      </c>
      <c r="D10" s="49" t="s">
        <v>209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69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10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143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96">
        <v>44140.706956018519</v>
      </c>
      <c r="BK10" s="97" t="str">
        <f t="shared" si="11"/>
        <v>55551</v>
      </c>
      <c r="BL10" s="97">
        <f t="shared" si="12"/>
        <v>0</v>
      </c>
      <c r="BM10" s="97">
        <f>IF(BQ10="","",COUNTA($BQ$3:BQ10))</f>
        <v>8</v>
      </c>
      <c r="BN10" s="97" t="str">
        <f t="shared" si="13"/>
        <v>1T  2       P</v>
      </c>
      <c r="BO10" s="97">
        <f t="shared" si="14"/>
        <v>1</v>
      </c>
      <c r="BP10" s="97" t="str">
        <f t="shared" si="15"/>
        <v>P</v>
      </c>
      <c r="BQ10" s="97" t="s">
        <v>347</v>
      </c>
      <c r="BR10" s="98">
        <f t="shared" si="16"/>
        <v>43992</v>
      </c>
      <c r="BS10" s="98" t="str">
        <f t="shared" si="17"/>
        <v/>
      </c>
      <c r="BT10" s="98">
        <f t="shared" si="18"/>
        <v>43992</v>
      </c>
      <c r="BU10" s="98">
        <f t="shared" si="19"/>
        <v>44007</v>
      </c>
      <c r="BV10" s="97" t="str">
        <f t="shared" si="20"/>
        <v/>
      </c>
      <c r="BW10" s="97" t="str">
        <f t="shared" si="21"/>
        <v/>
      </c>
      <c r="BX10" s="99"/>
      <c r="BY10" s="97" t="str">
        <f t="shared" si="0"/>
        <v/>
      </c>
      <c r="BZ10" s="5">
        <f t="shared" si="22"/>
        <v>44139.704409722224</v>
      </c>
      <c r="CA10" s="3">
        <f t="shared" si="23"/>
        <v>362</v>
      </c>
      <c r="CB10" s="3">
        <f t="shared" si="24"/>
        <v>55551</v>
      </c>
      <c r="CC10" s="3">
        <f t="shared" si="25"/>
        <v>0</v>
      </c>
      <c r="CD10" s="3">
        <f>IF(E10=15,IF(F10="S","",N11),IF(E10=11,IF(F10="P","",N9),IF(BX10="",IF(N10="","",N10),IF(BX10=2,"",IF(OR(BX10=0),100000+COUNTIF(BX$3:BX10,0),IF(N10="","",N10))))))</f>
        <v>94008</v>
      </c>
      <c r="CE10" s="3" t="str">
        <f t="shared" si="3"/>
        <v>1T  2       P</v>
      </c>
      <c r="CF10" s="3">
        <f t="shared" si="4"/>
        <v>1</v>
      </c>
      <c r="CG10" s="3">
        <f t="shared" si="26"/>
        <v>0</v>
      </c>
      <c r="CH10" s="8">
        <f t="shared" si="27"/>
        <v>43992</v>
      </c>
      <c r="CI10" s="8" t="str">
        <f t="shared" si="28"/>
        <v/>
      </c>
      <c r="CJ10" s="8">
        <f t="shared" si="29"/>
        <v>43992</v>
      </c>
      <c r="CK10" s="3">
        <f t="shared" si="30"/>
        <v>16</v>
      </c>
      <c r="CL10" s="3" t="str">
        <f t="shared" si="31"/>
        <v/>
      </c>
      <c r="CM10" s="3" t="str">
        <f t="shared" si="32"/>
        <v/>
      </c>
      <c r="CN10" s="3">
        <f>IF($E10=15,IF($F10="S","",IF(X11=0,"",X11)),IF($E10=11,IF($F10="P","",IF(X9=0,"",X9)),IF($BX10="",IF(X10="","",X10),IF($BX10=2,"",IF(OR($BX10=0),IF(A10="T_Tosai",101000+COUNTIF($BX$3:$BX10,0),""),IF(X10="","",X10))))))</f>
        <v>94507</v>
      </c>
      <c r="CO10" s="3" t="str">
        <f>IF($E10=15,IF($F10="S","",IF(Y11=0,"",Y11)),IF($E10=11,IF($F10="P","",IF(Y9=0,"",Y9)),IF($BX10="",IF(Y10="","",Y10),IF($BX10=2,"",IF(OR($BX10=0),IF(A10="T_Kyokyu",102000+COUNTIF($BX$3:$BX10,0),""),IF(Y10="","",Y10))))))</f>
        <v/>
      </c>
      <c r="CP10" s="3">
        <f>IF($E10=15,IF($F10="S","",IF(Z11=0,"",Z11)),IF($E10=11,IF($F10="P","",IF(Z9=0,"",Z9)),IF($BX10="",IF(Z10="","",Z10),IF($BX10=2,"",IF(OR($BX10=0),IF(B10="T_Sogumi",103000+COUNTIF($BX$3:$BX10,0),""),IF(Z10="","",Z10))))))</f>
        <v>97507</v>
      </c>
    </row>
    <row r="11" spans="1:94">
      <c r="A11" s="7" t="s">
        <v>71</v>
      </c>
      <c r="B11" s="7" t="s">
        <v>73</v>
      </c>
      <c r="C11" s="49" t="s">
        <v>209</v>
      </c>
      <c r="D11" s="49" t="s">
        <v>209</v>
      </c>
      <c r="E11" s="4">
        <v>6</v>
      </c>
      <c r="F11" s="4" t="s">
        <v>28</v>
      </c>
      <c r="G11" s="4"/>
      <c r="H11" s="4"/>
      <c r="I11" s="17" t="s">
        <v>70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10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143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100">
        <v>44140.706956018519</v>
      </c>
      <c r="BK11" s="101" t="str">
        <f t="shared" si="11"/>
        <v>55551</v>
      </c>
      <c r="BL11" s="101">
        <f t="shared" si="12"/>
        <v>0</v>
      </c>
      <c r="BM11" s="101">
        <f>IF(BQ11="","",COUNTA($BQ$3:BQ11))</f>
        <v>9</v>
      </c>
      <c r="BN11" s="101" t="str">
        <f t="shared" si="13"/>
        <v>1T  2       S</v>
      </c>
      <c r="BO11" s="101">
        <f t="shared" si="14"/>
        <v>1</v>
      </c>
      <c r="BP11" s="101" t="str">
        <f t="shared" si="15"/>
        <v>S</v>
      </c>
      <c r="BQ11" s="101" t="s">
        <v>215</v>
      </c>
      <c r="BR11" s="102" t="str">
        <f t="shared" si="16"/>
        <v/>
      </c>
      <c r="BS11" s="102" t="str">
        <f t="shared" si="17"/>
        <v/>
      </c>
      <c r="BT11" s="102" t="str">
        <f t="shared" si="18"/>
        <v/>
      </c>
      <c r="BU11" s="102" t="str">
        <f t="shared" si="19"/>
        <v/>
      </c>
      <c r="BV11" s="101" t="str">
        <f t="shared" si="20"/>
        <v/>
      </c>
      <c r="BW11" s="101" t="str">
        <f t="shared" si="21"/>
        <v/>
      </c>
      <c r="BX11" s="103">
        <v>2</v>
      </c>
      <c r="BY11" s="101" t="str">
        <f t="shared" si="0"/>
        <v/>
      </c>
      <c r="BZ11" s="6" t="str">
        <f t="shared" si="22"/>
        <v/>
      </c>
      <c r="CA11" s="4" t="str">
        <f t="shared" si="23"/>
        <v/>
      </c>
      <c r="CB11" s="4" t="str">
        <f t="shared" si="24"/>
        <v/>
      </c>
      <c r="CC11" s="4" t="str">
        <f t="shared" si="25"/>
        <v/>
      </c>
      <c r="CD11" s="4" t="str">
        <f>IF(E11=15,IF(F11="S","",N12),IF(E11=11,IF(F11="P","",N10),IF(BX11="",IF(N11="","",N11),IF(BX11=2,"",IF(OR(BX11=0),100000+COUNTIF(BX$3:BX11,0),IF(N11="","",N11))))))</f>
        <v/>
      </c>
      <c r="CE11" s="4" t="str">
        <f t="shared" si="3"/>
        <v/>
      </c>
      <c r="CF11" s="4" t="str">
        <f t="shared" si="4"/>
        <v/>
      </c>
      <c r="CG11" s="4" t="str">
        <f t="shared" si="26"/>
        <v/>
      </c>
      <c r="CH11" s="9" t="str">
        <f t="shared" si="27"/>
        <v/>
      </c>
      <c r="CI11" s="9" t="str">
        <f t="shared" si="28"/>
        <v/>
      </c>
      <c r="CJ11" s="9" t="str">
        <f t="shared" si="29"/>
        <v/>
      </c>
      <c r="CK11" s="4" t="str">
        <f t="shared" si="30"/>
        <v/>
      </c>
      <c r="CL11" s="4" t="str">
        <f t="shared" si="31"/>
        <v/>
      </c>
      <c r="CM11" s="4" t="str">
        <f t="shared" si="32"/>
        <v/>
      </c>
      <c r="CN11" s="4" t="str">
        <f>IF($E11=15,IF($F11="S","",IF(X12=0,"",X12)),IF($E11=11,IF($F11="P","",IF(X10=0,"",X10)),IF($BX11="",IF(X11="","",X11),IF($BX11=2,"",IF(OR($BX11=0),IF(A11="T_Tosai",101000+COUNTIF($BX$3:$BX11,0),""),IF(X11="","",X11))))))</f>
        <v/>
      </c>
      <c r="CO11" s="4" t="str">
        <f>IF($E11=15,IF($F11="S","",IF(Y12=0,"",Y12)),IF($E11=11,IF($F11="P","",IF(Y10=0,"",Y10)),IF($BX11="",IF(Y11="","",Y11),IF($BX11=2,"",IF(OR($BX11=0),IF(A11="T_Kyokyu",102000+COUNTIF($BX$3:$BX11,0),""),IF(Y11="","",Y11))))))</f>
        <v/>
      </c>
      <c r="CP11" s="4" t="str">
        <f>IF($E11=15,IF($F11="S","",IF(Z12=0,"",Z12)),IF($E11=11,IF($F11="P","",IF(Z10=0,"",Z10)),IF($BX11="",IF(Z11="","",Z11),IF($BX11=2,"",IF(OR($BX11=0),IF(B11="T_Sogumi",103000+COUNTIF($BX$3:$BX11,0),""),IF(Z11="","",Z11))))))</f>
        <v/>
      </c>
    </row>
    <row r="12" spans="1:94">
      <c r="A12" s="7" t="s">
        <v>71</v>
      </c>
      <c r="B12" s="7" t="s">
        <v>73</v>
      </c>
      <c r="C12" s="49" t="s">
        <v>209</v>
      </c>
      <c r="D12" s="49" t="s">
        <v>209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70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10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143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96">
        <v>44140.706956018519</v>
      </c>
      <c r="BK12" s="97" t="str">
        <f t="shared" si="11"/>
        <v>55551</v>
      </c>
      <c r="BL12" s="97">
        <f t="shared" si="12"/>
        <v>0</v>
      </c>
      <c r="BM12" s="97">
        <f>IF(BQ12="","",COUNTA($BQ$3:BQ12))</f>
        <v>10</v>
      </c>
      <c r="BN12" s="97" t="str">
        <f t="shared" si="13"/>
        <v>1T  3       P</v>
      </c>
      <c r="BO12" s="97">
        <f t="shared" si="14"/>
        <v>7</v>
      </c>
      <c r="BP12" s="97" t="str">
        <f t="shared" si="15"/>
        <v>P</v>
      </c>
      <c r="BQ12" s="97" t="s">
        <v>215</v>
      </c>
      <c r="BR12" s="98" t="str">
        <f t="shared" si="16"/>
        <v/>
      </c>
      <c r="BS12" s="98" t="str">
        <f t="shared" si="17"/>
        <v/>
      </c>
      <c r="BT12" s="98" t="str">
        <f t="shared" si="18"/>
        <v/>
      </c>
      <c r="BU12" s="98" t="str">
        <f t="shared" si="19"/>
        <v/>
      </c>
      <c r="BV12" s="97" t="str">
        <f t="shared" si="20"/>
        <v/>
      </c>
      <c r="BW12" s="97" t="str">
        <f t="shared" si="21"/>
        <v/>
      </c>
      <c r="BX12" s="99">
        <v>2</v>
      </c>
      <c r="BY12" s="97" t="str">
        <f t="shared" si="0"/>
        <v/>
      </c>
      <c r="BZ12" s="5" t="str">
        <f t="shared" si="22"/>
        <v/>
      </c>
      <c r="CA12" s="3" t="str">
        <f t="shared" si="23"/>
        <v/>
      </c>
      <c r="CB12" s="3" t="str">
        <f t="shared" si="24"/>
        <v/>
      </c>
      <c r="CC12" s="3" t="str">
        <f t="shared" si="25"/>
        <v/>
      </c>
      <c r="CD12" s="3" t="str">
        <f>IF(E12=15,IF(F12="S","",N13),IF(E12=11,IF(F12="P","",N11),IF(BX12="",IF(N12="","",N12),IF(BX12=2,"",IF(OR(BX12=0),100000+COUNTIF(BX$3:BX12,0),IF(N12="","",N12))))))</f>
        <v/>
      </c>
      <c r="CE12" s="3" t="str">
        <f t="shared" si="3"/>
        <v/>
      </c>
      <c r="CF12" s="3" t="str">
        <f t="shared" si="4"/>
        <v/>
      </c>
      <c r="CG12" s="3" t="str">
        <f t="shared" si="26"/>
        <v/>
      </c>
      <c r="CH12" s="8" t="str">
        <f t="shared" si="27"/>
        <v/>
      </c>
      <c r="CI12" s="8" t="str">
        <f t="shared" si="28"/>
        <v/>
      </c>
      <c r="CJ12" s="8" t="str">
        <f t="shared" si="29"/>
        <v/>
      </c>
      <c r="CK12" s="3" t="str">
        <f t="shared" si="30"/>
        <v/>
      </c>
      <c r="CL12" s="3" t="str">
        <f t="shared" si="31"/>
        <v/>
      </c>
      <c r="CM12" s="3" t="str">
        <f t="shared" si="32"/>
        <v/>
      </c>
      <c r="CN12" s="3" t="str">
        <f>IF($E12=15,IF($F12="S","",IF(X13=0,"",X13)),IF($E12=11,IF($F12="P","",IF(X11=0,"",X11)),IF($BX12="",IF(X12="","",X12),IF($BX12=2,"",IF(OR($BX12=0),IF(A12="T_Tosai",101000+COUNTIF($BX$3:$BX12,0),""),IF(X12="","",X12))))))</f>
        <v/>
      </c>
      <c r="CO12" s="3" t="str">
        <f>IF($E12=15,IF($F12="S","",IF(Y13=0,"",Y13)),IF($E12=11,IF($F12="P","",IF(Y11=0,"",Y11)),IF($BX12="",IF(Y12="","",Y12),IF($BX12=2,"",IF(OR($BX12=0),IF(A12="T_Kyokyu",102000+COUNTIF($BX$3:$BX12,0),""),IF(Y12="","",Y12))))))</f>
        <v/>
      </c>
      <c r="CP12" s="3" t="str">
        <f>IF($E12=15,IF($F12="S","",IF(Z13=0,"",Z13)),IF($E12=11,IF($F12="P","",IF(Z11=0,"",Z11)),IF($BX12="",IF(Z12="","",Z12),IF($BX12=2,"",IF(OR($BX12=0),IF(B12="T_Sogumi",103000+COUNTIF($BX$3:$BX12,0),""),IF(Z12="","",Z12))))))</f>
        <v/>
      </c>
    </row>
    <row r="13" spans="1:94">
      <c r="A13" s="7" t="s">
        <v>71</v>
      </c>
      <c r="B13" s="7" t="s">
        <v>73</v>
      </c>
      <c r="C13" s="49" t="s">
        <v>209</v>
      </c>
      <c r="D13" s="49" t="s">
        <v>209</v>
      </c>
      <c r="E13" s="4">
        <v>7</v>
      </c>
      <c r="F13" s="4" t="s">
        <v>28</v>
      </c>
      <c r="G13" s="4"/>
      <c r="H13" s="4"/>
      <c r="I13" s="17" t="s">
        <v>69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10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143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100">
        <v>44140.706956018519</v>
      </c>
      <c r="BK13" s="101" t="str">
        <f t="shared" si="11"/>
        <v>55551</v>
      </c>
      <c r="BL13" s="101">
        <f t="shared" si="12"/>
        <v>0</v>
      </c>
      <c r="BM13" s="101">
        <f>IF(BQ13="","",COUNTA($BQ$3:BQ13))</f>
        <v>11</v>
      </c>
      <c r="BN13" s="101" t="str">
        <f t="shared" si="13"/>
        <v>1T  3       S</v>
      </c>
      <c r="BO13" s="101">
        <f t="shared" si="14"/>
        <v>7</v>
      </c>
      <c r="BP13" s="101" t="str">
        <f t="shared" si="15"/>
        <v>S</v>
      </c>
      <c r="BQ13" s="101" t="s">
        <v>348</v>
      </c>
      <c r="BR13" s="102">
        <f t="shared" si="16"/>
        <v>43993</v>
      </c>
      <c r="BS13" s="102" t="str">
        <f t="shared" si="17"/>
        <v/>
      </c>
      <c r="BT13" s="102">
        <f t="shared" si="18"/>
        <v>43993</v>
      </c>
      <c r="BU13" s="102">
        <f t="shared" si="19"/>
        <v>44008</v>
      </c>
      <c r="BV13" s="101" t="str">
        <f t="shared" si="20"/>
        <v/>
      </c>
      <c r="BW13" s="101" t="str">
        <f t="shared" si="21"/>
        <v/>
      </c>
      <c r="BX13" s="103"/>
      <c r="BY13" s="101" t="str">
        <f t="shared" si="0"/>
        <v/>
      </c>
      <c r="BZ13" s="6">
        <f t="shared" si="22"/>
        <v>44139.704409722224</v>
      </c>
      <c r="CA13" s="4">
        <f t="shared" si="23"/>
        <v>362</v>
      </c>
      <c r="CB13" s="4">
        <f t="shared" si="24"/>
        <v>55551</v>
      </c>
      <c r="CC13" s="4">
        <f t="shared" si="25"/>
        <v>0</v>
      </c>
      <c r="CD13" s="4">
        <f>IF(E13=15,IF(F13="S","",N14),IF(E13=11,IF(F13="P","",N12),IF(BX13="",IF(N13="","",N13),IF(BX13=2,"",IF(OR(BX13=0),100000+COUNTIF(BX$3:BX13,0),IF(N13="","",N13))))))</f>
        <v>94011</v>
      </c>
      <c r="CE13" s="4" t="str">
        <f t="shared" si="3"/>
        <v>1T  3       S</v>
      </c>
      <c r="CF13" s="4">
        <f t="shared" si="4"/>
        <v>7</v>
      </c>
      <c r="CG13" s="4">
        <f t="shared" si="26"/>
        <v>0</v>
      </c>
      <c r="CH13" s="9">
        <f t="shared" si="27"/>
        <v>43993</v>
      </c>
      <c r="CI13" s="9" t="str">
        <f t="shared" si="28"/>
        <v/>
      </c>
      <c r="CJ13" s="9">
        <f t="shared" si="29"/>
        <v>43993</v>
      </c>
      <c r="CK13" s="4">
        <f t="shared" si="30"/>
        <v>16</v>
      </c>
      <c r="CL13" s="4" t="str">
        <f t="shared" si="31"/>
        <v/>
      </c>
      <c r="CM13" s="4" t="str">
        <f t="shared" si="32"/>
        <v/>
      </c>
      <c r="CN13" s="4">
        <f>IF($E13=15,IF($F13="S","",IF(X14=0,"",X14)),IF($E13=11,IF($F13="P","",IF(X12=0,"",X12)),IF($BX13="",IF(X13="","",X13),IF($BX13=2,"",IF(OR($BX13=0),IF(A13="T_Tosai",101000+COUNTIF($BX$3:$BX13,0),""),IF(X13="","",X13))))))</f>
        <v>94510</v>
      </c>
      <c r="CO13" s="4" t="str">
        <f>IF($E13=15,IF($F13="S","",IF(Y14=0,"",Y14)),IF($E13=11,IF($F13="P","",IF(Y12=0,"",Y12)),IF($BX13="",IF(Y13="","",Y13),IF($BX13=2,"",IF(OR($BX13=0),IF(A13="T_Kyokyu",102000+COUNTIF($BX$3:$BX13,0),""),IF(Y13="","",Y13))))))</f>
        <v/>
      </c>
      <c r="CP13" s="4">
        <f>IF($E13=15,IF($F13="S","",IF(Z14=0,"",Z14)),IF($E13=11,IF($F13="P","",IF(Z12=0,"",Z12)),IF($BX13="",IF(Z13="","",Z13),IF($BX13=2,"",IF(OR($BX13=0),IF(B13="T_Sogumi",103000+COUNTIF($BX$3:$BX13,0),""),IF(Z13="","",Z13))))))</f>
        <v>97510</v>
      </c>
    </row>
    <row r="14" spans="1:94">
      <c r="A14" s="7" t="s">
        <v>71</v>
      </c>
      <c r="B14" s="7" t="s">
        <v>73</v>
      </c>
      <c r="C14" s="49" t="s">
        <v>209</v>
      </c>
      <c r="D14" s="49" t="s">
        <v>209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70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10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143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96">
        <v>44140.706956018519</v>
      </c>
      <c r="BK14" s="97" t="str">
        <f t="shared" si="11"/>
        <v>55551</v>
      </c>
      <c r="BL14" s="97">
        <f t="shared" si="12"/>
        <v>0</v>
      </c>
      <c r="BM14" s="97">
        <f>IF(BQ14="","",COUNTA($BQ$3:BQ14))</f>
        <v>12</v>
      </c>
      <c r="BN14" s="97" t="str">
        <f t="shared" si="13"/>
        <v>1T  4       P</v>
      </c>
      <c r="BO14" s="97">
        <f t="shared" si="14"/>
        <v>7</v>
      </c>
      <c r="BP14" s="97" t="str">
        <f t="shared" si="15"/>
        <v>P</v>
      </c>
      <c r="BQ14" s="97" t="s">
        <v>215</v>
      </c>
      <c r="BR14" s="98" t="str">
        <f t="shared" si="16"/>
        <v/>
      </c>
      <c r="BS14" s="98" t="str">
        <f t="shared" si="17"/>
        <v/>
      </c>
      <c r="BT14" s="98" t="str">
        <f t="shared" si="18"/>
        <v/>
      </c>
      <c r="BU14" s="98" t="str">
        <f t="shared" si="19"/>
        <v/>
      </c>
      <c r="BV14" s="97" t="str">
        <f t="shared" si="20"/>
        <v/>
      </c>
      <c r="BW14" s="97" t="str">
        <f t="shared" si="21"/>
        <v/>
      </c>
      <c r="BX14" s="99">
        <v>2</v>
      </c>
      <c r="BY14" s="97" t="str">
        <f t="shared" si="0"/>
        <v/>
      </c>
      <c r="BZ14" s="5" t="str">
        <f t="shared" si="22"/>
        <v/>
      </c>
      <c r="CA14" s="3" t="str">
        <f t="shared" si="23"/>
        <v/>
      </c>
      <c r="CB14" s="3" t="str">
        <f t="shared" si="24"/>
        <v/>
      </c>
      <c r="CC14" s="3" t="str">
        <f t="shared" si="25"/>
        <v/>
      </c>
      <c r="CD14" s="3" t="str">
        <f>IF(E14=15,IF(F14="S","",N15),IF(E14=11,IF(F14="P","",N13),IF(BX14="",IF(N14="","",N14),IF(BX14=2,"",IF(OR(BX14=0),100000+COUNTIF(BX$3:BX14,0),IF(N14="","",N14))))))</f>
        <v/>
      </c>
      <c r="CE14" s="3" t="str">
        <f t="shared" si="3"/>
        <v/>
      </c>
      <c r="CF14" s="3" t="str">
        <f t="shared" si="4"/>
        <v/>
      </c>
      <c r="CG14" s="3" t="str">
        <f t="shared" si="26"/>
        <v/>
      </c>
      <c r="CH14" s="8" t="str">
        <f t="shared" si="27"/>
        <v/>
      </c>
      <c r="CI14" s="8" t="str">
        <f t="shared" si="28"/>
        <v/>
      </c>
      <c r="CJ14" s="8" t="str">
        <f t="shared" si="29"/>
        <v/>
      </c>
      <c r="CK14" s="3" t="str">
        <f t="shared" si="30"/>
        <v/>
      </c>
      <c r="CL14" s="3" t="str">
        <f t="shared" si="31"/>
        <v/>
      </c>
      <c r="CM14" s="3" t="str">
        <f t="shared" si="32"/>
        <v/>
      </c>
      <c r="CN14" s="3" t="str">
        <f>IF($E14=15,IF($F14="S","",IF(X15=0,"",X15)),IF($E14=11,IF($F14="P","",IF(X13=0,"",X13)),IF($BX14="",IF(X14="","",X14),IF($BX14=2,"",IF(OR($BX14=0),IF(A14="T_Tosai",101000+COUNTIF($BX$3:$BX14,0),""),IF(X14="","",X14))))))</f>
        <v/>
      </c>
      <c r="CO14" s="3" t="str">
        <f>IF($E14=15,IF($F14="S","",IF(Y15=0,"",Y15)),IF($E14=11,IF($F14="P","",IF(Y13=0,"",Y13)),IF($BX14="",IF(Y14="","",Y14),IF($BX14=2,"",IF(OR($BX14=0),IF(A14="T_Kyokyu",102000+COUNTIF($BX$3:$BX14,0),""),IF(Y14="","",Y14))))))</f>
        <v/>
      </c>
      <c r="CP14" s="3" t="str">
        <f>IF($E14=15,IF($F14="S","",IF(Z15=0,"",Z15)),IF($E14=11,IF($F14="P","",IF(Z13=0,"",Z13)),IF($BX14="",IF(Z14="","",Z14),IF($BX14=2,"",IF(OR($BX14=0),IF(B14="T_Sogumi",103000+COUNTIF($BX$3:$BX14,0),""),IF(Z14="","",Z14))))))</f>
        <v/>
      </c>
    </row>
    <row r="15" spans="1:94">
      <c r="A15" s="7" t="s">
        <v>71</v>
      </c>
      <c r="B15" s="7" t="s">
        <v>73</v>
      </c>
      <c r="C15" s="49" t="s">
        <v>209</v>
      </c>
      <c r="D15" s="49" t="s">
        <v>209</v>
      </c>
      <c r="E15" s="4">
        <v>8</v>
      </c>
      <c r="F15" s="4" t="s">
        <v>28</v>
      </c>
      <c r="G15" s="4"/>
      <c r="H15" s="4"/>
      <c r="I15" s="17" t="s">
        <v>70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10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143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100">
        <v>44140.706956018519</v>
      </c>
      <c r="BK15" s="101" t="str">
        <f t="shared" si="11"/>
        <v>55551</v>
      </c>
      <c r="BL15" s="101">
        <f t="shared" si="12"/>
        <v>0</v>
      </c>
      <c r="BM15" s="101">
        <f>IF(BQ15="","",COUNTA($BQ$3:BQ15))</f>
        <v>13</v>
      </c>
      <c r="BN15" s="101" t="str">
        <f t="shared" si="13"/>
        <v>1T  4       S</v>
      </c>
      <c r="BO15" s="101">
        <f t="shared" si="14"/>
        <v>7</v>
      </c>
      <c r="BP15" s="101" t="str">
        <f t="shared" si="15"/>
        <v>S</v>
      </c>
      <c r="BQ15" s="101" t="s">
        <v>215</v>
      </c>
      <c r="BR15" s="102" t="str">
        <f t="shared" si="16"/>
        <v/>
      </c>
      <c r="BS15" s="102" t="str">
        <f t="shared" si="17"/>
        <v/>
      </c>
      <c r="BT15" s="102" t="str">
        <f t="shared" si="18"/>
        <v/>
      </c>
      <c r="BU15" s="102" t="str">
        <f t="shared" si="19"/>
        <v/>
      </c>
      <c r="BV15" s="101" t="str">
        <f t="shared" si="20"/>
        <v/>
      </c>
      <c r="BW15" s="101" t="str">
        <f t="shared" si="21"/>
        <v/>
      </c>
      <c r="BX15" s="103">
        <v>2</v>
      </c>
      <c r="BY15" s="101" t="str">
        <f t="shared" si="0"/>
        <v/>
      </c>
      <c r="BZ15" s="6" t="str">
        <f t="shared" si="22"/>
        <v/>
      </c>
      <c r="CA15" s="4" t="str">
        <f t="shared" si="23"/>
        <v/>
      </c>
      <c r="CB15" s="4" t="str">
        <f t="shared" si="24"/>
        <v/>
      </c>
      <c r="CC15" s="4" t="str">
        <f t="shared" si="25"/>
        <v/>
      </c>
      <c r="CD15" s="4" t="str">
        <f>IF(E15=15,IF(F15="S","",N16),IF(E15=11,IF(F15="P","",N14),IF(BX15="",IF(N15="","",N15),IF(BX15=2,"",IF(OR(BX15=0),100000+COUNTIF(BX$3:BX15,0),IF(N15="","",N15))))))</f>
        <v/>
      </c>
      <c r="CE15" s="4" t="str">
        <f t="shared" si="3"/>
        <v/>
      </c>
      <c r="CF15" s="4" t="str">
        <f t="shared" si="4"/>
        <v/>
      </c>
      <c r="CG15" s="4" t="str">
        <f t="shared" si="26"/>
        <v/>
      </c>
      <c r="CH15" s="9" t="str">
        <f t="shared" si="27"/>
        <v/>
      </c>
      <c r="CI15" s="9" t="str">
        <f t="shared" si="28"/>
        <v/>
      </c>
      <c r="CJ15" s="9" t="str">
        <f t="shared" si="29"/>
        <v/>
      </c>
      <c r="CK15" s="4" t="str">
        <f t="shared" si="30"/>
        <v/>
      </c>
      <c r="CL15" s="4" t="str">
        <f t="shared" si="31"/>
        <v/>
      </c>
      <c r="CM15" s="4" t="str">
        <f t="shared" si="32"/>
        <v/>
      </c>
      <c r="CN15" s="4" t="str">
        <f>IF($E15=15,IF($F15="S","",IF(X16=0,"",X16)),IF($E15=11,IF($F15="P","",IF(X14=0,"",X14)),IF($BX15="",IF(X15="","",X15),IF($BX15=2,"",IF(OR($BX15=0),IF(A15="T_Tosai",101000+COUNTIF($BX$3:$BX15,0),""),IF(X15="","",X15))))))</f>
        <v/>
      </c>
      <c r="CO15" s="4" t="str">
        <f>IF($E15=15,IF($F15="S","",IF(Y16=0,"",Y16)),IF($E15=11,IF($F15="P","",IF(Y14=0,"",Y14)),IF($BX15="",IF(Y15="","",Y15),IF($BX15=2,"",IF(OR($BX15=0),IF(A15="T_Kyokyu",102000+COUNTIF($BX$3:$BX15,0),""),IF(Y15="","",Y15))))))</f>
        <v/>
      </c>
      <c r="CP15" s="4" t="str">
        <f>IF($E15=15,IF($F15="S","",IF(Z16=0,"",Z16)),IF($E15=11,IF($F15="P","",IF(Z14=0,"",Z14)),IF($BX15="",IF(Z15="","",Z15),IF($BX15=2,"",IF(OR($BX15=0),IF(B15="T_Sogumi",103000+COUNTIF($BX$3:$BX15,0),""),IF(Z15="","",Z15))))))</f>
        <v/>
      </c>
    </row>
    <row r="16" spans="1:94">
      <c r="A16" s="7" t="s">
        <v>71</v>
      </c>
      <c r="B16" s="7" t="s">
        <v>73</v>
      </c>
      <c r="C16" s="49" t="s">
        <v>209</v>
      </c>
      <c r="D16" s="49" t="s">
        <v>209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69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10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143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89">
        <v>44140.706956018519</v>
      </c>
      <c r="BK16" s="90" t="str">
        <f t="shared" si="11"/>
        <v>55551</v>
      </c>
      <c r="BL16" s="90">
        <f t="shared" si="12"/>
        <v>0</v>
      </c>
      <c r="BM16" s="90">
        <f>IF(BQ16="","",COUNTA($BQ$3:BQ16))</f>
        <v>14</v>
      </c>
      <c r="BN16" s="90" t="str">
        <f t="shared" si="13"/>
        <v>1T  5       C</v>
      </c>
      <c r="BO16" s="90">
        <f t="shared" si="14"/>
        <v>7</v>
      </c>
      <c r="BP16" s="90" t="str">
        <f t="shared" si="15"/>
        <v>C</v>
      </c>
      <c r="BQ16" s="90" t="s">
        <v>216</v>
      </c>
      <c r="BR16" s="91">
        <f t="shared" si="16"/>
        <v>43994</v>
      </c>
      <c r="BS16" s="91" t="str">
        <f t="shared" si="17"/>
        <v/>
      </c>
      <c r="BT16" s="91">
        <f t="shared" si="18"/>
        <v>43994</v>
      </c>
      <c r="BU16" s="91">
        <f t="shared" si="19"/>
        <v>44009</v>
      </c>
      <c r="BV16" s="90" t="str">
        <f t="shared" si="20"/>
        <v/>
      </c>
      <c r="BW16" s="90" t="str">
        <f t="shared" si="21"/>
        <v/>
      </c>
      <c r="BX16" s="84">
        <v>1</v>
      </c>
      <c r="BY16" s="90" t="str">
        <f t="shared" si="0"/>
        <v>1T  5       P</v>
      </c>
      <c r="BZ16" s="12">
        <f t="shared" si="22"/>
        <v>44160.640208333331</v>
      </c>
      <c r="CA16" s="2">
        <f t="shared" si="23"/>
        <v>362</v>
      </c>
      <c r="CB16" s="2">
        <f t="shared" si="24"/>
        <v>55551</v>
      </c>
      <c r="CC16" s="2">
        <f t="shared" si="25"/>
        <v>0</v>
      </c>
      <c r="CD16" s="2">
        <f>IF(E16=15,IF(F16="S","",N17),IF(E16=11,IF(F16="P","",N15),IF(BX16="",IF(N16="","",N16),IF(BX16=2,"",IF(OR(BX16=0),100000+COUNTIF(BX$3:BX16,0),IF(N16="","",N16))))))</f>
        <v>94014</v>
      </c>
      <c r="CE16" s="2" t="str">
        <f t="shared" si="3"/>
        <v>1T  5       C</v>
      </c>
      <c r="CF16" s="2">
        <f t="shared" si="4"/>
        <v>7</v>
      </c>
      <c r="CG16" s="2">
        <f t="shared" si="26"/>
        <v>0</v>
      </c>
      <c r="CH16" s="10">
        <f t="shared" si="27"/>
        <v>43994</v>
      </c>
      <c r="CI16" s="10" t="str">
        <f t="shared" si="28"/>
        <v/>
      </c>
      <c r="CJ16" s="10">
        <f t="shared" si="29"/>
        <v>43994</v>
      </c>
      <c r="CK16" s="2">
        <f t="shared" si="30"/>
        <v>16</v>
      </c>
      <c r="CL16" s="2" t="str">
        <f t="shared" si="31"/>
        <v/>
      </c>
      <c r="CM16" s="2" t="str">
        <f t="shared" si="32"/>
        <v/>
      </c>
      <c r="CN16" s="2">
        <f>IF($E16=15,IF($F16="S","",IF(X17=0,"",X17)),IF($E16=11,IF($F16="P","",IF(X15=0,"",X15)),IF($BX16="",IF(X16="","",X16),IF($BX16=2,"",IF(OR($BX16=0),IF(A16="T_Tosai",101000+COUNTIF($BX$3:$BX16,0),""),IF(X16="","",X16))))))</f>
        <v>94513</v>
      </c>
      <c r="CO16" s="2" t="str">
        <f>IF($E16=15,IF($F16="S","",IF(Y17=0,"",Y17)),IF($E16=11,IF($F16="P","",IF(Y15=0,"",Y15)),IF($BX16="",IF(Y16="","",Y16),IF($BX16=2,"",IF(OR($BX16=0),IF(A16="T_Kyokyu",102000+COUNTIF($BX$3:$BX16,0),""),IF(Y16="","",Y16))))))</f>
        <v/>
      </c>
      <c r="CP16" s="2">
        <f>IF($E16=15,IF($F16="S","",IF(Z17=0,"",Z17)),IF($E16=11,IF($F16="P","",IF(Z15=0,"",Z15)),IF($BX16="",IF(Z16="","",Z16),IF($BX16=2,"",IF(OR($BX16=0),IF(B16="T_Sogumi",103000+COUNTIF($BX$3:$BX16,0),""),IF(Z16="","",Z16))))))</f>
        <v>97513</v>
      </c>
    </row>
    <row r="17" spans="1:94">
      <c r="A17" s="7" t="s">
        <v>71</v>
      </c>
      <c r="B17" s="7" t="s">
        <v>73</v>
      </c>
      <c r="C17" s="49" t="s">
        <v>209</v>
      </c>
      <c r="D17" s="49" t="s">
        <v>209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69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10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143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96">
        <v>44140.706956018519</v>
      </c>
      <c r="BK17" s="97" t="str">
        <f t="shared" si="11"/>
        <v>55551</v>
      </c>
      <c r="BL17" s="97">
        <f t="shared" si="12"/>
        <v>0</v>
      </c>
      <c r="BM17" s="97">
        <f>IF(BQ17="","",COUNTA($BQ$3:BQ17))</f>
        <v>15</v>
      </c>
      <c r="BN17" s="97" t="str">
        <f t="shared" si="13"/>
        <v>1T  3       P</v>
      </c>
      <c r="BO17" s="97">
        <f t="shared" si="14"/>
        <v>6</v>
      </c>
      <c r="BP17" s="97" t="str">
        <f t="shared" si="15"/>
        <v>P</v>
      </c>
      <c r="BQ17" s="97" t="s">
        <v>348</v>
      </c>
      <c r="BR17" s="98">
        <f t="shared" si="16"/>
        <v>43995</v>
      </c>
      <c r="BS17" s="98" t="str">
        <f t="shared" si="17"/>
        <v/>
      </c>
      <c r="BT17" s="98">
        <f t="shared" si="18"/>
        <v>43995</v>
      </c>
      <c r="BU17" s="98">
        <f t="shared" si="19"/>
        <v>44010</v>
      </c>
      <c r="BV17" s="97" t="str">
        <f t="shared" si="20"/>
        <v/>
      </c>
      <c r="BW17" s="97" t="str">
        <f t="shared" si="21"/>
        <v/>
      </c>
      <c r="BX17" s="99"/>
      <c r="BY17" s="97" t="str">
        <f t="shared" si="0"/>
        <v/>
      </c>
      <c r="BZ17" s="5">
        <f t="shared" si="22"/>
        <v>44139.704409722224</v>
      </c>
      <c r="CA17" s="3">
        <f t="shared" si="23"/>
        <v>362</v>
      </c>
      <c r="CB17" s="3">
        <f t="shared" si="24"/>
        <v>55551</v>
      </c>
      <c r="CC17" s="3">
        <f t="shared" si="25"/>
        <v>0</v>
      </c>
      <c r="CD17" s="3">
        <f>IF(E17=15,IF(F17="S","",N18),IF(E17=11,IF(F17="P","",N16),IF(BX17="",IF(N17="","",N17),IF(BX17=2,"",IF(OR(BX17=0),100000+COUNTIF(BX$3:BX17,0),IF(N17="","",N17))))))</f>
        <v>94015</v>
      </c>
      <c r="CE17" s="3" t="str">
        <f t="shared" si="3"/>
        <v>1T  3       P</v>
      </c>
      <c r="CF17" s="3">
        <f t="shared" si="4"/>
        <v>6</v>
      </c>
      <c r="CG17" s="3">
        <f t="shared" si="26"/>
        <v>0</v>
      </c>
      <c r="CH17" s="8">
        <f t="shared" si="27"/>
        <v>43995</v>
      </c>
      <c r="CI17" s="8" t="str">
        <f t="shared" si="28"/>
        <v/>
      </c>
      <c r="CJ17" s="8">
        <f t="shared" si="29"/>
        <v>43995</v>
      </c>
      <c r="CK17" s="3">
        <f t="shared" si="30"/>
        <v>16</v>
      </c>
      <c r="CL17" s="3" t="str">
        <f t="shared" si="31"/>
        <v/>
      </c>
      <c r="CM17" s="3" t="str">
        <f t="shared" si="32"/>
        <v/>
      </c>
      <c r="CN17" s="3">
        <f>IF($E17=15,IF($F17="S","",IF(X18=0,"",X18)),IF($E17=11,IF($F17="P","",IF(X16=0,"",X16)),IF($BX17="",IF(X17="","",X17),IF($BX17=2,"",IF(OR($BX17=0),IF(A17="T_Tosai",101000+COUNTIF($BX$3:$BX17,0),""),IF(X17="","",X17))))))</f>
        <v>94514</v>
      </c>
      <c r="CO17" s="3" t="str">
        <f>IF($E17=15,IF($F17="S","",IF(Y18=0,"",Y18)),IF($E17=11,IF($F17="P","",IF(Y16=0,"",Y16)),IF($BX17="",IF(Y17="","",Y17),IF($BX17=2,"",IF(OR($BX17=0),IF(A17="T_Kyokyu",102000+COUNTIF($BX$3:$BX17,0),""),IF(Y17="","",Y17))))))</f>
        <v/>
      </c>
      <c r="CP17" s="3">
        <f>IF($E17=15,IF($F17="S","",IF(Z18=0,"",Z18)),IF($E17=11,IF($F17="P","",IF(Z16=0,"",Z16)),IF($BX17="",IF(Z17="","",Z17),IF($BX17=2,"",IF(OR($BX17=0),IF(B17="T_Sogumi",103000+COUNTIF($BX$3:$BX17,0),""),IF(Z17="","",Z17))))))</f>
        <v>97514</v>
      </c>
    </row>
    <row r="18" spans="1:94">
      <c r="A18" s="7" t="s">
        <v>71</v>
      </c>
      <c r="B18" s="7" t="s">
        <v>73</v>
      </c>
      <c r="C18" s="49" t="s">
        <v>209</v>
      </c>
      <c r="D18" s="49" t="s">
        <v>209</v>
      </c>
      <c r="E18" s="4">
        <v>10</v>
      </c>
      <c r="F18" s="4"/>
      <c r="G18" s="4" t="s">
        <v>28</v>
      </c>
      <c r="H18" s="4"/>
      <c r="I18" s="17" t="s">
        <v>70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134</v>
      </c>
      <c r="AB18" s="33" t="str">
        <f t="shared" si="10"/>
        <v/>
      </c>
      <c r="AC18" s="33" t="str">
        <f>IF(AB18="","",COUNTIF($AB$3:AB18,1001))</f>
        <v/>
      </c>
      <c r="AD18" s="9" t="s">
        <v>134</v>
      </c>
      <c r="AE18" s="33" t="s">
        <v>134</v>
      </c>
      <c r="AF18" s="9" t="s">
        <v>134</v>
      </c>
      <c r="AG18" s="9" t="s">
        <v>134</v>
      </c>
      <c r="AH18" s="9" t="s">
        <v>134</v>
      </c>
      <c r="AI18" s="9"/>
      <c r="AJ18" s="9" t="s">
        <v>134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100">
        <v>44140.706956018519</v>
      </c>
      <c r="BK18" s="101" t="str">
        <f t="shared" si="11"/>
        <v>55551</v>
      </c>
      <c r="BL18" s="101">
        <f t="shared" si="12"/>
        <v>0</v>
      </c>
      <c r="BM18" s="101">
        <f>IF(BQ18="","",COUNTA($BQ$3:BQ18))</f>
        <v>16</v>
      </c>
      <c r="BN18" s="101" t="str">
        <f t="shared" si="13"/>
        <v>1T  3       S</v>
      </c>
      <c r="BO18" s="101">
        <f t="shared" si="14"/>
        <v>6</v>
      </c>
      <c r="BP18" s="101" t="str">
        <f t="shared" si="15"/>
        <v>S</v>
      </c>
      <c r="BQ18" s="101" t="s">
        <v>143</v>
      </c>
      <c r="BR18" s="102">
        <f t="shared" si="16"/>
        <v>43996</v>
      </c>
      <c r="BS18" s="102" t="str">
        <f t="shared" si="17"/>
        <v/>
      </c>
      <c r="BT18" s="102">
        <f t="shared" si="18"/>
        <v>43996</v>
      </c>
      <c r="BU18" s="102">
        <f t="shared" si="19"/>
        <v>44011</v>
      </c>
      <c r="BV18" s="101" t="str">
        <f t="shared" si="20"/>
        <v/>
      </c>
      <c r="BW18" s="101" t="str">
        <f t="shared" si="21"/>
        <v/>
      </c>
      <c r="BX18" s="103">
        <v>0</v>
      </c>
      <c r="BY18" s="101" t="str">
        <f t="shared" si="0"/>
        <v/>
      </c>
      <c r="BZ18" s="6">
        <f t="shared" si="22"/>
        <v>44160.640208333331</v>
      </c>
      <c r="CA18" s="4">
        <f t="shared" si="23"/>
        <v>362</v>
      </c>
      <c r="CB18" s="4">
        <f t="shared" si="24"/>
        <v>55551</v>
      </c>
      <c r="CC18" s="4">
        <f t="shared" si="25"/>
        <v>0</v>
      </c>
      <c r="CD18" s="4">
        <f>IF(E18=15,IF(F18="S","",N19),IF(E18=11,IF(F18="P","",N17),IF(BX18="",IF(N18="","",N18),IF(BX18=2,"",IF(OR(BX18=0),100000+COUNTIF(BX$3:BX18,0),IF(N18="","",N18))))))</f>
        <v>100002</v>
      </c>
      <c r="CE18" s="4" t="str">
        <f t="shared" si="3"/>
        <v>1T  3       S</v>
      </c>
      <c r="CF18" s="4">
        <f t="shared" si="4"/>
        <v>6</v>
      </c>
      <c r="CG18" s="4">
        <f t="shared" si="26"/>
        <v>0</v>
      </c>
      <c r="CH18" s="9">
        <f t="shared" si="27"/>
        <v>43996</v>
      </c>
      <c r="CI18" s="9" t="str">
        <f t="shared" si="28"/>
        <v/>
      </c>
      <c r="CJ18" s="9">
        <f t="shared" si="29"/>
        <v>43996</v>
      </c>
      <c r="CK18" s="4">
        <f t="shared" si="30"/>
        <v>16</v>
      </c>
      <c r="CL18" s="4" t="str">
        <f t="shared" si="31"/>
        <v/>
      </c>
      <c r="CM18" s="4" t="str">
        <f t="shared" si="32"/>
        <v/>
      </c>
      <c r="CN18" s="4">
        <f>IF($E18=15,IF($F18="S","",IF(X19=0,"",X19)),IF($E18=11,IF($F18="P","",IF(X17=0,"",X17)),IF($BX18="",IF(X18="","",X18),IF($BX18=2,"",IF(OR($BX18=0),IF(A18="T_Tosai",101000+COUNTIF($BX$3:$BX18,0),""),IF(X18="","",X18))))))</f>
        <v>101002</v>
      </c>
      <c r="CO18" s="4" t="str">
        <f>IF($E18=15,IF($F18="S","",IF(Y19=0,"",Y19)),IF($E18=11,IF($F18="P","",IF(Y17=0,"",Y17)),IF($BX18="",IF(Y18="","",Y18),IF($BX18=2,"",IF(OR($BX18=0),IF(A18="T_Kyokyu",102000+COUNTIF($BX$3:$BX18,0),""),IF(Y18="","",Y18))))))</f>
        <v/>
      </c>
      <c r="CP18" s="4">
        <f>IF($E18=15,IF($F18="S","",IF(Z19=0,"",Z19)),IF($E18=11,IF($F18="P","",IF(Z17=0,"",Z17)),IF($BX18="",IF(Z18="","",Z18),IF($BX18=2,"",IF(OR($BX18=0),IF(B18="T_Sogumi",103000+COUNTIF($BX$3:$BX18,0),""),IF(Z18="","",Z18))))))</f>
        <v>103002</v>
      </c>
    </row>
    <row r="19" spans="1:94" s="92" customFormat="1">
      <c r="A19" s="81" t="s">
        <v>71</v>
      </c>
      <c r="B19" s="81" t="s">
        <v>73</v>
      </c>
      <c r="C19" s="82" t="s">
        <v>209</v>
      </c>
      <c r="D19" s="82" t="s">
        <v>209</v>
      </c>
      <c r="E19" s="99">
        <v>11</v>
      </c>
      <c r="F19" s="99" t="s">
        <v>26</v>
      </c>
      <c r="G19" s="99" t="s">
        <v>31</v>
      </c>
      <c r="H19" s="99" t="s">
        <v>39</v>
      </c>
      <c r="I19" s="109" t="s">
        <v>70</v>
      </c>
      <c r="J19" s="110">
        <v>44139.704409722224</v>
      </c>
      <c r="K19" s="99">
        <v>362</v>
      </c>
      <c r="L19" s="99">
        <v>55551</v>
      </c>
      <c r="M19" s="99">
        <v>0</v>
      </c>
      <c r="N19" s="99">
        <f>IF(AD19="","",94000+COUNTA($AD$3:AD19))</f>
        <v>94017</v>
      </c>
      <c r="O19" s="99" t="s">
        <v>237</v>
      </c>
      <c r="P19" s="99">
        <v>6</v>
      </c>
      <c r="Q19" s="99">
        <v>0</v>
      </c>
      <c r="R19" s="111">
        <v>43997</v>
      </c>
      <c r="S19" s="111"/>
      <c r="T19" s="111">
        <v>43997</v>
      </c>
      <c r="U19" s="99">
        <v>16</v>
      </c>
      <c r="V19" s="99"/>
      <c r="W19" s="99"/>
      <c r="X19" s="112">
        <f>IF(R19="","",94500+COUNTA($R$3:R19))</f>
        <v>94515</v>
      </c>
      <c r="Y19" s="112"/>
      <c r="Z19" s="112">
        <f>IF(T19="","",97500+COUNTA($T$3:T19))</f>
        <v>97515</v>
      </c>
      <c r="AA19" s="110">
        <v>44139.704409722224</v>
      </c>
      <c r="AB19" s="112">
        <f t="shared" si="10"/>
        <v>1001</v>
      </c>
      <c r="AC19" s="112">
        <f>IF(AB19="","",COUNTIF($AB$3:AB19,1001))</f>
        <v>15</v>
      </c>
      <c r="AD19" s="111" t="s">
        <v>237</v>
      </c>
      <c r="AE19" s="112">
        <v>6</v>
      </c>
      <c r="AF19" s="111" t="s">
        <v>26</v>
      </c>
      <c r="AG19" s="111" t="s">
        <v>143</v>
      </c>
      <c r="AH19" s="111">
        <v>43997</v>
      </c>
      <c r="AI19" s="111"/>
      <c r="AJ19" s="111">
        <v>43997</v>
      </c>
      <c r="AK19" s="111">
        <v>44012</v>
      </c>
      <c r="AL19" s="110"/>
      <c r="AM19" s="99"/>
      <c r="AN19" s="99"/>
      <c r="AO19" s="99"/>
      <c r="AP19" s="99"/>
      <c r="AQ19" s="99" t="str">
        <f>IF(AO19="","",95000+COUNTA($AO$3:AO19))</f>
        <v/>
      </c>
      <c r="AR19" s="111"/>
      <c r="AS19" s="110"/>
      <c r="AT19" s="99"/>
      <c r="AU19" s="99"/>
      <c r="AV19" s="99"/>
      <c r="AW19" s="99"/>
      <c r="AX19" s="99"/>
      <c r="AY19" s="99"/>
      <c r="AZ19" s="99" t="str">
        <f>IF(AV19="","",95200+COUNTA($AV$3:AV19))</f>
        <v/>
      </c>
      <c r="BA19" s="99"/>
      <c r="BB19" s="110"/>
      <c r="BC19" s="99"/>
      <c r="BD19" s="99"/>
      <c r="BE19" s="99"/>
      <c r="BF19" s="99"/>
      <c r="BG19" s="99" t="str">
        <f>IF(BE19="","",95400+COUNTA($BE$3:BE19))</f>
        <v/>
      </c>
      <c r="BH19" s="111"/>
      <c r="BI19" s="111"/>
      <c r="BJ19" s="56"/>
      <c r="BK19" s="26" t="str">
        <f t="shared" si="11"/>
        <v/>
      </c>
      <c r="BL19" s="26" t="str">
        <f t="shared" si="12"/>
        <v/>
      </c>
      <c r="BM19" s="26" t="str">
        <f>IF(BQ19="","",COUNTA($BQ$3:BQ19))</f>
        <v/>
      </c>
      <c r="BN19" s="26" t="str">
        <f t="shared" si="13"/>
        <v/>
      </c>
      <c r="BO19" s="26" t="str">
        <f t="shared" si="14"/>
        <v/>
      </c>
      <c r="BP19" s="26" t="str">
        <f t="shared" si="15"/>
        <v/>
      </c>
      <c r="BQ19" s="26"/>
      <c r="BR19" s="75" t="str">
        <f t="shared" si="16"/>
        <v/>
      </c>
      <c r="BS19" s="75" t="str">
        <f t="shared" si="17"/>
        <v/>
      </c>
      <c r="BT19" s="75" t="str">
        <f t="shared" si="18"/>
        <v/>
      </c>
      <c r="BU19" s="75" t="str">
        <f t="shared" si="19"/>
        <v/>
      </c>
      <c r="BV19" s="26" t="str">
        <f t="shared" si="20"/>
        <v/>
      </c>
      <c r="BW19" s="26" t="str">
        <f t="shared" si="21"/>
        <v/>
      </c>
      <c r="BX19" s="99"/>
      <c r="BY19" s="26" t="str">
        <f t="shared" si="0"/>
        <v/>
      </c>
      <c r="BZ19" s="110" t="str">
        <f t="shared" si="22"/>
        <v/>
      </c>
      <c r="CA19" s="99" t="str">
        <f t="shared" si="23"/>
        <v/>
      </c>
      <c r="CB19" s="99" t="str">
        <f t="shared" si="24"/>
        <v/>
      </c>
      <c r="CC19" s="99" t="str">
        <f t="shared" si="25"/>
        <v/>
      </c>
      <c r="CD19" s="99" t="str">
        <f>IF(E19=15,IF(F19="S","",N20),IF(E19=11,IF(F19="P","",N18),IF(BX19="",IF(N19="","",N19),IF(BX19=2,"",IF(OR(BX19=0),100000+COUNTIF(BX$3:BX19,0),IF(N19="","",N19))))))</f>
        <v/>
      </c>
      <c r="CE19" s="99" t="str">
        <f t="shared" si="3"/>
        <v/>
      </c>
      <c r="CF19" s="99" t="str">
        <f t="shared" si="4"/>
        <v/>
      </c>
      <c r="CG19" s="99" t="str">
        <f t="shared" si="26"/>
        <v/>
      </c>
      <c r="CH19" s="111" t="str">
        <f t="shared" si="27"/>
        <v/>
      </c>
      <c r="CI19" s="111" t="str">
        <f t="shared" si="28"/>
        <v/>
      </c>
      <c r="CJ19" s="111" t="str">
        <f t="shared" si="29"/>
        <v/>
      </c>
      <c r="CK19" s="99" t="str">
        <f t="shared" si="30"/>
        <v/>
      </c>
      <c r="CL19" s="99" t="str">
        <f t="shared" si="31"/>
        <v/>
      </c>
      <c r="CM19" s="99" t="str">
        <f t="shared" si="32"/>
        <v/>
      </c>
      <c r="CN19" s="99" t="str">
        <f>IF($E19=15,IF($F19="S","",IF(X20=0,"",X20)),IF($E19=11,IF($F19="P","",IF(X18=0,"",X18)),IF($BX19="",IF(X19="","",X19),IF($BX19=2,"",IF(OR($BX19=0),IF(A19="T_Tosai",101000+COUNTIF($BX$3:$BX19,0),""),IF(X19="","",X19))))))</f>
        <v/>
      </c>
      <c r="CO19" s="99" t="str">
        <f>IF($E19=15,IF($F19="S","",IF(Y20=0,"",Y20)),IF($E19=11,IF($F19="P","",IF(Y18=0,"",Y18)),IF($BX19="",IF(Y19="","",Y19),IF($BX19=2,"",IF(OR($BX19=0),IF(A19="T_Kyokyu",102000+COUNTIF($BX$3:$BX19,0),""),IF(Y19="","",Y19))))))</f>
        <v/>
      </c>
      <c r="CP19" s="99" t="str">
        <f>IF($E19=15,IF($F19="S","",IF(Z20=0,"",Z20)),IF($E19=11,IF($F19="P","",IF(Z18=0,"",Z18)),IF($BX19="",IF(Z19="","",Z19),IF($BX19=2,"",IF(OR($BX19=0),IF(B19="T_Sogumi",103000+COUNTIF($BX$3:$BX19,0),""),IF(Z19="","",Z19))))))</f>
        <v/>
      </c>
    </row>
    <row r="20" spans="1:94" s="92" customFormat="1">
      <c r="A20" s="81" t="s">
        <v>71</v>
      </c>
      <c r="B20" s="81" t="s">
        <v>73</v>
      </c>
      <c r="C20" s="82" t="s">
        <v>209</v>
      </c>
      <c r="D20" s="82" t="s">
        <v>209</v>
      </c>
      <c r="E20" s="103">
        <v>11</v>
      </c>
      <c r="F20" s="103" t="s">
        <v>31</v>
      </c>
      <c r="G20" s="103" t="s">
        <v>28</v>
      </c>
      <c r="H20" s="103"/>
      <c r="I20" s="21" t="s">
        <v>69</v>
      </c>
      <c r="J20" s="103"/>
      <c r="K20" s="103"/>
      <c r="L20" s="103"/>
      <c r="M20" s="103"/>
      <c r="N20" s="103" t="str">
        <f>IF(AD20="","",94000+COUNTA($AD$3:AD20))</f>
        <v/>
      </c>
      <c r="O20" s="103"/>
      <c r="P20" s="103"/>
      <c r="Q20" s="103"/>
      <c r="R20" s="113"/>
      <c r="S20" s="113"/>
      <c r="T20" s="113"/>
      <c r="U20" s="103"/>
      <c r="V20" s="103"/>
      <c r="W20" s="103"/>
      <c r="X20" s="114" t="str">
        <f>IF(R20="","",94500+COUNTA($R$3:R20))</f>
        <v/>
      </c>
      <c r="Y20" s="114"/>
      <c r="Z20" s="114" t="str">
        <f>IF(T20="","",97500+COUNTA($T$3:T20))</f>
        <v/>
      </c>
      <c r="AA20" s="115" t="s">
        <v>134</v>
      </c>
      <c r="AB20" s="114" t="str">
        <f t="shared" si="10"/>
        <v/>
      </c>
      <c r="AC20" s="114" t="str">
        <f>IF(AB20="","",COUNTIF($AB$3:AB20,1001))</f>
        <v/>
      </c>
      <c r="AD20" s="113" t="s">
        <v>134</v>
      </c>
      <c r="AE20" s="114" t="s">
        <v>134</v>
      </c>
      <c r="AF20" s="113" t="s">
        <v>134</v>
      </c>
      <c r="AG20" s="113" t="s">
        <v>134</v>
      </c>
      <c r="AH20" s="113" t="s">
        <v>134</v>
      </c>
      <c r="AI20" s="113"/>
      <c r="AJ20" s="113" t="s">
        <v>134</v>
      </c>
      <c r="AK20" s="113"/>
      <c r="AL20" s="115">
        <v>44138.448310185187</v>
      </c>
      <c r="AM20" s="103">
        <v>0</v>
      </c>
      <c r="AN20" s="103">
        <v>55551</v>
      </c>
      <c r="AO20" s="103" t="s">
        <v>238</v>
      </c>
      <c r="AP20" s="103">
        <v>6</v>
      </c>
      <c r="AQ20" s="103">
        <f>IF(AO20="","",95000+COUNTA($AO$3:AO20))</f>
        <v>95011</v>
      </c>
      <c r="AR20" s="113">
        <v>43997</v>
      </c>
      <c r="AS20" s="115"/>
      <c r="AT20" s="103"/>
      <c r="AU20" s="103"/>
      <c r="AV20" s="103"/>
      <c r="AW20" s="103"/>
      <c r="AX20" s="103"/>
      <c r="AY20" s="103"/>
      <c r="AZ20" s="103" t="str">
        <f>IF(AV20="","",95200+COUNTA($AV$3:AV20))</f>
        <v/>
      </c>
      <c r="BA20" s="103"/>
      <c r="BB20" s="115">
        <v>44138.379212962966</v>
      </c>
      <c r="BC20" s="103">
        <v>0</v>
      </c>
      <c r="BD20" s="103">
        <v>55551</v>
      </c>
      <c r="BE20" s="103" t="s">
        <v>238</v>
      </c>
      <c r="BF20" s="103">
        <v>6</v>
      </c>
      <c r="BG20" s="103">
        <f>IF(BE20="","",95400+COUNTA($BE$3:BE20))</f>
        <v>95411</v>
      </c>
      <c r="BH20" s="113">
        <v>43997</v>
      </c>
      <c r="BI20" s="113">
        <v>44012</v>
      </c>
      <c r="BJ20" s="55">
        <v>44140.706956018519</v>
      </c>
      <c r="BK20" s="27" t="str">
        <f t="shared" si="11"/>
        <v>55551</v>
      </c>
      <c r="BL20" s="27">
        <f t="shared" si="12"/>
        <v>0</v>
      </c>
      <c r="BM20" s="27">
        <f>IF(BQ20="","",COUNTA($BQ$3:BQ20))</f>
        <v>17</v>
      </c>
      <c r="BN20" s="27" t="str">
        <f t="shared" si="13"/>
        <v>1T  31      S</v>
      </c>
      <c r="BO20" s="27">
        <f t="shared" si="14"/>
        <v>6</v>
      </c>
      <c r="BP20" s="27" t="str">
        <f t="shared" si="15"/>
        <v>S</v>
      </c>
      <c r="BQ20" s="27" t="s">
        <v>217</v>
      </c>
      <c r="BR20" s="76">
        <f t="shared" si="16"/>
        <v>43997</v>
      </c>
      <c r="BS20" s="76" t="str">
        <f t="shared" si="17"/>
        <v/>
      </c>
      <c r="BT20" s="76">
        <f t="shared" si="18"/>
        <v>43997</v>
      </c>
      <c r="BU20" s="76">
        <f t="shared" si="19"/>
        <v>44012</v>
      </c>
      <c r="BV20" s="27" t="str">
        <f t="shared" si="20"/>
        <v/>
      </c>
      <c r="BW20" s="27" t="str">
        <f t="shared" si="21"/>
        <v/>
      </c>
      <c r="BX20" s="103">
        <v>1</v>
      </c>
      <c r="BY20" s="27" t="str">
        <f t="shared" si="0"/>
        <v>1T  31      P</v>
      </c>
      <c r="BZ20" s="115">
        <f t="shared" si="22"/>
        <v>44160.640208333331</v>
      </c>
      <c r="CA20" s="103">
        <f t="shared" si="23"/>
        <v>362</v>
      </c>
      <c r="CB20" s="103">
        <f t="shared" si="24"/>
        <v>55551</v>
      </c>
      <c r="CC20" s="103">
        <f t="shared" si="25"/>
        <v>0</v>
      </c>
      <c r="CD20" s="103">
        <f>IF(E20=15,IF(F20="S","",N21),IF(E20=11,IF(F20="P","",N19),IF(BX20="",IF(N20="","",N20),IF(BX20=2,"",IF(OR(BX20=0),100000+COUNTIF(BX$3:BX20,0),IF(N20="","",N20))))))</f>
        <v>94017</v>
      </c>
      <c r="CE20" s="103" t="str">
        <f t="shared" si="3"/>
        <v>1T  31      S</v>
      </c>
      <c r="CF20" s="103">
        <f t="shared" si="4"/>
        <v>6</v>
      </c>
      <c r="CG20" s="103">
        <f t="shared" si="26"/>
        <v>0</v>
      </c>
      <c r="CH20" s="113">
        <f t="shared" si="27"/>
        <v>43997</v>
      </c>
      <c r="CI20" s="113" t="str">
        <f t="shared" si="28"/>
        <v/>
      </c>
      <c r="CJ20" s="113">
        <f t="shared" si="29"/>
        <v>43997</v>
      </c>
      <c r="CK20" s="103">
        <f t="shared" si="30"/>
        <v>16</v>
      </c>
      <c r="CL20" s="103" t="str">
        <f t="shared" si="31"/>
        <v/>
      </c>
      <c r="CM20" s="103" t="str">
        <f t="shared" si="32"/>
        <v/>
      </c>
      <c r="CN20" s="103">
        <f>IF($E20=15,IF($F20="S","",IF(X21=0,"",X21)),IF($E20=11,IF($F20="P","",IF(X19=0,"",X19)),IF($BX20="",IF(X20="","",X20),IF($BX20=2,"",IF(OR($BX20=0),IF(A20="T_Tosai",101000+COUNTIF($BX$3:$BX20,0),""),IF(X20="","",X20))))))</f>
        <v>94515</v>
      </c>
      <c r="CO20" s="103" t="str">
        <f>IF($E20=15,IF($F20="S","",IF(Y21=0,"",Y21)),IF($E20=11,IF($F20="P","",IF(Y19=0,"",Y19)),IF($BX20="",IF(Y20="","",Y20),IF($BX20=2,"",IF(OR($BX20=0),IF(A20="T_Kyokyu",102000+COUNTIF($BX$3:$BX20,0),""),IF(Y20="","",Y20))))))</f>
        <v/>
      </c>
      <c r="CP20" s="103">
        <f>IF($E20=15,IF($F20="S","",IF(Z21=0,"",Z21)),IF($E20=11,IF($F20="P","",IF(Z19=0,"",Z19)),IF($BX20="",IF(Z20="","",Z20),IF($BX20=2,"",IF(OR($BX20=0),IF(B20="T_Sogumi",103000+COUNTIF($BX$3:$BX20,0),""),IF(Z20="","",Z20))))))</f>
        <v>97515</v>
      </c>
    </row>
    <row r="21" spans="1:94" s="92" customFormat="1">
      <c r="A21" s="81" t="s">
        <v>71</v>
      </c>
      <c r="B21" s="81" t="s">
        <v>73</v>
      </c>
      <c r="C21" s="82" t="s">
        <v>209</v>
      </c>
      <c r="D21" s="82" t="s">
        <v>209</v>
      </c>
      <c r="E21" s="84">
        <v>12</v>
      </c>
      <c r="F21" s="84" t="s">
        <v>26</v>
      </c>
      <c r="G21" s="84" t="s">
        <v>31</v>
      </c>
      <c r="H21" s="84" t="s">
        <v>40</v>
      </c>
      <c r="I21" s="85" t="s">
        <v>70</v>
      </c>
      <c r="J21" s="86">
        <v>44139.704409722224</v>
      </c>
      <c r="K21" s="84">
        <v>362</v>
      </c>
      <c r="L21" s="84">
        <v>55551</v>
      </c>
      <c r="M21" s="84">
        <v>0</v>
      </c>
      <c r="N21" s="84">
        <f>IF(AD21="","",94000+COUNTA($AD$3:AD21))</f>
        <v>94019</v>
      </c>
      <c r="O21" s="84" t="s">
        <v>60</v>
      </c>
      <c r="P21" s="84">
        <v>6</v>
      </c>
      <c r="Q21" s="84">
        <v>0</v>
      </c>
      <c r="R21" s="87">
        <v>43998</v>
      </c>
      <c r="S21" s="87"/>
      <c r="T21" s="87">
        <v>43998</v>
      </c>
      <c r="U21" s="84">
        <v>16</v>
      </c>
      <c r="V21" s="84"/>
      <c r="W21" s="84"/>
      <c r="X21" s="88">
        <f>IF(R21="","",94500+COUNTA($R$3:R21))</f>
        <v>94516</v>
      </c>
      <c r="Y21" s="88"/>
      <c r="Z21" s="88">
        <f>IF(T21="","",97500+COUNTA($T$3:T21))</f>
        <v>97516</v>
      </c>
      <c r="AA21" s="86">
        <v>44139.704409722224</v>
      </c>
      <c r="AB21" s="88">
        <f t="shared" si="10"/>
        <v>1001</v>
      </c>
      <c r="AC21" s="88">
        <f>IF(AB21="","",COUNTIF($AB$3:AB21,1001))</f>
        <v>16</v>
      </c>
      <c r="AD21" s="87" t="s">
        <v>50</v>
      </c>
      <c r="AE21" s="88">
        <v>6</v>
      </c>
      <c r="AF21" s="87" t="s">
        <v>26</v>
      </c>
      <c r="AG21" s="87" t="s">
        <v>143</v>
      </c>
      <c r="AH21" s="87">
        <v>43998</v>
      </c>
      <c r="AI21" s="87"/>
      <c r="AJ21" s="87">
        <v>43998</v>
      </c>
      <c r="AK21" s="87">
        <v>44013</v>
      </c>
      <c r="AL21" s="86"/>
      <c r="AM21" s="84"/>
      <c r="AN21" s="84"/>
      <c r="AO21" s="84"/>
      <c r="AP21" s="84"/>
      <c r="AQ21" s="84" t="str">
        <f>IF(AO21="","",95000+COUNTA($AO$3:AO21))</f>
        <v/>
      </c>
      <c r="AR21" s="87"/>
      <c r="AS21" s="86"/>
      <c r="AT21" s="84"/>
      <c r="AU21" s="84"/>
      <c r="AV21" s="84"/>
      <c r="AW21" s="84"/>
      <c r="AX21" s="84"/>
      <c r="AY21" s="84"/>
      <c r="AZ21" s="84" t="str">
        <f>IF(AV21="","",95200+COUNTA($AV$3:AV21))</f>
        <v/>
      </c>
      <c r="BA21" s="84"/>
      <c r="BB21" s="86"/>
      <c r="BC21" s="84"/>
      <c r="BD21" s="84"/>
      <c r="BE21" s="84"/>
      <c r="BF21" s="84"/>
      <c r="BG21" s="84" t="str">
        <f>IF(BE21="","",95400+COUNTA($BE$3:BE21))</f>
        <v/>
      </c>
      <c r="BH21" s="87"/>
      <c r="BI21" s="87"/>
      <c r="BJ21" s="89">
        <v>44140.706956018519</v>
      </c>
      <c r="BK21" s="90" t="str">
        <f t="shared" si="11"/>
        <v>55551</v>
      </c>
      <c r="BL21" s="90">
        <f t="shared" si="12"/>
        <v>0</v>
      </c>
      <c r="BM21" s="90">
        <f>IF(BQ21="","",COUNTA($BQ$3:BQ21))</f>
        <v>18</v>
      </c>
      <c r="BN21" s="90" t="str">
        <f t="shared" si="13"/>
        <v>1T  4       P</v>
      </c>
      <c r="BO21" s="90">
        <f t="shared" si="14"/>
        <v>6</v>
      </c>
      <c r="BP21" s="90" t="str">
        <f t="shared" si="15"/>
        <v>P</v>
      </c>
      <c r="BQ21" s="90" t="s">
        <v>215</v>
      </c>
      <c r="BR21" s="91" t="str">
        <f t="shared" si="16"/>
        <v/>
      </c>
      <c r="BS21" s="91" t="str">
        <f t="shared" si="17"/>
        <v/>
      </c>
      <c r="BT21" s="91" t="str">
        <f t="shared" si="18"/>
        <v/>
      </c>
      <c r="BU21" s="91" t="str">
        <f t="shared" si="19"/>
        <v/>
      </c>
      <c r="BV21" s="90" t="str">
        <f t="shared" si="20"/>
        <v/>
      </c>
      <c r="BW21" s="90" t="str">
        <f t="shared" si="21"/>
        <v/>
      </c>
      <c r="BX21" s="84">
        <v>2</v>
      </c>
      <c r="BY21" s="90" t="str">
        <f t="shared" si="0"/>
        <v/>
      </c>
      <c r="BZ21" s="86" t="str">
        <f t="shared" si="22"/>
        <v/>
      </c>
      <c r="CA21" s="84" t="str">
        <f t="shared" si="23"/>
        <v/>
      </c>
      <c r="CB21" s="84" t="str">
        <f t="shared" si="24"/>
        <v/>
      </c>
      <c r="CC21" s="84" t="str">
        <f t="shared" si="25"/>
        <v/>
      </c>
      <c r="CD21" s="84" t="str">
        <f>IF(E21=15,IF(F21="S","",N22),IF(E21=11,IF(F21="P","",N20),IF(BX21="",IF(N21="","",N21),IF(BX21=2,"",IF(OR(BX21=0),100000+COUNTIF(BX$3:BX21,0),IF(N21="","",N21))))))</f>
        <v/>
      </c>
      <c r="CE21" s="84" t="str">
        <f t="shared" si="3"/>
        <v/>
      </c>
      <c r="CF21" s="84" t="str">
        <f t="shared" si="4"/>
        <v/>
      </c>
      <c r="CG21" s="84" t="str">
        <f t="shared" si="26"/>
        <v/>
      </c>
      <c r="CH21" s="87" t="str">
        <f t="shared" si="27"/>
        <v/>
      </c>
      <c r="CI21" s="87" t="str">
        <f t="shared" si="28"/>
        <v/>
      </c>
      <c r="CJ21" s="87" t="str">
        <f t="shared" si="29"/>
        <v/>
      </c>
      <c r="CK21" s="84" t="str">
        <f t="shared" si="30"/>
        <v/>
      </c>
      <c r="CL21" s="84" t="str">
        <f t="shared" si="31"/>
        <v/>
      </c>
      <c r="CM21" s="84" t="str">
        <f t="shared" si="32"/>
        <v/>
      </c>
      <c r="CN21" s="84" t="str">
        <f>IF($E21=15,IF($F21="S","",IF(X22=0,"",X22)),IF($E21=11,IF($F21="P","",IF(X20=0,"",X20)),IF($BX21="",IF(X21="","",X21),IF($BX21=2,"",IF(OR($BX21=0),IF(A21="T_Tosai",101000+COUNTIF($BX$3:$BX21,0),""),IF(X21="","",X21))))))</f>
        <v/>
      </c>
      <c r="CO21" s="84" t="str">
        <f>IF($E21=15,IF($F21="S","",IF(Y22=0,"",Y22)),IF($E21=11,IF($F21="P","",IF(Y20=0,"",Y20)),IF($BX21="",IF(Y21="","",Y21),IF($BX21=2,"",IF(OR($BX21=0),IF(A21="T_Kyokyu",102000+COUNTIF($BX$3:$BX21,0),""),IF(Y21="","",Y21))))))</f>
        <v/>
      </c>
      <c r="CP21" s="84" t="str">
        <f>IF($E21=15,IF($F21="S","",IF(Z22=0,"",Z22)),IF($E21=11,IF($F21="P","",IF(Z20=0,"",Z20)),IF($BX21="",IF(Z21="","",Z21),IF($BX21=2,"",IF(OR($BX21=0),IF(B21="T_Sogumi",103000+COUNTIF($BX$3:$BX21,0),""),IF(Z21="","",Z21))))))</f>
        <v/>
      </c>
    </row>
    <row r="22" spans="1:94" s="92" customFormat="1">
      <c r="A22" s="81" t="s">
        <v>71</v>
      </c>
      <c r="B22" s="81" t="s">
        <v>73</v>
      </c>
      <c r="C22" s="82" t="s">
        <v>209</v>
      </c>
      <c r="D22" s="82" t="s">
        <v>209</v>
      </c>
      <c r="E22" s="84">
        <v>13</v>
      </c>
      <c r="F22" s="84" t="s">
        <v>28</v>
      </c>
      <c r="G22" s="84" t="s">
        <v>25</v>
      </c>
      <c r="H22" s="84" t="s">
        <v>41</v>
      </c>
      <c r="I22" s="85" t="s">
        <v>69</v>
      </c>
      <c r="J22" s="86">
        <v>44139.704409722224</v>
      </c>
      <c r="K22" s="84">
        <v>362</v>
      </c>
      <c r="L22" s="84">
        <v>55551</v>
      </c>
      <c r="M22" s="84">
        <v>0</v>
      </c>
      <c r="N22" s="84">
        <f>IF(AD22="","",94000+COUNTA($AD$3:AD22))</f>
        <v>94020</v>
      </c>
      <c r="O22" s="84" t="s">
        <v>296</v>
      </c>
      <c r="P22" s="84">
        <v>6</v>
      </c>
      <c r="Q22" s="84">
        <v>0</v>
      </c>
      <c r="R22" s="87">
        <v>43998</v>
      </c>
      <c r="S22" s="87"/>
      <c r="T22" s="87">
        <v>43998</v>
      </c>
      <c r="U22" s="84">
        <v>16</v>
      </c>
      <c r="V22" s="84"/>
      <c r="W22" s="84"/>
      <c r="X22" s="88">
        <f>IF(R22="","",94500+COUNTA($R$3:R22))</f>
        <v>94517</v>
      </c>
      <c r="Y22" s="88"/>
      <c r="Z22" s="88">
        <f>IF(T22="","",97500+COUNTA($T$3:T22))</f>
        <v>97517</v>
      </c>
      <c r="AA22" s="86">
        <v>44139.704409722224</v>
      </c>
      <c r="AB22" s="88">
        <f t="shared" si="10"/>
        <v>1001</v>
      </c>
      <c r="AC22" s="88">
        <f>IF(AB22="","",COUNTIF($AB$3:AB22,1001))</f>
        <v>17</v>
      </c>
      <c r="AD22" s="87" t="s">
        <v>296</v>
      </c>
      <c r="AE22" s="88">
        <v>6</v>
      </c>
      <c r="AF22" s="87" t="s">
        <v>302</v>
      </c>
      <c r="AG22" s="87" t="s">
        <v>143</v>
      </c>
      <c r="AH22" s="87">
        <v>43998</v>
      </c>
      <c r="AI22" s="87"/>
      <c r="AJ22" s="87">
        <v>43998</v>
      </c>
      <c r="AK22" s="87">
        <v>44013</v>
      </c>
      <c r="AL22" s="86">
        <v>44138.448310185187</v>
      </c>
      <c r="AM22" s="84">
        <v>0</v>
      </c>
      <c r="AN22" s="84">
        <v>55551</v>
      </c>
      <c r="AO22" s="84" t="s">
        <v>61</v>
      </c>
      <c r="AP22" s="84">
        <v>6</v>
      </c>
      <c r="AQ22" s="84">
        <f>IF(AO22="","",95000+COUNTA($AO$3:AO22))</f>
        <v>95012</v>
      </c>
      <c r="AR22" s="87">
        <v>43998</v>
      </c>
      <c r="AS22" s="86"/>
      <c r="AT22" s="84"/>
      <c r="AU22" s="84"/>
      <c r="AV22" s="84"/>
      <c r="AW22" s="84"/>
      <c r="AX22" s="84"/>
      <c r="AY22" s="84"/>
      <c r="AZ22" s="84" t="str">
        <f>IF(AV22="","",95200+COUNTA($AV$3:AV22))</f>
        <v/>
      </c>
      <c r="BA22" s="84"/>
      <c r="BB22" s="86">
        <v>44138.379212962966</v>
      </c>
      <c r="BC22" s="84">
        <v>0</v>
      </c>
      <c r="BD22" s="84">
        <v>55551</v>
      </c>
      <c r="BE22" s="84" t="s">
        <v>61</v>
      </c>
      <c r="BF22" s="84">
        <v>6</v>
      </c>
      <c r="BG22" s="84">
        <f>IF(BE22="","",95400+COUNTA($BE$3:BE22))</f>
        <v>95412</v>
      </c>
      <c r="BH22" s="87">
        <v>43998</v>
      </c>
      <c r="BI22" s="87">
        <v>44013</v>
      </c>
      <c r="BJ22" s="89">
        <v>44140.706956018519</v>
      </c>
      <c r="BK22" s="90" t="str">
        <f t="shared" si="11"/>
        <v>55551</v>
      </c>
      <c r="BL22" s="90">
        <f t="shared" si="12"/>
        <v>0</v>
      </c>
      <c r="BM22" s="90">
        <f>IF(BQ22="","",COUNTA($BQ$3:BQ22))</f>
        <v>19</v>
      </c>
      <c r="BN22" s="90" t="str">
        <f t="shared" si="13"/>
        <v>1T  5       C</v>
      </c>
      <c r="BO22" s="90">
        <f t="shared" si="14"/>
        <v>6</v>
      </c>
      <c r="BP22" s="90" t="str">
        <f t="shared" si="15"/>
        <v>C</v>
      </c>
      <c r="BQ22" s="90" t="s">
        <v>216</v>
      </c>
      <c r="BR22" s="91">
        <f t="shared" si="16"/>
        <v>43998</v>
      </c>
      <c r="BS22" s="91" t="str">
        <f t="shared" si="17"/>
        <v/>
      </c>
      <c r="BT22" s="91">
        <f t="shared" si="18"/>
        <v>43998</v>
      </c>
      <c r="BU22" s="91">
        <f t="shared" si="19"/>
        <v>44013</v>
      </c>
      <c r="BV22" s="90" t="str">
        <f t="shared" si="20"/>
        <v/>
      </c>
      <c r="BW22" s="90" t="str">
        <f t="shared" si="21"/>
        <v/>
      </c>
      <c r="BX22" s="84">
        <v>1</v>
      </c>
      <c r="BY22" s="90" t="str">
        <f t="shared" si="0"/>
        <v>1T  5       S</v>
      </c>
      <c r="BZ22" s="86">
        <f t="shared" si="22"/>
        <v>44160.640208333331</v>
      </c>
      <c r="CA22" s="84">
        <f t="shared" si="23"/>
        <v>362</v>
      </c>
      <c r="CB22" s="84">
        <f t="shared" si="24"/>
        <v>55551</v>
      </c>
      <c r="CC22" s="84">
        <f t="shared" si="25"/>
        <v>0</v>
      </c>
      <c r="CD22" s="84">
        <f>IF(E22=15,IF(F22="S","",N23),IF(E22=11,IF(F22="P","",N21),IF(BX22="",IF(N22="","",N22),IF(BX22=2,"",IF(OR(BX22=0),100000+COUNTIF(BX$3:BX22,0),IF(N22="","",N22))))))</f>
        <v>94020</v>
      </c>
      <c r="CE22" s="84" t="str">
        <f t="shared" si="3"/>
        <v>1T  5       C</v>
      </c>
      <c r="CF22" s="84">
        <f t="shared" si="4"/>
        <v>6</v>
      </c>
      <c r="CG22" s="84">
        <f t="shared" si="26"/>
        <v>0</v>
      </c>
      <c r="CH22" s="87">
        <f t="shared" si="27"/>
        <v>43998</v>
      </c>
      <c r="CI22" s="87" t="str">
        <f t="shared" si="28"/>
        <v/>
      </c>
      <c r="CJ22" s="87">
        <f t="shared" si="29"/>
        <v>43998</v>
      </c>
      <c r="CK22" s="84">
        <f t="shared" si="30"/>
        <v>16</v>
      </c>
      <c r="CL22" s="84" t="str">
        <f t="shared" si="31"/>
        <v/>
      </c>
      <c r="CM22" s="84" t="str">
        <f t="shared" si="32"/>
        <v/>
      </c>
      <c r="CN22" s="84">
        <f>IF($E22=15,IF($F22="S","",IF(X23=0,"",X23)),IF($E22=11,IF($F22="P","",IF(X21=0,"",X21)),IF($BX22="",IF(X22="","",X22),IF($BX22=2,"",IF(OR($BX22=0),IF(A22="T_Tosai",101000+COUNTIF($BX$3:$BX22,0),""),IF(X22="","",X22))))))</f>
        <v>94517</v>
      </c>
      <c r="CO22" s="84" t="str">
        <f>IF($E22=15,IF($F22="S","",IF(Y23=0,"",Y23)),IF($E22=11,IF($F22="P","",IF(Y21=0,"",Y21)),IF($BX22="",IF(Y22="","",Y22),IF($BX22=2,"",IF(OR($BX22=0),IF(A22="T_Kyokyu",102000+COUNTIF($BX$3:$BX22,0),""),IF(Y22="","",Y22))))))</f>
        <v/>
      </c>
      <c r="CP22" s="84">
        <f>IF($E22=15,IF($F22="S","",IF(Z23=0,"",Z23)),IF($E22=11,IF($F22="P","",IF(Z21=0,"",Z21)),IF($BX22="",IF(Z22="","",Z22),IF($BX22=2,"",IF(OR($BX22=0),IF(B22="T_Sogumi",103000+COUNTIF($BX$3:$BX22,0),""),IF(Z22="","",Z22))))))</f>
        <v>97517</v>
      </c>
    </row>
    <row r="23" spans="1:94" s="92" customFormat="1">
      <c r="A23" s="81" t="s">
        <v>71</v>
      </c>
      <c r="B23" s="81" t="s">
        <v>73</v>
      </c>
      <c r="C23" s="82" t="s">
        <v>209</v>
      </c>
      <c r="D23" s="82" t="s">
        <v>209</v>
      </c>
      <c r="E23" s="99">
        <v>14</v>
      </c>
      <c r="F23" s="99" t="s">
        <v>28</v>
      </c>
      <c r="G23" s="99" t="s">
        <v>26</v>
      </c>
      <c r="H23" s="99" t="s">
        <v>42</v>
      </c>
      <c r="I23" s="109" t="s">
        <v>70</v>
      </c>
      <c r="J23" s="99"/>
      <c r="K23" s="99"/>
      <c r="L23" s="99"/>
      <c r="M23" s="99"/>
      <c r="N23" s="99" t="str">
        <f>IF(AD23="","",94000+COUNTA($AD$3:AD23))</f>
        <v/>
      </c>
      <c r="O23" s="99"/>
      <c r="P23" s="99"/>
      <c r="Q23" s="99"/>
      <c r="R23" s="111"/>
      <c r="S23" s="111"/>
      <c r="T23" s="111"/>
      <c r="U23" s="99"/>
      <c r="V23" s="99"/>
      <c r="W23" s="99"/>
      <c r="X23" s="112" t="str">
        <f>IF(R23="","",94500+COUNTA($R$3:R23))</f>
        <v/>
      </c>
      <c r="Y23" s="112"/>
      <c r="Z23" s="112" t="str">
        <f>IF(T23="","",97500+COUNTA($T$3:T23))</f>
        <v/>
      </c>
      <c r="AA23" s="110" t="s">
        <v>134</v>
      </c>
      <c r="AB23" s="112" t="str">
        <f t="shared" si="10"/>
        <v/>
      </c>
      <c r="AC23" s="112" t="str">
        <f>IF(AB23="","",COUNTIF($AB$3:AB23,1001))</f>
        <v/>
      </c>
      <c r="AD23" s="111" t="s">
        <v>134</v>
      </c>
      <c r="AE23" s="112" t="s">
        <v>134</v>
      </c>
      <c r="AF23" s="111" t="s">
        <v>134</v>
      </c>
      <c r="AG23" s="111" t="s">
        <v>134</v>
      </c>
      <c r="AH23" s="111" t="s">
        <v>134</v>
      </c>
      <c r="AI23" s="111"/>
      <c r="AJ23" s="111" t="s">
        <v>134</v>
      </c>
      <c r="AK23" s="111"/>
      <c r="AL23" s="110">
        <v>44138.448310185187</v>
      </c>
      <c r="AM23" s="99">
        <v>0</v>
      </c>
      <c r="AN23" s="99">
        <v>55551</v>
      </c>
      <c r="AO23" s="99" t="s">
        <v>54</v>
      </c>
      <c r="AP23" s="99">
        <v>6</v>
      </c>
      <c r="AQ23" s="99">
        <f>IF(AO23="","",95000+COUNTA($AO$3:AO23))</f>
        <v>95013</v>
      </c>
      <c r="AR23" s="111">
        <v>43999</v>
      </c>
      <c r="AS23" s="110"/>
      <c r="AT23" s="99"/>
      <c r="AU23" s="99"/>
      <c r="AV23" s="99"/>
      <c r="AW23" s="99"/>
      <c r="AX23" s="99"/>
      <c r="AY23" s="99"/>
      <c r="AZ23" s="99" t="str">
        <f>IF(AV23="","",95200+COUNTA($AV$3:AV23))</f>
        <v/>
      </c>
      <c r="BA23" s="99"/>
      <c r="BB23" s="110">
        <v>44138.379212962966</v>
      </c>
      <c r="BC23" s="99">
        <v>0</v>
      </c>
      <c r="BD23" s="99">
        <v>55551</v>
      </c>
      <c r="BE23" s="99" t="s">
        <v>54</v>
      </c>
      <c r="BF23" s="99">
        <v>6</v>
      </c>
      <c r="BG23" s="99">
        <f>IF(BE23="","",95400+COUNTA($BE$3:BE23))</f>
        <v>95413</v>
      </c>
      <c r="BH23" s="111">
        <v>43999</v>
      </c>
      <c r="BI23" s="111">
        <v>44014</v>
      </c>
      <c r="BJ23" s="96">
        <v>44140.706956018519</v>
      </c>
      <c r="BK23" s="97" t="str">
        <f t="shared" si="11"/>
        <v>55551</v>
      </c>
      <c r="BL23" s="97">
        <f t="shared" si="12"/>
        <v>0</v>
      </c>
      <c r="BM23" s="97">
        <f>IF(BQ23="","",COUNTA($BQ$3:BQ23))</f>
        <v>20</v>
      </c>
      <c r="BN23" s="97" t="str">
        <f t="shared" si="13"/>
        <v>1T  6       P</v>
      </c>
      <c r="BO23" s="97">
        <f t="shared" si="14"/>
        <v>6</v>
      </c>
      <c r="BP23" s="97" t="str">
        <f t="shared" si="15"/>
        <v>P</v>
      </c>
      <c r="BQ23" s="97" t="s">
        <v>288</v>
      </c>
      <c r="BR23" s="98">
        <f t="shared" si="16"/>
        <v>43999</v>
      </c>
      <c r="BS23" s="98" t="str">
        <f t="shared" si="17"/>
        <v/>
      </c>
      <c r="BT23" s="98">
        <f t="shared" si="18"/>
        <v>43999</v>
      </c>
      <c r="BU23" s="98">
        <f t="shared" si="19"/>
        <v>44014</v>
      </c>
      <c r="BV23" s="97" t="str">
        <f t="shared" si="20"/>
        <v/>
      </c>
      <c r="BW23" s="97" t="str">
        <f t="shared" si="21"/>
        <v/>
      </c>
      <c r="BX23" s="99">
        <v>0</v>
      </c>
      <c r="BY23" s="97" t="str">
        <f t="shared" si="0"/>
        <v/>
      </c>
      <c r="BZ23" s="110">
        <f t="shared" si="22"/>
        <v>44160.640208333331</v>
      </c>
      <c r="CA23" s="99">
        <f t="shared" si="23"/>
        <v>362</v>
      </c>
      <c r="CB23" s="99">
        <f t="shared" si="24"/>
        <v>55551</v>
      </c>
      <c r="CC23" s="99">
        <f t="shared" si="25"/>
        <v>0</v>
      </c>
      <c r="CD23" s="99">
        <f>IF(E23=15,IF(F23="S","",N24),IF(E23=11,IF(F23="P","",N22),IF(BX23="",IF(N23="","",N23),IF(BX23=2,"",IF(OR(BX23=0),100000+COUNTIF(BX$3:BX23,0),IF(N23="","",N23))))))</f>
        <v>100003</v>
      </c>
      <c r="CE23" s="99" t="str">
        <f t="shared" si="3"/>
        <v>1T  6       P</v>
      </c>
      <c r="CF23" s="99">
        <f t="shared" si="4"/>
        <v>6</v>
      </c>
      <c r="CG23" s="99">
        <f t="shared" si="26"/>
        <v>0</v>
      </c>
      <c r="CH23" s="111">
        <f t="shared" si="27"/>
        <v>43999</v>
      </c>
      <c r="CI23" s="111" t="str">
        <f t="shared" si="28"/>
        <v/>
      </c>
      <c r="CJ23" s="111">
        <f t="shared" si="29"/>
        <v>43999</v>
      </c>
      <c r="CK23" s="99">
        <f t="shared" si="30"/>
        <v>16</v>
      </c>
      <c r="CL23" s="99" t="str">
        <f t="shared" si="31"/>
        <v/>
      </c>
      <c r="CM23" s="99" t="str">
        <f t="shared" si="32"/>
        <v/>
      </c>
      <c r="CN23" s="99">
        <f>IF($E23=15,IF($F23="S","",IF(X24=0,"",X24)),IF($E23=11,IF($F23="P","",IF(X22=0,"",X22)),IF($BX23="",IF(X23="","",X23),IF($BX23=2,"",IF(OR($BX23=0),IF(A23="T_Tosai",101000+COUNTIF($BX$3:$BX23,0),""),IF(X23="","",X23))))))</f>
        <v>101003</v>
      </c>
      <c r="CO23" s="99" t="str">
        <f>IF($E23=15,IF($F23="S","",IF(Y24=0,"",Y24)),IF($E23=11,IF($F23="P","",IF(Y22=0,"",Y22)),IF($BX23="",IF(Y23="","",Y23),IF($BX23=2,"",IF(OR($BX23=0),IF(A23="T_Kyokyu",102000+COUNTIF($BX$3:$BX23,0),""),IF(Y23="","",Y23))))))</f>
        <v/>
      </c>
      <c r="CP23" s="99">
        <f>IF($E23=15,IF($F23="S","",IF(Z24=0,"",Z24)),IF($E23=11,IF($F23="P","",IF(Z22=0,"",Z22)),IF($BX23="",IF(Z23="","",Z23),IF($BX23=2,"",IF(OR($BX23=0),IF(B23="T_Sogumi",103000+COUNTIF($BX$3:$BX23,0),""),IF(Z23="","",Z23))))))</f>
        <v>103003</v>
      </c>
    </row>
    <row r="24" spans="1:94" s="92" customFormat="1">
      <c r="A24" s="81" t="s">
        <v>71</v>
      </c>
      <c r="B24" s="81" t="s">
        <v>73</v>
      </c>
      <c r="C24" s="82" t="s">
        <v>209</v>
      </c>
      <c r="D24" s="82" t="s">
        <v>209</v>
      </c>
      <c r="E24" s="103">
        <v>14</v>
      </c>
      <c r="F24" s="103"/>
      <c r="G24" s="103" t="s">
        <v>28</v>
      </c>
      <c r="H24" s="103"/>
      <c r="I24" s="116" t="s">
        <v>69</v>
      </c>
      <c r="J24" s="115">
        <v>44139.704409722224</v>
      </c>
      <c r="K24" s="103">
        <v>362</v>
      </c>
      <c r="L24" s="103">
        <v>55551</v>
      </c>
      <c r="M24" s="103">
        <v>0</v>
      </c>
      <c r="N24" s="103">
        <f>IF(AD24="","",94000+COUNTA($AD$3:AD24))</f>
        <v>94022</v>
      </c>
      <c r="O24" s="103" t="s">
        <v>55</v>
      </c>
      <c r="P24" s="103">
        <v>6</v>
      </c>
      <c r="Q24" s="103">
        <v>0</v>
      </c>
      <c r="R24" s="113">
        <v>44000</v>
      </c>
      <c r="S24" s="113"/>
      <c r="T24" s="113">
        <v>44000</v>
      </c>
      <c r="U24" s="103">
        <v>16</v>
      </c>
      <c r="V24" s="103"/>
      <c r="W24" s="103"/>
      <c r="X24" s="114">
        <f>IF(R24="","",94500+COUNTA($R$3:R24))</f>
        <v>94518</v>
      </c>
      <c r="Y24" s="114"/>
      <c r="Z24" s="114">
        <f>IF(T24="","",97500+COUNTA($T$3:T24))</f>
        <v>97518</v>
      </c>
      <c r="AA24" s="115">
        <v>44139.704409722224</v>
      </c>
      <c r="AB24" s="114">
        <f t="shared" si="10"/>
        <v>1001</v>
      </c>
      <c r="AC24" s="114">
        <f>IF(AB24="","",COUNTIF($AB$3:AB24,1001))</f>
        <v>18</v>
      </c>
      <c r="AD24" s="113" t="s">
        <v>144</v>
      </c>
      <c r="AE24" s="114">
        <v>6</v>
      </c>
      <c r="AF24" s="113" t="s">
        <v>28</v>
      </c>
      <c r="AG24" s="113" t="s">
        <v>143</v>
      </c>
      <c r="AH24" s="113">
        <v>44000</v>
      </c>
      <c r="AI24" s="113"/>
      <c r="AJ24" s="113">
        <v>44000</v>
      </c>
      <c r="AK24" s="113">
        <v>44015</v>
      </c>
      <c r="AL24" s="115">
        <v>44138.448310185187</v>
      </c>
      <c r="AM24" s="103">
        <v>0</v>
      </c>
      <c r="AN24" s="103">
        <v>55551</v>
      </c>
      <c r="AO24" s="103" t="s">
        <v>55</v>
      </c>
      <c r="AP24" s="103">
        <v>6</v>
      </c>
      <c r="AQ24" s="103">
        <f>IF(AO24="","",95000+COUNTA($AO$3:AO24))</f>
        <v>95014</v>
      </c>
      <c r="AR24" s="113">
        <v>44000</v>
      </c>
      <c r="AS24" s="115"/>
      <c r="AT24" s="103"/>
      <c r="AU24" s="103"/>
      <c r="AV24" s="103"/>
      <c r="AW24" s="103"/>
      <c r="AX24" s="103"/>
      <c r="AY24" s="103"/>
      <c r="AZ24" s="103" t="str">
        <f>IF(AV24="","",95200+COUNTA($AV$3:AV24))</f>
        <v/>
      </c>
      <c r="BA24" s="103"/>
      <c r="BB24" s="115">
        <v>44138.379212962966</v>
      </c>
      <c r="BC24" s="103">
        <v>0</v>
      </c>
      <c r="BD24" s="103">
        <v>55551</v>
      </c>
      <c r="BE24" s="103" t="s">
        <v>55</v>
      </c>
      <c r="BF24" s="103">
        <v>6</v>
      </c>
      <c r="BG24" s="103">
        <f>IF(BE24="","",95400+COUNTA($BE$3:BE24))</f>
        <v>95414</v>
      </c>
      <c r="BH24" s="113">
        <v>44000</v>
      </c>
      <c r="BI24" s="113">
        <v>44015</v>
      </c>
      <c r="BJ24" s="100">
        <v>44140.706956018519</v>
      </c>
      <c r="BK24" s="101" t="str">
        <f t="shared" si="11"/>
        <v>55551</v>
      </c>
      <c r="BL24" s="101">
        <f t="shared" si="12"/>
        <v>0</v>
      </c>
      <c r="BM24" s="101">
        <f>IF(BQ24="","",COUNTA($BQ$3:BQ24))</f>
        <v>21</v>
      </c>
      <c r="BN24" s="101" t="str">
        <f t="shared" si="13"/>
        <v>1T  6       S</v>
      </c>
      <c r="BO24" s="101">
        <f t="shared" si="14"/>
        <v>6</v>
      </c>
      <c r="BP24" s="101" t="str">
        <f t="shared" si="15"/>
        <v>S</v>
      </c>
      <c r="BQ24" s="101" t="s">
        <v>348</v>
      </c>
      <c r="BR24" s="102">
        <f t="shared" si="16"/>
        <v>44000</v>
      </c>
      <c r="BS24" s="102" t="str">
        <f t="shared" si="17"/>
        <v/>
      </c>
      <c r="BT24" s="102">
        <f t="shared" si="18"/>
        <v>44000</v>
      </c>
      <c r="BU24" s="102">
        <f t="shared" si="19"/>
        <v>44015</v>
      </c>
      <c r="BV24" s="101" t="str">
        <f t="shared" si="20"/>
        <v/>
      </c>
      <c r="BW24" s="101" t="str">
        <f t="shared" si="21"/>
        <v/>
      </c>
      <c r="BX24" s="103"/>
      <c r="BY24" s="101" t="str">
        <f t="shared" si="0"/>
        <v/>
      </c>
      <c r="BZ24" s="115">
        <f t="shared" si="22"/>
        <v>44139.704409722224</v>
      </c>
      <c r="CA24" s="103">
        <f t="shared" si="23"/>
        <v>362</v>
      </c>
      <c r="CB24" s="103">
        <f t="shared" si="24"/>
        <v>55551</v>
      </c>
      <c r="CC24" s="103">
        <f t="shared" si="25"/>
        <v>0</v>
      </c>
      <c r="CD24" s="103">
        <f>IF(E24=15,IF(F24="S","",N25),IF(E24=11,IF(F24="P","",N23),IF(BX24="",IF(N24="","",N24),IF(BX24=2,"",IF(OR(BX24=0),100000+COUNTIF(BX$3:BX24,0),IF(N24="","",N24))))))</f>
        <v>94022</v>
      </c>
      <c r="CE24" s="103" t="str">
        <f t="shared" si="3"/>
        <v>1T  6       S</v>
      </c>
      <c r="CF24" s="103">
        <f t="shared" si="4"/>
        <v>6</v>
      </c>
      <c r="CG24" s="103">
        <f t="shared" si="26"/>
        <v>0</v>
      </c>
      <c r="CH24" s="113">
        <f t="shared" si="27"/>
        <v>44000</v>
      </c>
      <c r="CI24" s="113" t="str">
        <f t="shared" si="28"/>
        <v/>
      </c>
      <c r="CJ24" s="113">
        <f t="shared" si="29"/>
        <v>44000</v>
      </c>
      <c r="CK24" s="103">
        <f t="shared" si="30"/>
        <v>16</v>
      </c>
      <c r="CL24" s="103" t="str">
        <f t="shared" si="31"/>
        <v/>
      </c>
      <c r="CM24" s="103" t="str">
        <f t="shared" si="32"/>
        <v/>
      </c>
      <c r="CN24" s="103">
        <f>IF($E24=15,IF($F24="S","",IF(X25=0,"",X25)),IF($E24=11,IF($F24="P","",IF(X23=0,"",X23)),IF($BX24="",IF(X24="","",X24),IF($BX24=2,"",IF(OR($BX24=0),IF(A24="T_Tosai",101000+COUNTIF($BX$3:$BX24,0),""),IF(X24="","",X24))))))</f>
        <v>94518</v>
      </c>
      <c r="CO24" s="103" t="str">
        <f>IF($E24=15,IF($F24="S","",IF(Y25=0,"",Y25)),IF($E24=11,IF($F24="P","",IF(Y23=0,"",Y23)),IF($BX24="",IF(Y24="","",Y24),IF($BX24=2,"",IF(OR($BX24=0),IF(A24="T_Kyokyu",102000+COUNTIF($BX$3:$BX24,0),""),IF(Y24="","",Y24))))))</f>
        <v/>
      </c>
      <c r="CP24" s="103">
        <f>IF($E24=15,IF($F24="S","",IF(Z25=0,"",Z25)),IF($E24=11,IF($F24="P","",IF(Z23=0,"",Z23)),IF($BX24="",IF(Z24="","",Z24),IF($BX24=2,"",IF(OR($BX24=0),IF(B24="T_Sogumi",103000+COUNTIF($BX$3:$BX24,0),""),IF(Z24="","",Z24))))))</f>
        <v>97518</v>
      </c>
    </row>
    <row r="25" spans="1:94" s="92" customFormat="1">
      <c r="A25" s="81" t="s">
        <v>71</v>
      </c>
      <c r="B25" s="81" t="s">
        <v>73</v>
      </c>
      <c r="C25" s="82" t="s">
        <v>209</v>
      </c>
      <c r="D25" s="82" t="s">
        <v>209</v>
      </c>
      <c r="E25" s="99">
        <v>15</v>
      </c>
      <c r="F25" s="99" t="s">
        <v>31</v>
      </c>
      <c r="G25" s="99" t="s">
        <v>26</v>
      </c>
      <c r="H25" s="99" t="s">
        <v>62</v>
      </c>
      <c r="I25" s="22" t="s">
        <v>69</v>
      </c>
      <c r="J25" s="99"/>
      <c r="K25" s="99"/>
      <c r="L25" s="99"/>
      <c r="M25" s="99"/>
      <c r="N25" s="99" t="str">
        <f>IF(AD25="","",94000+COUNTA($AD$3:AD25))</f>
        <v/>
      </c>
      <c r="O25" s="99"/>
      <c r="P25" s="99"/>
      <c r="Q25" s="99"/>
      <c r="R25" s="111"/>
      <c r="S25" s="111"/>
      <c r="T25" s="111"/>
      <c r="U25" s="99"/>
      <c r="V25" s="99"/>
      <c r="W25" s="99"/>
      <c r="X25" s="112" t="str">
        <f>IF(R25="","",94500+COUNTA($R$3:R25))</f>
        <v/>
      </c>
      <c r="Y25" s="112"/>
      <c r="Z25" s="112" t="str">
        <f>IF(T25="","",97500+COUNTA($T$3:T25))</f>
        <v/>
      </c>
      <c r="AA25" s="110" t="s">
        <v>134</v>
      </c>
      <c r="AB25" s="112" t="str">
        <f t="shared" si="10"/>
        <v/>
      </c>
      <c r="AC25" s="112" t="str">
        <f>IF(AB25="","",COUNTIF($AB$3:AB25,1001))</f>
        <v/>
      </c>
      <c r="AD25" s="111" t="s">
        <v>134</v>
      </c>
      <c r="AE25" s="112" t="s">
        <v>134</v>
      </c>
      <c r="AF25" s="111" t="s">
        <v>134</v>
      </c>
      <c r="AG25" s="111" t="s">
        <v>134</v>
      </c>
      <c r="AH25" s="111" t="s">
        <v>134</v>
      </c>
      <c r="AI25" s="111"/>
      <c r="AJ25" s="111" t="s">
        <v>134</v>
      </c>
      <c r="AK25" s="111"/>
      <c r="AL25" s="110">
        <v>44138.448310185187</v>
      </c>
      <c r="AM25" s="99">
        <v>0</v>
      </c>
      <c r="AN25" s="99">
        <v>55551</v>
      </c>
      <c r="AO25" s="99" t="s">
        <v>56</v>
      </c>
      <c r="AP25" s="99">
        <v>6</v>
      </c>
      <c r="AQ25" s="99">
        <f>IF(AO25="","",95000+COUNTA($AO$3:AO25))</f>
        <v>95015</v>
      </c>
      <c r="AR25" s="111">
        <v>44001</v>
      </c>
      <c r="AS25" s="110"/>
      <c r="AT25" s="99"/>
      <c r="AU25" s="99"/>
      <c r="AV25" s="99"/>
      <c r="AW25" s="99"/>
      <c r="AX25" s="99"/>
      <c r="AY25" s="99"/>
      <c r="AZ25" s="99" t="str">
        <f>IF(AV25="","",95200+COUNTA($AV$3:AV25))</f>
        <v/>
      </c>
      <c r="BA25" s="99"/>
      <c r="BB25" s="110">
        <v>44138.379212962966</v>
      </c>
      <c r="BC25" s="99">
        <v>0</v>
      </c>
      <c r="BD25" s="99">
        <v>55551</v>
      </c>
      <c r="BE25" s="99" t="s">
        <v>56</v>
      </c>
      <c r="BF25" s="99">
        <v>6</v>
      </c>
      <c r="BG25" s="99">
        <f>IF(BE25="","",95400+COUNTA($BE$3:BE25))</f>
        <v>95415</v>
      </c>
      <c r="BH25" s="111">
        <v>44001</v>
      </c>
      <c r="BI25" s="111">
        <v>44016</v>
      </c>
      <c r="BJ25" s="56">
        <v>44140.706956018519</v>
      </c>
      <c r="BK25" s="28" t="str">
        <f t="shared" si="11"/>
        <v>55551</v>
      </c>
      <c r="BL25" s="28">
        <f t="shared" si="12"/>
        <v>0</v>
      </c>
      <c r="BM25" s="28">
        <f>IF(BQ25="","",COUNTA($BQ$3:BQ25))</f>
        <v>22</v>
      </c>
      <c r="BN25" s="28" t="str">
        <f t="shared" si="13"/>
        <v>1T  7       P</v>
      </c>
      <c r="BO25" s="28">
        <f t="shared" si="14"/>
        <v>6</v>
      </c>
      <c r="BP25" s="28" t="str">
        <f t="shared" si="15"/>
        <v>P</v>
      </c>
      <c r="BQ25" s="28" t="s">
        <v>218</v>
      </c>
      <c r="BR25" s="77">
        <f t="shared" si="16"/>
        <v>44001</v>
      </c>
      <c r="BS25" s="77" t="str">
        <f t="shared" si="17"/>
        <v/>
      </c>
      <c r="BT25" s="77">
        <f t="shared" si="18"/>
        <v>44001</v>
      </c>
      <c r="BU25" s="77">
        <f t="shared" si="19"/>
        <v>44016</v>
      </c>
      <c r="BV25" s="28" t="str">
        <f t="shared" si="20"/>
        <v/>
      </c>
      <c r="BW25" s="28" t="str">
        <f t="shared" si="21"/>
        <v/>
      </c>
      <c r="BX25" s="99">
        <v>1</v>
      </c>
      <c r="BY25" s="28" t="str">
        <f>IF(BX25&lt;&gt;1,"",IF(E25=11,AD24,IF(E25=15,AD26,AD25)))</f>
        <v>1T  7       S</v>
      </c>
      <c r="BZ25" s="110">
        <f t="shared" si="22"/>
        <v>44160.640208333331</v>
      </c>
      <c r="CA25" s="99">
        <f t="shared" si="23"/>
        <v>362</v>
      </c>
      <c r="CB25" s="99">
        <f t="shared" si="24"/>
        <v>55551</v>
      </c>
      <c r="CC25" s="99">
        <f t="shared" si="25"/>
        <v>0</v>
      </c>
      <c r="CD25" s="99">
        <f>IF(E25=15,IF(F25="S","",N26),IF(E25=11,IF(F25="P","",N24),IF(BX25="",IF(N25="","",N25),IF(BX25=2,"",IF(OR(BX25=0),100000+COUNTIF(BX$3:BX25,0),IF(N25="","",N25))))))</f>
        <v>94024</v>
      </c>
      <c r="CE25" s="99" t="str">
        <f t="shared" si="3"/>
        <v>1T  7       P</v>
      </c>
      <c r="CF25" s="99">
        <f t="shared" si="4"/>
        <v>6</v>
      </c>
      <c r="CG25" s="99">
        <f t="shared" si="26"/>
        <v>0</v>
      </c>
      <c r="CH25" s="111">
        <f t="shared" si="27"/>
        <v>44001</v>
      </c>
      <c r="CI25" s="111" t="str">
        <f t="shared" si="28"/>
        <v/>
      </c>
      <c r="CJ25" s="111">
        <f t="shared" si="29"/>
        <v>44001</v>
      </c>
      <c r="CK25" s="99">
        <f t="shared" si="30"/>
        <v>16</v>
      </c>
      <c r="CL25" s="99" t="str">
        <f t="shared" si="31"/>
        <v/>
      </c>
      <c r="CM25" s="99" t="str">
        <f t="shared" si="32"/>
        <v/>
      </c>
      <c r="CN25" s="99">
        <f>IF($E25=15,IF($F25="S","",IF(X26=0,"",X26)),IF($E25=11,IF($F25="P","",IF(X24=0,"",X24)),IF($BX25="",IF(X25="","",X25),IF($BX25=2,"",IF(OR($BX25=0),IF(A25="T_Tosai",101000+COUNTIF($BX$3:$BX25,0),""),IF(X25="","",X25))))))</f>
        <v>94519</v>
      </c>
      <c r="CO25" s="99" t="str">
        <f>IF($E25=15,IF($F25="S","",IF(Y26=0,"",Y26)),IF($E25=11,IF($F25="P","",IF(Y24=0,"",Y24)),IF($BX25="",IF(Y25="","",Y25),IF($BX25=2,"",IF(OR($BX25=0),IF(A25="T_Kyokyu",102000+COUNTIF($BX$3:$BX25,0),""),IF(Y25="","",Y25))))))</f>
        <v/>
      </c>
      <c r="CP25" s="99">
        <f>IF($E25=15,IF($F25="S","",IF(Z26=0,"",Z26)),IF($E25=11,IF($F25="P","",IF(Z24=0,"",Z24)),IF($BX25="",IF(Z25="","",Z25),IF($BX25=2,"",IF(OR($BX25=0),IF(B25="T_Sogumi",103000+COUNTIF($BX$3:$BX25,0),""),IF(Z25="","",Z25))))))</f>
        <v>97519</v>
      </c>
    </row>
    <row r="26" spans="1:94" s="92" customFormat="1">
      <c r="A26" s="81" t="s">
        <v>71</v>
      </c>
      <c r="B26" s="81" t="s">
        <v>73</v>
      </c>
      <c r="C26" s="82" t="s">
        <v>209</v>
      </c>
      <c r="D26" s="82" t="s">
        <v>209</v>
      </c>
      <c r="E26" s="103">
        <v>15</v>
      </c>
      <c r="F26" s="103" t="s">
        <v>28</v>
      </c>
      <c r="G26" s="103" t="s">
        <v>31</v>
      </c>
      <c r="H26" s="103"/>
      <c r="I26" s="116" t="s">
        <v>70</v>
      </c>
      <c r="J26" s="115">
        <v>44139.704409722224</v>
      </c>
      <c r="K26" s="103">
        <v>362</v>
      </c>
      <c r="L26" s="103">
        <v>55551</v>
      </c>
      <c r="M26" s="103">
        <v>0</v>
      </c>
      <c r="N26" s="103">
        <f>IF(AD26="","",94000+COUNTA($AD$3:AD26))</f>
        <v>94024</v>
      </c>
      <c r="O26" s="103" t="s">
        <v>57</v>
      </c>
      <c r="P26" s="103">
        <v>6</v>
      </c>
      <c r="Q26" s="103">
        <v>0</v>
      </c>
      <c r="R26" s="113">
        <v>44001</v>
      </c>
      <c r="S26" s="113"/>
      <c r="T26" s="113">
        <v>44001</v>
      </c>
      <c r="U26" s="103">
        <v>16</v>
      </c>
      <c r="V26" s="103"/>
      <c r="W26" s="103"/>
      <c r="X26" s="114">
        <f>IF(R26="","",94500+COUNTA($R$3:R26))</f>
        <v>94519</v>
      </c>
      <c r="Y26" s="114"/>
      <c r="Z26" s="114">
        <f>IF(T26="","",97500+COUNTA($T$3:T26))</f>
        <v>97519</v>
      </c>
      <c r="AA26" s="115">
        <v>44139.704409722224</v>
      </c>
      <c r="AB26" s="114">
        <f t="shared" si="10"/>
        <v>1001</v>
      </c>
      <c r="AC26" s="114">
        <f>IF(AB26="","",COUNTIF($AB$3:AB26,1001))</f>
        <v>19</v>
      </c>
      <c r="AD26" s="113" t="s">
        <v>145</v>
      </c>
      <c r="AE26" s="114">
        <v>6</v>
      </c>
      <c r="AF26" s="113" t="s">
        <v>28</v>
      </c>
      <c r="AG26" s="113" t="s">
        <v>143</v>
      </c>
      <c r="AH26" s="113">
        <v>44001</v>
      </c>
      <c r="AI26" s="113"/>
      <c r="AJ26" s="113">
        <v>44001</v>
      </c>
      <c r="AK26" s="113">
        <v>44016</v>
      </c>
      <c r="AL26" s="115"/>
      <c r="AM26" s="103"/>
      <c r="AN26" s="103"/>
      <c r="AO26" s="103"/>
      <c r="AP26" s="103"/>
      <c r="AQ26" s="103" t="str">
        <f>IF(AO26="","",95000+COUNTA($AO$3:AO26))</f>
        <v/>
      </c>
      <c r="AR26" s="113"/>
      <c r="AS26" s="115"/>
      <c r="AT26" s="103"/>
      <c r="AU26" s="103"/>
      <c r="AV26" s="103"/>
      <c r="AW26" s="103"/>
      <c r="AX26" s="103"/>
      <c r="AY26" s="103"/>
      <c r="AZ26" s="103" t="str">
        <f>IF(AV26="","",95200+COUNTA($AV$3:AV26))</f>
        <v/>
      </c>
      <c r="BA26" s="103"/>
      <c r="BB26" s="115"/>
      <c r="BC26" s="103"/>
      <c r="BD26" s="103"/>
      <c r="BE26" s="103"/>
      <c r="BF26" s="103"/>
      <c r="BG26" s="103" t="str">
        <f>IF(BE26="","",95400+COUNTA($BE$3:BE26))</f>
        <v/>
      </c>
      <c r="BH26" s="113"/>
      <c r="BI26" s="113"/>
      <c r="BJ26" s="55"/>
      <c r="BK26" s="29" t="str">
        <f t="shared" si="11"/>
        <v/>
      </c>
      <c r="BL26" s="29" t="str">
        <f t="shared" si="12"/>
        <v/>
      </c>
      <c r="BM26" s="29" t="str">
        <f>IF(BQ26="","",COUNTA($BQ$3:BQ26))</f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/>
      <c r="BR26" s="78" t="str">
        <f t="shared" si="16"/>
        <v/>
      </c>
      <c r="BS26" s="78" t="str">
        <f t="shared" si="17"/>
        <v/>
      </c>
      <c r="BT26" s="78" t="str">
        <f t="shared" si="18"/>
        <v/>
      </c>
      <c r="BU26" s="78" t="str">
        <f t="shared" si="19"/>
        <v/>
      </c>
      <c r="BV26" s="29" t="str">
        <f t="shared" si="20"/>
        <v/>
      </c>
      <c r="BW26" s="29" t="str">
        <f t="shared" si="21"/>
        <v/>
      </c>
      <c r="BX26" s="103"/>
      <c r="BY26" s="29" t="str">
        <f t="shared" ref="BY26:BY89" si="33">IF(BX26&lt;&gt;1,"",IF(E26=11,AD25,IF(E26=15,AD27,AD26)))</f>
        <v/>
      </c>
      <c r="BZ26" s="115" t="str">
        <f t="shared" si="22"/>
        <v/>
      </c>
      <c r="CA26" s="103" t="str">
        <f t="shared" si="23"/>
        <v/>
      </c>
      <c r="CB26" s="103" t="str">
        <f t="shared" si="24"/>
        <v/>
      </c>
      <c r="CC26" s="103" t="str">
        <f t="shared" si="25"/>
        <v/>
      </c>
      <c r="CD26" s="103" t="str">
        <f>IF(E26=15,IF(F26="S","",N27),IF(E26=11,IF(F26="P","",N25),IF(BX26="",IF(N26="","",N26),IF(BX26=2,"",IF(OR(BX26=0),100000+COUNTIF(BX$3:BX26,0),IF(N26="","",N26))))))</f>
        <v/>
      </c>
      <c r="CE26" s="103" t="str">
        <f t="shared" si="3"/>
        <v/>
      </c>
      <c r="CF26" s="103" t="str">
        <f t="shared" si="4"/>
        <v/>
      </c>
      <c r="CG26" s="103" t="str">
        <f t="shared" si="26"/>
        <v/>
      </c>
      <c r="CH26" s="113" t="str">
        <f t="shared" si="27"/>
        <v/>
      </c>
      <c r="CI26" s="113" t="str">
        <f t="shared" si="28"/>
        <v/>
      </c>
      <c r="CJ26" s="113" t="str">
        <f t="shared" si="29"/>
        <v/>
      </c>
      <c r="CK26" s="103" t="str">
        <f t="shared" si="30"/>
        <v/>
      </c>
      <c r="CL26" s="103" t="str">
        <f t="shared" si="31"/>
        <v/>
      </c>
      <c r="CM26" s="103" t="str">
        <f t="shared" si="32"/>
        <v/>
      </c>
      <c r="CN26" s="103" t="str">
        <f>IF($E26=15,IF($F26="S","",IF(X27=0,"",X27)),IF($E26=11,IF($F26="P","",IF(X25=0,"",X25)),IF($BX26="",IF(X26="","",X26),IF($BX26=2,"",IF(OR($BX26=0),IF(A26="T_Tosai",101000+COUNTIF($BX$3:$BX26,0),""),IF(X26="","",X26))))))</f>
        <v/>
      </c>
      <c r="CO26" s="103" t="str">
        <f>IF($E26=15,IF($F26="S","",IF(Y27=0,"",Y27)),IF($E26=11,IF($F26="P","",IF(Y25=0,"",Y25)),IF($BX26="",IF(Y26="","",Y26),IF($BX26=2,"",IF(OR($BX26=0),IF(A26="T_Kyokyu",102000+COUNTIF($BX$3:$BX26,0),""),IF(Y26="","",Y26))))))</f>
        <v/>
      </c>
      <c r="CP26" s="103" t="str">
        <f>IF($E26=15,IF($F26="S","",IF(Z27=0,"",Z27)),IF($E26=11,IF($F26="P","",IF(Z25=0,"",Z25)),IF($BX26="",IF(Z26="","",Z26),IF($BX26=2,"",IF(OR($BX26=0),IF(B26="T_Sogumi",103000+COUNTIF($BX$3:$BX26,0),""),IF(Z26="","",Z26))))))</f>
        <v/>
      </c>
    </row>
    <row r="27" spans="1:94">
      <c r="A27" s="7" t="s">
        <v>71</v>
      </c>
      <c r="B27" s="7" t="s">
        <v>73</v>
      </c>
      <c r="C27" s="49" t="s">
        <v>209</v>
      </c>
      <c r="D27" s="49" t="s">
        <v>209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70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63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10"/>
        <v>1001</v>
      </c>
      <c r="AC27" s="35">
        <f>IF(AB27="","",COUNTIF($AB$3:AB27,1001))</f>
        <v>20</v>
      </c>
      <c r="AD27" s="10" t="s">
        <v>146</v>
      </c>
      <c r="AE27" s="35">
        <v>6</v>
      </c>
      <c r="AF27" s="10" t="s">
        <v>28</v>
      </c>
      <c r="AG27" s="10" t="s">
        <v>143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89">
        <v>44140.706956018519</v>
      </c>
      <c r="BK27" s="90" t="str">
        <f t="shared" si="11"/>
        <v>55551</v>
      </c>
      <c r="BL27" s="90">
        <f t="shared" si="12"/>
        <v>0</v>
      </c>
      <c r="BM27" s="90">
        <f>IF(BQ27="","",COUNTA($BQ$3:BQ27))</f>
        <v>23</v>
      </c>
      <c r="BN27" s="90" t="str">
        <f t="shared" si="13"/>
        <v>1T  8       S</v>
      </c>
      <c r="BO27" s="90">
        <f t="shared" si="14"/>
        <v>6</v>
      </c>
      <c r="BP27" s="90" t="str">
        <f t="shared" si="15"/>
        <v>S</v>
      </c>
      <c r="BQ27" s="90" t="s">
        <v>215</v>
      </c>
      <c r="BR27" s="91" t="str">
        <f t="shared" si="16"/>
        <v/>
      </c>
      <c r="BS27" s="91" t="str">
        <f t="shared" si="17"/>
        <v/>
      </c>
      <c r="BT27" s="91" t="str">
        <f t="shared" si="18"/>
        <v/>
      </c>
      <c r="BU27" s="91" t="str">
        <f t="shared" si="19"/>
        <v/>
      </c>
      <c r="BV27" s="90" t="str">
        <f t="shared" si="20"/>
        <v/>
      </c>
      <c r="BW27" s="90" t="str">
        <f t="shared" si="21"/>
        <v/>
      </c>
      <c r="BX27" s="84">
        <v>2</v>
      </c>
      <c r="BY27" s="90" t="str">
        <f t="shared" si="33"/>
        <v/>
      </c>
      <c r="BZ27" s="12" t="str">
        <f t="shared" si="22"/>
        <v/>
      </c>
      <c r="CA27" s="2" t="str">
        <f t="shared" si="23"/>
        <v/>
      </c>
      <c r="CB27" s="2" t="str">
        <f t="shared" si="24"/>
        <v/>
      </c>
      <c r="CC27" s="2" t="str">
        <f t="shared" si="25"/>
        <v/>
      </c>
      <c r="CD27" s="2" t="str">
        <f>IF(E27=15,IF(F27="S","",N28),IF(E27=11,IF(F27="P","",N26),IF(BX27="",IF(N27="","",N27),IF(BX27=2,"",IF(OR(BX27=0),100000+COUNTIF(BX$3:BX27,0),IF(N27="","",N27))))))</f>
        <v/>
      </c>
      <c r="CE27" s="2" t="str">
        <f t="shared" si="3"/>
        <v/>
      </c>
      <c r="CF27" s="2" t="str">
        <f t="shared" si="4"/>
        <v/>
      </c>
      <c r="CG27" s="2" t="str">
        <f t="shared" si="26"/>
        <v/>
      </c>
      <c r="CH27" s="10" t="str">
        <f t="shared" si="27"/>
        <v/>
      </c>
      <c r="CI27" s="10" t="str">
        <f t="shared" si="28"/>
        <v/>
      </c>
      <c r="CJ27" s="10" t="str">
        <f t="shared" si="29"/>
        <v/>
      </c>
      <c r="CK27" s="2" t="str">
        <f t="shared" si="30"/>
        <v/>
      </c>
      <c r="CL27" s="2" t="str">
        <f t="shared" si="31"/>
        <v/>
      </c>
      <c r="CM27" s="2" t="str">
        <f t="shared" si="32"/>
        <v/>
      </c>
      <c r="CN27" s="2" t="str">
        <f>IF($E27=15,IF($F27="S","",IF(X28=0,"",X28)),IF($E27=11,IF($F27="P","",IF(X26=0,"",X26)),IF($BX27="",IF(X27="","",X27),IF($BX27=2,"",IF(OR($BX27=0),IF(A27="T_Tosai",101000+COUNTIF($BX$3:$BX27,0),""),IF(X27="","",X27))))))</f>
        <v/>
      </c>
      <c r="CO27" s="2" t="str">
        <f>IF($E27=15,IF($F27="S","",IF(Y28=0,"",Y28)),IF($E27=11,IF($F27="P","",IF(Y26=0,"",Y26)),IF($BX27="",IF(Y27="","",Y27),IF($BX27=2,"",IF(OR($BX27=0),IF(A27="T_Kyokyu",102000+COUNTIF($BX$3:$BX27,0),""),IF(Y27="","",Y27))))))</f>
        <v/>
      </c>
      <c r="CP27" s="2" t="str">
        <f>IF($E27=15,IF($F27="S","",IF(Z28=0,"",Z28)),IF($E27=11,IF($F27="P","",IF(Z26=0,"",Z26)),IF($BX27="",IF(Z27="","",Z27),IF($BX27=2,"",IF(OR($BX27=0),IF(B27="T_Sogumi",103000+COUNTIF($BX$3:$BX27,0),""),IF(Z27="","",Z27))))))</f>
        <v/>
      </c>
    </row>
    <row r="28" spans="1:94">
      <c r="A28" s="7" t="s">
        <v>71</v>
      </c>
      <c r="B28" s="7" t="s">
        <v>73</v>
      </c>
      <c r="C28" s="49" t="s">
        <v>209</v>
      </c>
      <c r="D28" s="49" t="s">
        <v>209</v>
      </c>
      <c r="E28" s="2">
        <v>17</v>
      </c>
      <c r="F28" s="2" t="s">
        <v>26</v>
      </c>
      <c r="G28" s="2" t="s">
        <v>26</v>
      </c>
      <c r="H28" s="2" t="s">
        <v>64</v>
      </c>
      <c r="I28" s="14" t="s">
        <v>69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65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10"/>
        <v>1001</v>
      </c>
      <c r="AC28" s="35">
        <f>IF(AB28="","",COUNTIF($AB$3:AB28,1001))</f>
        <v>21</v>
      </c>
      <c r="AD28" s="10" t="s">
        <v>147</v>
      </c>
      <c r="AE28" s="35">
        <v>7</v>
      </c>
      <c r="AF28" s="10" t="s">
        <v>26</v>
      </c>
      <c r="AG28" s="10" t="s">
        <v>143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65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65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89">
        <v>44140.706956018519</v>
      </c>
      <c r="BK28" s="90" t="str">
        <f t="shared" si="11"/>
        <v>55551</v>
      </c>
      <c r="BL28" s="90">
        <f t="shared" si="12"/>
        <v>0</v>
      </c>
      <c r="BM28" s="90">
        <f>IF(BQ28="","",COUNTA($BQ$3:BQ28))</f>
        <v>24</v>
      </c>
      <c r="BN28" s="90" t="str">
        <f t="shared" si="13"/>
        <v>1T  9       P</v>
      </c>
      <c r="BO28" s="90">
        <f t="shared" si="14"/>
        <v>7</v>
      </c>
      <c r="BP28" s="90" t="str">
        <f t="shared" si="15"/>
        <v>P</v>
      </c>
      <c r="BQ28" s="90" t="s">
        <v>348</v>
      </c>
      <c r="BR28" s="91">
        <f t="shared" si="16"/>
        <v>44002</v>
      </c>
      <c r="BS28" s="91" t="str">
        <f t="shared" si="17"/>
        <v/>
      </c>
      <c r="BT28" s="91">
        <f t="shared" si="18"/>
        <v>44002</v>
      </c>
      <c r="BU28" s="91">
        <f t="shared" si="19"/>
        <v>44017</v>
      </c>
      <c r="BV28" s="90" t="str">
        <f t="shared" si="20"/>
        <v/>
      </c>
      <c r="BW28" s="90" t="str">
        <f t="shared" si="21"/>
        <v/>
      </c>
      <c r="BX28" s="84"/>
      <c r="BY28" s="90" t="str">
        <f t="shared" si="33"/>
        <v/>
      </c>
      <c r="BZ28" s="12">
        <f t="shared" si="22"/>
        <v>44139.704409722224</v>
      </c>
      <c r="CA28" s="2">
        <f t="shared" si="23"/>
        <v>362</v>
      </c>
      <c r="CB28" s="2">
        <f t="shared" si="24"/>
        <v>55551</v>
      </c>
      <c r="CC28" s="2">
        <f t="shared" si="25"/>
        <v>0</v>
      </c>
      <c r="CD28" s="2">
        <f>IF(E28=15,IF(F28="S","",N29),IF(E28=11,IF(F28="P","",N27),IF(BX28="",IF(N28="","",N28),IF(BX28=2,"",IF(OR(BX28=0),100000+COUNTIF(BX$3:BX28,0),IF(N28="","",N28))))))</f>
        <v>94026</v>
      </c>
      <c r="CE28" s="2" t="str">
        <f t="shared" si="3"/>
        <v>1T  9       P</v>
      </c>
      <c r="CF28" s="2">
        <f t="shared" si="4"/>
        <v>7</v>
      </c>
      <c r="CG28" s="2">
        <f t="shared" si="26"/>
        <v>0</v>
      </c>
      <c r="CH28" s="10">
        <f t="shared" si="27"/>
        <v>44002</v>
      </c>
      <c r="CI28" s="10" t="str">
        <f t="shared" si="28"/>
        <v/>
      </c>
      <c r="CJ28" s="10">
        <f t="shared" si="29"/>
        <v>44002</v>
      </c>
      <c r="CK28" s="2">
        <f t="shared" si="30"/>
        <v>16</v>
      </c>
      <c r="CL28" s="2" t="str">
        <f t="shared" si="31"/>
        <v/>
      </c>
      <c r="CM28" s="2" t="str">
        <f t="shared" si="32"/>
        <v/>
      </c>
      <c r="CN28" s="2">
        <f>IF($E28=15,IF($F28="S","",IF(X29=0,"",X29)),IF($E28=11,IF($F28="P","",IF(X27=0,"",X27)),IF($BX28="",IF(X28="","",X28),IF($BX28=2,"",IF(OR($BX28=0),IF(A28="T_Tosai",101000+COUNTIF($BX$3:$BX28,0),""),IF(X28="","",X28))))))</f>
        <v>94521</v>
      </c>
      <c r="CO28" s="2" t="str">
        <f>IF($E28=15,IF($F28="S","",IF(Y29=0,"",Y29)),IF($E28=11,IF($F28="P","",IF(Y27=0,"",Y27)),IF($BX28="",IF(Y28="","",Y28),IF($BX28=2,"",IF(OR($BX28=0),IF(A28="T_Kyokyu",102000+COUNTIF($BX$3:$BX28,0),""),IF(Y28="","",Y28))))))</f>
        <v/>
      </c>
      <c r="CP28" s="2">
        <f>IF($E28=15,IF($F28="S","",IF(Z29=0,"",Z29)),IF($E28=11,IF($F28="P","",IF(Z27=0,"",Z27)),IF($BX28="",IF(Z28="","",Z28),IF($BX28=2,"",IF(OR($BX28=0),IF(B28="T_Sogumi",103000+COUNTIF($BX$3:$BX28,0),""),IF(Z28="","",Z28))))))</f>
        <v>97521</v>
      </c>
    </row>
    <row r="29" spans="1:94">
      <c r="A29" s="7" t="s">
        <v>71</v>
      </c>
      <c r="B29" s="7" t="s">
        <v>73</v>
      </c>
      <c r="C29" s="49" t="s">
        <v>209</v>
      </c>
      <c r="D29" s="49" t="s">
        <v>209</v>
      </c>
      <c r="E29" s="2">
        <v>18</v>
      </c>
      <c r="F29" s="2" t="s">
        <v>28</v>
      </c>
      <c r="G29" s="2" t="s">
        <v>28</v>
      </c>
      <c r="H29" s="2" t="s">
        <v>64</v>
      </c>
      <c r="I29" s="14" t="s">
        <v>69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66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10"/>
        <v>1001</v>
      </c>
      <c r="AC29" s="35">
        <f>IF(AB29="","",COUNTIF($AB$3:AB29,1001))</f>
        <v>22</v>
      </c>
      <c r="AD29" s="10" t="s">
        <v>148</v>
      </c>
      <c r="AE29" s="35">
        <v>7</v>
      </c>
      <c r="AF29" s="10" t="s">
        <v>28</v>
      </c>
      <c r="AG29" s="10" t="s">
        <v>143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66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66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89">
        <v>44140.706956018519</v>
      </c>
      <c r="BK29" s="90" t="str">
        <f t="shared" si="11"/>
        <v>55551</v>
      </c>
      <c r="BL29" s="90">
        <f t="shared" si="12"/>
        <v>0</v>
      </c>
      <c r="BM29" s="90">
        <f>IF(BQ29="","",COUNTA($BQ$3:BQ29))</f>
        <v>25</v>
      </c>
      <c r="BN29" s="90" t="str">
        <f t="shared" si="13"/>
        <v>1T  9       S</v>
      </c>
      <c r="BO29" s="90">
        <f t="shared" si="14"/>
        <v>7</v>
      </c>
      <c r="BP29" s="90" t="str">
        <f t="shared" si="15"/>
        <v>S</v>
      </c>
      <c r="BQ29" s="90" t="s">
        <v>348</v>
      </c>
      <c r="BR29" s="91">
        <f t="shared" si="16"/>
        <v>44003</v>
      </c>
      <c r="BS29" s="91" t="str">
        <f t="shared" si="17"/>
        <v/>
      </c>
      <c r="BT29" s="91">
        <f t="shared" si="18"/>
        <v>44003</v>
      </c>
      <c r="BU29" s="91">
        <f t="shared" si="19"/>
        <v>44018</v>
      </c>
      <c r="BV29" s="90" t="str">
        <f t="shared" si="20"/>
        <v/>
      </c>
      <c r="BW29" s="90" t="str">
        <f t="shared" si="21"/>
        <v/>
      </c>
      <c r="BX29" s="84"/>
      <c r="BY29" s="90" t="str">
        <f t="shared" si="33"/>
        <v/>
      </c>
      <c r="BZ29" s="12">
        <f t="shared" si="22"/>
        <v>44139.704409722224</v>
      </c>
      <c r="CA29" s="2">
        <f t="shared" si="23"/>
        <v>362</v>
      </c>
      <c r="CB29" s="2">
        <f t="shared" si="24"/>
        <v>55551</v>
      </c>
      <c r="CC29" s="2">
        <f t="shared" si="25"/>
        <v>0</v>
      </c>
      <c r="CD29" s="2">
        <f>IF(E29=15,IF(F29="S","",N30),IF(E29=11,IF(F29="P","",N28),IF(BX29="",IF(N29="","",N29),IF(BX29=2,"",IF(OR(BX29=0),100000+COUNTIF(BX$3:BX29,0),IF(N29="","",N29))))))</f>
        <v>94027</v>
      </c>
      <c r="CE29" s="2" t="str">
        <f t="shared" si="3"/>
        <v>1T  9       S</v>
      </c>
      <c r="CF29" s="2">
        <f t="shared" si="4"/>
        <v>7</v>
      </c>
      <c r="CG29" s="2">
        <f t="shared" si="26"/>
        <v>0</v>
      </c>
      <c r="CH29" s="10">
        <f t="shared" si="27"/>
        <v>44003</v>
      </c>
      <c r="CI29" s="10" t="str">
        <f t="shared" si="28"/>
        <v/>
      </c>
      <c r="CJ29" s="10">
        <f t="shared" si="29"/>
        <v>44003</v>
      </c>
      <c r="CK29" s="2">
        <f t="shared" si="30"/>
        <v>16</v>
      </c>
      <c r="CL29" s="2" t="str">
        <f t="shared" si="31"/>
        <v/>
      </c>
      <c r="CM29" s="2" t="str">
        <f t="shared" si="32"/>
        <v/>
      </c>
      <c r="CN29" s="2">
        <f>IF($E29=15,IF($F29="S","",IF(X30=0,"",X30)),IF($E29=11,IF($F29="P","",IF(X28=0,"",X28)),IF($BX29="",IF(X29="","",X29),IF($BX29=2,"",IF(OR($BX29=0),IF(A29="T_Tosai",101000+COUNTIF($BX$3:$BX29,0),""),IF(X29="","",X29))))))</f>
        <v>94522</v>
      </c>
      <c r="CO29" s="2" t="str">
        <f>IF($E29=15,IF($F29="S","",IF(Y30=0,"",Y30)),IF($E29=11,IF($F29="P","",IF(Y28=0,"",Y28)),IF($BX29="",IF(Y29="","",Y29),IF($BX29=2,"",IF(OR($BX29=0),IF(A29="T_Kyokyu",102000+COUNTIF($BX$3:$BX29,0),""),IF(Y29="","",Y29))))))</f>
        <v/>
      </c>
      <c r="CP29" s="2">
        <f>IF($E29=15,IF($F29="S","",IF(Z30=0,"",Z30)),IF($E29=11,IF($F29="P","",IF(Z28=0,"",Z28)),IF($BX29="",IF(Z29="","",Z29),IF($BX29=2,"",IF(OR($BX29=0),IF(B29="T_Sogumi",103000+COUNTIF($BX$3:$BX29,0),""),IF(Z29="","",Z29))))))</f>
        <v>97522</v>
      </c>
    </row>
    <row r="30" spans="1:94">
      <c r="A30" s="7" t="s">
        <v>71</v>
      </c>
      <c r="B30" s="7" t="s">
        <v>73</v>
      </c>
      <c r="C30" s="49" t="s">
        <v>209</v>
      </c>
      <c r="D30" s="49" t="s">
        <v>209</v>
      </c>
      <c r="E30" s="2">
        <v>19</v>
      </c>
      <c r="F30" s="2" t="s">
        <v>25</v>
      </c>
      <c r="G30" s="2" t="s">
        <v>25</v>
      </c>
      <c r="H30" s="2" t="s">
        <v>64</v>
      </c>
      <c r="I30" s="14" t="s">
        <v>69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67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10"/>
        <v>1001</v>
      </c>
      <c r="AC30" s="35">
        <f>IF(AB30="","",COUNTIF($AB$3:AB30,1001))</f>
        <v>23</v>
      </c>
      <c r="AD30" s="10" t="s">
        <v>149</v>
      </c>
      <c r="AE30" s="35">
        <v>6</v>
      </c>
      <c r="AF30" s="10" t="s">
        <v>25</v>
      </c>
      <c r="AG30" s="10" t="s">
        <v>143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67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67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89">
        <v>44140.706956018519</v>
      </c>
      <c r="BK30" s="90" t="str">
        <f t="shared" si="11"/>
        <v>55551</v>
      </c>
      <c r="BL30" s="90">
        <f t="shared" si="12"/>
        <v>0</v>
      </c>
      <c r="BM30" s="90">
        <f>IF(BQ30="","",COUNTA($BQ$3:BQ30))</f>
        <v>26</v>
      </c>
      <c r="BN30" s="90" t="str">
        <f t="shared" si="13"/>
        <v>1T  9       C</v>
      </c>
      <c r="BO30" s="90">
        <f t="shared" si="14"/>
        <v>6</v>
      </c>
      <c r="BP30" s="90" t="str">
        <f t="shared" si="15"/>
        <v>C</v>
      </c>
      <c r="BQ30" s="90" t="s">
        <v>348</v>
      </c>
      <c r="BR30" s="91">
        <f t="shared" si="16"/>
        <v>44004</v>
      </c>
      <c r="BS30" s="91" t="str">
        <f t="shared" si="17"/>
        <v/>
      </c>
      <c r="BT30" s="91">
        <f t="shared" si="18"/>
        <v>44004</v>
      </c>
      <c r="BU30" s="91">
        <f t="shared" si="19"/>
        <v>44019</v>
      </c>
      <c r="BV30" s="90" t="str">
        <f t="shared" si="20"/>
        <v/>
      </c>
      <c r="BW30" s="90" t="str">
        <f t="shared" si="21"/>
        <v/>
      </c>
      <c r="BX30" s="84"/>
      <c r="BY30" s="90" t="str">
        <f t="shared" si="33"/>
        <v/>
      </c>
      <c r="BZ30" s="12">
        <f t="shared" si="22"/>
        <v>44139.704409722224</v>
      </c>
      <c r="CA30" s="2">
        <f t="shared" si="23"/>
        <v>362</v>
      </c>
      <c r="CB30" s="2">
        <f t="shared" si="24"/>
        <v>55551</v>
      </c>
      <c r="CC30" s="2">
        <f t="shared" si="25"/>
        <v>0</v>
      </c>
      <c r="CD30" s="2">
        <f>IF(E30=15,IF(F30="S","",N31),IF(E30=11,IF(F30="P","",N29),IF(BX30="",IF(N30="","",N30),IF(BX30=2,"",IF(OR(BX30=0),100000+COUNTIF(BX$3:BX30,0),IF(N30="","",N30))))))</f>
        <v>94028</v>
      </c>
      <c r="CE30" s="2" t="str">
        <f t="shared" si="3"/>
        <v>1T  9       C</v>
      </c>
      <c r="CF30" s="2">
        <f t="shared" si="4"/>
        <v>6</v>
      </c>
      <c r="CG30" s="2">
        <f t="shared" si="26"/>
        <v>0</v>
      </c>
      <c r="CH30" s="10">
        <f t="shared" si="27"/>
        <v>44004</v>
      </c>
      <c r="CI30" s="10" t="str">
        <f t="shared" si="28"/>
        <v/>
      </c>
      <c r="CJ30" s="10">
        <f t="shared" si="29"/>
        <v>44004</v>
      </c>
      <c r="CK30" s="2">
        <f t="shared" si="30"/>
        <v>16</v>
      </c>
      <c r="CL30" s="2" t="str">
        <f t="shared" si="31"/>
        <v/>
      </c>
      <c r="CM30" s="2" t="str">
        <f t="shared" si="32"/>
        <v/>
      </c>
      <c r="CN30" s="2">
        <f>IF($E30=15,IF($F30="S","",IF(X31=0,"",X31)),IF($E30=11,IF($F30="P","",IF(X29=0,"",X29)),IF($BX30="",IF(X30="","",X30),IF($BX30=2,"",IF(OR($BX30=0),IF(A30="T_Tosai",101000+COUNTIF($BX$3:$BX30,0),""),IF(X30="","",X30))))))</f>
        <v>94523</v>
      </c>
      <c r="CO30" s="2" t="str">
        <f>IF($E30=15,IF($F30="S","",IF(Y31=0,"",Y31)),IF($E30=11,IF($F30="P","",IF(Y29=0,"",Y29)),IF($BX30="",IF(Y30="","",Y30),IF($BX30=2,"",IF(OR($BX30=0),IF(A30="T_Kyokyu",102000+COUNTIF($BX$3:$BX30,0),""),IF(Y30="","",Y30))))))</f>
        <v/>
      </c>
      <c r="CP30" s="2">
        <f>IF($E30=15,IF($F30="S","",IF(Z31=0,"",Z31)),IF($E30=11,IF($F30="P","",IF(Z29=0,"",Z29)),IF($BX30="",IF(Z30="","",Z30),IF($BX30=2,"",IF(OR($BX30=0),IF(B30="T_Sogumi",103000+COUNTIF($BX$3:$BX30,0),""),IF(Z30="","",Z30))))))</f>
        <v>97523</v>
      </c>
    </row>
    <row r="31" spans="1:94" s="92" customFormat="1">
      <c r="A31" s="81" t="s">
        <v>71</v>
      </c>
      <c r="B31" s="81" t="s">
        <v>73</v>
      </c>
      <c r="C31" s="82" t="s">
        <v>209</v>
      </c>
      <c r="D31" s="82" t="s">
        <v>209</v>
      </c>
      <c r="E31" s="83">
        <v>20</v>
      </c>
      <c r="F31" s="83" t="s">
        <v>167</v>
      </c>
      <c r="G31" s="84" t="s">
        <v>26</v>
      </c>
      <c r="H31" s="83" t="s">
        <v>285</v>
      </c>
      <c r="I31" s="85" t="s">
        <v>70</v>
      </c>
      <c r="J31" s="86"/>
      <c r="K31" s="84"/>
      <c r="L31" s="84"/>
      <c r="M31" s="84"/>
      <c r="N31" s="84"/>
      <c r="O31" s="84"/>
      <c r="P31" s="84"/>
      <c r="Q31" s="84"/>
      <c r="R31" s="87"/>
      <c r="S31" s="87"/>
      <c r="T31" s="87"/>
      <c r="U31" s="84"/>
      <c r="V31" s="84"/>
      <c r="W31" s="84"/>
      <c r="X31" s="88"/>
      <c r="Y31" s="88"/>
      <c r="Z31" s="88"/>
      <c r="AA31" s="86"/>
      <c r="AB31" s="88"/>
      <c r="AC31" s="88"/>
      <c r="AD31" s="87"/>
      <c r="AE31" s="88"/>
      <c r="AF31" s="87"/>
      <c r="AG31" s="87"/>
      <c r="AH31" s="87"/>
      <c r="AI31" s="87"/>
      <c r="AJ31" s="87"/>
      <c r="AK31" s="87"/>
      <c r="AL31" s="86">
        <v>44138.448310185187</v>
      </c>
      <c r="AM31" s="84">
        <v>0</v>
      </c>
      <c r="AN31" s="84">
        <v>55551</v>
      </c>
      <c r="AO31" s="84" t="s">
        <v>291</v>
      </c>
      <c r="AP31" s="84">
        <v>6</v>
      </c>
      <c r="AQ31" s="84">
        <f>IF(AO31="","",95000+COUNTA($AO$3:AO31))</f>
        <v>95019</v>
      </c>
      <c r="AR31" s="87">
        <v>44005</v>
      </c>
      <c r="AS31" s="86"/>
      <c r="AT31" s="84"/>
      <c r="AU31" s="84"/>
      <c r="AV31" s="84"/>
      <c r="AW31" s="84"/>
      <c r="AX31" s="84"/>
      <c r="AY31" s="84"/>
      <c r="AZ31" s="84"/>
      <c r="BA31" s="84"/>
      <c r="BB31" s="86">
        <v>44138.379212962966</v>
      </c>
      <c r="BC31" s="84">
        <v>0</v>
      </c>
      <c r="BD31" s="84">
        <v>55551</v>
      </c>
      <c r="BE31" s="84" t="s">
        <v>291</v>
      </c>
      <c r="BF31" s="84">
        <v>6</v>
      </c>
      <c r="BG31" s="84">
        <f>IF(BE31="","",95400+COUNTA($BE$3:BE31))</f>
        <v>95419</v>
      </c>
      <c r="BH31" s="87">
        <v>44005</v>
      </c>
      <c r="BI31" s="87">
        <v>44020</v>
      </c>
      <c r="BJ31" s="89">
        <v>44140.706956018519</v>
      </c>
      <c r="BK31" s="90" t="str">
        <f t="shared" ref="BK31:BK33" si="34">IF(BQ31="","","55551")</f>
        <v>55551</v>
      </c>
      <c r="BL31" s="90">
        <f t="shared" ref="BL31:BL33" si="35">IF(BQ31="","",0)</f>
        <v>0</v>
      </c>
      <c r="BM31" s="90">
        <f>IF(BQ31="","",COUNTA($BQ$3:BQ31))</f>
        <v>27</v>
      </c>
      <c r="BN31" s="90" t="str">
        <f t="shared" ref="BN31:BN33" si="36">IF(LEN(BQ31)=0,"",IF(BX31=2,O31,IF(A31="T_Tosai",AO31,AV31)))</f>
        <v>1T 10       P</v>
      </c>
      <c r="BO31" s="90">
        <f t="shared" ref="BO31:BO33" si="37">IF(LEN(BQ31)=0,"",IF(BX31=2,P31,IF(A31="T_Tosai",AP31,AW31)))</f>
        <v>6</v>
      </c>
      <c r="BP31" s="90" t="str">
        <f t="shared" ref="BP31:BP33" si="38">IF(LEN(BN31)&gt;0,MID(BN31,13,1),"")</f>
        <v>P</v>
      </c>
      <c r="BQ31" s="90" t="s">
        <v>288</v>
      </c>
      <c r="BR31" s="91">
        <f t="shared" ref="BR31:BR33" si="39">IF(OR(BX31=2,LEN(BQ31)=0,A31&lt;&gt;"T_Tosai"),"",AR31)</f>
        <v>44005</v>
      </c>
      <c r="BS31" s="91" t="str">
        <f t="shared" ref="BS31:BS33" si="40">IF(OR(BX31=2,LEN(BQ31)=0,A31&lt;&gt;"T_Kyokyu"),"",BA31)</f>
        <v/>
      </c>
      <c r="BT31" s="91">
        <f t="shared" ref="BT31:BT33" si="41">IF(OR(BX31=2,LEN(BQ31)=0,B31&lt;&gt;"T_Sogumi"),"",BH31)</f>
        <v>44005</v>
      </c>
      <c r="BU31" s="91">
        <f t="shared" ref="BU31:BU33" si="42">IF(OR(BX31=2,LEN(BQ31)=0,B31&lt;&gt;"T_Sogumi"),"",BI31)</f>
        <v>44020</v>
      </c>
      <c r="BV31" s="90" t="str">
        <f t="shared" ref="BV31:BV33" si="43">IF(OR(BX31=2,LEN(BQ31)=0,A31&lt;&gt;"T_Kyokyu"),"",AX31)</f>
        <v/>
      </c>
      <c r="BW31" s="90" t="str">
        <f t="shared" ref="BW31:BW33" si="44">IF(OR(BX31=2,LEN(BQ31)=0,A31&lt;&gt;"T_Kyokyu"),"",AY31)</f>
        <v/>
      </c>
      <c r="BX31" s="84">
        <v>0</v>
      </c>
      <c r="BY31" s="90" t="str">
        <f t="shared" si="33"/>
        <v/>
      </c>
      <c r="BZ31" s="86">
        <f t="shared" si="22"/>
        <v>44160.640208333331</v>
      </c>
      <c r="CA31" s="84">
        <f t="shared" si="23"/>
        <v>362</v>
      </c>
      <c r="CB31" s="84">
        <f t="shared" si="24"/>
        <v>55551</v>
      </c>
      <c r="CC31" s="84">
        <f t="shared" si="25"/>
        <v>0</v>
      </c>
      <c r="CD31" s="84">
        <f>IF(E31=15,IF(F31="S","",N32),IF(E31=11,IF(F31="P","",N30),IF(BX31="",IF(N31="","",N31),IF(BX31=2,"",IF(OR(BX31=0),100000+COUNTIF(BX$3:BX31,0),IF(N31="","",N31))))))</f>
        <v>100004</v>
      </c>
      <c r="CE31" s="84" t="str">
        <f t="shared" si="3"/>
        <v>1T 10       P</v>
      </c>
      <c r="CF31" s="84">
        <f t="shared" si="4"/>
        <v>6</v>
      </c>
      <c r="CG31" s="84">
        <f t="shared" si="26"/>
        <v>0</v>
      </c>
      <c r="CH31" s="87">
        <f t="shared" si="27"/>
        <v>44005</v>
      </c>
      <c r="CI31" s="87" t="str">
        <f t="shared" si="28"/>
        <v/>
      </c>
      <c r="CJ31" s="87">
        <f t="shared" si="29"/>
        <v>44005</v>
      </c>
      <c r="CK31" s="84">
        <f t="shared" si="30"/>
        <v>16</v>
      </c>
      <c r="CL31" s="84" t="str">
        <f t="shared" si="31"/>
        <v/>
      </c>
      <c r="CM31" s="84" t="str">
        <f t="shared" si="32"/>
        <v/>
      </c>
      <c r="CN31" s="84">
        <f>IF($E31=15,IF($F31="S","",IF(X32=0,"",X32)),IF($E31=11,IF($F31="P","",IF(X30=0,"",X30)),IF($BX31="",IF(X31="","",X31),IF($BX31=2,"",IF(OR($BX31=0),IF(A31="T_Tosai",101000+COUNTIF($BX$3:$BX31,0),""),IF(X31="","",X31))))))</f>
        <v>101004</v>
      </c>
      <c r="CO31" s="84" t="str">
        <f>IF($E31=15,IF($F31="S","",IF(Y32=0,"",Y32)),IF($E31=11,IF($F31="P","",IF(Y30=0,"",Y30)),IF($BX31="",IF(Y31="","",Y31),IF($BX31=2,"",IF(OR($BX31=0),IF(A31="T_Kyokyu",102000+COUNTIF($BX$3:$BX31,0),""),IF(Y31="","",Y31))))))</f>
        <v/>
      </c>
      <c r="CP31" s="84">
        <f>IF($E31=15,IF($F31="S","",IF(Z32=0,"",Z32)),IF($E31=11,IF($F31="P","",IF(Z30=0,"",Z30)),IF($BX31="",IF(Z31="","",Z31),IF($BX31=2,"",IF(OR($BX31=0),IF(B31="T_Sogumi",103000+COUNTIF($BX$3:$BX31,0),""),IF(Z31="","",Z31))))))</f>
        <v>103004</v>
      </c>
    </row>
    <row r="32" spans="1:94" s="92" customFormat="1">
      <c r="A32" s="81" t="s">
        <v>71</v>
      </c>
      <c r="B32" s="81" t="s">
        <v>73</v>
      </c>
      <c r="C32" s="82" t="s">
        <v>209</v>
      </c>
      <c r="D32" s="82" t="s">
        <v>209</v>
      </c>
      <c r="E32" s="83">
        <v>21</v>
      </c>
      <c r="F32" s="83" t="s">
        <v>167</v>
      </c>
      <c r="G32" s="84" t="s">
        <v>28</v>
      </c>
      <c r="H32" s="83" t="s">
        <v>286</v>
      </c>
      <c r="I32" s="85" t="s">
        <v>70</v>
      </c>
      <c r="J32" s="86"/>
      <c r="K32" s="84"/>
      <c r="L32" s="84"/>
      <c r="M32" s="84"/>
      <c r="N32" s="84"/>
      <c r="O32" s="84"/>
      <c r="P32" s="84"/>
      <c r="Q32" s="84"/>
      <c r="R32" s="87"/>
      <c r="S32" s="87"/>
      <c r="T32" s="87"/>
      <c r="U32" s="84"/>
      <c r="V32" s="84"/>
      <c r="W32" s="84"/>
      <c r="X32" s="88"/>
      <c r="Y32" s="88"/>
      <c r="Z32" s="88"/>
      <c r="AA32" s="86"/>
      <c r="AB32" s="88"/>
      <c r="AC32" s="88"/>
      <c r="AD32" s="87"/>
      <c r="AE32" s="88"/>
      <c r="AF32" s="87"/>
      <c r="AG32" s="87"/>
      <c r="AH32" s="87"/>
      <c r="AI32" s="87"/>
      <c r="AJ32" s="87"/>
      <c r="AK32" s="87"/>
      <c r="AL32" s="86">
        <v>44138.448310185187</v>
      </c>
      <c r="AM32" s="84">
        <v>0</v>
      </c>
      <c r="AN32" s="84">
        <v>55551</v>
      </c>
      <c r="AO32" s="84" t="s">
        <v>292</v>
      </c>
      <c r="AP32" s="84">
        <v>6</v>
      </c>
      <c r="AQ32" s="84">
        <f>IF(AO32="","",95000+COUNTA($AO$3:AO32))</f>
        <v>95020</v>
      </c>
      <c r="AR32" s="87">
        <v>44006</v>
      </c>
      <c r="AS32" s="86"/>
      <c r="AT32" s="84"/>
      <c r="AU32" s="84"/>
      <c r="AV32" s="84"/>
      <c r="AW32" s="84"/>
      <c r="AX32" s="84"/>
      <c r="AY32" s="84"/>
      <c r="AZ32" s="84"/>
      <c r="BA32" s="84"/>
      <c r="BB32" s="86">
        <v>44138.379212962966</v>
      </c>
      <c r="BC32" s="84">
        <v>0</v>
      </c>
      <c r="BD32" s="84">
        <v>55551</v>
      </c>
      <c r="BE32" s="84" t="s">
        <v>292</v>
      </c>
      <c r="BF32" s="84">
        <v>6</v>
      </c>
      <c r="BG32" s="84">
        <f>IF(BE32="","",95400+COUNTA($BE$3:BE32))</f>
        <v>95420</v>
      </c>
      <c r="BH32" s="87">
        <v>44006</v>
      </c>
      <c r="BI32" s="87">
        <v>44021</v>
      </c>
      <c r="BJ32" s="89">
        <v>44140.706956018519</v>
      </c>
      <c r="BK32" s="90" t="str">
        <f t="shared" si="34"/>
        <v>55551</v>
      </c>
      <c r="BL32" s="90">
        <f t="shared" si="35"/>
        <v>0</v>
      </c>
      <c r="BM32" s="90">
        <f>IF(BQ32="","",COUNTA($BQ$3:BQ32))</f>
        <v>28</v>
      </c>
      <c r="BN32" s="90" t="str">
        <f t="shared" si="36"/>
        <v>1T 11       S</v>
      </c>
      <c r="BO32" s="90">
        <f t="shared" si="37"/>
        <v>6</v>
      </c>
      <c r="BP32" s="90" t="str">
        <f t="shared" si="38"/>
        <v>S</v>
      </c>
      <c r="BQ32" s="90" t="s">
        <v>288</v>
      </c>
      <c r="BR32" s="91">
        <f t="shared" si="39"/>
        <v>44006</v>
      </c>
      <c r="BS32" s="91" t="str">
        <f t="shared" si="40"/>
        <v/>
      </c>
      <c r="BT32" s="91">
        <f t="shared" si="41"/>
        <v>44006</v>
      </c>
      <c r="BU32" s="91">
        <f t="shared" si="42"/>
        <v>44021</v>
      </c>
      <c r="BV32" s="90" t="str">
        <f t="shared" si="43"/>
        <v/>
      </c>
      <c r="BW32" s="90" t="str">
        <f t="shared" si="44"/>
        <v/>
      </c>
      <c r="BX32" s="84">
        <v>0</v>
      </c>
      <c r="BY32" s="90" t="str">
        <f t="shared" si="33"/>
        <v/>
      </c>
      <c r="BZ32" s="86">
        <f t="shared" si="22"/>
        <v>44160.640208333331</v>
      </c>
      <c r="CA32" s="84">
        <f t="shared" si="23"/>
        <v>362</v>
      </c>
      <c r="CB32" s="84">
        <f t="shared" si="24"/>
        <v>55551</v>
      </c>
      <c r="CC32" s="84">
        <f t="shared" si="25"/>
        <v>0</v>
      </c>
      <c r="CD32" s="84">
        <f>IF(E32=15,IF(F32="S","",N33),IF(E32=11,IF(F32="P","",N31),IF(BX32="",IF(N32="","",N32),IF(BX32=2,"",IF(OR(BX32=0),100000+COUNTIF(BX$3:BX32,0),IF(N32="","",N32))))))</f>
        <v>100005</v>
      </c>
      <c r="CE32" s="84" t="str">
        <f t="shared" si="3"/>
        <v>1T 11       S</v>
      </c>
      <c r="CF32" s="84">
        <f t="shared" si="4"/>
        <v>6</v>
      </c>
      <c r="CG32" s="84">
        <f t="shared" si="26"/>
        <v>0</v>
      </c>
      <c r="CH32" s="87">
        <f t="shared" si="27"/>
        <v>44006</v>
      </c>
      <c r="CI32" s="87" t="str">
        <f t="shared" si="28"/>
        <v/>
      </c>
      <c r="CJ32" s="87">
        <f t="shared" si="29"/>
        <v>44006</v>
      </c>
      <c r="CK32" s="84">
        <f t="shared" si="30"/>
        <v>16</v>
      </c>
      <c r="CL32" s="84" t="str">
        <f t="shared" si="31"/>
        <v/>
      </c>
      <c r="CM32" s="84" t="str">
        <f t="shared" si="32"/>
        <v/>
      </c>
      <c r="CN32" s="84">
        <f>IF($E32=15,IF($F32="S","",IF(X33=0,"",X33)),IF($E32=11,IF($F32="P","",IF(X31=0,"",X31)),IF($BX32="",IF(X32="","",X32),IF($BX32=2,"",IF(OR($BX32=0),IF(A32="T_Tosai",101000+COUNTIF($BX$3:$BX32,0),""),IF(X32="","",X32))))))</f>
        <v>101005</v>
      </c>
      <c r="CO32" s="84" t="str">
        <f>IF($E32=15,IF($F32="S","",IF(Y33=0,"",Y33)),IF($E32=11,IF($F32="P","",IF(Y31=0,"",Y31)),IF($BX32="",IF(Y32="","",Y32),IF($BX32=2,"",IF(OR($BX32=0),IF(A32="T_Kyokyu",102000+COUNTIF($BX$3:$BX32,0),""),IF(Y32="","",Y32))))))</f>
        <v/>
      </c>
      <c r="CP32" s="84">
        <f>IF($E32=15,IF($F32="S","",IF(Z33=0,"",Z33)),IF($E32=11,IF($F32="P","",IF(Z31=0,"",Z31)),IF($BX32="",IF(Z32="","",Z32),IF($BX32=2,"",IF(OR($BX32=0),IF(B32="T_Sogumi",103000+COUNTIF($BX$3:$BX32,0),""),IF(Z32="","",Z32))))))</f>
        <v>103005</v>
      </c>
    </row>
    <row r="33" spans="1:94" s="92" customFormat="1">
      <c r="A33" s="81" t="s">
        <v>71</v>
      </c>
      <c r="B33" s="81" t="s">
        <v>73</v>
      </c>
      <c r="C33" s="93" t="s">
        <v>209</v>
      </c>
      <c r="D33" s="93" t="s">
        <v>209</v>
      </c>
      <c r="E33" s="83">
        <v>22</v>
      </c>
      <c r="F33" s="83" t="s">
        <v>167</v>
      </c>
      <c r="G33" s="84" t="s">
        <v>25</v>
      </c>
      <c r="H33" s="83" t="s">
        <v>287</v>
      </c>
      <c r="I33" s="85" t="s">
        <v>70</v>
      </c>
      <c r="J33" s="86"/>
      <c r="K33" s="84"/>
      <c r="L33" s="84"/>
      <c r="M33" s="84"/>
      <c r="N33" s="84"/>
      <c r="O33" s="84"/>
      <c r="P33" s="84"/>
      <c r="Q33" s="84"/>
      <c r="R33" s="87"/>
      <c r="S33" s="87"/>
      <c r="T33" s="87"/>
      <c r="U33" s="84"/>
      <c r="V33" s="84"/>
      <c r="W33" s="84"/>
      <c r="X33" s="88"/>
      <c r="Y33" s="88"/>
      <c r="Z33" s="88"/>
      <c r="AA33" s="86"/>
      <c r="AB33" s="88"/>
      <c r="AC33" s="88"/>
      <c r="AD33" s="87"/>
      <c r="AE33" s="88"/>
      <c r="AF33" s="87"/>
      <c r="AG33" s="87"/>
      <c r="AH33" s="87"/>
      <c r="AI33" s="87"/>
      <c r="AJ33" s="87"/>
      <c r="AK33" s="87"/>
      <c r="AL33" s="86">
        <v>44138.448310185187</v>
      </c>
      <c r="AM33" s="84">
        <v>0</v>
      </c>
      <c r="AN33" s="84">
        <v>55551</v>
      </c>
      <c r="AO33" s="84" t="s">
        <v>289</v>
      </c>
      <c r="AP33" s="84">
        <v>6</v>
      </c>
      <c r="AQ33" s="84">
        <f>IF(AO33="","",95000+COUNTA($AO$3:AO33))</f>
        <v>95021</v>
      </c>
      <c r="AR33" s="87">
        <v>44007</v>
      </c>
      <c r="AS33" s="86"/>
      <c r="AT33" s="84"/>
      <c r="AU33" s="84"/>
      <c r="AV33" s="84"/>
      <c r="AW33" s="84"/>
      <c r="AX33" s="84"/>
      <c r="AY33" s="84"/>
      <c r="AZ33" s="84"/>
      <c r="BA33" s="84"/>
      <c r="BB33" s="86">
        <v>44138.379212962966</v>
      </c>
      <c r="BC33" s="84">
        <v>0</v>
      </c>
      <c r="BD33" s="84">
        <v>55551</v>
      </c>
      <c r="BE33" s="84" t="s">
        <v>289</v>
      </c>
      <c r="BF33" s="84">
        <v>6</v>
      </c>
      <c r="BG33" s="84">
        <f>IF(BE33="","",95400+COUNTA($BE$3:BE33))</f>
        <v>95421</v>
      </c>
      <c r="BH33" s="87">
        <v>44007</v>
      </c>
      <c r="BI33" s="87">
        <v>44022</v>
      </c>
      <c r="BJ33" s="89">
        <v>44140.706956018519</v>
      </c>
      <c r="BK33" s="90" t="str">
        <f t="shared" si="34"/>
        <v>55551</v>
      </c>
      <c r="BL33" s="90">
        <f t="shared" si="35"/>
        <v>0</v>
      </c>
      <c r="BM33" s="90">
        <f>IF(BQ33="","",COUNTA($BQ$3:BQ33))</f>
        <v>29</v>
      </c>
      <c r="BN33" s="90" t="str">
        <f t="shared" si="36"/>
        <v>1T 12       C</v>
      </c>
      <c r="BO33" s="90">
        <f t="shared" si="37"/>
        <v>6</v>
      </c>
      <c r="BP33" s="90" t="str">
        <f t="shared" si="38"/>
        <v>C</v>
      </c>
      <c r="BQ33" s="90" t="s">
        <v>288</v>
      </c>
      <c r="BR33" s="91">
        <f t="shared" si="39"/>
        <v>44007</v>
      </c>
      <c r="BS33" s="91" t="str">
        <f t="shared" si="40"/>
        <v/>
      </c>
      <c r="BT33" s="91">
        <f t="shared" si="41"/>
        <v>44007</v>
      </c>
      <c r="BU33" s="91">
        <f t="shared" si="42"/>
        <v>44022</v>
      </c>
      <c r="BV33" s="90" t="str">
        <f t="shared" si="43"/>
        <v/>
      </c>
      <c r="BW33" s="90" t="str">
        <f t="shared" si="44"/>
        <v/>
      </c>
      <c r="BX33" s="84">
        <v>0</v>
      </c>
      <c r="BY33" s="90" t="str">
        <f t="shared" si="33"/>
        <v/>
      </c>
      <c r="BZ33" s="86">
        <f t="shared" si="22"/>
        <v>44160.640208333331</v>
      </c>
      <c r="CA33" s="84">
        <f t="shared" si="23"/>
        <v>362</v>
      </c>
      <c r="CB33" s="84">
        <f t="shared" si="24"/>
        <v>55551</v>
      </c>
      <c r="CC33" s="84">
        <f t="shared" si="25"/>
        <v>0</v>
      </c>
      <c r="CD33" s="84">
        <f>IF(E33=15,IF(F33="S","",N34),IF(E33=11,IF(F33="P","",N32),IF(BX33="",IF(N33="","",N33),IF(BX33=2,"",IF(OR(BX33=0),100000+COUNTIF(BX$3:BX33,0),IF(N33="","",N33))))))</f>
        <v>100006</v>
      </c>
      <c r="CE33" s="84" t="str">
        <f t="shared" si="3"/>
        <v>1T 12       C</v>
      </c>
      <c r="CF33" s="84">
        <f t="shared" si="4"/>
        <v>6</v>
      </c>
      <c r="CG33" s="84">
        <f t="shared" si="26"/>
        <v>0</v>
      </c>
      <c r="CH33" s="87">
        <f t="shared" si="27"/>
        <v>44007</v>
      </c>
      <c r="CI33" s="87" t="str">
        <f t="shared" si="28"/>
        <v/>
      </c>
      <c r="CJ33" s="87">
        <f t="shared" si="29"/>
        <v>44007</v>
      </c>
      <c r="CK33" s="84">
        <f t="shared" si="30"/>
        <v>16</v>
      </c>
      <c r="CL33" s="84" t="str">
        <f t="shared" si="31"/>
        <v/>
      </c>
      <c r="CM33" s="84" t="str">
        <f t="shared" si="32"/>
        <v/>
      </c>
      <c r="CN33" s="84">
        <f>IF($E33=15,IF($F33="S","",IF(X34=0,"",X34)),IF($E33=11,IF($F33="P","",IF(X32=0,"",X32)),IF($BX33="",IF(X33="","",X33),IF($BX33=2,"",IF(OR($BX33=0),IF(A33="T_Tosai",101000+COUNTIF($BX$3:$BX33,0),""),IF(X33="","",X33))))))</f>
        <v>101006</v>
      </c>
      <c r="CO33" s="84" t="str">
        <f>IF($E33=15,IF($F33="S","",IF(Y34=0,"",Y34)),IF($E33=11,IF($F33="P","",IF(Y32=0,"",Y32)),IF($BX33="",IF(Y33="","",Y33),IF($BX33=2,"",IF(OR($BX33=0),IF(A33="T_Kyokyu",102000+COUNTIF($BX$3:$BX33,0),""),IF(Y33="","",Y33))))))</f>
        <v/>
      </c>
      <c r="CP33" s="84">
        <f>IF($E33=15,IF($F33="S","",IF(Z34=0,"",Z34)),IF($E33=11,IF($F33="P","",IF(Z32=0,"",Z32)),IF($BX33="",IF(Z33="","",Z33),IF($BX33=2,"",IF(OR($BX33=0),IF(B33="T_Sogumi",103000+COUNTIF($BX$3:$BX33,0),""),IF(Z33="","",Z33))))))</f>
        <v>103006</v>
      </c>
    </row>
    <row r="34" spans="1:94">
      <c r="A34" s="7" t="s">
        <v>71</v>
      </c>
      <c r="B34" s="7" t="s">
        <v>73</v>
      </c>
      <c r="C34" s="48" t="s">
        <v>209</v>
      </c>
      <c r="D34" s="48" t="s">
        <v>210</v>
      </c>
      <c r="E34" s="3">
        <v>1</v>
      </c>
      <c r="F34" s="3" t="s">
        <v>25</v>
      </c>
      <c r="G34" s="3" t="s">
        <v>26</v>
      </c>
      <c r="H34" s="3" t="s">
        <v>27</v>
      </c>
      <c r="I34" s="16" t="s">
        <v>69</v>
      </c>
      <c r="J34" s="30">
        <v>44139.704409722224</v>
      </c>
      <c r="K34" s="15">
        <v>362</v>
      </c>
      <c r="L34" s="15">
        <v>55551</v>
      </c>
      <c r="M34" s="15">
        <v>0</v>
      </c>
      <c r="N34" s="15">
        <f>IF(AD34="","",94000+COUNTA($AD$3:AD34))</f>
        <v>94029</v>
      </c>
      <c r="O34" s="15" t="s">
        <v>171</v>
      </c>
      <c r="P34" s="15">
        <v>7</v>
      </c>
      <c r="Q34" s="15">
        <v>0</v>
      </c>
      <c r="R34" s="19">
        <v>43987</v>
      </c>
      <c r="S34" s="19"/>
      <c r="T34" s="19">
        <v>43987</v>
      </c>
      <c r="U34" s="15">
        <v>16</v>
      </c>
      <c r="V34" s="15"/>
      <c r="W34" s="15"/>
      <c r="X34" s="32">
        <f>IF(R34="","",94500+COUNTA($R$3:R34))</f>
        <v>94524</v>
      </c>
      <c r="Y34" s="32"/>
      <c r="Z34" s="32">
        <f>IF(T34="","",97500+COUNTA($T$3:T34))</f>
        <v>97524</v>
      </c>
      <c r="AA34" s="30">
        <v>44139.704409722224</v>
      </c>
      <c r="AB34" s="32">
        <f t="shared" si="10"/>
        <v>1001</v>
      </c>
      <c r="AC34" s="32">
        <f>IF(AB34="","",COUNTIF($AB$3:AB34,1001))</f>
        <v>24</v>
      </c>
      <c r="AD34" s="19" t="s">
        <v>171</v>
      </c>
      <c r="AE34" s="32">
        <v>7</v>
      </c>
      <c r="AF34" s="19" t="s">
        <v>25</v>
      </c>
      <c r="AG34" s="19" t="s">
        <v>143</v>
      </c>
      <c r="AH34" s="19">
        <v>43987</v>
      </c>
      <c r="AI34" s="19"/>
      <c r="AJ34" s="19">
        <v>43987</v>
      </c>
      <c r="AK34" s="19">
        <v>44002</v>
      </c>
      <c r="AL34" s="30">
        <v>44138.448310185187</v>
      </c>
      <c r="AM34" s="15">
        <v>0</v>
      </c>
      <c r="AN34" s="15">
        <v>55551</v>
      </c>
      <c r="AO34" s="15" t="s">
        <v>172</v>
      </c>
      <c r="AP34" s="15">
        <v>7</v>
      </c>
      <c r="AQ34" s="15">
        <f>IF(AO34="","",95000+COUNTA($AO$3:AO34))</f>
        <v>95022</v>
      </c>
      <c r="AR34" s="19">
        <v>43987</v>
      </c>
      <c r="AS34" s="30"/>
      <c r="AT34" s="15"/>
      <c r="AU34" s="15"/>
      <c r="AV34" s="15"/>
      <c r="AW34" s="15"/>
      <c r="AX34" s="15"/>
      <c r="AY34" s="15"/>
      <c r="AZ34" s="15" t="str">
        <f>IF(AV34="","",95200+COUNTA($AV$3:AV34))</f>
        <v/>
      </c>
      <c r="BA34" s="15"/>
      <c r="BB34" s="30">
        <v>44138.379212962966</v>
      </c>
      <c r="BC34" s="15">
        <v>0</v>
      </c>
      <c r="BD34" s="15">
        <v>55551</v>
      </c>
      <c r="BE34" s="15" t="s">
        <v>172</v>
      </c>
      <c r="BF34" s="15">
        <v>7</v>
      </c>
      <c r="BG34" s="15">
        <f>IF(BE34="","",95400+COUNTA($BE$3:BE34))</f>
        <v>95422</v>
      </c>
      <c r="BH34" s="19">
        <v>43986</v>
      </c>
      <c r="BI34" s="19">
        <v>44002</v>
      </c>
      <c r="BJ34" s="104">
        <v>44140.706956018519</v>
      </c>
      <c r="BK34" s="105" t="str">
        <f t="shared" si="11"/>
        <v>55551</v>
      </c>
      <c r="BL34" s="105">
        <f t="shared" si="12"/>
        <v>0</v>
      </c>
      <c r="BM34" s="105">
        <f>IF(BQ34="","",COUNTA($BQ$3:BQ34))</f>
        <v>30</v>
      </c>
      <c r="BN34" s="105" t="str">
        <f t="shared" si="13"/>
        <v>3T  2       P</v>
      </c>
      <c r="BO34" s="105">
        <f t="shared" si="14"/>
        <v>7</v>
      </c>
      <c r="BP34" s="105" t="str">
        <f t="shared" si="15"/>
        <v>P</v>
      </c>
      <c r="BQ34" s="105" t="s">
        <v>219</v>
      </c>
      <c r="BR34" s="106">
        <f t="shared" si="16"/>
        <v>43987</v>
      </c>
      <c r="BS34" s="106" t="str">
        <f t="shared" si="17"/>
        <v/>
      </c>
      <c r="BT34" s="106">
        <f t="shared" si="18"/>
        <v>43986</v>
      </c>
      <c r="BU34" s="106">
        <f t="shared" si="19"/>
        <v>44002</v>
      </c>
      <c r="BV34" s="105" t="str">
        <f t="shared" si="20"/>
        <v/>
      </c>
      <c r="BW34" s="105" t="str">
        <f t="shared" si="21"/>
        <v/>
      </c>
      <c r="BX34" s="107">
        <v>1</v>
      </c>
      <c r="BY34" s="105" t="str">
        <f t="shared" si="33"/>
        <v>3T  2       C</v>
      </c>
      <c r="BZ34" s="30">
        <f t="shared" si="22"/>
        <v>44160.640208333331</v>
      </c>
      <c r="CA34" s="15">
        <f t="shared" si="23"/>
        <v>362</v>
      </c>
      <c r="CB34" s="15">
        <f t="shared" si="24"/>
        <v>55551</v>
      </c>
      <c r="CC34" s="15">
        <f t="shared" si="25"/>
        <v>0</v>
      </c>
      <c r="CD34" s="15">
        <f>IF(E34=15,IF(F34="S","",N35),IF(E34=11,IF(F34="P","",N33),IF(BX34="",IF(N34="","",N34),IF(BX34=2,"",IF(OR(BX34=0),100000+COUNTIF(BX$3:BX34,0),IF(N34="","",N34))))))</f>
        <v>94029</v>
      </c>
      <c r="CE34" s="15" t="str">
        <f t="shared" si="3"/>
        <v>3T  2       P</v>
      </c>
      <c r="CF34" s="15">
        <f t="shared" si="4"/>
        <v>7</v>
      </c>
      <c r="CG34" s="15">
        <f t="shared" si="26"/>
        <v>0</v>
      </c>
      <c r="CH34" s="19">
        <f t="shared" si="27"/>
        <v>43987</v>
      </c>
      <c r="CI34" s="19" t="str">
        <f t="shared" si="28"/>
        <v/>
      </c>
      <c r="CJ34" s="19">
        <f t="shared" si="29"/>
        <v>43986</v>
      </c>
      <c r="CK34" s="15">
        <f t="shared" si="30"/>
        <v>17</v>
      </c>
      <c r="CL34" s="15" t="str">
        <f t="shared" si="31"/>
        <v/>
      </c>
      <c r="CM34" s="15" t="str">
        <f t="shared" si="32"/>
        <v/>
      </c>
      <c r="CN34" s="15">
        <f>IF($E34=15,IF($F34="S","",IF(X35=0,"",X35)),IF($E34=11,IF($F34="P","",IF(X33=0,"",X33)),IF($BX34="",IF(X34="","",X34),IF($BX34=2,"",IF(OR($BX34=0),IF(A34="T_Tosai",101000+COUNTIF($BX$3:$BX34,0),""),IF(X34="","",X34))))))</f>
        <v>94524</v>
      </c>
      <c r="CO34" s="15" t="str">
        <f>IF($E34=15,IF($F34="S","",IF(Y35=0,"",Y35)),IF($E34=11,IF($F34="P","",IF(Y33=0,"",Y33)),IF($BX34="",IF(Y34="","",Y34),IF($BX34=2,"",IF(OR($BX34=0),IF(A34="T_Kyokyu",102000+COUNTIF($BX$3:$BX34,0),""),IF(Y34="","",Y34))))))</f>
        <v/>
      </c>
      <c r="CP34" s="15">
        <f>IF($E34=15,IF($F34="S","",IF(Z35=0,"",Z35)),IF($E34=11,IF($F34="P","",IF(Z33=0,"",Z33)),IF($BX34="",IF(Z34="","",Z34),IF($BX34=2,"",IF(OR($BX34=0),IF(B34="T_Sogumi",103000+COUNTIF($BX$3:$BX34,0),""),IF(Z34="","",Z34))))))</f>
        <v>97524</v>
      </c>
    </row>
    <row r="35" spans="1:94">
      <c r="A35" s="7" t="s">
        <v>71</v>
      </c>
      <c r="B35" s="7" t="s">
        <v>73</v>
      </c>
      <c r="C35" s="49" t="s">
        <v>209</v>
      </c>
      <c r="D35" s="49" t="s">
        <v>210</v>
      </c>
      <c r="E35" s="4">
        <v>1</v>
      </c>
      <c r="F35" s="4"/>
      <c r="G35" s="4" t="s">
        <v>28</v>
      </c>
      <c r="H35" s="4"/>
      <c r="I35" s="17" t="s">
        <v>70</v>
      </c>
      <c r="J35" s="4"/>
      <c r="K35" s="4"/>
      <c r="L35" s="4"/>
      <c r="M35" s="4"/>
      <c r="N35" s="4" t="str">
        <f>IF(AD35="","",94000+COUNTA($AD$3:AD35))</f>
        <v/>
      </c>
      <c r="O35" s="4"/>
      <c r="P35" s="4"/>
      <c r="Q35" s="4"/>
      <c r="R35" s="9"/>
      <c r="S35" s="9"/>
      <c r="T35" s="9"/>
      <c r="U35" s="4"/>
      <c r="V35" s="4"/>
      <c r="W35" s="4"/>
      <c r="X35" s="33" t="str">
        <f>IF(R35="","",94500+COUNTA($R$3:R35))</f>
        <v/>
      </c>
      <c r="Y35" s="33"/>
      <c r="Z35" s="33" t="str">
        <f>IF(T35="","",97500+COUNTA($T$3:T35))</f>
        <v/>
      </c>
      <c r="AA35" s="6" t="s">
        <v>134</v>
      </c>
      <c r="AB35" s="33" t="str">
        <f t="shared" si="10"/>
        <v/>
      </c>
      <c r="AC35" s="33" t="str">
        <f>IF(AB35="","",COUNTIF($AB$3:AB35,1001))</f>
        <v/>
      </c>
      <c r="AD35" s="9"/>
      <c r="AE35" s="33" t="s">
        <v>134</v>
      </c>
      <c r="AF35" s="9" t="s">
        <v>134</v>
      </c>
      <c r="AG35" s="9" t="s">
        <v>134</v>
      </c>
      <c r="AH35" s="9" t="s">
        <v>134</v>
      </c>
      <c r="AI35" s="9"/>
      <c r="AJ35" s="9" t="s">
        <v>134</v>
      </c>
      <c r="AK35" s="9"/>
      <c r="AL35" s="6">
        <v>44138.448310185187</v>
      </c>
      <c r="AM35" s="4">
        <v>0</v>
      </c>
      <c r="AN35" s="4">
        <v>55551</v>
      </c>
      <c r="AO35" s="4" t="s">
        <v>173</v>
      </c>
      <c r="AP35" s="4">
        <v>7</v>
      </c>
      <c r="AQ35" s="4">
        <f>IF(AO35="","",95000+COUNTA($AO$3:AO35))</f>
        <v>95023</v>
      </c>
      <c r="AR35" s="9">
        <v>43988</v>
      </c>
      <c r="AS35" s="6"/>
      <c r="AT35" s="4"/>
      <c r="AU35" s="4"/>
      <c r="AV35" s="4"/>
      <c r="AW35" s="4"/>
      <c r="AX35" s="4"/>
      <c r="AY35" s="4"/>
      <c r="AZ35" s="4" t="str">
        <f>IF(AV35="","",95200+COUNTA($AV$3:AV35))</f>
        <v/>
      </c>
      <c r="BA35" s="4"/>
      <c r="BB35" s="6">
        <v>44138.379212962966</v>
      </c>
      <c r="BC35" s="4">
        <v>0</v>
      </c>
      <c r="BD35" s="4">
        <v>55551</v>
      </c>
      <c r="BE35" s="4" t="s">
        <v>173</v>
      </c>
      <c r="BF35" s="4">
        <v>7</v>
      </c>
      <c r="BG35" s="4">
        <f>IF(BE35="","",95400+COUNTA($BE$3:BE35))</f>
        <v>95423</v>
      </c>
      <c r="BH35" s="9">
        <v>43988</v>
      </c>
      <c r="BI35" s="9">
        <v>44004</v>
      </c>
      <c r="BJ35" s="100">
        <v>44140.706956018519</v>
      </c>
      <c r="BK35" s="101" t="str">
        <f t="shared" si="11"/>
        <v>55551</v>
      </c>
      <c r="BL35" s="101">
        <f t="shared" si="12"/>
        <v>0</v>
      </c>
      <c r="BM35" s="101">
        <f>IF(BQ35="","",COUNTA($BQ$3:BQ35))</f>
        <v>31</v>
      </c>
      <c r="BN35" s="101" t="str">
        <f t="shared" si="13"/>
        <v>3T  2       S</v>
      </c>
      <c r="BO35" s="101">
        <f t="shared" si="14"/>
        <v>7</v>
      </c>
      <c r="BP35" s="101" t="str">
        <f t="shared" si="15"/>
        <v>S</v>
      </c>
      <c r="BQ35" s="101" t="s">
        <v>288</v>
      </c>
      <c r="BR35" s="102">
        <f t="shared" si="16"/>
        <v>43988</v>
      </c>
      <c r="BS35" s="102" t="str">
        <f t="shared" si="17"/>
        <v/>
      </c>
      <c r="BT35" s="102">
        <f t="shared" si="18"/>
        <v>43988</v>
      </c>
      <c r="BU35" s="102">
        <f t="shared" si="19"/>
        <v>44004</v>
      </c>
      <c r="BV35" s="101" t="str">
        <f t="shared" si="20"/>
        <v/>
      </c>
      <c r="BW35" s="101" t="str">
        <f t="shared" si="21"/>
        <v/>
      </c>
      <c r="BX35" s="103">
        <v>0</v>
      </c>
      <c r="BY35" s="101" t="str">
        <f t="shared" si="33"/>
        <v/>
      </c>
      <c r="BZ35" s="6">
        <f t="shared" si="22"/>
        <v>44160.640208333331</v>
      </c>
      <c r="CA35" s="4">
        <f t="shared" si="23"/>
        <v>362</v>
      </c>
      <c r="CB35" s="4">
        <f t="shared" si="24"/>
        <v>55551</v>
      </c>
      <c r="CC35" s="4">
        <f t="shared" si="25"/>
        <v>0</v>
      </c>
      <c r="CD35" s="4">
        <f>IF(E35=15,IF(F35="S","",N36),IF(E35=11,IF(F35="P","",N34),IF(BX35="",IF(N35="","",N35),IF(BX35=2,"",IF(OR(BX35=0),100000+COUNTIF(BX$3:BX35,0),IF(N35="","",N35))))))</f>
        <v>100007</v>
      </c>
      <c r="CE35" s="4" t="str">
        <f t="shared" si="3"/>
        <v>3T  2       S</v>
      </c>
      <c r="CF35" s="4">
        <f t="shared" si="4"/>
        <v>7</v>
      </c>
      <c r="CG35" s="4">
        <f t="shared" si="26"/>
        <v>0</v>
      </c>
      <c r="CH35" s="9">
        <f t="shared" si="27"/>
        <v>43988</v>
      </c>
      <c r="CI35" s="9" t="str">
        <f t="shared" si="28"/>
        <v/>
      </c>
      <c r="CJ35" s="9">
        <f t="shared" si="29"/>
        <v>43988</v>
      </c>
      <c r="CK35" s="4">
        <f t="shared" si="30"/>
        <v>17</v>
      </c>
      <c r="CL35" s="4" t="str">
        <f t="shared" si="31"/>
        <v/>
      </c>
      <c r="CM35" s="4" t="str">
        <f t="shared" si="32"/>
        <v/>
      </c>
      <c r="CN35" s="4">
        <f>IF($E35=15,IF($F35="S","",IF(X36=0,"",X36)),IF($E35=11,IF($F35="P","",IF(X34=0,"",X34)),IF($BX35="",IF(X35="","",X35),IF($BX35=2,"",IF(OR($BX35=0),IF(A35="T_Tosai",101000+COUNTIF($BX$3:$BX35,0),""),IF(X35="","",X35))))))</f>
        <v>101007</v>
      </c>
      <c r="CO35" s="4" t="str">
        <f>IF($E35=15,IF($F35="S","",IF(Y36=0,"",Y36)),IF($E35=11,IF($F35="P","",IF(Y34=0,"",Y34)),IF($BX35="",IF(Y35="","",Y35),IF($BX35=2,"",IF(OR($BX35=0),IF(A35="T_Kyokyu",102000+COUNTIF($BX$3:$BX35,0),""),IF(Y35="","",Y35))))))</f>
        <v/>
      </c>
      <c r="CP35" s="4">
        <f>IF($E35=15,IF($F35="S","",IF(Z36=0,"",Z36)),IF($E35=11,IF($F35="P","",IF(Z34=0,"",Z34)),IF($BX35="",IF(Z35="","",Z35),IF($BX35=2,"",IF(OR($BX35=0),IF(B35="T_Sogumi",103000+COUNTIF($BX$3:$BX35,0),""),IF(Z35="","",Z35))))))</f>
        <v>103007</v>
      </c>
    </row>
    <row r="36" spans="1:94">
      <c r="A36" s="7" t="s">
        <v>71</v>
      </c>
      <c r="B36" s="7" t="s">
        <v>73</v>
      </c>
      <c r="C36" s="49" t="s">
        <v>209</v>
      </c>
      <c r="D36" s="49" t="s">
        <v>210</v>
      </c>
      <c r="E36" s="2">
        <v>2</v>
      </c>
      <c r="F36" s="2" t="s">
        <v>25</v>
      </c>
      <c r="G36" s="2" t="s">
        <v>26</v>
      </c>
      <c r="H36" s="2" t="s">
        <v>29</v>
      </c>
      <c r="I36" s="14" t="s">
        <v>69</v>
      </c>
      <c r="J36" s="12">
        <v>44139.704409722224</v>
      </c>
      <c r="K36" s="2">
        <v>362</v>
      </c>
      <c r="L36" s="2">
        <v>55551</v>
      </c>
      <c r="M36" s="2">
        <v>0</v>
      </c>
      <c r="N36" s="2">
        <f>IF(AD36="","",94000+COUNTA($AD$3:AD36))</f>
        <v>94030</v>
      </c>
      <c r="O36" s="2" t="s">
        <v>171</v>
      </c>
      <c r="P36" s="2">
        <v>6</v>
      </c>
      <c r="Q36" s="2">
        <v>0</v>
      </c>
      <c r="R36" s="20">
        <v>43989</v>
      </c>
      <c r="S36" s="10"/>
      <c r="T36" s="20">
        <v>43989</v>
      </c>
      <c r="U36" s="2">
        <v>16</v>
      </c>
      <c r="V36" s="2"/>
      <c r="W36" s="2"/>
      <c r="X36" s="34">
        <f>IF(R36="","",94500+COUNTA($R$3:R36))</f>
        <v>94525</v>
      </c>
      <c r="Y36" s="35"/>
      <c r="Z36" s="35">
        <f>IF(T36="","",97500+COUNTA($T$3:T36))</f>
        <v>97525</v>
      </c>
      <c r="AA36" s="12">
        <v>44139.704409722224</v>
      </c>
      <c r="AB36" s="35">
        <f t="shared" si="10"/>
        <v>1001</v>
      </c>
      <c r="AC36" s="35">
        <f>IF(AB36="","",COUNTIF($AB$3:AB36,1001))</f>
        <v>25</v>
      </c>
      <c r="AD36" s="10" t="s">
        <v>171</v>
      </c>
      <c r="AE36" s="35">
        <v>6</v>
      </c>
      <c r="AF36" s="10" t="s">
        <v>25</v>
      </c>
      <c r="AG36" s="10" t="s">
        <v>143</v>
      </c>
      <c r="AH36" s="10">
        <v>43989</v>
      </c>
      <c r="AI36" s="10"/>
      <c r="AJ36" s="10">
        <v>43989</v>
      </c>
      <c r="AK36" s="10">
        <v>44004</v>
      </c>
      <c r="AL36" s="12">
        <v>44138.448310185187</v>
      </c>
      <c r="AM36" s="2">
        <v>0</v>
      </c>
      <c r="AN36" s="2">
        <v>55551</v>
      </c>
      <c r="AO36" s="2" t="s">
        <v>172</v>
      </c>
      <c r="AP36" s="2">
        <v>6</v>
      </c>
      <c r="AQ36" s="3">
        <f>IF(AO36="","",95000+COUNTA($AO$3:AO36))</f>
        <v>95024</v>
      </c>
      <c r="AR36" s="20">
        <v>43989</v>
      </c>
      <c r="AS36" s="38"/>
      <c r="AT36" s="13"/>
      <c r="AU36" s="13"/>
      <c r="AV36" s="13"/>
      <c r="AW36" s="13"/>
      <c r="AX36" s="13"/>
      <c r="AY36" s="13"/>
      <c r="AZ36" s="13" t="str">
        <f>IF(AV36="","",95200+COUNTA($AV$3:AV36))</f>
        <v/>
      </c>
      <c r="BA36" s="13"/>
      <c r="BB36" s="12">
        <v>44138.379212962966</v>
      </c>
      <c r="BC36" s="2">
        <v>0</v>
      </c>
      <c r="BD36" s="2">
        <v>55551</v>
      </c>
      <c r="BE36" s="2" t="s">
        <v>172</v>
      </c>
      <c r="BF36" s="2">
        <v>6</v>
      </c>
      <c r="BG36" s="3">
        <f>IF(BE36="","",95400+COUNTA($BE$3:BE36))</f>
        <v>95424</v>
      </c>
      <c r="BH36" s="20">
        <v>43989</v>
      </c>
      <c r="BI36" s="20">
        <v>44005</v>
      </c>
      <c r="BJ36" s="89">
        <v>44140.706956018519</v>
      </c>
      <c r="BK36" s="90" t="str">
        <f t="shared" si="11"/>
        <v>55551</v>
      </c>
      <c r="BL36" s="90">
        <f t="shared" si="12"/>
        <v>0</v>
      </c>
      <c r="BM36" s="90">
        <f>IF(BQ36="","",COUNTA($BQ$3:BQ36))</f>
        <v>32</v>
      </c>
      <c r="BN36" s="90" t="str">
        <f t="shared" si="13"/>
        <v>3T  2       P</v>
      </c>
      <c r="BO36" s="90">
        <f t="shared" si="14"/>
        <v>6</v>
      </c>
      <c r="BP36" s="90" t="str">
        <f t="shared" si="15"/>
        <v>P</v>
      </c>
      <c r="BQ36" s="90" t="s">
        <v>219</v>
      </c>
      <c r="BR36" s="91">
        <f t="shared" si="16"/>
        <v>43989</v>
      </c>
      <c r="BS36" s="91" t="str">
        <f t="shared" si="17"/>
        <v/>
      </c>
      <c r="BT36" s="91">
        <f t="shared" si="18"/>
        <v>43989</v>
      </c>
      <c r="BU36" s="91">
        <f t="shared" si="19"/>
        <v>44005</v>
      </c>
      <c r="BV36" s="90" t="str">
        <f t="shared" si="20"/>
        <v/>
      </c>
      <c r="BW36" s="90" t="str">
        <f t="shared" si="21"/>
        <v/>
      </c>
      <c r="BX36" s="84">
        <v>1</v>
      </c>
      <c r="BY36" s="90" t="str">
        <f t="shared" si="33"/>
        <v>3T  2       C</v>
      </c>
      <c r="BZ36" s="12">
        <f t="shared" si="22"/>
        <v>44160.640208333331</v>
      </c>
      <c r="CA36" s="2">
        <f t="shared" si="23"/>
        <v>362</v>
      </c>
      <c r="CB36" s="2">
        <f t="shared" si="24"/>
        <v>55551</v>
      </c>
      <c r="CC36" s="2">
        <f t="shared" si="25"/>
        <v>0</v>
      </c>
      <c r="CD36" s="2">
        <f>IF(E36=15,IF(F36="S","",N37),IF(E36=11,IF(F36="P","",N35),IF(BX36="",IF(N36="","",N36),IF(BX36=2,"",IF(OR(BX36=0),100000+COUNTIF(BX$3:BX36,0),IF(N36="","",N36))))))</f>
        <v>94030</v>
      </c>
      <c r="CE36" s="2" t="str">
        <f t="shared" si="3"/>
        <v>3T  2       P</v>
      </c>
      <c r="CF36" s="2">
        <f t="shared" si="4"/>
        <v>6</v>
      </c>
      <c r="CG36" s="2">
        <f t="shared" si="26"/>
        <v>0</v>
      </c>
      <c r="CH36" s="10">
        <f t="shared" si="27"/>
        <v>43989</v>
      </c>
      <c r="CI36" s="10" t="str">
        <f t="shared" si="28"/>
        <v/>
      </c>
      <c r="CJ36" s="10">
        <f t="shared" si="29"/>
        <v>43989</v>
      </c>
      <c r="CK36" s="2">
        <f t="shared" si="30"/>
        <v>17</v>
      </c>
      <c r="CL36" s="2" t="str">
        <f t="shared" si="31"/>
        <v/>
      </c>
      <c r="CM36" s="2" t="str">
        <f t="shared" si="32"/>
        <v/>
      </c>
      <c r="CN36" s="2">
        <f>IF($E36=15,IF($F36="S","",IF(X37=0,"",X37)),IF($E36=11,IF($F36="P","",IF(X35=0,"",X35)),IF($BX36="",IF(X36="","",X36),IF($BX36=2,"",IF(OR($BX36=0),IF(A36="T_Tosai",101000+COUNTIF($BX$3:$BX36,0),""),IF(X36="","",X36))))))</f>
        <v>94525</v>
      </c>
      <c r="CO36" s="2" t="str">
        <f>IF($E36=15,IF($F36="S","",IF(Y37=0,"",Y37)),IF($E36=11,IF($F36="P","",IF(Y35=0,"",Y35)),IF($BX36="",IF(Y36="","",Y36),IF($BX36=2,"",IF(OR($BX36=0),IF(A36="T_Kyokyu",102000+COUNTIF($BX$3:$BX36,0),""),IF(Y36="","",Y36))))))</f>
        <v/>
      </c>
      <c r="CP36" s="2">
        <f>IF($E36=15,IF($F36="S","",IF(Z37=0,"",Z37)),IF($E36=11,IF($F36="P","",IF(Z35=0,"",Z35)),IF($BX36="",IF(Z36="","",Z36),IF($BX36=2,"",IF(OR($BX36=0),IF(B36="T_Sogumi",103000+COUNTIF($BX$3:$BX36,0),""),IF(Z36="","",Z36))))))</f>
        <v>97525</v>
      </c>
    </row>
    <row r="37" spans="1:94">
      <c r="A37" s="7" t="s">
        <v>71</v>
      </c>
      <c r="B37" s="7" t="s">
        <v>73</v>
      </c>
      <c r="C37" s="49" t="s">
        <v>209</v>
      </c>
      <c r="D37" s="49" t="s">
        <v>210</v>
      </c>
      <c r="E37" s="2">
        <v>3</v>
      </c>
      <c r="F37" s="2" t="s">
        <v>25</v>
      </c>
      <c r="G37" s="2" t="s">
        <v>28</v>
      </c>
      <c r="H37" s="2" t="s">
        <v>30</v>
      </c>
      <c r="I37" s="14" t="s">
        <v>69</v>
      </c>
      <c r="J37" s="12">
        <v>44139.704409722224</v>
      </c>
      <c r="K37" s="2">
        <v>362</v>
      </c>
      <c r="L37" s="2">
        <v>55551</v>
      </c>
      <c r="M37" s="2">
        <v>0</v>
      </c>
      <c r="N37" s="2">
        <f>IF(AD37="","",94000+COUNTA($AD$3:AD37))</f>
        <v>94031</v>
      </c>
      <c r="O37" s="2" t="s">
        <v>171</v>
      </c>
      <c r="P37" s="2">
        <v>5</v>
      </c>
      <c r="Q37" s="2">
        <v>0</v>
      </c>
      <c r="R37" s="20">
        <v>43990</v>
      </c>
      <c r="S37" s="10"/>
      <c r="T37" s="20">
        <v>43990</v>
      </c>
      <c r="U37" s="2">
        <v>16</v>
      </c>
      <c r="V37" s="2"/>
      <c r="W37" s="2"/>
      <c r="X37" s="34">
        <f>IF(R37="","",94500+COUNTA($R$3:R37))</f>
        <v>94526</v>
      </c>
      <c r="Y37" s="35"/>
      <c r="Z37" s="35">
        <f>IF(T37="","",97500+COUNTA($T$3:T37))</f>
        <v>97526</v>
      </c>
      <c r="AA37" s="12">
        <v>44139.704409722224</v>
      </c>
      <c r="AB37" s="35">
        <f t="shared" si="10"/>
        <v>1001</v>
      </c>
      <c r="AC37" s="35">
        <f>IF(AB37="","",COUNTIF($AB$3:AB37,1001))</f>
        <v>26</v>
      </c>
      <c r="AD37" s="10" t="s">
        <v>171</v>
      </c>
      <c r="AE37" s="35">
        <v>5</v>
      </c>
      <c r="AF37" s="10" t="s">
        <v>25</v>
      </c>
      <c r="AG37" s="10" t="s">
        <v>143</v>
      </c>
      <c r="AH37" s="10">
        <v>43990</v>
      </c>
      <c r="AI37" s="10"/>
      <c r="AJ37" s="10">
        <v>43990</v>
      </c>
      <c r="AK37" s="10">
        <v>44005</v>
      </c>
      <c r="AL37" s="12">
        <v>44138.448310185187</v>
      </c>
      <c r="AM37" s="2">
        <v>0</v>
      </c>
      <c r="AN37" s="2">
        <v>55551</v>
      </c>
      <c r="AO37" s="2" t="s">
        <v>173</v>
      </c>
      <c r="AP37" s="2">
        <v>5</v>
      </c>
      <c r="AQ37" s="3">
        <f>IF(AO37="","",95000+COUNTA($AO$3:AO37))</f>
        <v>95025</v>
      </c>
      <c r="AR37" s="20">
        <v>43990</v>
      </c>
      <c r="AS37" s="38"/>
      <c r="AT37" s="13"/>
      <c r="AU37" s="13"/>
      <c r="AV37" s="13"/>
      <c r="AW37" s="13"/>
      <c r="AX37" s="13"/>
      <c r="AY37" s="13"/>
      <c r="AZ37" s="13" t="str">
        <f>IF(AV37="","",95200+COUNTA($AV$3:AV37))</f>
        <v/>
      </c>
      <c r="BA37" s="13"/>
      <c r="BB37" s="12">
        <v>44138.379212962966</v>
      </c>
      <c r="BC37" s="2">
        <v>0</v>
      </c>
      <c r="BD37" s="2">
        <v>55551</v>
      </c>
      <c r="BE37" s="2" t="s">
        <v>173</v>
      </c>
      <c r="BF37" s="2">
        <v>5</v>
      </c>
      <c r="BG37" s="3">
        <f>IF(BE37="","",95400+COUNTA($BE$3:BE37))</f>
        <v>95425</v>
      </c>
      <c r="BH37" s="20">
        <v>43986</v>
      </c>
      <c r="BI37" s="20">
        <v>44006</v>
      </c>
      <c r="BJ37" s="89">
        <v>44140.706956018519</v>
      </c>
      <c r="BK37" s="90" t="str">
        <f t="shared" si="11"/>
        <v>55551</v>
      </c>
      <c r="BL37" s="90">
        <f t="shared" si="12"/>
        <v>0</v>
      </c>
      <c r="BM37" s="90">
        <f>IF(BQ37="","",COUNTA($BQ$3:BQ37))</f>
        <v>33</v>
      </c>
      <c r="BN37" s="90" t="str">
        <f t="shared" si="13"/>
        <v>3T  2       S</v>
      </c>
      <c r="BO37" s="90">
        <f t="shared" si="14"/>
        <v>5</v>
      </c>
      <c r="BP37" s="90" t="str">
        <f t="shared" si="15"/>
        <v>S</v>
      </c>
      <c r="BQ37" s="90" t="s">
        <v>219</v>
      </c>
      <c r="BR37" s="91">
        <f t="shared" si="16"/>
        <v>43990</v>
      </c>
      <c r="BS37" s="91" t="str">
        <f t="shared" si="17"/>
        <v/>
      </c>
      <c r="BT37" s="91">
        <f t="shared" si="18"/>
        <v>43986</v>
      </c>
      <c r="BU37" s="91">
        <f t="shared" si="19"/>
        <v>44006</v>
      </c>
      <c r="BV37" s="90" t="str">
        <f t="shared" si="20"/>
        <v/>
      </c>
      <c r="BW37" s="90" t="str">
        <f t="shared" si="21"/>
        <v/>
      </c>
      <c r="BX37" s="84">
        <v>1</v>
      </c>
      <c r="BY37" s="90" t="str">
        <f t="shared" si="33"/>
        <v>3T  2       C</v>
      </c>
      <c r="BZ37" s="12">
        <f t="shared" si="22"/>
        <v>44160.640208333331</v>
      </c>
      <c r="CA37" s="2">
        <f t="shared" si="23"/>
        <v>362</v>
      </c>
      <c r="CB37" s="2">
        <f t="shared" si="24"/>
        <v>55551</v>
      </c>
      <c r="CC37" s="2">
        <f t="shared" si="25"/>
        <v>0</v>
      </c>
      <c r="CD37" s="2">
        <f>IF(E37=15,IF(F37="S","",N38),IF(E37=11,IF(F37="P","",N36),IF(BX37="",IF(N37="","",N37),IF(BX37=2,"",IF(OR(BX37=0),100000+COUNTIF(BX$3:BX37,0),IF(N37="","",N37))))))</f>
        <v>94031</v>
      </c>
      <c r="CE37" s="2" t="str">
        <f t="shared" si="3"/>
        <v>3T  2       S</v>
      </c>
      <c r="CF37" s="2">
        <f t="shared" si="4"/>
        <v>5</v>
      </c>
      <c r="CG37" s="2">
        <f t="shared" si="26"/>
        <v>0</v>
      </c>
      <c r="CH37" s="10">
        <f t="shared" si="27"/>
        <v>43990</v>
      </c>
      <c r="CI37" s="10" t="str">
        <f t="shared" si="28"/>
        <v/>
      </c>
      <c r="CJ37" s="10">
        <f t="shared" si="29"/>
        <v>43986</v>
      </c>
      <c r="CK37" s="2">
        <f t="shared" si="30"/>
        <v>21</v>
      </c>
      <c r="CL37" s="2" t="str">
        <f t="shared" si="31"/>
        <v/>
      </c>
      <c r="CM37" s="2" t="str">
        <f t="shared" si="32"/>
        <v/>
      </c>
      <c r="CN37" s="2">
        <f>IF($E37=15,IF($F37="S","",IF(X38=0,"",X38)),IF($E37=11,IF($F37="P","",IF(X36=0,"",X36)),IF($BX37="",IF(X37="","",X37),IF($BX37=2,"",IF(OR($BX37=0),IF(A37="T_Tosai",101000+COUNTIF($BX$3:$BX37,0),""),IF(X37="","",X37))))))</f>
        <v>94526</v>
      </c>
      <c r="CO37" s="2" t="str">
        <f>IF($E37=15,IF($F37="S","",IF(Y38=0,"",Y38)),IF($E37=11,IF($F37="P","",IF(Y36=0,"",Y36)),IF($BX37="",IF(Y37="","",Y37),IF($BX37=2,"",IF(OR($BX37=0),IF(A37="T_Kyokyu",102000+COUNTIF($BX$3:$BX37,0),""),IF(Y37="","",Y37))))))</f>
        <v/>
      </c>
      <c r="CP37" s="2">
        <f>IF($E37=15,IF($F37="S","",IF(Z38=0,"",Z38)),IF($E37=11,IF($F37="P","",IF(Z36=0,"",Z36)),IF($BX37="",IF(Z37="","",Z37),IF($BX37=2,"",IF(OR($BX37=0),IF(B37="T_Sogumi",103000+COUNTIF($BX$3:$BX37,0),""),IF(Z37="","",Z37))))))</f>
        <v>97526</v>
      </c>
    </row>
    <row r="38" spans="1:94">
      <c r="A38" s="7" t="s">
        <v>71</v>
      </c>
      <c r="B38" s="7" t="s">
        <v>73</v>
      </c>
      <c r="C38" s="49" t="s">
        <v>209</v>
      </c>
      <c r="D38" s="49" t="s">
        <v>210</v>
      </c>
      <c r="E38" s="2">
        <v>4</v>
      </c>
      <c r="F38" s="2" t="s">
        <v>25</v>
      </c>
      <c r="G38" s="2" t="s">
        <v>31</v>
      </c>
      <c r="H38" s="2" t="s">
        <v>32</v>
      </c>
      <c r="I38" s="14" t="s">
        <v>70</v>
      </c>
      <c r="J38" s="12">
        <v>44139.704409722224</v>
      </c>
      <c r="K38" s="2">
        <v>362</v>
      </c>
      <c r="L38" s="2">
        <v>55551</v>
      </c>
      <c r="M38" s="2">
        <v>0</v>
      </c>
      <c r="N38" s="2">
        <f>IF(AD38="","",94000+COUNTA($AD$3:AD38))</f>
        <v>94032</v>
      </c>
      <c r="O38" s="2" t="s">
        <v>171</v>
      </c>
      <c r="P38" s="2">
        <v>4</v>
      </c>
      <c r="Q38" s="2">
        <v>0</v>
      </c>
      <c r="R38" s="10">
        <v>43991</v>
      </c>
      <c r="S38" s="10"/>
      <c r="T38" s="10">
        <v>43991</v>
      </c>
      <c r="U38" s="2">
        <v>16</v>
      </c>
      <c r="V38" s="2"/>
      <c r="W38" s="2"/>
      <c r="X38" s="35">
        <f>IF(R38="","",94500+COUNTA($R$3:R38))</f>
        <v>94527</v>
      </c>
      <c r="Y38" s="35"/>
      <c r="Z38" s="35">
        <f>IF(T38="","",97500+COUNTA($T$3:T38))</f>
        <v>97527</v>
      </c>
      <c r="AA38" s="12">
        <v>44139.704409722224</v>
      </c>
      <c r="AB38" s="35">
        <f t="shared" si="10"/>
        <v>1001</v>
      </c>
      <c r="AC38" s="35">
        <f>IF(AB38="","",COUNTIF($AB$3:AB38,1001))</f>
        <v>27</v>
      </c>
      <c r="AD38" s="10" t="s">
        <v>171</v>
      </c>
      <c r="AE38" s="35">
        <v>4</v>
      </c>
      <c r="AF38" s="10" t="s">
        <v>25</v>
      </c>
      <c r="AG38" s="10" t="s">
        <v>143</v>
      </c>
      <c r="AH38" s="10">
        <v>43991</v>
      </c>
      <c r="AI38" s="10"/>
      <c r="AJ38" s="10">
        <v>43991</v>
      </c>
      <c r="AK38" s="10">
        <v>44006</v>
      </c>
      <c r="AL38" s="12"/>
      <c r="AM38" s="2"/>
      <c r="AN38" s="2"/>
      <c r="AO38" s="2"/>
      <c r="AP38" s="2"/>
      <c r="AQ38" s="3" t="str">
        <f>IF(AO38="","",95000+COUNTA($AO$3:AO38))</f>
        <v/>
      </c>
      <c r="AR38" s="20"/>
      <c r="AS38" s="38"/>
      <c r="AT38" s="13"/>
      <c r="AU38" s="13"/>
      <c r="AV38" s="13"/>
      <c r="AW38" s="13"/>
      <c r="AX38" s="13"/>
      <c r="AY38" s="13"/>
      <c r="AZ38" s="13" t="str">
        <f>IF(AV38="","",95200+COUNTA($AV$3:AV38))</f>
        <v/>
      </c>
      <c r="BA38" s="13"/>
      <c r="BB38" s="12"/>
      <c r="BC38" s="2"/>
      <c r="BD38" s="2"/>
      <c r="BE38" s="2"/>
      <c r="BF38" s="2"/>
      <c r="BG38" s="3" t="str">
        <f>IF(BE38="","",95400+COUNTA($BE$3:BE38))</f>
        <v/>
      </c>
      <c r="BH38" s="20"/>
      <c r="BI38" s="20"/>
      <c r="BJ38" s="89">
        <v>44140.706956018519</v>
      </c>
      <c r="BK38" s="90" t="str">
        <f t="shared" si="11"/>
        <v>55551</v>
      </c>
      <c r="BL38" s="90">
        <f t="shared" si="12"/>
        <v>0</v>
      </c>
      <c r="BM38" s="90">
        <f>IF(BQ38="","",COUNTA($BQ$3:BQ38))</f>
        <v>34</v>
      </c>
      <c r="BN38" s="90" t="str">
        <f t="shared" si="13"/>
        <v>3T  2       C</v>
      </c>
      <c r="BO38" s="90">
        <f t="shared" si="14"/>
        <v>4</v>
      </c>
      <c r="BP38" s="90" t="str">
        <f t="shared" si="15"/>
        <v>C</v>
      </c>
      <c r="BQ38" s="90" t="s">
        <v>215</v>
      </c>
      <c r="BR38" s="91" t="str">
        <f t="shared" si="16"/>
        <v/>
      </c>
      <c r="BS38" s="91" t="str">
        <f t="shared" si="17"/>
        <v/>
      </c>
      <c r="BT38" s="91" t="str">
        <f t="shared" si="18"/>
        <v/>
      </c>
      <c r="BU38" s="91" t="str">
        <f t="shared" si="19"/>
        <v/>
      </c>
      <c r="BV38" s="90" t="str">
        <f t="shared" si="20"/>
        <v/>
      </c>
      <c r="BW38" s="90" t="str">
        <f t="shared" si="21"/>
        <v/>
      </c>
      <c r="BX38" s="84">
        <v>2</v>
      </c>
      <c r="BY38" s="90" t="str">
        <f t="shared" si="33"/>
        <v/>
      </c>
      <c r="BZ38" s="12" t="str">
        <f t="shared" si="22"/>
        <v/>
      </c>
      <c r="CA38" s="2" t="str">
        <f t="shared" si="23"/>
        <v/>
      </c>
      <c r="CB38" s="2" t="str">
        <f t="shared" si="24"/>
        <v/>
      </c>
      <c r="CC38" s="2" t="str">
        <f t="shared" si="25"/>
        <v/>
      </c>
      <c r="CD38" s="2" t="str">
        <f>IF(E38=15,IF(F38="S","",N39),IF(E38=11,IF(F38="P","",N37),IF(BX38="",IF(N38="","",N38),IF(BX38=2,"",IF(OR(BX38=0),100000+COUNTIF(BX$3:BX38,0),IF(N38="","",N38))))))</f>
        <v/>
      </c>
      <c r="CE38" s="2" t="str">
        <f t="shared" si="3"/>
        <v/>
      </c>
      <c r="CF38" s="2" t="str">
        <f t="shared" si="4"/>
        <v/>
      </c>
      <c r="CG38" s="2" t="str">
        <f t="shared" si="26"/>
        <v/>
      </c>
      <c r="CH38" s="10" t="str">
        <f t="shared" si="27"/>
        <v/>
      </c>
      <c r="CI38" s="10" t="str">
        <f t="shared" si="28"/>
        <v/>
      </c>
      <c r="CJ38" s="10" t="str">
        <f t="shared" si="29"/>
        <v/>
      </c>
      <c r="CK38" s="2" t="str">
        <f t="shared" si="30"/>
        <v/>
      </c>
      <c r="CL38" s="2" t="str">
        <f t="shared" si="31"/>
        <v/>
      </c>
      <c r="CM38" s="2" t="str">
        <f t="shared" si="32"/>
        <v/>
      </c>
      <c r="CN38" s="2" t="str">
        <f>IF($E38=15,IF($F38="S","",IF(X39=0,"",X39)),IF($E38=11,IF($F38="P","",IF(X37=0,"",X37)),IF($BX38="",IF(X38="","",X38),IF($BX38=2,"",IF(OR($BX38=0),IF(A38="T_Tosai",101000+COUNTIF($BX$3:$BX38,0),""),IF(X38="","",X38))))))</f>
        <v/>
      </c>
      <c r="CO38" s="2" t="str">
        <f>IF($E38=15,IF($F38="S","",IF(Y39=0,"",Y39)),IF($E38=11,IF($F38="P","",IF(Y37=0,"",Y37)),IF($BX38="",IF(Y38="","",Y38),IF($BX38=2,"",IF(OR($BX38=0),IF(A38="T_Kyokyu",102000+COUNTIF($BX$3:$BX38,0),""),IF(Y38="","",Y38))))))</f>
        <v/>
      </c>
      <c r="CP38" s="2" t="str">
        <f>IF($E38=15,IF($F38="S","",IF(Z39=0,"",Z39)),IF($E38=11,IF($F38="P","",IF(Z37=0,"",Z37)),IF($BX38="",IF(Z38="","",Z38),IF($BX38=2,"",IF(OR($BX38=0),IF(B38="T_Sogumi",103000+COUNTIF($BX$3:$BX38,0),""),IF(Z38="","",Z38))))))</f>
        <v/>
      </c>
    </row>
    <row r="39" spans="1:94">
      <c r="A39" s="7" t="s">
        <v>71</v>
      </c>
      <c r="B39" s="7" t="s">
        <v>73</v>
      </c>
      <c r="C39" s="49" t="s">
        <v>209</v>
      </c>
      <c r="D39" s="49" t="s">
        <v>210</v>
      </c>
      <c r="E39" s="3">
        <v>5</v>
      </c>
      <c r="F39" s="3" t="s">
        <v>26</v>
      </c>
      <c r="G39" s="3" t="s">
        <v>25</v>
      </c>
      <c r="H39" s="3" t="s">
        <v>33</v>
      </c>
      <c r="I39" s="16" t="s">
        <v>69</v>
      </c>
      <c r="J39" s="5">
        <v>44139.704409722224</v>
      </c>
      <c r="K39" s="3">
        <v>362</v>
      </c>
      <c r="L39" s="3">
        <v>55551</v>
      </c>
      <c r="M39" s="3">
        <v>0</v>
      </c>
      <c r="N39" s="3">
        <f>IF(AD39="","",94000+COUNTA($AD$3:AD39))</f>
        <v>94033</v>
      </c>
      <c r="O39" s="3" t="s">
        <v>172</v>
      </c>
      <c r="P39" s="3">
        <v>2</v>
      </c>
      <c r="Q39" s="3">
        <v>0</v>
      </c>
      <c r="R39" s="8">
        <v>43991</v>
      </c>
      <c r="S39" s="8"/>
      <c r="T39" s="8">
        <v>43991</v>
      </c>
      <c r="U39" s="3">
        <v>16</v>
      </c>
      <c r="V39" s="3"/>
      <c r="W39" s="3"/>
      <c r="X39" s="36">
        <f>IF(R39="","",94500+COUNTA($R$3:R39))</f>
        <v>94528</v>
      </c>
      <c r="Y39" s="36"/>
      <c r="Z39" s="36">
        <f>IF(T39="","",97500+COUNTA($T$3:T39))</f>
        <v>97528</v>
      </c>
      <c r="AA39" s="5">
        <v>44139.704409722224</v>
      </c>
      <c r="AB39" s="36">
        <f t="shared" si="10"/>
        <v>1001</v>
      </c>
      <c r="AC39" s="36">
        <f>IF(AB39="","",COUNTIF($AB$3:AB39,1001))</f>
        <v>28</v>
      </c>
      <c r="AD39" s="8" t="s">
        <v>172</v>
      </c>
      <c r="AE39" s="36">
        <v>2</v>
      </c>
      <c r="AF39" s="8" t="s">
        <v>26</v>
      </c>
      <c r="AG39" s="8" t="s">
        <v>143</v>
      </c>
      <c r="AH39" s="8">
        <v>43991</v>
      </c>
      <c r="AI39" s="8"/>
      <c r="AJ39" s="8">
        <v>43991</v>
      </c>
      <c r="AK39" s="8">
        <v>44006</v>
      </c>
      <c r="AL39" s="5">
        <v>44138.448310185187</v>
      </c>
      <c r="AM39" s="3">
        <v>0</v>
      </c>
      <c r="AN39" s="3">
        <v>55551</v>
      </c>
      <c r="AO39" s="3" t="s">
        <v>171</v>
      </c>
      <c r="AP39" s="3">
        <v>2</v>
      </c>
      <c r="AQ39" s="3">
        <f>IF(AO39="","",95000+COUNTA($AO$3:AO39))</f>
        <v>95026</v>
      </c>
      <c r="AR39" s="8">
        <v>43991</v>
      </c>
      <c r="AS39" s="5"/>
      <c r="AT39" s="3"/>
      <c r="AU39" s="3"/>
      <c r="AV39" s="3"/>
      <c r="AW39" s="3"/>
      <c r="AX39" s="3"/>
      <c r="AY39" s="3"/>
      <c r="AZ39" s="3" t="str">
        <f>IF(AV39="","",95200+COUNTA($AV$3:AV39))</f>
        <v/>
      </c>
      <c r="BA39" s="3"/>
      <c r="BB39" s="5">
        <v>44138.379212962966</v>
      </c>
      <c r="BC39" s="3">
        <v>0</v>
      </c>
      <c r="BD39" s="3">
        <v>55551</v>
      </c>
      <c r="BE39" s="3" t="s">
        <v>171</v>
      </c>
      <c r="BF39" s="3">
        <v>2</v>
      </c>
      <c r="BG39" s="3">
        <f>IF(BE39="","",95400+COUNTA($BE$3:BE39))</f>
        <v>95426</v>
      </c>
      <c r="BH39" s="8">
        <v>43990</v>
      </c>
      <c r="BI39" s="8">
        <v>44006</v>
      </c>
      <c r="BJ39" s="96">
        <v>44140.706956018519</v>
      </c>
      <c r="BK39" s="97" t="str">
        <f t="shared" si="11"/>
        <v>55551</v>
      </c>
      <c r="BL39" s="97">
        <f t="shared" si="12"/>
        <v>0</v>
      </c>
      <c r="BM39" s="97">
        <f>IF(BQ39="","",COUNTA($BQ$3:BQ39))</f>
        <v>35</v>
      </c>
      <c r="BN39" s="97" t="str">
        <f t="shared" si="13"/>
        <v>3T  2       C</v>
      </c>
      <c r="BO39" s="97">
        <f t="shared" si="14"/>
        <v>2</v>
      </c>
      <c r="BP39" s="97" t="str">
        <f t="shared" si="15"/>
        <v>C</v>
      </c>
      <c r="BQ39" s="97" t="s">
        <v>220</v>
      </c>
      <c r="BR39" s="98">
        <f t="shared" si="16"/>
        <v>43991</v>
      </c>
      <c r="BS39" s="98" t="str">
        <f t="shared" si="17"/>
        <v/>
      </c>
      <c r="BT39" s="98">
        <f t="shared" si="18"/>
        <v>43990</v>
      </c>
      <c r="BU39" s="98">
        <f t="shared" si="19"/>
        <v>44006</v>
      </c>
      <c r="BV39" s="97" t="str">
        <f t="shared" si="20"/>
        <v/>
      </c>
      <c r="BW39" s="97" t="str">
        <f t="shared" si="21"/>
        <v/>
      </c>
      <c r="BX39" s="99">
        <v>1</v>
      </c>
      <c r="BY39" s="97" t="str">
        <f t="shared" si="33"/>
        <v>3T  2       P</v>
      </c>
      <c r="BZ39" s="5">
        <f t="shared" si="22"/>
        <v>44160.640208333331</v>
      </c>
      <c r="CA39" s="3">
        <f t="shared" si="23"/>
        <v>362</v>
      </c>
      <c r="CB39" s="3">
        <f t="shared" si="24"/>
        <v>55551</v>
      </c>
      <c r="CC39" s="3">
        <f t="shared" si="25"/>
        <v>0</v>
      </c>
      <c r="CD39" s="3">
        <f>IF(E39=15,IF(F39="S","",N40),IF(E39=11,IF(F39="P","",N38),IF(BX39="",IF(N39="","",N39),IF(BX39=2,"",IF(OR(BX39=0),100000+COUNTIF(BX$3:BX39,0),IF(N39="","",N39))))))</f>
        <v>94033</v>
      </c>
      <c r="CE39" s="3" t="str">
        <f t="shared" si="3"/>
        <v>3T  2       C</v>
      </c>
      <c r="CF39" s="3">
        <f t="shared" si="4"/>
        <v>2</v>
      </c>
      <c r="CG39" s="3">
        <f t="shared" si="26"/>
        <v>0</v>
      </c>
      <c r="CH39" s="8">
        <f t="shared" si="27"/>
        <v>43991</v>
      </c>
      <c r="CI39" s="8" t="str">
        <f t="shared" si="28"/>
        <v/>
      </c>
      <c r="CJ39" s="8">
        <f t="shared" si="29"/>
        <v>43990</v>
      </c>
      <c r="CK39" s="3">
        <f t="shared" si="30"/>
        <v>17</v>
      </c>
      <c r="CL39" s="3" t="str">
        <f t="shared" si="31"/>
        <v/>
      </c>
      <c r="CM39" s="3" t="str">
        <f t="shared" si="32"/>
        <v/>
      </c>
      <c r="CN39" s="3">
        <f>IF($E39=15,IF($F39="S","",IF(X40=0,"",X40)),IF($E39=11,IF($F39="P","",IF(X38=0,"",X38)),IF($BX39="",IF(X39="","",X39),IF($BX39=2,"",IF(OR($BX39=0),IF(A39="T_Tosai",101000+COUNTIF($BX$3:$BX39,0),""),IF(X39="","",X39))))))</f>
        <v>94528</v>
      </c>
      <c r="CO39" s="3" t="str">
        <f>IF($E39=15,IF($F39="S","",IF(Y40=0,"",Y40)),IF($E39=11,IF($F39="P","",IF(Y38=0,"",Y38)),IF($BX39="",IF(Y39="","",Y39),IF($BX39=2,"",IF(OR($BX39=0),IF(A39="T_Kyokyu",102000+COUNTIF($BX$3:$BX39,0),""),IF(Y39="","",Y39))))))</f>
        <v/>
      </c>
      <c r="CP39" s="3">
        <f>IF($E39=15,IF($F39="S","",IF(Z40=0,"",Z40)),IF($E39=11,IF($F39="P","",IF(Z38=0,"",Z38)),IF($BX39="",IF(Z39="","",Z39),IF($BX39=2,"",IF(OR($BX39=0),IF(B39="T_Sogumi",103000+COUNTIF($BX$3:$BX39,0),""),IF(Z39="","",Z39))))))</f>
        <v>97528</v>
      </c>
    </row>
    <row r="40" spans="1:94">
      <c r="A40" s="7" t="s">
        <v>71</v>
      </c>
      <c r="B40" s="7" t="s">
        <v>73</v>
      </c>
      <c r="C40" s="49" t="s">
        <v>209</v>
      </c>
      <c r="D40" s="49" t="s">
        <v>210</v>
      </c>
      <c r="E40" s="4">
        <v>5</v>
      </c>
      <c r="F40" s="4" t="s">
        <v>28</v>
      </c>
      <c r="G40" s="4"/>
      <c r="H40" s="4"/>
      <c r="I40" s="17" t="s">
        <v>70</v>
      </c>
      <c r="J40" s="6">
        <v>44139.704409722224</v>
      </c>
      <c r="K40" s="4">
        <v>362</v>
      </c>
      <c r="L40" s="4">
        <v>55551</v>
      </c>
      <c r="M40" s="4">
        <v>0</v>
      </c>
      <c r="N40" s="4">
        <f>IF(AD40="","",94000+COUNTA($AD$3:AD40))</f>
        <v>94034</v>
      </c>
      <c r="O40" s="4" t="s">
        <v>173</v>
      </c>
      <c r="P40" s="4">
        <v>2</v>
      </c>
      <c r="Q40" s="4">
        <v>0</v>
      </c>
      <c r="R40" s="9">
        <v>43991</v>
      </c>
      <c r="S40" s="9"/>
      <c r="T40" s="9">
        <v>43991</v>
      </c>
      <c r="U40" s="4">
        <v>16</v>
      </c>
      <c r="V40" s="4"/>
      <c r="W40" s="4"/>
      <c r="X40" s="33">
        <f>IF(R40="","",94500+COUNTA($R$3:R40))</f>
        <v>94529</v>
      </c>
      <c r="Y40" s="33"/>
      <c r="Z40" s="33">
        <f>IF(T40="","",97500+COUNTA($T$3:T40))</f>
        <v>97529</v>
      </c>
      <c r="AA40" s="6">
        <v>44139.704409722224</v>
      </c>
      <c r="AB40" s="33">
        <f t="shared" si="10"/>
        <v>1001</v>
      </c>
      <c r="AC40" s="33">
        <f>IF(AB40="","",COUNTIF($AB$3:AB40,1001))</f>
        <v>29</v>
      </c>
      <c r="AD40" s="9" t="s">
        <v>173</v>
      </c>
      <c r="AE40" s="33">
        <v>2</v>
      </c>
      <c r="AF40" s="9" t="s">
        <v>28</v>
      </c>
      <c r="AG40" s="9" t="s">
        <v>143</v>
      </c>
      <c r="AH40" s="9">
        <v>43991</v>
      </c>
      <c r="AI40" s="9"/>
      <c r="AJ40" s="9">
        <v>43991</v>
      </c>
      <c r="AK40" s="9">
        <v>44006</v>
      </c>
      <c r="AL40" s="6"/>
      <c r="AM40" s="4"/>
      <c r="AN40" s="4"/>
      <c r="AO40" s="4"/>
      <c r="AP40" s="4"/>
      <c r="AQ40" s="4" t="str">
        <f>IF(AO40="","",95000+COUNTA($AO$3:AO40))</f>
        <v/>
      </c>
      <c r="AR40" s="9"/>
      <c r="AS40" s="6"/>
      <c r="AT40" s="4"/>
      <c r="AU40" s="4"/>
      <c r="AV40" s="4"/>
      <c r="AW40" s="4"/>
      <c r="AX40" s="4"/>
      <c r="AY40" s="4"/>
      <c r="AZ40" s="4" t="str">
        <f>IF(AV40="","",95200+COUNTA($AV$3:AV40))</f>
        <v/>
      </c>
      <c r="BA40" s="4"/>
      <c r="BB40" s="6"/>
      <c r="BC40" s="4"/>
      <c r="BD40" s="4"/>
      <c r="BE40" s="4"/>
      <c r="BF40" s="4"/>
      <c r="BG40" s="4" t="str">
        <f>IF(BE40="","",95400+COUNTA($BE$3:BE40))</f>
        <v/>
      </c>
      <c r="BH40" s="9"/>
      <c r="BI40" s="9"/>
      <c r="BJ40" s="100">
        <v>44140.706956018519</v>
      </c>
      <c r="BK40" s="101" t="str">
        <f t="shared" si="11"/>
        <v>55551</v>
      </c>
      <c r="BL40" s="101">
        <f t="shared" si="12"/>
        <v>0</v>
      </c>
      <c r="BM40" s="101">
        <f>IF(BQ40="","",COUNTA($BQ$3:BQ40))</f>
        <v>36</v>
      </c>
      <c r="BN40" s="101" t="str">
        <f t="shared" si="13"/>
        <v>3T  2       S</v>
      </c>
      <c r="BO40" s="101">
        <f t="shared" si="14"/>
        <v>2</v>
      </c>
      <c r="BP40" s="101" t="str">
        <f t="shared" si="15"/>
        <v>S</v>
      </c>
      <c r="BQ40" s="101" t="s">
        <v>346</v>
      </c>
      <c r="BR40" s="102" t="str">
        <f t="shared" si="16"/>
        <v/>
      </c>
      <c r="BS40" s="102" t="str">
        <f t="shared" si="17"/>
        <v/>
      </c>
      <c r="BT40" s="102" t="str">
        <f t="shared" si="18"/>
        <v/>
      </c>
      <c r="BU40" s="102" t="str">
        <f t="shared" si="19"/>
        <v/>
      </c>
      <c r="BV40" s="101" t="str">
        <f t="shared" si="20"/>
        <v/>
      </c>
      <c r="BW40" s="101" t="str">
        <f t="shared" si="21"/>
        <v/>
      </c>
      <c r="BX40" s="103">
        <v>2</v>
      </c>
      <c r="BY40" s="101" t="str">
        <f t="shared" si="33"/>
        <v/>
      </c>
      <c r="BZ40" s="6" t="str">
        <f t="shared" si="22"/>
        <v/>
      </c>
      <c r="CA40" s="4" t="str">
        <f t="shared" si="23"/>
        <v/>
      </c>
      <c r="CB40" s="4" t="str">
        <f t="shared" si="24"/>
        <v/>
      </c>
      <c r="CC40" s="4" t="str">
        <f t="shared" si="25"/>
        <v/>
      </c>
      <c r="CD40" s="4" t="str">
        <f>IF(E40=15,IF(F40="S","",N41),IF(E40=11,IF(F40="P","",N39),IF(BX40="",IF(N40="","",N40),IF(BX40=2,"",IF(OR(BX40=0),100000+COUNTIF(BX$3:BX40,0),IF(N40="","",N40))))))</f>
        <v/>
      </c>
      <c r="CE40" s="4" t="str">
        <f t="shared" si="3"/>
        <v/>
      </c>
      <c r="CF40" s="4" t="str">
        <f t="shared" si="4"/>
        <v/>
      </c>
      <c r="CG40" s="4" t="str">
        <f t="shared" si="26"/>
        <v/>
      </c>
      <c r="CH40" s="9" t="str">
        <f t="shared" si="27"/>
        <v/>
      </c>
      <c r="CI40" s="9" t="str">
        <f t="shared" si="28"/>
        <v/>
      </c>
      <c r="CJ40" s="9" t="str">
        <f t="shared" si="29"/>
        <v/>
      </c>
      <c r="CK40" s="4" t="str">
        <f t="shared" si="30"/>
        <v/>
      </c>
      <c r="CL40" s="4" t="str">
        <f t="shared" si="31"/>
        <v/>
      </c>
      <c r="CM40" s="4" t="str">
        <f t="shared" si="32"/>
        <v/>
      </c>
      <c r="CN40" s="4" t="str">
        <f>IF($E40=15,IF($F40="S","",IF(X41=0,"",X41)),IF($E40=11,IF($F40="P","",IF(X39=0,"",X39)),IF($BX40="",IF(X40="","",X40),IF($BX40=2,"",IF(OR($BX40=0),IF(A40="T_Tosai",101000+COUNTIF($BX$3:$BX40,0),""),IF(X40="","",X40))))))</f>
        <v/>
      </c>
      <c r="CO40" s="4" t="str">
        <f>IF($E40=15,IF($F40="S","",IF(Y41=0,"",Y41)),IF($E40=11,IF($F40="P","",IF(Y39=0,"",Y39)),IF($BX40="",IF(Y40="","",Y40),IF($BX40=2,"",IF(OR($BX40=0),IF(A40="T_Kyokyu",102000+COUNTIF($BX$3:$BX40,0),""),IF(Y40="","",Y40))))))</f>
        <v/>
      </c>
      <c r="CP40" s="4" t="str">
        <f>IF($E40=15,IF($F40="S","",IF(Z41=0,"",Z41)),IF($E40=11,IF($F40="P","",IF(Z39=0,"",Z39)),IF($BX40="",IF(Z40="","",Z40),IF($BX40=2,"",IF(OR($BX40=0),IF(B40="T_Sogumi",103000+COUNTIF($BX$3:$BX40,0),""),IF(Z40="","",Z40))))))</f>
        <v/>
      </c>
    </row>
    <row r="41" spans="1:94">
      <c r="A41" s="7" t="s">
        <v>71</v>
      </c>
      <c r="B41" s="7" t="s">
        <v>73</v>
      </c>
      <c r="C41" s="49" t="s">
        <v>209</v>
      </c>
      <c r="D41" s="49" t="s">
        <v>210</v>
      </c>
      <c r="E41" s="3">
        <v>6</v>
      </c>
      <c r="F41" s="3" t="s">
        <v>26</v>
      </c>
      <c r="G41" s="3" t="s">
        <v>26</v>
      </c>
      <c r="H41" s="3" t="s">
        <v>34</v>
      </c>
      <c r="I41" s="16" t="s">
        <v>69</v>
      </c>
      <c r="J41" s="5">
        <v>44139.704409722224</v>
      </c>
      <c r="K41" s="3">
        <v>362</v>
      </c>
      <c r="L41" s="3">
        <v>55551</v>
      </c>
      <c r="M41" s="3">
        <v>0</v>
      </c>
      <c r="N41" s="3">
        <f>IF(AD41="","",94000+COUNTA($AD$3:AD41))</f>
        <v>94035</v>
      </c>
      <c r="O41" s="3" t="s">
        <v>172</v>
      </c>
      <c r="P41" s="3">
        <v>1</v>
      </c>
      <c r="Q41" s="3">
        <v>0</v>
      </c>
      <c r="R41" s="8">
        <v>43992</v>
      </c>
      <c r="S41" s="8"/>
      <c r="T41" s="8">
        <v>43992</v>
      </c>
      <c r="U41" s="3">
        <v>16</v>
      </c>
      <c r="V41" s="3"/>
      <c r="W41" s="3"/>
      <c r="X41" s="36">
        <f>IF(R41="","",94500+COUNTA($R$3:R41))</f>
        <v>94530</v>
      </c>
      <c r="Y41" s="36"/>
      <c r="Z41" s="36">
        <f>IF(T41="","",97500+COUNTA($T$3:T41))</f>
        <v>97530</v>
      </c>
      <c r="AA41" s="5">
        <v>44139.704409722224</v>
      </c>
      <c r="AB41" s="36">
        <f t="shared" si="10"/>
        <v>1001</v>
      </c>
      <c r="AC41" s="36">
        <f>IF(AB41="","",COUNTIF($AB$3:AB41,1001))</f>
        <v>30</v>
      </c>
      <c r="AD41" s="8" t="s">
        <v>172</v>
      </c>
      <c r="AE41" s="36">
        <v>1</v>
      </c>
      <c r="AF41" s="8" t="s">
        <v>26</v>
      </c>
      <c r="AG41" s="8" t="s">
        <v>143</v>
      </c>
      <c r="AH41" s="8">
        <v>43992</v>
      </c>
      <c r="AI41" s="8"/>
      <c r="AJ41" s="8">
        <v>43992</v>
      </c>
      <c r="AK41" s="8">
        <v>44007</v>
      </c>
      <c r="AL41" s="5">
        <v>44138.448310185187</v>
      </c>
      <c r="AM41" s="3">
        <v>0</v>
      </c>
      <c r="AN41" s="3">
        <v>55551</v>
      </c>
      <c r="AO41" s="3" t="s">
        <v>172</v>
      </c>
      <c r="AP41" s="3">
        <v>1</v>
      </c>
      <c r="AQ41" s="3">
        <f>IF(AO41="","",95000+COUNTA($AO$3:AO41))</f>
        <v>95027</v>
      </c>
      <c r="AR41" s="8">
        <v>43992</v>
      </c>
      <c r="AS41" s="5"/>
      <c r="AT41" s="3"/>
      <c r="AU41" s="3"/>
      <c r="AV41" s="3"/>
      <c r="AW41" s="3"/>
      <c r="AX41" s="3"/>
      <c r="AY41" s="3"/>
      <c r="AZ41" s="3" t="str">
        <f>IF(AV41="","",95200+COUNTA($AV$3:AV41))</f>
        <v/>
      </c>
      <c r="BA41" s="3"/>
      <c r="BB41" s="5">
        <v>44138.379212962966</v>
      </c>
      <c r="BC41" s="3">
        <v>0</v>
      </c>
      <c r="BD41" s="3">
        <v>55551</v>
      </c>
      <c r="BE41" s="3" t="s">
        <v>172</v>
      </c>
      <c r="BF41" s="3">
        <v>1</v>
      </c>
      <c r="BG41" s="3">
        <f>IF(BE41="","",95400+COUNTA($BE$3:BE41))</f>
        <v>95427</v>
      </c>
      <c r="BH41" s="8">
        <v>43991</v>
      </c>
      <c r="BI41" s="8">
        <v>44012</v>
      </c>
      <c r="BJ41" s="96">
        <v>44140.706956018519</v>
      </c>
      <c r="BK41" s="97" t="str">
        <f t="shared" si="11"/>
        <v>55551</v>
      </c>
      <c r="BL41" s="97">
        <f t="shared" si="12"/>
        <v>0</v>
      </c>
      <c r="BM41" s="97">
        <f>IF(BQ41="","",COUNTA($BQ$3:BQ41))</f>
        <v>37</v>
      </c>
      <c r="BN41" s="97" t="str">
        <f t="shared" si="13"/>
        <v>3T  2       P</v>
      </c>
      <c r="BO41" s="97">
        <f t="shared" si="14"/>
        <v>1</v>
      </c>
      <c r="BP41" s="97" t="str">
        <f t="shared" si="15"/>
        <v>P</v>
      </c>
      <c r="BQ41" s="97" t="s">
        <v>221</v>
      </c>
      <c r="BR41" s="98">
        <f t="shared" si="16"/>
        <v>43992</v>
      </c>
      <c r="BS41" s="98" t="str">
        <f t="shared" si="17"/>
        <v/>
      </c>
      <c r="BT41" s="98">
        <f t="shared" si="18"/>
        <v>43991</v>
      </c>
      <c r="BU41" s="98">
        <f t="shared" si="19"/>
        <v>44012</v>
      </c>
      <c r="BV41" s="97" t="str">
        <f t="shared" si="20"/>
        <v/>
      </c>
      <c r="BW41" s="97" t="str">
        <f t="shared" si="21"/>
        <v/>
      </c>
      <c r="BX41" s="99">
        <v>1</v>
      </c>
      <c r="BY41" s="97" t="str">
        <f t="shared" si="33"/>
        <v>3T  2       P</v>
      </c>
      <c r="BZ41" s="5">
        <f t="shared" si="22"/>
        <v>44160.640208333331</v>
      </c>
      <c r="CA41" s="3">
        <f t="shared" si="23"/>
        <v>362</v>
      </c>
      <c r="CB41" s="3">
        <f t="shared" si="24"/>
        <v>55551</v>
      </c>
      <c r="CC41" s="3">
        <f t="shared" si="25"/>
        <v>0</v>
      </c>
      <c r="CD41" s="3">
        <f>IF(E41=15,IF(F41="S","",N42),IF(E41=11,IF(F41="P","",N40),IF(BX41="",IF(N41="","",N41),IF(BX41=2,"",IF(OR(BX41=0),100000+COUNTIF(BX$3:BX41,0),IF(N41="","",N41))))))</f>
        <v>94035</v>
      </c>
      <c r="CE41" s="3" t="str">
        <f t="shared" si="3"/>
        <v>3T  2       P</v>
      </c>
      <c r="CF41" s="3">
        <f t="shared" si="4"/>
        <v>1</v>
      </c>
      <c r="CG41" s="3">
        <f t="shared" si="26"/>
        <v>0</v>
      </c>
      <c r="CH41" s="8">
        <f t="shared" si="27"/>
        <v>43992</v>
      </c>
      <c r="CI41" s="8" t="str">
        <f t="shared" si="28"/>
        <v/>
      </c>
      <c r="CJ41" s="8">
        <f t="shared" si="29"/>
        <v>43991</v>
      </c>
      <c r="CK41" s="3">
        <f t="shared" si="30"/>
        <v>22</v>
      </c>
      <c r="CL41" s="3" t="str">
        <f t="shared" si="31"/>
        <v/>
      </c>
      <c r="CM41" s="3" t="str">
        <f t="shared" si="32"/>
        <v/>
      </c>
      <c r="CN41" s="3">
        <f>IF($E41=15,IF($F41="S","",IF(X42=0,"",X42)),IF($E41=11,IF($F41="P","",IF(X40=0,"",X40)),IF($BX41="",IF(X41="","",X41),IF($BX41=2,"",IF(OR($BX41=0),IF(A41="T_Tosai",101000+COUNTIF($BX$3:$BX41,0),""),IF(X41="","",X41))))))</f>
        <v>94530</v>
      </c>
      <c r="CO41" s="3" t="str">
        <f>IF($E41=15,IF($F41="S","",IF(Y42=0,"",Y42)),IF($E41=11,IF($F41="P","",IF(Y40=0,"",Y40)),IF($BX41="",IF(Y41="","",Y41),IF($BX41=2,"",IF(OR($BX41=0),IF(A41="T_Kyokyu",102000+COUNTIF($BX$3:$BX41,0),""),IF(Y41="","",Y41))))))</f>
        <v/>
      </c>
      <c r="CP41" s="3">
        <f>IF($E41=15,IF($F41="S","",IF(Z42=0,"",Z42)),IF($E41=11,IF($F41="P","",IF(Z40=0,"",Z40)),IF($BX41="",IF(Z41="","",Z41),IF($BX41=2,"",IF(OR($BX41=0),IF(B41="T_Sogumi",103000+COUNTIF($BX$3:$BX41,0),""),IF(Z41="","",Z41))))))</f>
        <v>97530</v>
      </c>
    </row>
    <row r="42" spans="1:94">
      <c r="A42" s="7" t="s">
        <v>71</v>
      </c>
      <c r="B42" s="7" t="s">
        <v>73</v>
      </c>
      <c r="C42" s="49" t="s">
        <v>209</v>
      </c>
      <c r="D42" s="49" t="s">
        <v>210</v>
      </c>
      <c r="E42" s="4">
        <v>6</v>
      </c>
      <c r="F42" s="4" t="s">
        <v>28</v>
      </c>
      <c r="G42" s="4"/>
      <c r="H42" s="4"/>
      <c r="I42" s="17" t="s">
        <v>70</v>
      </c>
      <c r="J42" s="6">
        <v>44139.704409722224</v>
      </c>
      <c r="K42" s="4">
        <v>362</v>
      </c>
      <c r="L42" s="4">
        <v>55551</v>
      </c>
      <c r="M42" s="4">
        <v>0</v>
      </c>
      <c r="N42" s="4">
        <f>IF(AD42="","",94000+COUNTA($AD$3:AD42))</f>
        <v>94036</v>
      </c>
      <c r="O42" s="4" t="s">
        <v>173</v>
      </c>
      <c r="P42" s="4">
        <v>1</v>
      </c>
      <c r="Q42" s="4">
        <v>0</v>
      </c>
      <c r="R42" s="9">
        <v>43992</v>
      </c>
      <c r="S42" s="9"/>
      <c r="T42" s="9">
        <v>43992</v>
      </c>
      <c r="U42" s="4">
        <v>16</v>
      </c>
      <c r="V42" s="4"/>
      <c r="W42" s="4"/>
      <c r="X42" s="33">
        <f>IF(R42="","",94500+COUNTA($R$3:R42))</f>
        <v>94531</v>
      </c>
      <c r="Y42" s="33"/>
      <c r="Z42" s="33">
        <f>IF(T42="","",97500+COUNTA($T$3:T42))</f>
        <v>97531</v>
      </c>
      <c r="AA42" s="6">
        <v>44139.704409722224</v>
      </c>
      <c r="AB42" s="33">
        <f t="shared" si="10"/>
        <v>1001</v>
      </c>
      <c r="AC42" s="33">
        <f>IF(AB42="","",COUNTIF($AB$3:AB42,1001))</f>
        <v>31</v>
      </c>
      <c r="AD42" s="9" t="s">
        <v>173</v>
      </c>
      <c r="AE42" s="33">
        <v>1</v>
      </c>
      <c r="AF42" s="9" t="s">
        <v>28</v>
      </c>
      <c r="AG42" s="9" t="s">
        <v>143</v>
      </c>
      <c r="AH42" s="9">
        <v>43992</v>
      </c>
      <c r="AI42" s="9"/>
      <c r="AJ42" s="9">
        <v>43992</v>
      </c>
      <c r="AK42" s="9">
        <v>44007</v>
      </c>
      <c r="AL42" s="6"/>
      <c r="AM42" s="4"/>
      <c r="AN42" s="4"/>
      <c r="AO42" s="4"/>
      <c r="AP42" s="4"/>
      <c r="AQ42" s="4" t="str">
        <f>IF(AO42="","",95000+COUNTA($AO$3:AO42))</f>
        <v/>
      </c>
      <c r="AR42" s="9"/>
      <c r="AS42" s="6"/>
      <c r="AT42" s="4"/>
      <c r="AU42" s="4"/>
      <c r="AV42" s="4"/>
      <c r="AW42" s="4"/>
      <c r="AX42" s="4"/>
      <c r="AY42" s="4"/>
      <c r="AZ42" s="4" t="str">
        <f>IF(AV42="","",95200+COUNTA($AV$3:AV42))</f>
        <v/>
      </c>
      <c r="BA42" s="4"/>
      <c r="BB42" s="6"/>
      <c r="BC42" s="4"/>
      <c r="BD42" s="4"/>
      <c r="BE42" s="4"/>
      <c r="BF42" s="4"/>
      <c r="BG42" s="4" t="str">
        <f>IF(BE42="","",95400+COUNTA($BE$3:BE42))</f>
        <v/>
      </c>
      <c r="BH42" s="9"/>
      <c r="BI42" s="9"/>
      <c r="BJ42" s="100">
        <v>44140.706956018519</v>
      </c>
      <c r="BK42" s="101" t="str">
        <f t="shared" si="11"/>
        <v>55551</v>
      </c>
      <c r="BL42" s="101">
        <f t="shared" si="12"/>
        <v>0</v>
      </c>
      <c r="BM42" s="101">
        <f>IF(BQ42="","",COUNTA($BQ$3:BQ42))</f>
        <v>38</v>
      </c>
      <c r="BN42" s="101" t="str">
        <f t="shared" si="13"/>
        <v>3T  2       S</v>
      </c>
      <c r="BO42" s="101">
        <f t="shared" si="14"/>
        <v>1</v>
      </c>
      <c r="BP42" s="101" t="str">
        <f t="shared" si="15"/>
        <v>S</v>
      </c>
      <c r="BQ42" s="101" t="s">
        <v>215</v>
      </c>
      <c r="BR42" s="102" t="str">
        <f t="shared" si="16"/>
        <v/>
      </c>
      <c r="BS42" s="102" t="str">
        <f t="shared" si="17"/>
        <v/>
      </c>
      <c r="BT42" s="102" t="str">
        <f t="shared" si="18"/>
        <v/>
      </c>
      <c r="BU42" s="102" t="str">
        <f t="shared" si="19"/>
        <v/>
      </c>
      <c r="BV42" s="101" t="str">
        <f t="shared" si="20"/>
        <v/>
      </c>
      <c r="BW42" s="101" t="str">
        <f t="shared" si="21"/>
        <v/>
      </c>
      <c r="BX42" s="103">
        <v>2</v>
      </c>
      <c r="BY42" s="101" t="str">
        <f t="shared" si="33"/>
        <v/>
      </c>
      <c r="BZ42" s="6" t="str">
        <f t="shared" si="22"/>
        <v/>
      </c>
      <c r="CA42" s="4" t="str">
        <f t="shared" si="23"/>
        <v/>
      </c>
      <c r="CB42" s="4" t="str">
        <f t="shared" si="24"/>
        <v/>
      </c>
      <c r="CC42" s="4" t="str">
        <f t="shared" si="25"/>
        <v/>
      </c>
      <c r="CD42" s="4" t="str">
        <f>IF(E42=15,IF(F42="S","",N43),IF(E42=11,IF(F42="P","",N41),IF(BX42="",IF(N42="","",N42),IF(BX42=2,"",IF(OR(BX42=0),100000+COUNTIF(BX$3:BX42,0),IF(N42="","",N42))))))</f>
        <v/>
      </c>
      <c r="CE42" s="4" t="str">
        <f t="shared" si="3"/>
        <v/>
      </c>
      <c r="CF42" s="4" t="str">
        <f t="shared" si="4"/>
        <v/>
      </c>
      <c r="CG42" s="4" t="str">
        <f t="shared" si="26"/>
        <v/>
      </c>
      <c r="CH42" s="9" t="str">
        <f t="shared" si="27"/>
        <v/>
      </c>
      <c r="CI42" s="9" t="str">
        <f t="shared" si="28"/>
        <v/>
      </c>
      <c r="CJ42" s="9" t="str">
        <f t="shared" si="29"/>
        <v/>
      </c>
      <c r="CK42" s="4" t="str">
        <f t="shared" si="30"/>
        <v/>
      </c>
      <c r="CL42" s="4" t="str">
        <f t="shared" si="31"/>
        <v/>
      </c>
      <c r="CM42" s="4" t="str">
        <f t="shared" si="32"/>
        <v/>
      </c>
      <c r="CN42" s="4" t="str">
        <f>IF($E42=15,IF($F42="S","",IF(X43=0,"",X43)),IF($E42=11,IF($F42="P","",IF(X41=0,"",X41)),IF($BX42="",IF(X42="","",X42),IF($BX42=2,"",IF(OR($BX42=0),IF(A42="T_Tosai",101000+COUNTIF($BX$3:$BX42,0),""),IF(X42="","",X42))))))</f>
        <v/>
      </c>
      <c r="CO42" s="4" t="str">
        <f>IF($E42=15,IF($F42="S","",IF(Y43=0,"",Y43)),IF($E42=11,IF($F42="P","",IF(Y41=0,"",Y41)),IF($BX42="",IF(Y42="","",Y42),IF($BX42=2,"",IF(OR($BX42=0),IF(A42="T_Kyokyu",102000+COUNTIF($BX$3:$BX42,0),""),IF(Y42="","",Y42))))))</f>
        <v/>
      </c>
      <c r="CP42" s="4" t="str">
        <f>IF($E42=15,IF($F42="S","",IF(Z43=0,"",Z43)),IF($E42=11,IF($F42="P","",IF(Z41=0,"",Z41)),IF($BX42="",IF(Z42="","",Z42),IF($BX42=2,"",IF(OR($BX42=0),IF(B42="T_Sogumi",103000+COUNTIF($BX$3:$BX42,0),""),IF(Z42="","",Z42))))))</f>
        <v/>
      </c>
    </row>
    <row r="43" spans="1:94">
      <c r="A43" s="7" t="s">
        <v>71</v>
      </c>
      <c r="B43" s="7" t="s">
        <v>73</v>
      </c>
      <c r="C43" s="49" t="s">
        <v>209</v>
      </c>
      <c r="D43" s="49" t="s">
        <v>210</v>
      </c>
      <c r="E43" s="3">
        <v>7</v>
      </c>
      <c r="F43" s="3" t="s">
        <v>26</v>
      </c>
      <c r="G43" s="3" t="s">
        <v>28</v>
      </c>
      <c r="H43" s="3" t="s">
        <v>35</v>
      </c>
      <c r="I43" s="16" t="s">
        <v>70</v>
      </c>
      <c r="J43" s="5">
        <v>44139.704409722224</v>
      </c>
      <c r="K43" s="3">
        <v>362</v>
      </c>
      <c r="L43" s="3">
        <v>55551</v>
      </c>
      <c r="M43" s="3">
        <v>0</v>
      </c>
      <c r="N43" s="3">
        <f>IF(AD43="","",94000+COUNTA($AD$3:AD43))</f>
        <v>94037</v>
      </c>
      <c r="O43" s="3" t="s">
        <v>174</v>
      </c>
      <c r="P43" s="3">
        <v>7</v>
      </c>
      <c r="Q43" s="3">
        <v>0</v>
      </c>
      <c r="R43" s="8">
        <v>43993</v>
      </c>
      <c r="S43" s="8"/>
      <c r="T43" s="8">
        <v>43993</v>
      </c>
      <c r="U43" s="3">
        <v>16</v>
      </c>
      <c r="V43" s="3"/>
      <c r="W43" s="3"/>
      <c r="X43" s="36">
        <f>IF(R43="","",94500+COUNTA($R$3:R43))</f>
        <v>94532</v>
      </c>
      <c r="Y43" s="36"/>
      <c r="Z43" s="36">
        <f>IF(T43="","",97500+COUNTA($T$3:T43))</f>
        <v>97532</v>
      </c>
      <c r="AA43" s="5">
        <v>44139.704409722224</v>
      </c>
      <c r="AB43" s="36">
        <f t="shared" si="10"/>
        <v>1001</v>
      </c>
      <c r="AC43" s="36">
        <f>IF(AB43="","",COUNTIF($AB$3:AB43,1001))</f>
        <v>32</v>
      </c>
      <c r="AD43" s="8" t="s">
        <v>174</v>
      </c>
      <c r="AE43" s="36">
        <v>7</v>
      </c>
      <c r="AF43" s="8" t="s">
        <v>26</v>
      </c>
      <c r="AG43" s="8" t="s">
        <v>143</v>
      </c>
      <c r="AH43" s="8">
        <v>43993</v>
      </c>
      <c r="AI43" s="8"/>
      <c r="AJ43" s="8">
        <v>43993</v>
      </c>
      <c r="AK43" s="8">
        <v>44008</v>
      </c>
      <c r="AL43" s="5"/>
      <c r="AM43" s="3"/>
      <c r="AN43" s="3"/>
      <c r="AO43" s="3"/>
      <c r="AP43" s="3"/>
      <c r="AQ43" s="3" t="str">
        <f>IF(AO43="","",95000+COUNTA($AO$3:AO43))</f>
        <v/>
      </c>
      <c r="AR43" s="8"/>
      <c r="AS43" s="5"/>
      <c r="AT43" s="3"/>
      <c r="AU43" s="3"/>
      <c r="AV43" s="3"/>
      <c r="AW43" s="3"/>
      <c r="AX43" s="3"/>
      <c r="AY43" s="3"/>
      <c r="AZ43" s="3" t="str">
        <f>IF(AV43="","",95200+COUNTA($AV$3:AV43))</f>
        <v/>
      </c>
      <c r="BA43" s="3"/>
      <c r="BB43" s="5"/>
      <c r="BC43" s="3"/>
      <c r="BD43" s="3"/>
      <c r="BE43" s="3"/>
      <c r="BF43" s="3"/>
      <c r="BG43" s="3" t="str">
        <f>IF(BE43="","",95400+COUNTA($BE$3:BE43))</f>
        <v/>
      </c>
      <c r="BH43" s="8"/>
      <c r="BI43" s="8"/>
      <c r="BJ43" s="96">
        <v>44140.706956018519</v>
      </c>
      <c r="BK43" s="97" t="str">
        <f t="shared" si="11"/>
        <v>55551</v>
      </c>
      <c r="BL43" s="97">
        <f t="shared" si="12"/>
        <v>0</v>
      </c>
      <c r="BM43" s="97">
        <f>IF(BQ43="","",COUNTA($BQ$3:BQ43))</f>
        <v>39</v>
      </c>
      <c r="BN43" s="97" t="str">
        <f t="shared" si="13"/>
        <v>3T  3       P</v>
      </c>
      <c r="BO43" s="97">
        <f t="shared" si="14"/>
        <v>7</v>
      </c>
      <c r="BP43" s="97" t="str">
        <f t="shared" si="15"/>
        <v>P</v>
      </c>
      <c r="BQ43" s="97" t="s">
        <v>215</v>
      </c>
      <c r="BR43" s="98" t="str">
        <f t="shared" si="16"/>
        <v/>
      </c>
      <c r="BS43" s="98" t="str">
        <f t="shared" si="17"/>
        <v/>
      </c>
      <c r="BT43" s="98" t="str">
        <f t="shared" si="18"/>
        <v/>
      </c>
      <c r="BU43" s="98" t="str">
        <f t="shared" si="19"/>
        <v/>
      </c>
      <c r="BV43" s="97" t="str">
        <f t="shared" si="20"/>
        <v/>
      </c>
      <c r="BW43" s="97" t="str">
        <f t="shared" si="21"/>
        <v/>
      </c>
      <c r="BX43" s="99">
        <v>2</v>
      </c>
      <c r="BY43" s="97" t="str">
        <f t="shared" si="33"/>
        <v/>
      </c>
      <c r="BZ43" s="5" t="str">
        <f t="shared" si="22"/>
        <v/>
      </c>
      <c r="CA43" s="3" t="str">
        <f t="shared" si="23"/>
        <v/>
      </c>
      <c r="CB43" s="3" t="str">
        <f t="shared" si="24"/>
        <v/>
      </c>
      <c r="CC43" s="3" t="str">
        <f t="shared" si="25"/>
        <v/>
      </c>
      <c r="CD43" s="3" t="str">
        <f>IF(E43=15,IF(F43="S","",N44),IF(E43=11,IF(F43="P","",N42),IF(BX43="",IF(N43="","",N43),IF(BX43=2,"",IF(OR(BX43=0),100000+COUNTIF(BX$3:BX43,0),IF(N43="","",N43))))))</f>
        <v/>
      </c>
      <c r="CE43" s="3" t="str">
        <f t="shared" si="3"/>
        <v/>
      </c>
      <c r="CF43" s="3" t="str">
        <f t="shared" si="4"/>
        <v/>
      </c>
      <c r="CG43" s="3" t="str">
        <f t="shared" si="26"/>
        <v/>
      </c>
      <c r="CH43" s="8" t="str">
        <f t="shared" si="27"/>
        <v/>
      </c>
      <c r="CI43" s="8" t="str">
        <f t="shared" si="28"/>
        <v/>
      </c>
      <c r="CJ43" s="8" t="str">
        <f t="shared" si="29"/>
        <v/>
      </c>
      <c r="CK43" s="3" t="str">
        <f t="shared" si="30"/>
        <v/>
      </c>
      <c r="CL43" s="3" t="str">
        <f t="shared" si="31"/>
        <v/>
      </c>
      <c r="CM43" s="3" t="str">
        <f t="shared" si="32"/>
        <v/>
      </c>
      <c r="CN43" s="3" t="str">
        <f>IF($E43=15,IF($F43="S","",IF(X44=0,"",X44)),IF($E43=11,IF($F43="P","",IF(X42=0,"",X42)),IF($BX43="",IF(X43="","",X43),IF($BX43=2,"",IF(OR($BX43=0),IF(A43="T_Tosai",101000+COUNTIF($BX$3:$BX43,0),""),IF(X43="","",X43))))))</f>
        <v/>
      </c>
      <c r="CO43" s="3" t="str">
        <f>IF($E43=15,IF($F43="S","",IF(Y44=0,"",Y44)),IF($E43=11,IF($F43="P","",IF(Y42=0,"",Y42)),IF($BX43="",IF(Y43="","",Y43),IF($BX43=2,"",IF(OR($BX43=0),IF(A43="T_Kyokyu",102000+COUNTIF($BX$3:$BX43,0),""),IF(Y43="","",Y43))))))</f>
        <v/>
      </c>
      <c r="CP43" s="3" t="str">
        <f>IF($E43=15,IF($F43="S","",IF(Z44=0,"",Z44)),IF($E43=11,IF($F43="P","",IF(Z42=0,"",Z42)),IF($BX43="",IF(Z43="","",Z43),IF($BX43=2,"",IF(OR($BX43=0),IF(B43="T_Sogumi",103000+COUNTIF($BX$3:$BX43,0),""),IF(Z43="","",Z43))))))</f>
        <v/>
      </c>
    </row>
    <row r="44" spans="1:94">
      <c r="A44" s="7" t="s">
        <v>71</v>
      </c>
      <c r="B44" s="7" t="s">
        <v>73</v>
      </c>
      <c r="C44" s="49" t="s">
        <v>209</v>
      </c>
      <c r="D44" s="49" t="s">
        <v>210</v>
      </c>
      <c r="E44" s="4">
        <v>7</v>
      </c>
      <c r="F44" s="4" t="s">
        <v>28</v>
      </c>
      <c r="G44" s="4"/>
      <c r="H44" s="4"/>
      <c r="I44" s="17" t="s">
        <v>69</v>
      </c>
      <c r="J44" s="6">
        <v>44139.704409722224</v>
      </c>
      <c r="K44" s="4">
        <v>362</v>
      </c>
      <c r="L44" s="4">
        <v>55551</v>
      </c>
      <c r="M44" s="4">
        <v>0</v>
      </c>
      <c r="N44" s="4">
        <f>IF(AD44="","",94000+COUNTA($AD$3:AD44))</f>
        <v>94038</v>
      </c>
      <c r="O44" s="4" t="s">
        <v>175</v>
      </c>
      <c r="P44" s="4">
        <v>7</v>
      </c>
      <c r="Q44" s="4">
        <v>0</v>
      </c>
      <c r="R44" s="9">
        <v>43993</v>
      </c>
      <c r="S44" s="9"/>
      <c r="T44" s="9">
        <v>43993</v>
      </c>
      <c r="U44" s="4">
        <v>16</v>
      </c>
      <c r="V44" s="4"/>
      <c r="W44" s="4"/>
      <c r="X44" s="33">
        <f>IF(R44="","",94500+COUNTA($R$3:R44))</f>
        <v>94533</v>
      </c>
      <c r="Y44" s="33"/>
      <c r="Z44" s="33">
        <f>IF(T44="","",97500+COUNTA($T$3:T44))</f>
        <v>97533</v>
      </c>
      <c r="AA44" s="6">
        <v>44139.704409722224</v>
      </c>
      <c r="AB44" s="33">
        <f t="shared" si="10"/>
        <v>1001</v>
      </c>
      <c r="AC44" s="33">
        <f>IF(AB44="","",COUNTIF($AB$3:AB44,1001))</f>
        <v>33</v>
      </c>
      <c r="AD44" s="9" t="s">
        <v>175</v>
      </c>
      <c r="AE44" s="33">
        <v>7</v>
      </c>
      <c r="AF44" s="9" t="s">
        <v>28</v>
      </c>
      <c r="AG44" s="9" t="s">
        <v>143</v>
      </c>
      <c r="AH44" s="9">
        <v>43993</v>
      </c>
      <c r="AI44" s="9"/>
      <c r="AJ44" s="9">
        <v>43993</v>
      </c>
      <c r="AK44" s="9">
        <v>44008</v>
      </c>
      <c r="AL44" s="6">
        <v>44138.448310185187</v>
      </c>
      <c r="AM44" s="4">
        <v>0</v>
      </c>
      <c r="AN44" s="4">
        <v>55551</v>
      </c>
      <c r="AO44" s="4" t="s">
        <v>175</v>
      </c>
      <c r="AP44" s="4">
        <v>7</v>
      </c>
      <c r="AQ44" s="4">
        <f>IF(AO44="","",95000+COUNTA($AO$3:AO44))</f>
        <v>95028</v>
      </c>
      <c r="AR44" s="9">
        <v>43993</v>
      </c>
      <c r="AS44" s="6"/>
      <c r="AT44" s="4"/>
      <c r="AU44" s="4"/>
      <c r="AV44" s="4"/>
      <c r="AW44" s="4"/>
      <c r="AX44" s="4"/>
      <c r="AY44" s="4"/>
      <c r="AZ44" s="4" t="str">
        <f>IF(AV44="","",95200+COUNTA($AV$3:AV44))</f>
        <v/>
      </c>
      <c r="BA44" s="4"/>
      <c r="BB44" s="6">
        <v>44138.379212962966</v>
      </c>
      <c r="BC44" s="4">
        <v>0</v>
      </c>
      <c r="BD44" s="4">
        <v>55551</v>
      </c>
      <c r="BE44" s="4" t="s">
        <v>175</v>
      </c>
      <c r="BF44" s="4">
        <v>7</v>
      </c>
      <c r="BG44" s="4">
        <f>IF(BE44="","",95400+COUNTA($BE$3:BE44))</f>
        <v>95428</v>
      </c>
      <c r="BH44" s="9">
        <v>43992</v>
      </c>
      <c r="BI44" s="9">
        <v>44008</v>
      </c>
      <c r="BJ44" s="100">
        <v>44140.706956018519</v>
      </c>
      <c r="BK44" s="101" t="str">
        <f t="shared" si="11"/>
        <v>55551</v>
      </c>
      <c r="BL44" s="101">
        <f t="shared" si="12"/>
        <v>0</v>
      </c>
      <c r="BM44" s="101">
        <f>IF(BQ44="","",COUNTA($BQ$3:BQ44))</f>
        <v>40</v>
      </c>
      <c r="BN44" s="101" t="str">
        <f t="shared" si="13"/>
        <v>3T  3       S</v>
      </c>
      <c r="BO44" s="101">
        <f t="shared" si="14"/>
        <v>7</v>
      </c>
      <c r="BP44" s="101" t="str">
        <f t="shared" si="15"/>
        <v>S</v>
      </c>
      <c r="BQ44" s="101" t="s">
        <v>221</v>
      </c>
      <c r="BR44" s="102">
        <f t="shared" si="16"/>
        <v>43993</v>
      </c>
      <c r="BS44" s="102" t="str">
        <f t="shared" si="17"/>
        <v/>
      </c>
      <c r="BT44" s="102">
        <f t="shared" si="18"/>
        <v>43992</v>
      </c>
      <c r="BU44" s="102">
        <f t="shared" si="19"/>
        <v>44008</v>
      </c>
      <c r="BV44" s="101" t="str">
        <f t="shared" si="20"/>
        <v/>
      </c>
      <c r="BW44" s="101" t="str">
        <f t="shared" si="21"/>
        <v/>
      </c>
      <c r="BX44" s="103">
        <v>1</v>
      </c>
      <c r="BY44" s="101" t="str">
        <f t="shared" si="33"/>
        <v>3T  3       S</v>
      </c>
      <c r="BZ44" s="6">
        <f t="shared" si="22"/>
        <v>44160.640208333331</v>
      </c>
      <c r="CA44" s="4">
        <f t="shared" si="23"/>
        <v>362</v>
      </c>
      <c r="CB44" s="4">
        <f t="shared" si="24"/>
        <v>55551</v>
      </c>
      <c r="CC44" s="4">
        <f t="shared" si="25"/>
        <v>0</v>
      </c>
      <c r="CD44" s="4">
        <f>IF(E44=15,IF(F44="S","",N45),IF(E44=11,IF(F44="P","",N43),IF(BX44="",IF(N44="","",N44),IF(BX44=2,"",IF(OR(BX44=0),100000+COUNTIF(BX$3:BX44,0),IF(N44="","",N44))))))</f>
        <v>94038</v>
      </c>
      <c r="CE44" s="4" t="str">
        <f t="shared" si="3"/>
        <v>3T  3       S</v>
      </c>
      <c r="CF44" s="4">
        <f t="shared" si="4"/>
        <v>7</v>
      </c>
      <c r="CG44" s="4">
        <f t="shared" si="26"/>
        <v>0</v>
      </c>
      <c r="CH44" s="9">
        <f t="shared" si="27"/>
        <v>43993</v>
      </c>
      <c r="CI44" s="9" t="str">
        <f t="shared" si="28"/>
        <v/>
      </c>
      <c r="CJ44" s="9">
        <f t="shared" si="29"/>
        <v>43992</v>
      </c>
      <c r="CK44" s="4">
        <f t="shared" si="30"/>
        <v>17</v>
      </c>
      <c r="CL44" s="4" t="str">
        <f t="shared" si="31"/>
        <v/>
      </c>
      <c r="CM44" s="4" t="str">
        <f t="shared" si="32"/>
        <v/>
      </c>
      <c r="CN44" s="4">
        <f>IF($E44=15,IF($F44="S","",IF(X45=0,"",X45)),IF($E44=11,IF($F44="P","",IF(X43=0,"",X43)),IF($BX44="",IF(X44="","",X44),IF($BX44=2,"",IF(OR($BX44=0),IF(A44="T_Tosai",101000+COUNTIF($BX$3:$BX44,0),""),IF(X44="","",X44))))))</f>
        <v>94533</v>
      </c>
      <c r="CO44" s="4" t="str">
        <f>IF($E44=15,IF($F44="S","",IF(Y45=0,"",Y45)),IF($E44=11,IF($F44="P","",IF(Y43=0,"",Y43)),IF($BX44="",IF(Y44="","",Y44),IF($BX44=2,"",IF(OR($BX44=0),IF(A44="T_Kyokyu",102000+COUNTIF($BX$3:$BX44,0),""),IF(Y44="","",Y44))))))</f>
        <v/>
      </c>
      <c r="CP44" s="4">
        <f>IF($E44=15,IF($F44="S","",IF(Z45=0,"",Z45)),IF($E44=11,IF($F44="P","",IF(Z43=0,"",Z43)),IF($BX44="",IF(Z44="","",Z44),IF($BX44=2,"",IF(OR($BX44=0),IF(B44="T_Sogumi",103000+COUNTIF($BX$3:$BX44,0),""),IF(Z44="","",Z44))))))</f>
        <v>97533</v>
      </c>
    </row>
    <row r="45" spans="1:94">
      <c r="A45" s="7" t="s">
        <v>71</v>
      </c>
      <c r="B45" s="7" t="s">
        <v>73</v>
      </c>
      <c r="C45" s="49" t="s">
        <v>209</v>
      </c>
      <c r="D45" s="49" t="s">
        <v>210</v>
      </c>
      <c r="E45" s="3">
        <v>8</v>
      </c>
      <c r="F45" s="3" t="s">
        <v>26</v>
      </c>
      <c r="G45" s="3" t="s">
        <v>31</v>
      </c>
      <c r="H45" s="3" t="s">
        <v>36</v>
      </c>
      <c r="I45" s="16" t="s">
        <v>70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94039</v>
      </c>
      <c r="O45" s="3" t="s">
        <v>176</v>
      </c>
      <c r="P45" s="3">
        <v>7</v>
      </c>
      <c r="Q45" s="3">
        <v>0</v>
      </c>
      <c r="R45" s="8">
        <v>43994</v>
      </c>
      <c r="S45" s="8"/>
      <c r="T45" s="8">
        <v>43994</v>
      </c>
      <c r="U45" s="3">
        <v>16</v>
      </c>
      <c r="V45" s="3"/>
      <c r="W45" s="3"/>
      <c r="X45" s="36">
        <f>IF(R45="","",94500+COUNTA($R$3:R45))</f>
        <v>94534</v>
      </c>
      <c r="Y45" s="36"/>
      <c r="Z45" s="36">
        <f>IF(T45="","",97500+COUNTA($T$3:T45))</f>
        <v>97534</v>
      </c>
      <c r="AA45" s="5">
        <v>44139.704409722224</v>
      </c>
      <c r="AB45" s="36">
        <f t="shared" si="10"/>
        <v>1001</v>
      </c>
      <c r="AC45" s="36">
        <f>IF(AB45="","",COUNTIF($AB$3:AB45,1001))</f>
        <v>34</v>
      </c>
      <c r="AD45" s="8" t="s">
        <v>176</v>
      </c>
      <c r="AE45" s="36">
        <v>7</v>
      </c>
      <c r="AF45" s="8" t="s">
        <v>26</v>
      </c>
      <c r="AG45" s="8" t="s">
        <v>143</v>
      </c>
      <c r="AH45" s="8">
        <v>43994</v>
      </c>
      <c r="AI45" s="8"/>
      <c r="AJ45" s="8">
        <v>43994</v>
      </c>
      <c r="AK45" s="8">
        <v>44009</v>
      </c>
      <c r="AL45" s="5"/>
      <c r="AM45" s="3"/>
      <c r="AN45" s="3"/>
      <c r="AO45" s="3"/>
      <c r="AP45" s="3"/>
      <c r="AQ45" s="3" t="str">
        <f>IF(AO45="","",95000+COUNTA($AO$3:AO45))</f>
        <v/>
      </c>
      <c r="AR45" s="8"/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/>
      <c r="BC45" s="3"/>
      <c r="BD45" s="3"/>
      <c r="BE45" s="3"/>
      <c r="BF45" s="3"/>
      <c r="BG45" s="3" t="str">
        <f>IF(BE45="","",95400+COUNTA($BE$3:BE45))</f>
        <v/>
      </c>
      <c r="BH45" s="8"/>
      <c r="BI45" s="8"/>
      <c r="BJ45" s="96">
        <v>44140.706956018519</v>
      </c>
      <c r="BK45" s="97" t="str">
        <f t="shared" si="11"/>
        <v>55551</v>
      </c>
      <c r="BL45" s="97">
        <f t="shared" si="12"/>
        <v>0</v>
      </c>
      <c r="BM45" s="97">
        <f>IF(BQ45="","",COUNTA($BQ$3:BQ45))</f>
        <v>41</v>
      </c>
      <c r="BN45" s="97" t="str">
        <f t="shared" si="13"/>
        <v>3T  4       P</v>
      </c>
      <c r="BO45" s="97">
        <f t="shared" si="14"/>
        <v>7</v>
      </c>
      <c r="BP45" s="97" t="str">
        <f t="shared" si="15"/>
        <v>P</v>
      </c>
      <c r="BQ45" s="97" t="s">
        <v>215</v>
      </c>
      <c r="BR45" s="98" t="str">
        <f t="shared" si="16"/>
        <v/>
      </c>
      <c r="BS45" s="98" t="str">
        <f t="shared" si="17"/>
        <v/>
      </c>
      <c r="BT45" s="98" t="str">
        <f t="shared" si="18"/>
        <v/>
      </c>
      <c r="BU45" s="98" t="str">
        <f t="shared" si="19"/>
        <v/>
      </c>
      <c r="BV45" s="97" t="str">
        <f t="shared" si="20"/>
        <v/>
      </c>
      <c r="BW45" s="97" t="str">
        <f t="shared" si="21"/>
        <v/>
      </c>
      <c r="BX45" s="99">
        <v>2</v>
      </c>
      <c r="BY45" s="97" t="str">
        <f t="shared" si="33"/>
        <v/>
      </c>
      <c r="BZ45" s="5" t="str">
        <f t="shared" si="22"/>
        <v/>
      </c>
      <c r="CA45" s="3" t="str">
        <f t="shared" si="23"/>
        <v/>
      </c>
      <c r="CB45" s="3" t="str">
        <f t="shared" si="24"/>
        <v/>
      </c>
      <c r="CC45" s="3" t="str">
        <f t="shared" si="25"/>
        <v/>
      </c>
      <c r="CD45" s="3" t="str">
        <f>IF(E45=15,IF(F45="S","",N46),IF(E45=11,IF(F45="P","",N44),IF(BX45="",IF(N45="","",N45),IF(BX45=2,"",IF(OR(BX45=0),100000+COUNTIF(BX$3:BX45,0),IF(N45="","",N45))))))</f>
        <v/>
      </c>
      <c r="CE45" s="3" t="str">
        <f t="shared" si="3"/>
        <v/>
      </c>
      <c r="CF45" s="3" t="str">
        <f t="shared" si="4"/>
        <v/>
      </c>
      <c r="CG45" s="3" t="str">
        <f t="shared" si="26"/>
        <v/>
      </c>
      <c r="CH45" s="8" t="str">
        <f t="shared" si="27"/>
        <v/>
      </c>
      <c r="CI45" s="8" t="str">
        <f t="shared" si="28"/>
        <v/>
      </c>
      <c r="CJ45" s="8" t="str">
        <f t="shared" si="29"/>
        <v/>
      </c>
      <c r="CK45" s="3" t="str">
        <f t="shared" si="30"/>
        <v/>
      </c>
      <c r="CL45" s="3" t="str">
        <f t="shared" si="31"/>
        <v/>
      </c>
      <c r="CM45" s="3" t="str">
        <f t="shared" si="32"/>
        <v/>
      </c>
      <c r="CN45" s="3" t="str">
        <f>IF($E45=15,IF($F45="S","",IF(X46=0,"",X46)),IF($E45=11,IF($F45="P","",IF(X44=0,"",X44)),IF($BX45="",IF(X45="","",X45),IF($BX45=2,"",IF(OR($BX45=0),IF(A45="T_Tosai",101000+COUNTIF($BX$3:$BX45,0),""),IF(X45="","",X45))))))</f>
        <v/>
      </c>
      <c r="CO45" s="3" t="str">
        <f>IF($E45=15,IF($F45="S","",IF(Y46=0,"",Y46)),IF($E45=11,IF($F45="P","",IF(Y44=0,"",Y44)),IF($BX45="",IF(Y45="","",Y45),IF($BX45=2,"",IF(OR($BX45=0),IF(A45="T_Kyokyu",102000+COUNTIF($BX$3:$BX45,0),""),IF(Y45="","",Y45))))))</f>
        <v/>
      </c>
      <c r="CP45" s="3" t="str">
        <f>IF($E45=15,IF($F45="S","",IF(Z46=0,"",Z46)),IF($E45=11,IF($F45="P","",IF(Z44=0,"",Z44)),IF($BX45="",IF(Z45="","",Z45),IF($BX45=2,"",IF(OR($BX45=0),IF(B45="T_Sogumi",103000+COUNTIF($BX$3:$BX45,0),""),IF(Z45="","",Z45))))))</f>
        <v/>
      </c>
    </row>
    <row r="46" spans="1:94">
      <c r="A46" s="7" t="s">
        <v>71</v>
      </c>
      <c r="B46" s="7" t="s">
        <v>73</v>
      </c>
      <c r="C46" s="49" t="s">
        <v>209</v>
      </c>
      <c r="D46" s="49" t="s">
        <v>210</v>
      </c>
      <c r="E46" s="4">
        <v>8</v>
      </c>
      <c r="F46" s="4" t="s">
        <v>28</v>
      </c>
      <c r="G46" s="4"/>
      <c r="H46" s="4"/>
      <c r="I46" s="17" t="s">
        <v>70</v>
      </c>
      <c r="J46" s="6">
        <v>44139.704409722224</v>
      </c>
      <c r="K46" s="4">
        <v>362</v>
      </c>
      <c r="L46" s="4">
        <v>55551</v>
      </c>
      <c r="M46" s="4">
        <v>0</v>
      </c>
      <c r="N46" s="4">
        <f>IF(AD46="","",94000+COUNTA($AD$3:AD46))</f>
        <v>94040</v>
      </c>
      <c r="O46" s="4" t="s">
        <v>177</v>
      </c>
      <c r="P46" s="4">
        <v>7</v>
      </c>
      <c r="Q46" s="4">
        <v>0</v>
      </c>
      <c r="R46" s="9">
        <v>43994</v>
      </c>
      <c r="S46" s="9"/>
      <c r="T46" s="9">
        <v>43994</v>
      </c>
      <c r="U46" s="4">
        <v>16</v>
      </c>
      <c r="V46" s="4"/>
      <c r="W46" s="4"/>
      <c r="X46" s="33">
        <f>IF(R46="","",94500+COUNTA($R$3:R46))</f>
        <v>94535</v>
      </c>
      <c r="Y46" s="33"/>
      <c r="Z46" s="33">
        <f>IF(T46="","",97500+COUNTA($T$3:T46))</f>
        <v>97535</v>
      </c>
      <c r="AA46" s="6">
        <v>44139.704409722224</v>
      </c>
      <c r="AB46" s="33">
        <f t="shared" si="10"/>
        <v>1001</v>
      </c>
      <c r="AC46" s="33">
        <f>IF(AB46="","",COUNTIF($AB$3:AB46,1001))</f>
        <v>35</v>
      </c>
      <c r="AD46" s="9" t="s">
        <v>177</v>
      </c>
      <c r="AE46" s="33">
        <v>7</v>
      </c>
      <c r="AF46" s="9" t="s">
        <v>28</v>
      </c>
      <c r="AG46" s="9" t="s">
        <v>143</v>
      </c>
      <c r="AH46" s="9">
        <v>43994</v>
      </c>
      <c r="AI46" s="9"/>
      <c r="AJ46" s="9">
        <v>43994</v>
      </c>
      <c r="AK46" s="9">
        <v>44009</v>
      </c>
      <c r="AL46" s="6"/>
      <c r="AM46" s="4"/>
      <c r="AN46" s="4"/>
      <c r="AO46" s="4"/>
      <c r="AP46" s="4"/>
      <c r="AQ46" s="4" t="str">
        <f>IF(AO46="","",95000+COUNTA($AO$3:AO46))</f>
        <v/>
      </c>
      <c r="AR46" s="9"/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/>
      <c r="BC46" s="4"/>
      <c r="BD46" s="4"/>
      <c r="BE46" s="4"/>
      <c r="BF46" s="4"/>
      <c r="BG46" s="4" t="str">
        <f>IF(BE46="","",95400+COUNTA($BE$3:BE46))</f>
        <v/>
      </c>
      <c r="BH46" s="9"/>
      <c r="BI46" s="9"/>
      <c r="BJ46" s="100">
        <v>44140.706956018519</v>
      </c>
      <c r="BK46" s="101" t="str">
        <f t="shared" si="11"/>
        <v>55551</v>
      </c>
      <c r="BL46" s="101">
        <f t="shared" si="12"/>
        <v>0</v>
      </c>
      <c r="BM46" s="101">
        <f>IF(BQ46="","",COUNTA($BQ$3:BQ46))</f>
        <v>42</v>
      </c>
      <c r="BN46" s="101" t="str">
        <f t="shared" si="13"/>
        <v>3T  4       S</v>
      </c>
      <c r="BO46" s="101">
        <f t="shared" si="14"/>
        <v>7</v>
      </c>
      <c r="BP46" s="101" t="str">
        <f t="shared" si="15"/>
        <v>S</v>
      </c>
      <c r="BQ46" s="101" t="s">
        <v>215</v>
      </c>
      <c r="BR46" s="102" t="str">
        <f t="shared" si="16"/>
        <v/>
      </c>
      <c r="BS46" s="102" t="str">
        <f t="shared" si="17"/>
        <v/>
      </c>
      <c r="BT46" s="102" t="str">
        <f t="shared" si="18"/>
        <v/>
      </c>
      <c r="BU46" s="102" t="str">
        <f t="shared" si="19"/>
        <v/>
      </c>
      <c r="BV46" s="101" t="str">
        <f t="shared" si="20"/>
        <v/>
      </c>
      <c r="BW46" s="101" t="str">
        <f t="shared" si="21"/>
        <v/>
      </c>
      <c r="BX46" s="103">
        <v>2</v>
      </c>
      <c r="BY46" s="101" t="str">
        <f t="shared" si="33"/>
        <v/>
      </c>
      <c r="BZ46" s="6" t="str">
        <f t="shared" si="22"/>
        <v/>
      </c>
      <c r="CA46" s="4" t="str">
        <f t="shared" si="23"/>
        <v/>
      </c>
      <c r="CB46" s="4" t="str">
        <f t="shared" si="24"/>
        <v/>
      </c>
      <c r="CC46" s="4" t="str">
        <f t="shared" si="25"/>
        <v/>
      </c>
      <c r="CD46" s="4" t="str">
        <f>IF(E46=15,IF(F46="S","",N47),IF(E46=11,IF(F46="P","",N45),IF(BX46="",IF(N46="","",N46),IF(BX46=2,"",IF(OR(BX46=0),100000+COUNTIF(BX$3:BX46,0),IF(N46="","",N46))))))</f>
        <v/>
      </c>
      <c r="CE46" s="4" t="str">
        <f t="shared" si="3"/>
        <v/>
      </c>
      <c r="CF46" s="4" t="str">
        <f t="shared" si="4"/>
        <v/>
      </c>
      <c r="CG46" s="4" t="str">
        <f t="shared" si="26"/>
        <v/>
      </c>
      <c r="CH46" s="9" t="str">
        <f t="shared" si="27"/>
        <v/>
      </c>
      <c r="CI46" s="9" t="str">
        <f t="shared" si="28"/>
        <v/>
      </c>
      <c r="CJ46" s="9" t="str">
        <f t="shared" si="29"/>
        <v/>
      </c>
      <c r="CK46" s="4" t="str">
        <f t="shared" si="30"/>
        <v/>
      </c>
      <c r="CL46" s="4" t="str">
        <f t="shared" si="31"/>
        <v/>
      </c>
      <c r="CM46" s="4" t="str">
        <f t="shared" si="32"/>
        <v/>
      </c>
      <c r="CN46" s="4" t="str">
        <f>IF($E46=15,IF($F46="S","",IF(X47=0,"",X47)),IF($E46=11,IF($F46="P","",IF(X45=0,"",X45)),IF($BX46="",IF(X46="","",X46),IF($BX46=2,"",IF(OR($BX46=0),IF(A46="T_Tosai",101000+COUNTIF($BX$3:$BX46,0),""),IF(X46="","",X46))))))</f>
        <v/>
      </c>
      <c r="CO46" s="4" t="str">
        <f>IF($E46=15,IF($F46="S","",IF(Y47=0,"",Y47)),IF($E46=11,IF($F46="P","",IF(Y45=0,"",Y45)),IF($BX46="",IF(Y46="","",Y46),IF($BX46=2,"",IF(OR($BX46=0),IF(A46="T_Kyokyu",102000+COUNTIF($BX$3:$BX46,0),""),IF(Y46="","",Y46))))))</f>
        <v/>
      </c>
      <c r="CP46" s="4" t="str">
        <f>IF($E46=15,IF($F46="S","",IF(Z47=0,"",Z47)),IF($E46=11,IF($F46="P","",IF(Z45=0,"",Z45)),IF($BX46="",IF(Z46="","",Z46),IF($BX46=2,"",IF(OR($BX46=0),IF(B46="T_Sogumi",103000+COUNTIF($BX$3:$BX46,0),""),IF(Z46="","",Z46))))))</f>
        <v/>
      </c>
    </row>
    <row r="47" spans="1:94">
      <c r="A47" s="7" t="s">
        <v>71</v>
      </c>
      <c r="B47" s="7" t="s">
        <v>73</v>
      </c>
      <c r="C47" s="49" t="s">
        <v>209</v>
      </c>
      <c r="D47" s="49" t="s">
        <v>210</v>
      </c>
      <c r="E47" s="2">
        <v>9</v>
      </c>
      <c r="F47" s="2" t="s">
        <v>26</v>
      </c>
      <c r="G47" s="2" t="s">
        <v>25</v>
      </c>
      <c r="H47" s="2" t="s">
        <v>37</v>
      </c>
      <c r="I47" s="14" t="s">
        <v>69</v>
      </c>
      <c r="J47" s="12">
        <v>44139.704409722224</v>
      </c>
      <c r="K47" s="2">
        <v>362</v>
      </c>
      <c r="L47" s="2">
        <v>55551</v>
      </c>
      <c r="M47" s="2">
        <v>0</v>
      </c>
      <c r="N47" s="2">
        <f>IF(AD47="","",94000+COUNTA($AD$3:AD47))</f>
        <v>94041</v>
      </c>
      <c r="O47" s="2" t="s">
        <v>178</v>
      </c>
      <c r="P47" s="2">
        <v>7</v>
      </c>
      <c r="Q47" s="2">
        <v>0</v>
      </c>
      <c r="R47" s="10">
        <v>43994</v>
      </c>
      <c r="S47" s="10"/>
      <c r="T47" s="10">
        <v>43994</v>
      </c>
      <c r="U47" s="2">
        <v>16</v>
      </c>
      <c r="V47" s="2"/>
      <c r="W47" s="2"/>
      <c r="X47" s="35">
        <f>IF(R47="","",94500+COUNTA($R$3:R47))</f>
        <v>94536</v>
      </c>
      <c r="Y47" s="35"/>
      <c r="Z47" s="35">
        <f>IF(T47="","",97500+COUNTA($T$3:T47))</f>
        <v>97536</v>
      </c>
      <c r="AA47" s="12">
        <v>44139.704409722224</v>
      </c>
      <c r="AB47" s="35">
        <f t="shared" si="10"/>
        <v>1001</v>
      </c>
      <c r="AC47" s="35">
        <f>IF(AB47="","",COUNTIF($AB$3:AB47,1001))</f>
        <v>36</v>
      </c>
      <c r="AD47" s="10" t="s">
        <v>178</v>
      </c>
      <c r="AE47" s="35">
        <v>7</v>
      </c>
      <c r="AF47" s="10" t="s">
        <v>26</v>
      </c>
      <c r="AG47" s="10" t="s">
        <v>143</v>
      </c>
      <c r="AH47" s="10">
        <v>43994</v>
      </c>
      <c r="AI47" s="10"/>
      <c r="AJ47" s="10">
        <v>43994</v>
      </c>
      <c r="AK47" s="10">
        <v>44009</v>
      </c>
      <c r="AL47" s="12">
        <v>44138.448310185187</v>
      </c>
      <c r="AM47" s="2">
        <v>0</v>
      </c>
      <c r="AN47" s="2">
        <v>55551</v>
      </c>
      <c r="AO47" s="2" t="s">
        <v>185</v>
      </c>
      <c r="AP47" s="2">
        <v>7</v>
      </c>
      <c r="AQ47" s="2">
        <f>IF(AO47="","",95000+COUNTA($AO$3:AO47))</f>
        <v>95029</v>
      </c>
      <c r="AR47" s="10">
        <v>43994</v>
      </c>
      <c r="AS47" s="12"/>
      <c r="AT47" s="2"/>
      <c r="AU47" s="2"/>
      <c r="AV47" s="2"/>
      <c r="AW47" s="2"/>
      <c r="AX47" s="2"/>
      <c r="AY47" s="2"/>
      <c r="AZ47" s="2" t="str">
        <f>IF(AV47="","",95200+COUNTA($AV$3:AV47))</f>
        <v/>
      </c>
      <c r="BA47" s="2"/>
      <c r="BB47" s="12">
        <v>44138.379212962966</v>
      </c>
      <c r="BC47" s="2">
        <v>0</v>
      </c>
      <c r="BD47" s="2">
        <v>55551</v>
      </c>
      <c r="BE47" s="2" t="s">
        <v>185</v>
      </c>
      <c r="BF47" s="2">
        <v>7</v>
      </c>
      <c r="BG47" s="2">
        <f>IF(BE47="","",95400+COUNTA($BE$3:BE47))</f>
        <v>95429</v>
      </c>
      <c r="BH47" s="10">
        <v>43994</v>
      </c>
      <c r="BI47" s="10">
        <v>44011</v>
      </c>
      <c r="BJ47" s="89">
        <v>44140.706956018519</v>
      </c>
      <c r="BK47" s="90" t="str">
        <f t="shared" si="11"/>
        <v>55551</v>
      </c>
      <c r="BL47" s="90">
        <f t="shared" si="12"/>
        <v>0</v>
      </c>
      <c r="BM47" s="90">
        <f>IF(BQ47="","",COUNTA($BQ$3:BQ47))</f>
        <v>43</v>
      </c>
      <c r="BN47" s="90" t="str">
        <f t="shared" si="13"/>
        <v>3T  5       C</v>
      </c>
      <c r="BO47" s="90">
        <f t="shared" si="14"/>
        <v>7</v>
      </c>
      <c r="BP47" s="90" t="str">
        <f t="shared" si="15"/>
        <v>C</v>
      </c>
      <c r="BQ47" s="90" t="s">
        <v>220</v>
      </c>
      <c r="BR47" s="91">
        <f t="shared" si="16"/>
        <v>43994</v>
      </c>
      <c r="BS47" s="91" t="str">
        <f t="shared" si="17"/>
        <v/>
      </c>
      <c r="BT47" s="91">
        <f t="shared" si="18"/>
        <v>43994</v>
      </c>
      <c r="BU47" s="91">
        <f t="shared" si="19"/>
        <v>44011</v>
      </c>
      <c r="BV47" s="90" t="str">
        <f t="shared" si="20"/>
        <v/>
      </c>
      <c r="BW47" s="90" t="str">
        <f t="shared" si="21"/>
        <v/>
      </c>
      <c r="BX47" s="84">
        <v>1</v>
      </c>
      <c r="BY47" s="90" t="str">
        <f t="shared" si="33"/>
        <v>3T  5       P</v>
      </c>
      <c r="BZ47" s="12">
        <f t="shared" si="22"/>
        <v>44160.640208333331</v>
      </c>
      <c r="CA47" s="2">
        <f t="shared" si="23"/>
        <v>362</v>
      </c>
      <c r="CB47" s="2">
        <f t="shared" si="24"/>
        <v>55551</v>
      </c>
      <c r="CC47" s="2">
        <f t="shared" si="25"/>
        <v>0</v>
      </c>
      <c r="CD47" s="2">
        <f>IF(E47=15,IF(F47="S","",N48),IF(E47=11,IF(F47="P","",N46),IF(BX47="",IF(N47="","",N47),IF(BX47=2,"",IF(OR(BX47=0),100000+COUNTIF(BX$3:BX47,0),IF(N47="","",N47))))))</f>
        <v>94041</v>
      </c>
      <c r="CE47" s="2" t="str">
        <f t="shared" si="3"/>
        <v>3T  5       C</v>
      </c>
      <c r="CF47" s="2">
        <f t="shared" si="4"/>
        <v>7</v>
      </c>
      <c r="CG47" s="2">
        <f t="shared" si="26"/>
        <v>0</v>
      </c>
      <c r="CH47" s="10">
        <f t="shared" si="27"/>
        <v>43994</v>
      </c>
      <c r="CI47" s="10" t="str">
        <f t="shared" si="28"/>
        <v/>
      </c>
      <c r="CJ47" s="10">
        <f t="shared" si="29"/>
        <v>43994</v>
      </c>
      <c r="CK47" s="2">
        <f t="shared" si="30"/>
        <v>18</v>
      </c>
      <c r="CL47" s="2" t="str">
        <f t="shared" si="31"/>
        <v/>
      </c>
      <c r="CM47" s="2" t="str">
        <f t="shared" si="32"/>
        <v/>
      </c>
      <c r="CN47" s="2">
        <f>IF($E47=15,IF($F47="S","",IF(X48=0,"",X48)),IF($E47=11,IF($F47="P","",IF(X46=0,"",X46)),IF($BX47="",IF(X47="","",X47),IF($BX47=2,"",IF(OR($BX47=0),IF(A47="T_Tosai",101000+COUNTIF($BX$3:$BX47,0),""),IF(X47="","",X47))))))</f>
        <v>94536</v>
      </c>
      <c r="CO47" s="2" t="str">
        <f>IF($E47=15,IF($F47="S","",IF(Y48=0,"",Y48)),IF($E47=11,IF($F47="P","",IF(Y46=0,"",Y46)),IF($BX47="",IF(Y47="","",Y47),IF($BX47=2,"",IF(OR($BX47=0),IF(A47="T_Kyokyu",102000+COUNTIF($BX$3:$BX47,0),""),IF(Y47="","",Y47))))))</f>
        <v/>
      </c>
      <c r="CP47" s="2">
        <f>IF($E47=15,IF($F47="S","",IF(Z48=0,"",Z48)),IF($E47=11,IF($F47="P","",IF(Z46=0,"",Z46)),IF($BX47="",IF(Z47="","",Z47),IF($BX47=2,"",IF(OR($BX47=0),IF(B47="T_Sogumi",103000+COUNTIF($BX$3:$BX47,0),""),IF(Z47="","",Z47))))))</f>
        <v>97536</v>
      </c>
    </row>
    <row r="48" spans="1:94">
      <c r="A48" s="7" t="s">
        <v>71</v>
      </c>
      <c r="B48" s="7" t="s">
        <v>73</v>
      </c>
      <c r="C48" s="49" t="s">
        <v>209</v>
      </c>
      <c r="D48" s="49" t="s">
        <v>210</v>
      </c>
      <c r="E48" s="3">
        <v>10</v>
      </c>
      <c r="F48" s="3" t="s">
        <v>26</v>
      </c>
      <c r="G48" s="3" t="s">
        <v>26</v>
      </c>
      <c r="H48" s="3" t="s">
        <v>38</v>
      </c>
      <c r="I48" s="16" t="s">
        <v>69</v>
      </c>
      <c r="J48" s="5">
        <v>44139.704409722224</v>
      </c>
      <c r="K48" s="3">
        <v>362</v>
      </c>
      <c r="L48" s="3">
        <v>55551</v>
      </c>
      <c r="M48" s="3">
        <v>0</v>
      </c>
      <c r="N48" s="3">
        <f>IF(AD48="","",94000+COUNTA($AD$3:AD48))</f>
        <v>94042</v>
      </c>
      <c r="O48" s="3" t="s">
        <v>174</v>
      </c>
      <c r="P48" s="3">
        <v>6</v>
      </c>
      <c r="Q48" s="3">
        <v>0</v>
      </c>
      <c r="R48" s="8">
        <v>43995</v>
      </c>
      <c r="S48" s="8"/>
      <c r="T48" s="8">
        <v>43995</v>
      </c>
      <c r="U48" s="3">
        <v>16</v>
      </c>
      <c r="V48" s="3"/>
      <c r="W48" s="3"/>
      <c r="X48" s="36">
        <f>IF(R48="","",94500+COUNTA($R$3:R48))</f>
        <v>94537</v>
      </c>
      <c r="Y48" s="36"/>
      <c r="Z48" s="36">
        <f>IF(T48="","",97500+COUNTA($T$3:T48))</f>
        <v>97537</v>
      </c>
      <c r="AA48" s="5">
        <v>44139.704409722224</v>
      </c>
      <c r="AB48" s="36">
        <f t="shared" si="10"/>
        <v>1001</v>
      </c>
      <c r="AC48" s="36">
        <f>IF(AB48="","",COUNTIF($AB$3:AB48,1001))</f>
        <v>37</v>
      </c>
      <c r="AD48" s="8" t="s">
        <v>174</v>
      </c>
      <c r="AE48" s="36">
        <v>6</v>
      </c>
      <c r="AF48" s="8" t="s">
        <v>26</v>
      </c>
      <c r="AG48" s="8" t="s">
        <v>143</v>
      </c>
      <c r="AH48" s="8">
        <v>43995</v>
      </c>
      <c r="AI48" s="8"/>
      <c r="AJ48" s="8">
        <v>43995</v>
      </c>
      <c r="AK48" s="8">
        <v>44010</v>
      </c>
      <c r="AL48" s="5">
        <v>44138.448310185187</v>
      </c>
      <c r="AM48" s="3">
        <v>0</v>
      </c>
      <c r="AN48" s="3">
        <v>55551</v>
      </c>
      <c r="AO48" s="3" t="s">
        <v>174</v>
      </c>
      <c r="AP48" s="3">
        <v>6</v>
      </c>
      <c r="AQ48" s="3">
        <f>IF(AO48="","",95000+COUNTA($AO$3:AO48))</f>
        <v>95030</v>
      </c>
      <c r="AR48" s="8">
        <v>43995</v>
      </c>
      <c r="AS48" s="5"/>
      <c r="AT48" s="3"/>
      <c r="AU48" s="3"/>
      <c r="AV48" s="3"/>
      <c r="AW48" s="3"/>
      <c r="AX48" s="3"/>
      <c r="AY48" s="3"/>
      <c r="AZ48" s="3" t="str">
        <f>IF(AV48="","",95200+COUNTA($AV$3:AV48))</f>
        <v/>
      </c>
      <c r="BA48" s="3"/>
      <c r="BB48" s="5">
        <v>44138.379212962966</v>
      </c>
      <c r="BC48" s="3">
        <v>0</v>
      </c>
      <c r="BD48" s="3">
        <v>55551</v>
      </c>
      <c r="BE48" s="3" t="s">
        <v>174</v>
      </c>
      <c r="BF48" s="3">
        <v>6</v>
      </c>
      <c r="BG48" s="3">
        <f>IF(BE48="","",95400+COUNTA($BE$3:BE48))</f>
        <v>95430</v>
      </c>
      <c r="BH48" s="8">
        <v>43996</v>
      </c>
      <c r="BI48" s="8">
        <v>44003</v>
      </c>
      <c r="BJ48" s="96">
        <v>44140.706956018519</v>
      </c>
      <c r="BK48" s="97" t="str">
        <f t="shared" si="11"/>
        <v>55551</v>
      </c>
      <c r="BL48" s="97">
        <f t="shared" si="12"/>
        <v>0</v>
      </c>
      <c r="BM48" s="97">
        <f>IF(BQ48="","",COUNTA($BQ$3:BQ48))</f>
        <v>44</v>
      </c>
      <c r="BN48" s="97" t="str">
        <f t="shared" si="13"/>
        <v>3T  3       P</v>
      </c>
      <c r="BO48" s="97">
        <f t="shared" si="14"/>
        <v>6</v>
      </c>
      <c r="BP48" s="97" t="str">
        <f t="shared" si="15"/>
        <v>P</v>
      </c>
      <c r="BQ48" s="97" t="s">
        <v>221</v>
      </c>
      <c r="BR48" s="98">
        <f t="shared" si="16"/>
        <v>43995</v>
      </c>
      <c r="BS48" s="98" t="str">
        <f t="shared" si="17"/>
        <v/>
      </c>
      <c r="BT48" s="98">
        <f t="shared" si="18"/>
        <v>43996</v>
      </c>
      <c r="BU48" s="98">
        <f t="shared" si="19"/>
        <v>44003</v>
      </c>
      <c r="BV48" s="97" t="str">
        <f t="shared" si="20"/>
        <v/>
      </c>
      <c r="BW48" s="97" t="str">
        <f t="shared" si="21"/>
        <v/>
      </c>
      <c r="BX48" s="99">
        <v>1</v>
      </c>
      <c r="BY48" s="97" t="str">
        <f t="shared" si="33"/>
        <v>3T  3       P</v>
      </c>
      <c r="BZ48" s="5">
        <f t="shared" si="22"/>
        <v>44160.640208333331</v>
      </c>
      <c r="CA48" s="3">
        <f t="shared" si="23"/>
        <v>362</v>
      </c>
      <c r="CB48" s="3">
        <f t="shared" si="24"/>
        <v>55551</v>
      </c>
      <c r="CC48" s="3">
        <f t="shared" si="25"/>
        <v>0</v>
      </c>
      <c r="CD48" s="3">
        <f>IF(E48=15,IF(F48="S","",N49),IF(E48=11,IF(F48="P","",N47),IF(BX48="",IF(N48="","",N48),IF(BX48=2,"",IF(OR(BX48=0),100000+COUNTIF(BX$3:BX48,0),IF(N48="","",N48))))))</f>
        <v>94042</v>
      </c>
      <c r="CE48" s="3" t="str">
        <f t="shared" si="3"/>
        <v>3T  3       P</v>
      </c>
      <c r="CF48" s="3">
        <f t="shared" si="4"/>
        <v>6</v>
      </c>
      <c r="CG48" s="3">
        <f t="shared" si="26"/>
        <v>0</v>
      </c>
      <c r="CH48" s="8">
        <f t="shared" si="27"/>
        <v>43995</v>
      </c>
      <c r="CI48" s="8" t="str">
        <f t="shared" si="28"/>
        <v/>
      </c>
      <c r="CJ48" s="8">
        <f t="shared" si="29"/>
        <v>43996</v>
      </c>
      <c r="CK48" s="3">
        <f t="shared" si="30"/>
        <v>8</v>
      </c>
      <c r="CL48" s="3" t="str">
        <f t="shared" si="31"/>
        <v/>
      </c>
      <c r="CM48" s="3" t="str">
        <f t="shared" si="32"/>
        <v/>
      </c>
      <c r="CN48" s="3">
        <f>IF($E48=15,IF($F48="S","",IF(X49=0,"",X49)),IF($E48=11,IF($F48="P","",IF(X47=0,"",X47)),IF($BX48="",IF(X48="","",X48),IF($BX48=2,"",IF(OR($BX48=0),IF(A48="T_Tosai",101000+COUNTIF($BX$3:$BX48,0),""),IF(X48="","",X48))))))</f>
        <v>94537</v>
      </c>
      <c r="CO48" s="3" t="str">
        <f>IF($E48=15,IF($F48="S","",IF(Y49=0,"",Y49)),IF($E48=11,IF($F48="P","",IF(Y47=0,"",Y47)),IF($BX48="",IF(Y48="","",Y48),IF($BX48=2,"",IF(OR($BX48=0),IF(A48="T_Kyokyu",102000+COUNTIF($BX$3:$BX48,0),""),IF(Y48="","",Y48))))))</f>
        <v/>
      </c>
      <c r="CP48" s="3">
        <f>IF($E48=15,IF($F48="S","",IF(Z49=0,"",Z49)),IF($E48=11,IF($F48="P","",IF(Z47=0,"",Z47)),IF($BX48="",IF(Z48="","",Z48),IF($BX48=2,"",IF(OR($BX48=0),IF(B48="T_Sogumi",103000+COUNTIF($BX$3:$BX48,0),""),IF(Z48="","",Z48))))))</f>
        <v>97537</v>
      </c>
    </row>
    <row r="49" spans="1:94">
      <c r="A49" s="7" t="s">
        <v>71</v>
      </c>
      <c r="B49" s="7" t="s">
        <v>73</v>
      </c>
      <c r="C49" s="49" t="s">
        <v>209</v>
      </c>
      <c r="D49" s="49" t="s">
        <v>210</v>
      </c>
      <c r="E49" s="4">
        <v>10</v>
      </c>
      <c r="F49" s="4"/>
      <c r="G49" s="4" t="s">
        <v>28</v>
      </c>
      <c r="H49" s="4"/>
      <c r="I49" s="17" t="s">
        <v>70</v>
      </c>
      <c r="J49" s="4"/>
      <c r="K49" s="4"/>
      <c r="L49" s="4"/>
      <c r="M49" s="4"/>
      <c r="N49" s="4" t="str">
        <f>IF(AD49="","",94000+COUNTA($AD$3:AD49))</f>
        <v/>
      </c>
      <c r="O49" s="4"/>
      <c r="P49" s="4"/>
      <c r="Q49" s="4"/>
      <c r="R49" s="9"/>
      <c r="S49" s="9"/>
      <c r="T49" s="9"/>
      <c r="U49" s="4"/>
      <c r="V49" s="4"/>
      <c r="W49" s="4"/>
      <c r="X49" s="33" t="str">
        <f>IF(R49="","",94500+COUNTA($R$3:R49))</f>
        <v/>
      </c>
      <c r="Y49" s="33"/>
      <c r="Z49" s="33" t="str">
        <f>IF(T49="","",97500+COUNTA($T$3:T49))</f>
        <v/>
      </c>
      <c r="AA49" s="6" t="s">
        <v>134</v>
      </c>
      <c r="AB49" s="33" t="str">
        <f t="shared" si="10"/>
        <v/>
      </c>
      <c r="AC49" s="33" t="str">
        <f>IF(AB49="","",COUNTIF($AB$3:AB49,1001))</f>
        <v/>
      </c>
      <c r="AD49" s="9"/>
      <c r="AE49" s="33" t="s">
        <v>134</v>
      </c>
      <c r="AF49" s="9" t="s">
        <v>134</v>
      </c>
      <c r="AG49" s="9" t="s">
        <v>134</v>
      </c>
      <c r="AH49" s="9" t="s">
        <v>134</v>
      </c>
      <c r="AI49" s="9"/>
      <c r="AJ49" s="9" t="s">
        <v>134</v>
      </c>
      <c r="AK49" s="9"/>
      <c r="AL49" s="6">
        <v>44138.448310185187</v>
      </c>
      <c r="AM49" s="4">
        <v>0</v>
      </c>
      <c r="AN49" s="4">
        <v>55551</v>
      </c>
      <c r="AO49" s="4" t="s">
        <v>175</v>
      </c>
      <c r="AP49" s="4">
        <v>6</v>
      </c>
      <c r="AQ49" s="4">
        <f>IF(AO49="","",95000+COUNTA($AO$3:AO49))</f>
        <v>95031</v>
      </c>
      <c r="AR49" s="9">
        <v>43996</v>
      </c>
      <c r="AS49" s="6"/>
      <c r="AT49" s="4"/>
      <c r="AU49" s="4"/>
      <c r="AV49" s="4"/>
      <c r="AW49" s="4"/>
      <c r="AX49" s="4"/>
      <c r="AY49" s="4"/>
      <c r="AZ49" s="4" t="str">
        <f>IF(AV49="","",95200+COUNTA($AV$3:AV49))</f>
        <v/>
      </c>
      <c r="BA49" s="4"/>
      <c r="BB49" s="6">
        <v>44138.379212962966</v>
      </c>
      <c r="BC49" s="4">
        <v>0</v>
      </c>
      <c r="BD49" s="4">
        <v>55551</v>
      </c>
      <c r="BE49" s="4" t="s">
        <v>175</v>
      </c>
      <c r="BF49" s="4">
        <v>6</v>
      </c>
      <c r="BG49" s="4">
        <f>IF(BE49="","",95400+COUNTA($BE$3:BE49))</f>
        <v>95431</v>
      </c>
      <c r="BH49" s="9">
        <v>43996</v>
      </c>
      <c r="BI49" s="9">
        <v>44011</v>
      </c>
      <c r="BJ49" s="100">
        <v>44140.706956018519</v>
      </c>
      <c r="BK49" s="101" t="str">
        <f t="shared" si="11"/>
        <v>55551</v>
      </c>
      <c r="BL49" s="101">
        <f t="shared" si="12"/>
        <v>0</v>
      </c>
      <c r="BM49" s="101">
        <f>IF(BQ49="","",COUNTA($BQ$3:BQ49))</f>
        <v>45</v>
      </c>
      <c r="BN49" s="101" t="str">
        <f t="shared" si="13"/>
        <v>3T  3       S</v>
      </c>
      <c r="BO49" s="101">
        <f t="shared" si="14"/>
        <v>6</v>
      </c>
      <c r="BP49" s="101" t="str">
        <f t="shared" si="15"/>
        <v>S</v>
      </c>
      <c r="BQ49" s="101" t="s">
        <v>143</v>
      </c>
      <c r="BR49" s="102">
        <f t="shared" si="16"/>
        <v>43996</v>
      </c>
      <c r="BS49" s="102" t="str">
        <f t="shared" si="17"/>
        <v/>
      </c>
      <c r="BT49" s="102">
        <f t="shared" si="18"/>
        <v>43996</v>
      </c>
      <c r="BU49" s="102">
        <f t="shared" si="19"/>
        <v>44011</v>
      </c>
      <c r="BV49" s="101" t="str">
        <f t="shared" si="20"/>
        <v/>
      </c>
      <c r="BW49" s="101" t="str">
        <f t="shared" si="21"/>
        <v/>
      </c>
      <c r="BX49" s="103">
        <v>0</v>
      </c>
      <c r="BY49" s="101" t="str">
        <f t="shared" si="33"/>
        <v/>
      </c>
      <c r="BZ49" s="6">
        <f t="shared" si="22"/>
        <v>44160.640208333331</v>
      </c>
      <c r="CA49" s="4">
        <f t="shared" si="23"/>
        <v>362</v>
      </c>
      <c r="CB49" s="4">
        <f t="shared" si="24"/>
        <v>55551</v>
      </c>
      <c r="CC49" s="4">
        <f t="shared" si="25"/>
        <v>0</v>
      </c>
      <c r="CD49" s="4">
        <f>IF(E49=15,IF(F49="S","",N50),IF(E49=11,IF(F49="P","",N48),IF(BX49="",IF(N49="","",N49),IF(BX49=2,"",IF(OR(BX49=0),100000+COUNTIF(BX$3:BX49,0),IF(N49="","",N49))))))</f>
        <v>100008</v>
      </c>
      <c r="CE49" s="4" t="str">
        <f t="shared" si="3"/>
        <v>3T  3       S</v>
      </c>
      <c r="CF49" s="4">
        <f t="shared" si="4"/>
        <v>6</v>
      </c>
      <c r="CG49" s="4">
        <f t="shared" si="26"/>
        <v>0</v>
      </c>
      <c r="CH49" s="9">
        <f t="shared" si="27"/>
        <v>43996</v>
      </c>
      <c r="CI49" s="9" t="str">
        <f t="shared" si="28"/>
        <v/>
      </c>
      <c r="CJ49" s="9">
        <f t="shared" si="29"/>
        <v>43996</v>
      </c>
      <c r="CK49" s="4">
        <f t="shared" si="30"/>
        <v>16</v>
      </c>
      <c r="CL49" s="4" t="str">
        <f t="shared" si="31"/>
        <v/>
      </c>
      <c r="CM49" s="4" t="str">
        <f t="shared" si="32"/>
        <v/>
      </c>
      <c r="CN49" s="4">
        <f>IF($E49=15,IF($F49="S","",IF(X50=0,"",X50)),IF($E49=11,IF($F49="P","",IF(X48=0,"",X48)),IF($BX49="",IF(X49="","",X49),IF($BX49=2,"",IF(OR($BX49=0),IF(A49="T_Tosai",101000+COUNTIF($BX$3:$BX49,0),""),IF(X49="","",X49))))))</f>
        <v>101008</v>
      </c>
      <c r="CO49" s="4" t="str">
        <f>IF($E49=15,IF($F49="S","",IF(Y50=0,"",Y50)),IF($E49=11,IF($F49="P","",IF(Y48=0,"",Y48)),IF($BX49="",IF(Y49="","",Y49),IF($BX49=2,"",IF(OR($BX49=0),IF(A49="T_Kyokyu",102000+COUNTIF($BX$3:$BX49,0),""),IF(Y49="","",Y49))))))</f>
        <v/>
      </c>
      <c r="CP49" s="4">
        <f>IF($E49=15,IF($F49="S","",IF(Z50=0,"",Z50)),IF($E49=11,IF($F49="P","",IF(Z48=0,"",Z48)),IF($BX49="",IF(Z49="","",Z49),IF($BX49=2,"",IF(OR($BX49=0),IF(B49="T_Sogumi",103000+COUNTIF($BX$3:$BX49,0),""),IF(Z49="","",Z49))))))</f>
        <v>103008</v>
      </c>
    </row>
    <row r="50" spans="1:94">
      <c r="A50" s="7" t="s">
        <v>71</v>
      </c>
      <c r="B50" s="7" t="s">
        <v>73</v>
      </c>
      <c r="C50" s="49" t="s">
        <v>209</v>
      </c>
      <c r="D50" s="49" t="s">
        <v>210</v>
      </c>
      <c r="E50" s="3">
        <v>11</v>
      </c>
      <c r="F50" s="3" t="s">
        <v>26</v>
      </c>
      <c r="G50" s="3" t="s">
        <v>31</v>
      </c>
      <c r="H50" s="3" t="s">
        <v>39</v>
      </c>
      <c r="I50" s="16" t="s">
        <v>70</v>
      </c>
      <c r="J50" s="5">
        <v>44139.704409722224</v>
      </c>
      <c r="K50" s="3">
        <v>362</v>
      </c>
      <c r="L50" s="3">
        <v>55551</v>
      </c>
      <c r="M50" s="3">
        <v>0</v>
      </c>
      <c r="N50" s="3">
        <f>IF(AD50="","",94000+COUNTA($AD$3:AD50))</f>
        <v>94043</v>
      </c>
      <c r="O50" s="3" t="s">
        <v>241</v>
      </c>
      <c r="P50" s="3">
        <v>6</v>
      </c>
      <c r="Q50" s="3">
        <v>0</v>
      </c>
      <c r="R50" s="8">
        <v>43997</v>
      </c>
      <c r="S50" s="8"/>
      <c r="T50" s="8">
        <v>43997</v>
      </c>
      <c r="U50" s="3">
        <v>16</v>
      </c>
      <c r="V50" s="3"/>
      <c r="W50" s="3"/>
      <c r="X50" s="36">
        <f>IF(R50="","",94500+COUNTA($R$3:R50))</f>
        <v>94538</v>
      </c>
      <c r="Y50" s="36"/>
      <c r="Z50" s="36">
        <f>IF(T50="","",97500+COUNTA($T$3:T50))</f>
        <v>97538</v>
      </c>
      <c r="AA50" s="5">
        <v>44139.704409722224</v>
      </c>
      <c r="AB50" s="36">
        <f t="shared" si="10"/>
        <v>1001</v>
      </c>
      <c r="AC50" s="36">
        <f>IF(AB50="","",COUNTIF($AB$3:AB50,1001))</f>
        <v>38</v>
      </c>
      <c r="AD50" s="8" t="s">
        <v>241</v>
      </c>
      <c r="AE50" s="36">
        <v>6</v>
      </c>
      <c r="AF50" s="8" t="s">
        <v>26</v>
      </c>
      <c r="AG50" s="8" t="s">
        <v>143</v>
      </c>
      <c r="AH50" s="8">
        <v>43997</v>
      </c>
      <c r="AI50" s="8"/>
      <c r="AJ50" s="8">
        <v>43997</v>
      </c>
      <c r="AK50" s="8">
        <v>44012</v>
      </c>
      <c r="AL50" s="5"/>
      <c r="AM50" s="3"/>
      <c r="AN50" s="3"/>
      <c r="AO50" s="3"/>
      <c r="AP50" s="3"/>
      <c r="AQ50" s="3" t="str">
        <f>IF(AO50="","",95000+COUNTA($AO$3:AO50))</f>
        <v/>
      </c>
      <c r="AR50" s="8"/>
      <c r="AS50" s="5"/>
      <c r="AT50" s="3"/>
      <c r="AU50" s="3"/>
      <c r="AV50" s="3"/>
      <c r="AW50" s="3"/>
      <c r="AX50" s="3"/>
      <c r="AY50" s="3"/>
      <c r="AZ50" s="3" t="str">
        <f>IF(AV50="","",95200+COUNTA($AV$3:AV50))</f>
        <v/>
      </c>
      <c r="BA50" s="3"/>
      <c r="BB50" s="5"/>
      <c r="BC50" s="3"/>
      <c r="BD50" s="3"/>
      <c r="BE50" s="3"/>
      <c r="BF50" s="3"/>
      <c r="BG50" s="3" t="str">
        <f>IF(BE50="","",95400+COUNTA($BE$3:BE50))</f>
        <v/>
      </c>
      <c r="BH50" s="8"/>
      <c r="BI50" s="8"/>
      <c r="BJ50" s="56"/>
      <c r="BK50" s="26" t="str">
        <f t="shared" si="11"/>
        <v/>
      </c>
      <c r="BL50" s="26" t="str">
        <f t="shared" si="12"/>
        <v/>
      </c>
      <c r="BM50" s="26" t="str">
        <f>IF(BQ50="","",COUNTA($BQ$3:BQ50))</f>
        <v/>
      </c>
      <c r="BN50" s="26" t="str">
        <f t="shared" si="13"/>
        <v/>
      </c>
      <c r="BO50" s="26" t="str">
        <f t="shared" si="14"/>
        <v/>
      </c>
      <c r="BP50" s="26" t="str">
        <f t="shared" si="15"/>
        <v/>
      </c>
      <c r="BQ50" s="26"/>
      <c r="BR50" s="75" t="str">
        <f t="shared" si="16"/>
        <v/>
      </c>
      <c r="BS50" s="75" t="str">
        <f t="shared" si="17"/>
        <v/>
      </c>
      <c r="BT50" s="75" t="str">
        <f t="shared" si="18"/>
        <v/>
      </c>
      <c r="BU50" s="75" t="str">
        <f t="shared" si="19"/>
        <v/>
      </c>
      <c r="BV50" s="26" t="str">
        <f t="shared" si="20"/>
        <v/>
      </c>
      <c r="BW50" s="26" t="str">
        <f t="shared" si="21"/>
        <v/>
      </c>
      <c r="BX50" s="99"/>
      <c r="BY50" s="26" t="str">
        <f t="shared" si="33"/>
        <v/>
      </c>
      <c r="BZ50" s="5" t="str">
        <f t="shared" si="22"/>
        <v/>
      </c>
      <c r="CA50" s="3" t="str">
        <f t="shared" si="23"/>
        <v/>
      </c>
      <c r="CB50" s="3" t="str">
        <f t="shared" si="24"/>
        <v/>
      </c>
      <c r="CC50" s="3" t="str">
        <f t="shared" si="25"/>
        <v/>
      </c>
      <c r="CD50" s="3" t="str">
        <f>IF(E50=15,IF(F50="S","",N51),IF(E50=11,IF(F50="P","",N49),IF(BX50="",IF(N50="","",N50),IF(BX50=2,"",IF(OR(BX50=0),100000+COUNTIF(BX$3:BX50,0),IF(N50="","",N50))))))</f>
        <v/>
      </c>
      <c r="CE50" s="3" t="str">
        <f t="shared" si="3"/>
        <v/>
      </c>
      <c r="CF50" s="3" t="str">
        <f t="shared" si="4"/>
        <v/>
      </c>
      <c r="CG50" s="3" t="str">
        <f t="shared" si="26"/>
        <v/>
      </c>
      <c r="CH50" s="8" t="str">
        <f t="shared" si="27"/>
        <v/>
      </c>
      <c r="CI50" s="8" t="str">
        <f t="shared" si="28"/>
        <v/>
      </c>
      <c r="CJ50" s="8" t="str">
        <f t="shared" si="29"/>
        <v/>
      </c>
      <c r="CK50" s="3" t="str">
        <f t="shared" si="30"/>
        <v/>
      </c>
      <c r="CL50" s="3" t="str">
        <f t="shared" si="31"/>
        <v/>
      </c>
      <c r="CM50" s="3" t="str">
        <f t="shared" si="32"/>
        <v/>
      </c>
      <c r="CN50" s="3" t="str">
        <f>IF($E50=15,IF($F50="S","",IF(X51=0,"",X51)),IF($E50=11,IF($F50="P","",IF(X49=0,"",X49)),IF($BX50="",IF(X50="","",X50),IF($BX50=2,"",IF(OR($BX50=0),IF(A50="T_Tosai",101000+COUNTIF($BX$3:$BX50,0),""),IF(X50="","",X50))))))</f>
        <v/>
      </c>
      <c r="CO50" s="3" t="str">
        <f>IF($E50=15,IF($F50="S","",IF(Y51=0,"",Y51)),IF($E50=11,IF($F50="P","",IF(Y49=0,"",Y49)),IF($BX50="",IF(Y50="","",Y50),IF($BX50=2,"",IF(OR($BX50=0),IF(A50="T_Kyokyu",102000+COUNTIF($BX$3:$BX50,0),""),IF(Y50="","",Y50))))))</f>
        <v/>
      </c>
      <c r="CP50" s="3" t="str">
        <f>IF($E50=15,IF($F50="S","",IF(Z51=0,"",Z51)),IF($E50=11,IF($F50="P","",IF(Z49=0,"",Z49)),IF($BX50="",IF(Z50="","",Z50),IF($BX50=2,"",IF(OR($BX50=0),IF(B50="T_Sogumi",103000+COUNTIF($BX$3:$BX50,0),""),IF(Z50="","",Z50))))))</f>
        <v/>
      </c>
    </row>
    <row r="51" spans="1:94">
      <c r="A51" s="7" t="s">
        <v>71</v>
      </c>
      <c r="B51" s="7" t="s">
        <v>73</v>
      </c>
      <c r="C51" s="49" t="s">
        <v>209</v>
      </c>
      <c r="D51" s="49" t="s">
        <v>210</v>
      </c>
      <c r="E51" s="4">
        <v>11</v>
      </c>
      <c r="F51" s="4" t="s">
        <v>31</v>
      </c>
      <c r="G51" s="4" t="s">
        <v>28</v>
      </c>
      <c r="H51" s="4"/>
      <c r="I51" s="21" t="s">
        <v>69</v>
      </c>
      <c r="J51" s="4"/>
      <c r="K51" s="4"/>
      <c r="L51" s="4"/>
      <c r="M51" s="4"/>
      <c r="N51" s="4" t="str">
        <f>IF(AD51="","",94000+COUNTA($AD$3:AD51))</f>
        <v/>
      </c>
      <c r="O51" s="4"/>
      <c r="P51" s="4"/>
      <c r="Q51" s="4"/>
      <c r="R51" s="9"/>
      <c r="S51" s="9"/>
      <c r="T51" s="9"/>
      <c r="U51" s="4"/>
      <c r="V51" s="4"/>
      <c r="W51" s="4"/>
      <c r="X51" s="33" t="str">
        <f>IF(R51="","",94500+COUNTA($R$3:R51))</f>
        <v/>
      </c>
      <c r="Y51" s="33"/>
      <c r="Z51" s="33" t="str">
        <f>IF(T51="","",97500+COUNTA($T$3:T51))</f>
        <v/>
      </c>
      <c r="AA51" s="6" t="s">
        <v>134</v>
      </c>
      <c r="AB51" s="33" t="str">
        <f t="shared" si="10"/>
        <v/>
      </c>
      <c r="AC51" s="33" t="str">
        <f>IF(AB51="","",COUNTIF($AB$3:AB51,1001))</f>
        <v/>
      </c>
      <c r="AD51" s="9"/>
      <c r="AE51" s="33" t="s">
        <v>134</v>
      </c>
      <c r="AF51" s="9" t="s">
        <v>134</v>
      </c>
      <c r="AG51" s="9" t="s">
        <v>134</v>
      </c>
      <c r="AH51" s="9" t="s">
        <v>134</v>
      </c>
      <c r="AI51" s="9"/>
      <c r="AJ51" s="9" t="s">
        <v>134</v>
      </c>
      <c r="AK51" s="9"/>
      <c r="AL51" s="6">
        <v>44138.448310185187</v>
      </c>
      <c r="AM51" s="4">
        <v>0</v>
      </c>
      <c r="AN51" s="4">
        <v>55551</v>
      </c>
      <c r="AO51" s="4" t="s">
        <v>242</v>
      </c>
      <c r="AP51" s="4">
        <v>6</v>
      </c>
      <c r="AQ51" s="4">
        <f>IF(AO51="","",95000+COUNTA($AO$3:AO51))</f>
        <v>95032</v>
      </c>
      <c r="AR51" s="9">
        <v>43997</v>
      </c>
      <c r="AS51" s="6"/>
      <c r="AT51" s="4"/>
      <c r="AU51" s="4"/>
      <c r="AV51" s="4"/>
      <c r="AW51" s="4"/>
      <c r="AX51" s="4"/>
      <c r="AY51" s="4"/>
      <c r="AZ51" s="4" t="str">
        <f>IF(AV51="","",95200+COUNTA($AV$3:AV51))</f>
        <v/>
      </c>
      <c r="BA51" s="4"/>
      <c r="BB51" s="6">
        <v>44138.379212962966</v>
      </c>
      <c r="BC51" s="4">
        <v>0</v>
      </c>
      <c r="BD51" s="4">
        <v>55551</v>
      </c>
      <c r="BE51" s="4" t="s">
        <v>242</v>
      </c>
      <c r="BF51" s="4">
        <v>6</v>
      </c>
      <c r="BG51" s="4">
        <f>IF(BE51="","",95400+COUNTA($BE$3:BE51))</f>
        <v>95432</v>
      </c>
      <c r="BH51" s="9">
        <v>43996</v>
      </c>
      <c r="BI51" s="9">
        <v>44011</v>
      </c>
      <c r="BJ51" s="55">
        <v>44140.706956018519</v>
      </c>
      <c r="BK51" s="27" t="str">
        <f t="shared" si="11"/>
        <v>55551</v>
      </c>
      <c r="BL51" s="27">
        <f t="shared" si="12"/>
        <v>0</v>
      </c>
      <c r="BM51" s="27">
        <f>IF(BQ51="","",COUNTA($BQ$3:BQ51))</f>
        <v>46</v>
      </c>
      <c r="BN51" s="27" t="str">
        <f t="shared" si="13"/>
        <v>3T  31      S</v>
      </c>
      <c r="BO51" s="27">
        <f t="shared" si="14"/>
        <v>6</v>
      </c>
      <c r="BP51" s="27" t="str">
        <f t="shared" si="15"/>
        <v>S</v>
      </c>
      <c r="BQ51" s="27" t="s">
        <v>222</v>
      </c>
      <c r="BR51" s="76">
        <f t="shared" si="16"/>
        <v>43997</v>
      </c>
      <c r="BS51" s="76" t="str">
        <f t="shared" si="17"/>
        <v/>
      </c>
      <c r="BT51" s="76">
        <f t="shared" si="18"/>
        <v>43996</v>
      </c>
      <c r="BU51" s="76">
        <f t="shared" si="19"/>
        <v>44011</v>
      </c>
      <c r="BV51" s="27" t="str">
        <f t="shared" si="20"/>
        <v/>
      </c>
      <c r="BW51" s="27" t="str">
        <f t="shared" si="21"/>
        <v/>
      </c>
      <c r="BX51" s="103">
        <v>1</v>
      </c>
      <c r="BY51" s="27" t="str">
        <f t="shared" si="33"/>
        <v>3T  31      P</v>
      </c>
      <c r="BZ51" s="6">
        <f t="shared" si="22"/>
        <v>44160.640208333331</v>
      </c>
      <c r="CA51" s="4">
        <f t="shared" si="23"/>
        <v>362</v>
      </c>
      <c r="CB51" s="4">
        <f t="shared" si="24"/>
        <v>55551</v>
      </c>
      <c r="CC51" s="4">
        <f t="shared" si="25"/>
        <v>0</v>
      </c>
      <c r="CD51" s="4">
        <f>IF(E51=15,IF(F51="S","",N52),IF(E51=11,IF(F51="P","",N50),IF(BX51="",IF(N51="","",N51),IF(BX51=2,"",IF(OR(BX51=0),100000+COUNTIF(BX$3:BX51,0),IF(N51="","",N51))))))</f>
        <v>94043</v>
      </c>
      <c r="CE51" s="4" t="str">
        <f t="shared" si="3"/>
        <v>3T  31      S</v>
      </c>
      <c r="CF51" s="4">
        <f t="shared" si="4"/>
        <v>6</v>
      </c>
      <c r="CG51" s="4">
        <f t="shared" si="26"/>
        <v>0</v>
      </c>
      <c r="CH51" s="9">
        <f t="shared" si="27"/>
        <v>43997</v>
      </c>
      <c r="CI51" s="9" t="str">
        <f t="shared" si="28"/>
        <v/>
      </c>
      <c r="CJ51" s="9">
        <f t="shared" si="29"/>
        <v>43996</v>
      </c>
      <c r="CK51" s="4">
        <f t="shared" si="30"/>
        <v>16</v>
      </c>
      <c r="CL51" s="4" t="str">
        <f t="shared" si="31"/>
        <v/>
      </c>
      <c r="CM51" s="4" t="str">
        <f t="shared" si="32"/>
        <v/>
      </c>
      <c r="CN51" s="4">
        <f>IF($E51=15,IF($F51="S","",IF(X52=0,"",X52)),IF($E51=11,IF($F51="P","",IF(X50=0,"",X50)),IF($BX51="",IF(X51="","",X51),IF($BX51=2,"",IF(OR($BX51=0),IF(A51="T_Tosai",101000+COUNTIF($BX$3:$BX51,0),""),IF(X51="","",X51))))))</f>
        <v>94538</v>
      </c>
      <c r="CO51" s="4" t="str">
        <f>IF($E51=15,IF($F51="S","",IF(Y52=0,"",Y52)),IF($E51=11,IF($F51="P","",IF(Y50=0,"",Y50)),IF($BX51="",IF(Y51="","",Y51),IF($BX51=2,"",IF(OR($BX51=0),IF(A51="T_Kyokyu",102000+COUNTIF($BX$3:$BX51,0),""),IF(Y51="","",Y51))))))</f>
        <v/>
      </c>
      <c r="CP51" s="4">
        <f>IF($E51=15,IF($F51="S","",IF(Z52=0,"",Z52)),IF($E51=11,IF($F51="P","",IF(Z50=0,"",Z50)),IF($BX51="",IF(Z51="","",Z51),IF($BX51=2,"",IF(OR($BX51=0),IF(B51="T_Sogumi",103000+COUNTIF($BX$3:$BX51,0),""),IF(Z51="","",Z51))))))</f>
        <v>97538</v>
      </c>
    </row>
    <row r="52" spans="1:94">
      <c r="A52" s="7" t="s">
        <v>71</v>
      </c>
      <c r="B52" s="7" t="s">
        <v>73</v>
      </c>
      <c r="C52" s="49" t="s">
        <v>209</v>
      </c>
      <c r="D52" s="49" t="s">
        <v>210</v>
      </c>
      <c r="E52" s="2">
        <v>12</v>
      </c>
      <c r="F52" s="2" t="s">
        <v>26</v>
      </c>
      <c r="G52" s="2" t="s">
        <v>31</v>
      </c>
      <c r="H52" s="2" t="s">
        <v>40</v>
      </c>
      <c r="I52" s="14" t="s">
        <v>70</v>
      </c>
      <c r="J52" s="12">
        <v>44139.704409722224</v>
      </c>
      <c r="K52" s="2">
        <v>362</v>
      </c>
      <c r="L52" s="2">
        <v>55551</v>
      </c>
      <c r="M52" s="2">
        <v>0</v>
      </c>
      <c r="N52" s="2">
        <f>IF(AD52="","",94000+COUNTA($AD$3:AD52))</f>
        <v>94044</v>
      </c>
      <c r="O52" s="2" t="s">
        <v>176</v>
      </c>
      <c r="P52" s="2">
        <v>6</v>
      </c>
      <c r="Q52" s="2">
        <v>0</v>
      </c>
      <c r="R52" s="10">
        <v>43998</v>
      </c>
      <c r="S52" s="10"/>
      <c r="T52" s="10">
        <v>43998</v>
      </c>
      <c r="U52" s="2">
        <v>16</v>
      </c>
      <c r="V52" s="2"/>
      <c r="W52" s="2"/>
      <c r="X52" s="35">
        <f>IF(R52="","",94500+COUNTA($R$3:R52))</f>
        <v>94539</v>
      </c>
      <c r="Y52" s="35"/>
      <c r="Z52" s="35">
        <f>IF(T52="","",97500+COUNTA($T$3:T52))</f>
        <v>97539</v>
      </c>
      <c r="AA52" s="12">
        <v>44139.704409722224</v>
      </c>
      <c r="AB52" s="35">
        <f t="shared" si="10"/>
        <v>1001</v>
      </c>
      <c r="AC52" s="35">
        <f>IF(AB52="","",COUNTIF($AB$3:AB52,1001))</f>
        <v>39</v>
      </c>
      <c r="AD52" s="10" t="s">
        <v>176</v>
      </c>
      <c r="AE52" s="35">
        <v>6</v>
      </c>
      <c r="AF52" s="10" t="s">
        <v>26</v>
      </c>
      <c r="AG52" s="10" t="s">
        <v>143</v>
      </c>
      <c r="AH52" s="10">
        <v>43998</v>
      </c>
      <c r="AI52" s="10"/>
      <c r="AJ52" s="10">
        <v>43998</v>
      </c>
      <c r="AK52" s="10">
        <v>44013</v>
      </c>
      <c r="AL52" s="12"/>
      <c r="AM52" s="2"/>
      <c r="AN52" s="2"/>
      <c r="AO52" s="2"/>
      <c r="AP52" s="2"/>
      <c r="AQ52" s="2" t="str">
        <f>IF(AO52="","",95000+COUNTA($AO$3:AO52))</f>
        <v/>
      </c>
      <c r="AR52" s="10"/>
      <c r="AS52" s="12"/>
      <c r="AT52" s="2"/>
      <c r="AU52" s="2"/>
      <c r="AV52" s="2"/>
      <c r="AW52" s="2"/>
      <c r="AX52" s="2"/>
      <c r="AY52" s="2"/>
      <c r="AZ52" s="2" t="str">
        <f>IF(AV52="","",95200+COUNTA($AV$3:AV52))</f>
        <v/>
      </c>
      <c r="BA52" s="2"/>
      <c r="BB52" s="12"/>
      <c r="BC52" s="2"/>
      <c r="BD52" s="2"/>
      <c r="BE52" s="2"/>
      <c r="BF52" s="2"/>
      <c r="BG52" s="2" t="str">
        <f>IF(BE52="","",95400+COUNTA($BE$3:BE52))</f>
        <v/>
      </c>
      <c r="BH52" s="10"/>
      <c r="BI52" s="10"/>
      <c r="BJ52" s="89">
        <v>44140.706956018519</v>
      </c>
      <c r="BK52" s="90" t="str">
        <f t="shared" si="11"/>
        <v>55551</v>
      </c>
      <c r="BL52" s="90">
        <f t="shared" si="12"/>
        <v>0</v>
      </c>
      <c r="BM52" s="90">
        <f>IF(BQ52="","",COUNTA($BQ$3:BQ52))</f>
        <v>47</v>
      </c>
      <c r="BN52" s="90" t="str">
        <f t="shared" si="13"/>
        <v>3T  4       P</v>
      </c>
      <c r="BO52" s="90">
        <f t="shared" si="14"/>
        <v>6</v>
      </c>
      <c r="BP52" s="90" t="str">
        <f t="shared" si="15"/>
        <v>P</v>
      </c>
      <c r="BQ52" s="90" t="s">
        <v>215</v>
      </c>
      <c r="BR52" s="91" t="str">
        <f t="shared" si="16"/>
        <v/>
      </c>
      <c r="BS52" s="91" t="str">
        <f t="shared" si="17"/>
        <v/>
      </c>
      <c r="BT52" s="91" t="str">
        <f t="shared" si="18"/>
        <v/>
      </c>
      <c r="BU52" s="91" t="str">
        <f t="shared" si="19"/>
        <v/>
      </c>
      <c r="BV52" s="90" t="str">
        <f t="shared" si="20"/>
        <v/>
      </c>
      <c r="BW52" s="90" t="str">
        <f t="shared" si="21"/>
        <v/>
      </c>
      <c r="BX52" s="84">
        <v>2</v>
      </c>
      <c r="BY52" s="90" t="str">
        <f t="shared" si="33"/>
        <v/>
      </c>
      <c r="BZ52" s="12" t="str">
        <f t="shared" si="22"/>
        <v/>
      </c>
      <c r="CA52" s="2" t="str">
        <f t="shared" si="23"/>
        <v/>
      </c>
      <c r="CB52" s="2" t="str">
        <f t="shared" si="24"/>
        <v/>
      </c>
      <c r="CC52" s="2" t="str">
        <f t="shared" si="25"/>
        <v/>
      </c>
      <c r="CD52" s="2" t="str">
        <f>IF(E52=15,IF(F52="S","",N53),IF(E52=11,IF(F52="P","",N51),IF(BX52="",IF(N52="","",N52),IF(BX52=2,"",IF(OR(BX52=0),100000+COUNTIF(BX$3:BX52,0),IF(N52="","",N52))))))</f>
        <v/>
      </c>
      <c r="CE52" s="2" t="str">
        <f t="shared" si="3"/>
        <v/>
      </c>
      <c r="CF52" s="2" t="str">
        <f t="shared" si="4"/>
        <v/>
      </c>
      <c r="CG52" s="2" t="str">
        <f t="shared" si="26"/>
        <v/>
      </c>
      <c r="CH52" s="10" t="str">
        <f t="shared" si="27"/>
        <v/>
      </c>
      <c r="CI52" s="10" t="str">
        <f t="shared" si="28"/>
        <v/>
      </c>
      <c r="CJ52" s="10" t="str">
        <f t="shared" si="29"/>
        <v/>
      </c>
      <c r="CK52" s="2" t="str">
        <f t="shared" si="30"/>
        <v/>
      </c>
      <c r="CL52" s="2" t="str">
        <f t="shared" si="31"/>
        <v/>
      </c>
      <c r="CM52" s="2" t="str">
        <f t="shared" si="32"/>
        <v/>
      </c>
      <c r="CN52" s="2" t="str">
        <f>IF($E52=15,IF($F52="S","",IF(X53=0,"",X53)),IF($E52=11,IF($F52="P","",IF(X51=0,"",X51)),IF($BX52="",IF(X52="","",X52),IF($BX52=2,"",IF(OR($BX52=0),IF(A52="T_Tosai",101000+COUNTIF($BX$3:$BX52,0),""),IF(X52="","",X52))))))</f>
        <v/>
      </c>
      <c r="CO52" s="2" t="str">
        <f>IF($E52=15,IF($F52="S","",IF(Y53=0,"",Y53)),IF($E52=11,IF($F52="P","",IF(Y51=0,"",Y51)),IF($BX52="",IF(Y52="","",Y52),IF($BX52=2,"",IF(OR($BX52=0),IF(A52="T_Kyokyu",102000+COUNTIF($BX$3:$BX52,0),""),IF(Y52="","",Y52))))))</f>
        <v/>
      </c>
      <c r="CP52" s="2" t="str">
        <f>IF($E52=15,IF($F52="S","",IF(Z53=0,"",Z53)),IF($E52=11,IF($F52="P","",IF(Z51=0,"",Z51)),IF($BX52="",IF(Z52="","",Z52),IF($BX52=2,"",IF(OR($BX52=0),IF(B52="T_Sogumi",103000+COUNTIF($BX$3:$BX52,0),""),IF(Z52="","",Z52))))))</f>
        <v/>
      </c>
    </row>
    <row r="53" spans="1:94">
      <c r="A53" s="7" t="s">
        <v>71</v>
      </c>
      <c r="B53" s="7" t="s">
        <v>73</v>
      </c>
      <c r="C53" s="49" t="s">
        <v>209</v>
      </c>
      <c r="D53" s="49" t="s">
        <v>210</v>
      </c>
      <c r="E53" s="2">
        <v>13</v>
      </c>
      <c r="F53" s="2" t="s">
        <v>28</v>
      </c>
      <c r="G53" s="2" t="s">
        <v>25</v>
      </c>
      <c r="H53" s="2" t="s">
        <v>41</v>
      </c>
      <c r="I53" s="14" t="s">
        <v>69</v>
      </c>
      <c r="J53" s="12">
        <v>44139.704409722224</v>
      </c>
      <c r="K53" s="2">
        <v>362</v>
      </c>
      <c r="L53" s="2">
        <v>55551</v>
      </c>
      <c r="M53" s="2">
        <v>0</v>
      </c>
      <c r="N53" s="2">
        <f>IF(AD53="","",94000+COUNTA($AD$3:AD53))</f>
        <v>94045</v>
      </c>
      <c r="O53" s="2" t="s">
        <v>297</v>
      </c>
      <c r="P53" s="2">
        <v>6</v>
      </c>
      <c r="Q53" s="2">
        <v>0</v>
      </c>
      <c r="R53" s="10">
        <v>43998</v>
      </c>
      <c r="S53" s="10"/>
      <c r="T53" s="10">
        <v>43998</v>
      </c>
      <c r="U53" s="2">
        <v>16</v>
      </c>
      <c r="V53" s="2"/>
      <c r="W53" s="2"/>
      <c r="X53" s="35">
        <f>IF(R53="","",94500+COUNTA($R$3:R53))</f>
        <v>94540</v>
      </c>
      <c r="Y53" s="35"/>
      <c r="Z53" s="35">
        <f>IF(T53="","",97500+COUNTA($T$3:T53))</f>
        <v>97540</v>
      </c>
      <c r="AA53" s="12">
        <v>44139.704409722224</v>
      </c>
      <c r="AB53" s="35">
        <f t="shared" si="10"/>
        <v>1001</v>
      </c>
      <c r="AC53" s="35">
        <f>IF(AB53="","",COUNTIF($AB$3:AB53,1001))</f>
        <v>40</v>
      </c>
      <c r="AD53" s="10" t="s">
        <v>297</v>
      </c>
      <c r="AE53" s="35">
        <v>6</v>
      </c>
      <c r="AF53" s="10" t="s">
        <v>302</v>
      </c>
      <c r="AG53" s="10" t="s">
        <v>143</v>
      </c>
      <c r="AH53" s="10">
        <v>43998</v>
      </c>
      <c r="AI53" s="10"/>
      <c r="AJ53" s="10">
        <v>43998</v>
      </c>
      <c r="AK53" s="10">
        <v>44013</v>
      </c>
      <c r="AL53" s="12">
        <v>44138.448310185187</v>
      </c>
      <c r="AM53" s="2">
        <v>0</v>
      </c>
      <c r="AN53" s="2">
        <v>55551</v>
      </c>
      <c r="AO53" s="2" t="s">
        <v>185</v>
      </c>
      <c r="AP53" s="2">
        <v>6</v>
      </c>
      <c r="AQ53" s="2">
        <f>IF(AO53="","",95000+COUNTA($AO$3:AO53))</f>
        <v>95033</v>
      </c>
      <c r="AR53" s="10">
        <v>43998</v>
      </c>
      <c r="AS53" s="12"/>
      <c r="AT53" s="2"/>
      <c r="AU53" s="2"/>
      <c r="AV53" s="2"/>
      <c r="AW53" s="2"/>
      <c r="AX53" s="2"/>
      <c r="AY53" s="2"/>
      <c r="AZ53" s="2" t="str">
        <f>IF(AV53="","",95200+COUNTA($AV$3:AV53))</f>
        <v/>
      </c>
      <c r="BA53" s="2"/>
      <c r="BB53" s="12">
        <v>44138.379212962966</v>
      </c>
      <c r="BC53" s="2">
        <v>0</v>
      </c>
      <c r="BD53" s="2">
        <v>55551</v>
      </c>
      <c r="BE53" s="2" t="s">
        <v>185</v>
      </c>
      <c r="BF53" s="2">
        <v>6</v>
      </c>
      <c r="BG53" s="2">
        <f>IF(BE53="","",95400+COUNTA($BE$3:BE53))</f>
        <v>95433</v>
      </c>
      <c r="BH53" s="10">
        <v>43996</v>
      </c>
      <c r="BI53" s="10">
        <v>44013</v>
      </c>
      <c r="BJ53" s="89">
        <v>44140.706956018519</v>
      </c>
      <c r="BK53" s="90" t="str">
        <f t="shared" si="11"/>
        <v>55551</v>
      </c>
      <c r="BL53" s="90">
        <f t="shared" si="12"/>
        <v>0</v>
      </c>
      <c r="BM53" s="90">
        <f>IF(BQ53="","",COUNTA($BQ$3:BQ53))</f>
        <v>48</v>
      </c>
      <c r="BN53" s="90" t="str">
        <f t="shared" si="13"/>
        <v>3T  5       C</v>
      </c>
      <c r="BO53" s="90">
        <f t="shared" si="14"/>
        <v>6</v>
      </c>
      <c r="BP53" s="90" t="str">
        <f t="shared" si="15"/>
        <v>C</v>
      </c>
      <c r="BQ53" s="90" t="s">
        <v>220</v>
      </c>
      <c r="BR53" s="91">
        <f t="shared" si="16"/>
        <v>43998</v>
      </c>
      <c r="BS53" s="91" t="str">
        <f t="shared" si="17"/>
        <v/>
      </c>
      <c r="BT53" s="91">
        <f t="shared" si="18"/>
        <v>43996</v>
      </c>
      <c r="BU53" s="91">
        <f t="shared" si="19"/>
        <v>44013</v>
      </c>
      <c r="BV53" s="90" t="str">
        <f t="shared" si="20"/>
        <v/>
      </c>
      <c r="BW53" s="90" t="str">
        <f t="shared" si="21"/>
        <v/>
      </c>
      <c r="BX53" s="84">
        <v>1</v>
      </c>
      <c r="BY53" s="90" t="str">
        <f t="shared" si="33"/>
        <v>3T  5       S</v>
      </c>
      <c r="BZ53" s="12">
        <f t="shared" si="22"/>
        <v>44160.640208333331</v>
      </c>
      <c r="CA53" s="2">
        <f t="shared" si="23"/>
        <v>362</v>
      </c>
      <c r="CB53" s="2">
        <f t="shared" si="24"/>
        <v>55551</v>
      </c>
      <c r="CC53" s="2">
        <f t="shared" si="25"/>
        <v>0</v>
      </c>
      <c r="CD53" s="2">
        <f>IF(E53=15,IF(F53="S","",N54),IF(E53=11,IF(F53="P","",N52),IF(BX53="",IF(N53="","",N53),IF(BX53=2,"",IF(OR(BX53=0),100000+COUNTIF(BX$3:BX53,0),IF(N53="","",N53))))))</f>
        <v>94045</v>
      </c>
      <c r="CE53" s="2" t="str">
        <f t="shared" si="3"/>
        <v>3T  5       C</v>
      </c>
      <c r="CF53" s="2">
        <f t="shared" si="4"/>
        <v>6</v>
      </c>
      <c r="CG53" s="2">
        <f t="shared" si="26"/>
        <v>0</v>
      </c>
      <c r="CH53" s="10">
        <f t="shared" si="27"/>
        <v>43998</v>
      </c>
      <c r="CI53" s="10" t="str">
        <f t="shared" si="28"/>
        <v/>
      </c>
      <c r="CJ53" s="10">
        <f t="shared" si="29"/>
        <v>43996</v>
      </c>
      <c r="CK53" s="2">
        <f t="shared" si="30"/>
        <v>18</v>
      </c>
      <c r="CL53" s="2" t="str">
        <f t="shared" si="31"/>
        <v/>
      </c>
      <c r="CM53" s="2" t="str">
        <f t="shared" si="32"/>
        <v/>
      </c>
      <c r="CN53" s="2">
        <f>IF($E53=15,IF($F53="S","",IF(X54=0,"",X54)),IF($E53=11,IF($F53="P","",IF(X52=0,"",X52)),IF($BX53="",IF(X53="","",X53),IF($BX53=2,"",IF(OR($BX53=0),IF(A53="T_Tosai",101000+COUNTIF($BX$3:$BX53,0),""),IF(X53="","",X53))))))</f>
        <v>94540</v>
      </c>
      <c r="CO53" s="2" t="str">
        <f>IF($E53=15,IF($F53="S","",IF(Y54=0,"",Y54)),IF($E53=11,IF($F53="P","",IF(Y52=0,"",Y52)),IF($BX53="",IF(Y53="","",Y53),IF($BX53=2,"",IF(OR($BX53=0),IF(A53="T_Kyokyu",102000+COUNTIF($BX$3:$BX53,0),""),IF(Y53="","",Y53))))))</f>
        <v/>
      </c>
      <c r="CP53" s="2">
        <f>IF($E53=15,IF($F53="S","",IF(Z54=0,"",Z54)),IF($E53=11,IF($F53="P","",IF(Z52=0,"",Z52)),IF($BX53="",IF(Z53="","",Z53),IF($BX53=2,"",IF(OR($BX53=0),IF(B53="T_Sogumi",103000+COUNTIF($BX$3:$BX53,0),""),IF(Z53="","",Z53))))))</f>
        <v>97540</v>
      </c>
    </row>
    <row r="54" spans="1:94">
      <c r="A54" s="7" t="s">
        <v>71</v>
      </c>
      <c r="B54" s="7" t="s">
        <v>73</v>
      </c>
      <c r="C54" s="49" t="s">
        <v>209</v>
      </c>
      <c r="D54" s="49" t="s">
        <v>210</v>
      </c>
      <c r="E54" s="3">
        <v>14</v>
      </c>
      <c r="F54" s="3" t="s">
        <v>28</v>
      </c>
      <c r="G54" s="3" t="s">
        <v>26</v>
      </c>
      <c r="H54" s="3" t="s">
        <v>42</v>
      </c>
      <c r="I54" s="16" t="s">
        <v>70</v>
      </c>
      <c r="J54" s="3"/>
      <c r="K54" s="3"/>
      <c r="L54" s="3"/>
      <c r="M54" s="3"/>
      <c r="N54" s="3" t="str">
        <f>IF(AD54="","",94000+COUNTA($AD$3:AD54))</f>
        <v/>
      </c>
      <c r="O54" s="3"/>
      <c r="P54" s="3"/>
      <c r="Q54" s="3"/>
      <c r="R54" s="8"/>
      <c r="S54" s="8"/>
      <c r="T54" s="8"/>
      <c r="U54" s="3"/>
      <c r="V54" s="3"/>
      <c r="W54" s="3"/>
      <c r="X54" s="36" t="str">
        <f>IF(R54="","",94500+COUNTA($R$3:R54))</f>
        <v/>
      </c>
      <c r="Y54" s="36"/>
      <c r="Z54" s="36" t="str">
        <f>IF(T54="","",97500+COUNTA($T$3:T54))</f>
        <v/>
      </c>
      <c r="AA54" s="5" t="s">
        <v>134</v>
      </c>
      <c r="AB54" s="36" t="str">
        <f t="shared" si="10"/>
        <v/>
      </c>
      <c r="AC54" s="36" t="str">
        <f>IF(AB54="","",COUNTIF($AB$3:AB54,1001))</f>
        <v/>
      </c>
      <c r="AD54" s="8"/>
      <c r="AE54" s="36" t="s">
        <v>134</v>
      </c>
      <c r="AF54" s="8" t="s">
        <v>134</v>
      </c>
      <c r="AG54" s="8" t="s">
        <v>134</v>
      </c>
      <c r="AH54" s="8" t="s">
        <v>134</v>
      </c>
      <c r="AI54" s="8"/>
      <c r="AJ54" s="8" t="s">
        <v>134</v>
      </c>
      <c r="AK54" s="8"/>
      <c r="AL54" s="5">
        <v>44138.448310185187</v>
      </c>
      <c r="AM54" s="3">
        <v>0</v>
      </c>
      <c r="AN54" s="3">
        <v>55551</v>
      </c>
      <c r="AO54" s="3" t="s">
        <v>186</v>
      </c>
      <c r="AP54" s="3">
        <v>6</v>
      </c>
      <c r="AQ54" s="3">
        <f>IF(AO54="","",95000+COUNTA($AO$3:AO54))</f>
        <v>95034</v>
      </c>
      <c r="AR54" s="8">
        <v>43999</v>
      </c>
      <c r="AS54" s="5"/>
      <c r="AT54" s="3"/>
      <c r="AU54" s="3"/>
      <c r="AV54" s="3"/>
      <c r="AW54" s="3"/>
      <c r="AX54" s="3"/>
      <c r="AY54" s="3"/>
      <c r="AZ54" s="3" t="str">
        <f>IF(AV54="","",95200+COUNTA($AV$3:AV54))</f>
        <v/>
      </c>
      <c r="BA54" s="3"/>
      <c r="BB54" s="5">
        <v>44138.379212962966</v>
      </c>
      <c r="BC54" s="3">
        <v>0</v>
      </c>
      <c r="BD54" s="3">
        <v>55551</v>
      </c>
      <c r="BE54" s="3" t="s">
        <v>186</v>
      </c>
      <c r="BF54" s="3">
        <v>6</v>
      </c>
      <c r="BG54" s="3">
        <f>IF(BE54="","",95400+COUNTA($BE$3:BE54))</f>
        <v>95434</v>
      </c>
      <c r="BH54" s="8">
        <v>43996</v>
      </c>
      <c r="BI54" s="8">
        <v>44020</v>
      </c>
      <c r="BJ54" s="96">
        <v>44140.706956018519</v>
      </c>
      <c r="BK54" s="97" t="str">
        <f t="shared" si="11"/>
        <v>55551</v>
      </c>
      <c r="BL54" s="97">
        <f t="shared" si="12"/>
        <v>0</v>
      </c>
      <c r="BM54" s="97">
        <f>IF(BQ54="","",COUNTA($BQ$3:BQ54))</f>
        <v>49</v>
      </c>
      <c r="BN54" s="97" t="str">
        <f t="shared" si="13"/>
        <v>3T  6       P</v>
      </c>
      <c r="BO54" s="97">
        <f t="shared" si="14"/>
        <v>6</v>
      </c>
      <c r="BP54" s="97" t="str">
        <f t="shared" si="15"/>
        <v>P</v>
      </c>
      <c r="BQ54" s="97" t="s">
        <v>143</v>
      </c>
      <c r="BR54" s="98">
        <f t="shared" si="16"/>
        <v>43999</v>
      </c>
      <c r="BS54" s="98" t="str">
        <f t="shared" si="17"/>
        <v/>
      </c>
      <c r="BT54" s="98">
        <f t="shared" si="18"/>
        <v>43996</v>
      </c>
      <c r="BU54" s="98">
        <f t="shared" si="19"/>
        <v>44020</v>
      </c>
      <c r="BV54" s="97" t="str">
        <f t="shared" si="20"/>
        <v/>
      </c>
      <c r="BW54" s="97" t="str">
        <f t="shared" si="21"/>
        <v/>
      </c>
      <c r="BX54" s="99">
        <v>0</v>
      </c>
      <c r="BY54" s="97" t="str">
        <f t="shared" si="33"/>
        <v/>
      </c>
      <c r="BZ54" s="5">
        <f t="shared" si="22"/>
        <v>44160.640208333331</v>
      </c>
      <c r="CA54" s="3">
        <f t="shared" si="23"/>
        <v>362</v>
      </c>
      <c r="CB54" s="3">
        <f t="shared" si="24"/>
        <v>55551</v>
      </c>
      <c r="CC54" s="3">
        <f t="shared" si="25"/>
        <v>0</v>
      </c>
      <c r="CD54" s="3">
        <f>IF(E54=15,IF(F54="S","",N55),IF(E54=11,IF(F54="P","",N53),IF(BX54="",IF(N54="","",N54),IF(BX54=2,"",IF(OR(BX54=0),100000+COUNTIF(BX$3:BX54,0),IF(N54="","",N54))))))</f>
        <v>100009</v>
      </c>
      <c r="CE54" s="3" t="str">
        <f t="shared" si="3"/>
        <v>3T  6       P</v>
      </c>
      <c r="CF54" s="3">
        <f t="shared" si="4"/>
        <v>6</v>
      </c>
      <c r="CG54" s="3">
        <f t="shared" si="26"/>
        <v>0</v>
      </c>
      <c r="CH54" s="8">
        <f t="shared" si="27"/>
        <v>43999</v>
      </c>
      <c r="CI54" s="8" t="str">
        <f t="shared" si="28"/>
        <v/>
      </c>
      <c r="CJ54" s="8">
        <f t="shared" si="29"/>
        <v>43996</v>
      </c>
      <c r="CK54" s="3">
        <f t="shared" si="30"/>
        <v>25</v>
      </c>
      <c r="CL54" s="3" t="str">
        <f t="shared" si="31"/>
        <v/>
      </c>
      <c r="CM54" s="3" t="str">
        <f t="shared" si="32"/>
        <v/>
      </c>
      <c r="CN54" s="3">
        <f>IF($E54=15,IF($F54="S","",IF(X55=0,"",X55)),IF($E54=11,IF($F54="P","",IF(X53=0,"",X53)),IF($BX54="",IF(X54="","",X54),IF($BX54=2,"",IF(OR($BX54=0),IF(A54="T_Tosai",101000+COUNTIF($BX$3:$BX54,0),""),IF(X54="","",X54))))))</f>
        <v>101009</v>
      </c>
      <c r="CO54" s="3" t="str">
        <f>IF($E54=15,IF($F54="S","",IF(Y55=0,"",Y55)),IF($E54=11,IF($F54="P","",IF(Y53=0,"",Y53)),IF($BX54="",IF(Y54="","",Y54),IF($BX54=2,"",IF(OR($BX54=0),IF(A54="T_Kyokyu",102000+COUNTIF($BX$3:$BX54,0),""),IF(Y54="","",Y54))))))</f>
        <v/>
      </c>
      <c r="CP54" s="3">
        <f>IF($E54=15,IF($F54="S","",IF(Z55=0,"",Z55)),IF($E54=11,IF($F54="P","",IF(Z53=0,"",Z53)),IF($BX54="",IF(Z54="","",Z54),IF($BX54=2,"",IF(OR($BX54=0),IF(B54="T_Sogumi",103000+COUNTIF($BX$3:$BX54,0),""),IF(Z54="","",Z54))))))</f>
        <v>103009</v>
      </c>
    </row>
    <row r="55" spans="1:94">
      <c r="A55" s="7" t="s">
        <v>71</v>
      </c>
      <c r="B55" s="7" t="s">
        <v>73</v>
      </c>
      <c r="C55" s="49" t="s">
        <v>209</v>
      </c>
      <c r="D55" s="49" t="s">
        <v>210</v>
      </c>
      <c r="E55" s="4">
        <v>14</v>
      </c>
      <c r="F55" s="4"/>
      <c r="G55" s="4" t="s">
        <v>28</v>
      </c>
      <c r="H55" s="4"/>
      <c r="I55" s="17" t="s">
        <v>69</v>
      </c>
      <c r="J55" s="6">
        <v>44139.704409722224</v>
      </c>
      <c r="K55" s="4">
        <v>362</v>
      </c>
      <c r="L55" s="4">
        <v>55551</v>
      </c>
      <c r="M55" s="4">
        <v>0</v>
      </c>
      <c r="N55" s="4">
        <f>IF(AD55="","",94000+COUNTA($AD$3:AD55))</f>
        <v>94046</v>
      </c>
      <c r="O55" s="4" t="s">
        <v>179</v>
      </c>
      <c r="P55" s="4">
        <v>6</v>
      </c>
      <c r="Q55" s="4">
        <v>0</v>
      </c>
      <c r="R55" s="9">
        <v>44000</v>
      </c>
      <c r="S55" s="9"/>
      <c r="T55" s="9">
        <v>44000</v>
      </c>
      <c r="U55" s="4">
        <v>16</v>
      </c>
      <c r="V55" s="4"/>
      <c r="W55" s="4"/>
      <c r="X55" s="33">
        <f>IF(R55="","",94500+COUNTA($R$3:R55))</f>
        <v>94541</v>
      </c>
      <c r="Y55" s="33"/>
      <c r="Z55" s="33">
        <f>IF(T55="","",97500+COUNTA($T$3:T55))</f>
        <v>97541</v>
      </c>
      <c r="AA55" s="6">
        <v>44139.704409722224</v>
      </c>
      <c r="AB55" s="33">
        <f t="shared" si="10"/>
        <v>1001</v>
      </c>
      <c r="AC55" s="33">
        <f>IF(AB55="","",COUNTIF($AB$3:AB55,1001))</f>
        <v>41</v>
      </c>
      <c r="AD55" s="9" t="s">
        <v>179</v>
      </c>
      <c r="AE55" s="33">
        <v>6</v>
      </c>
      <c r="AF55" s="9" t="s">
        <v>28</v>
      </c>
      <c r="AG55" s="9" t="s">
        <v>143</v>
      </c>
      <c r="AH55" s="9">
        <v>44000</v>
      </c>
      <c r="AI55" s="9"/>
      <c r="AJ55" s="9">
        <v>44000</v>
      </c>
      <c r="AK55" s="9">
        <v>44015</v>
      </c>
      <c r="AL55" s="6">
        <v>44138.448310185187</v>
      </c>
      <c r="AM55" s="4">
        <v>0</v>
      </c>
      <c r="AN55" s="4">
        <v>55551</v>
      </c>
      <c r="AO55" s="4" t="s">
        <v>179</v>
      </c>
      <c r="AP55" s="4">
        <v>6</v>
      </c>
      <c r="AQ55" s="4">
        <f>IF(AO55="","",95000+COUNTA($AO$3:AO55))</f>
        <v>95035</v>
      </c>
      <c r="AR55" s="9">
        <v>44000</v>
      </c>
      <c r="AS55" s="6"/>
      <c r="AT55" s="4"/>
      <c r="AU55" s="4"/>
      <c r="AV55" s="4"/>
      <c r="AW55" s="4"/>
      <c r="AX55" s="4"/>
      <c r="AY55" s="4"/>
      <c r="AZ55" s="4" t="str">
        <f>IF(AV55="","",95200+COUNTA($AV$3:AV55))</f>
        <v/>
      </c>
      <c r="BA55" s="4"/>
      <c r="BB55" s="6">
        <v>44138.379212962966</v>
      </c>
      <c r="BC55" s="4">
        <v>0</v>
      </c>
      <c r="BD55" s="4">
        <v>55551</v>
      </c>
      <c r="BE55" s="4" t="s">
        <v>179</v>
      </c>
      <c r="BF55" s="4">
        <v>6</v>
      </c>
      <c r="BG55" s="4">
        <f>IF(BE55="","",95400+COUNTA($BE$3:BE55))</f>
        <v>95435</v>
      </c>
      <c r="BH55" s="9">
        <v>44000</v>
      </c>
      <c r="BI55" s="9">
        <v>44035</v>
      </c>
      <c r="BJ55" s="100">
        <v>44140.706956018519</v>
      </c>
      <c r="BK55" s="101" t="str">
        <f t="shared" si="11"/>
        <v>55551</v>
      </c>
      <c r="BL55" s="101">
        <f t="shared" si="12"/>
        <v>0</v>
      </c>
      <c r="BM55" s="101">
        <f>IF(BQ55="","",COUNTA($BQ$3:BQ55))</f>
        <v>50</v>
      </c>
      <c r="BN55" s="101" t="str">
        <f t="shared" si="13"/>
        <v>3T  6       S</v>
      </c>
      <c r="BO55" s="101">
        <f t="shared" si="14"/>
        <v>6</v>
      </c>
      <c r="BP55" s="101" t="str">
        <f t="shared" si="15"/>
        <v>S</v>
      </c>
      <c r="BQ55" s="101" t="s">
        <v>221</v>
      </c>
      <c r="BR55" s="102">
        <f t="shared" si="16"/>
        <v>44000</v>
      </c>
      <c r="BS55" s="102" t="str">
        <f t="shared" si="17"/>
        <v/>
      </c>
      <c r="BT55" s="102">
        <f t="shared" si="18"/>
        <v>44000</v>
      </c>
      <c r="BU55" s="102">
        <f t="shared" si="19"/>
        <v>44035</v>
      </c>
      <c r="BV55" s="101" t="str">
        <f t="shared" si="20"/>
        <v/>
      </c>
      <c r="BW55" s="101" t="str">
        <f t="shared" si="21"/>
        <v/>
      </c>
      <c r="BX55" s="103">
        <v>1</v>
      </c>
      <c r="BY55" s="101" t="str">
        <f t="shared" si="33"/>
        <v>3T  6       S</v>
      </c>
      <c r="BZ55" s="6">
        <f t="shared" si="22"/>
        <v>44160.640208333331</v>
      </c>
      <c r="CA55" s="4">
        <f t="shared" si="23"/>
        <v>362</v>
      </c>
      <c r="CB55" s="4">
        <f t="shared" si="24"/>
        <v>55551</v>
      </c>
      <c r="CC55" s="4">
        <f t="shared" si="25"/>
        <v>0</v>
      </c>
      <c r="CD55" s="4">
        <f>IF(E55=15,IF(F55="S","",N56),IF(E55=11,IF(F55="P","",N54),IF(BX55="",IF(N55="","",N55),IF(BX55=2,"",IF(OR(BX55=0),100000+COUNTIF(BX$3:BX55,0),IF(N55="","",N55))))))</f>
        <v>94046</v>
      </c>
      <c r="CE55" s="4" t="str">
        <f t="shared" si="3"/>
        <v>3T  6       S</v>
      </c>
      <c r="CF55" s="4">
        <f t="shared" si="4"/>
        <v>6</v>
      </c>
      <c r="CG55" s="4">
        <f t="shared" si="26"/>
        <v>0</v>
      </c>
      <c r="CH55" s="9">
        <f t="shared" si="27"/>
        <v>44000</v>
      </c>
      <c r="CI55" s="9" t="str">
        <f t="shared" si="28"/>
        <v/>
      </c>
      <c r="CJ55" s="9">
        <f t="shared" si="29"/>
        <v>44000</v>
      </c>
      <c r="CK55" s="4">
        <f t="shared" si="30"/>
        <v>36</v>
      </c>
      <c r="CL55" s="4" t="str">
        <f t="shared" si="31"/>
        <v/>
      </c>
      <c r="CM55" s="4" t="str">
        <f t="shared" si="32"/>
        <v/>
      </c>
      <c r="CN55" s="4">
        <f>IF($E55=15,IF($F55="S","",IF(X56=0,"",X56)),IF($E55=11,IF($F55="P","",IF(X54=0,"",X54)),IF($BX55="",IF(X55="","",X55),IF($BX55=2,"",IF(OR($BX55=0),IF(A55="T_Tosai",101000+COUNTIF($BX$3:$BX55,0),""),IF(X55="","",X55))))))</f>
        <v>94541</v>
      </c>
      <c r="CO55" s="4" t="str">
        <f>IF($E55=15,IF($F55="S","",IF(Y56=0,"",Y56)),IF($E55=11,IF($F55="P","",IF(Y54=0,"",Y54)),IF($BX55="",IF(Y55="","",Y55),IF($BX55=2,"",IF(OR($BX55=0),IF(A55="T_Kyokyu",102000+COUNTIF($BX$3:$BX55,0),""),IF(Y55="","",Y55))))))</f>
        <v/>
      </c>
      <c r="CP55" s="4">
        <f>IF($E55=15,IF($F55="S","",IF(Z56=0,"",Z56)),IF($E55=11,IF($F55="P","",IF(Z54=0,"",Z54)),IF($BX55="",IF(Z55="","",Z55),IF($BX55=2,"",IF(OR($BX55=0),IF(B55="T_Sogumi",103000+COUNTIF($BX$3:$BX55,0),""),IF(Z55="","",Z55))))))</f>
        <v>97541</v>
      </c>
    </row>
    <row r="56" spans="1:94">
      <c r="A56" s="7" t="s">
        <v>71</v>
      </c>
      <c r="B56" s="7" t="s">
        <v>73</v>
      </c>
      <c r="C56" s="49" t="s">
        <v>209</v>
      </c>
      <c r="D56" s="49" t="s">
        <v>210</v>
      </c>
      <c r="E56" s="3">
        <v>15</v>
      </c>
      <c r="F56" s="3" t="s">
        <v>31</v>
      </c>
      <c r="G56" s="3" t="s">
        <v>26</v>
      </c>
      <c r="H56" s="3" t="s">
        <v>62</v>
      </c>
      <c r="I56" s="22" t="s">
        <v>69</v>
      </c>
      <c r="J56" s="3"/>
      <c r="K56" s="3"/>
      <c r="L56" s="3"/>
      <c r="M56" s="3"/>
      <c r="N56" s="3" t="str">
        <f>IF(AD56="","",94000+COUNTA($AD$3:AD56))</f>
        <v/>
      </c>
      <c r="O56" s="3"/>
      <c r="P56" s="3"/>
      <c r="Q56" s="3"/>
      <c r="R56" s="8"/>
      <c r="S56" s="8"/>
      <c r="T56" s="8"/>
      <c r="U56" s="3"/>
      <c r="V56" s="3"/>
      <c r="W56" s="3"/>
      <c r="X56" s="36" t="str">
        <f>IF(R56="","",94500+COUNTA($R$3:R56))</f>
        <v/>
      </c>
      <c r="Y56" s="36"/>
      <c r="Z56" s="36" t="str">
        <f>IF(T56="","",97500+COUNTA($T$3:T56))</f>
        <v/>
      </c>
      <c r="AA56" s="5" t="s">
        <v>134</v>
      </c>
      <c r="AB56" s="36" t="str">
        <f t="shared" si="10"/>
        <v/>
      </c>
      <c r="AC56" s="36" t="str">
        <f>IF(AB56="","",COUNTIF($AB$3:AB56,1001))</f>
        <v/>
      </c>
      <c r="AD56" s="8"/>
      <c r="AE56" s="36" t="s">
        <v>134</v>
      </c>
      <c r="AF56" s="8" t="s">
        <v>134</v>
      </c>
      <c r="AG56" s="8" t="s">
        <v>134</v>
      </c>
      <c r="AH56" s="8" t="s">
        <v>134</v>
      </c>
      <c r="AI56" s="8"/>
      <c r="AJ56" s="8" t="s">
        <v>134</v>
      </c>
      <c r="AK56" s="8"/>
      <c r="AL56" s="5">
        <v>44138.448310185187</v>
      </c>
      <c r="AM56" s="3">
        <v>0</v>
      </c>
      <c r="AN56" s="3">
        <v>55551</v>
      </c>
      <c r="AO56" s="3" t="s">
        <v>187</v>
      </c>
      <c r="AP56" s="3">
        <v>6</v>
      </c>
      <c r="AQ56" s="3">
        <f>IF(AO56="","",95000+COUNTA($AO$3:AO56))</f>
        <v>95036</v>
      </c>
      <c r="AR56" s="8">
        <v>44001</v>
      </c>
      <c r="AS56" s="5"/>
      <c r="AT56" s="3"/>
      <c r="AU56" s="3"/>
      <c r="AV56" s="3"/>
      <c r="AW56" s="3"/>
      <c r="AX56" s="3"/>
      <c r="AY56" s="3"/>
      <c r="AZ56" s="3" t="str">
        <f>IF(AV56="","",95200+COUNTA($AV$3:AV56))</f>
        <v/>
      </c>
      <c r="BA56" s="3"/>
      <c r="BB56" s="5">
        <v>44138.379212962966</v>
      </c>
      <c r="BC56" s="3">
        <v>0</v>
      </c>
      <c r="BD56" s="3">
        <v>55551</v>
      </c>
      <c r="BE56" s="3" t="s">
        <v>187</v>
      </c>
      <c r="BF56" s="3">
        <v>6</v>
      </c>
      <c r="BG56" s="3">
        <f>IF(BE56="","",95400+COUNTA($BE$3:BE56))</f>
        <v>95436</v>
      </c>
      <c r="BH56" s="8">
        <v>44001</v>
      </c>
      <c r="BI56" s="8">
        <v>44015</v>
      </c>
      <c r="BJ56" s="56">
        <v>44140.706956018519</v>
      </c>
      <c r="BK56" s="28" t="str">
        <f t="shared" si="11"/>
        <v>55551</v>
      </c>
      <c r="BL56" s="28">
        <f t="shared" si="12"/>
        <v>0</v>
      </c>
      <c r="BM56" s="28">
        <f>IF(BQ56="","",COUNTA($BQ$3:BQ56))</f>
        <v>51</v>
      </c>
      <c r="BN56" s="28" t="str">
        <f t="shared" si="13"/>
        <v>3T  7       P</v>
      </c>
      <c r="BO56" s="28">
        <f t="shared" si="14"/>
        <v>6</v>
      </c>
      <c r="BP56" s="28" t="str">
        <f t="shared" si="15"/>
        <v>P</v>
      </c>
      <c r="BQ56" s="28" t="s">
        <v>223</v>
      </c>
      <c r="BR56" s="77">
        <f t="shared" si="16"/>
        <v>44001</v>
      </c>
      <c r="BS56" s="77" t="str">
        <f t="shared" si="17"/>
        <v/>
      </c>
      <c r="BT56" s="77">
        <f t="shared" si="18"/>
        <v>44001</v>
      </c>
      <c r="BU56" s="77">
        <f t="shared" si="19"/>
        <v>44015</v>
      </c>
      <c r="BV56" s="28" t="str">
        <f t="shared" si="20"/>
        <v/>
      </c>
      <c r="BW56" s="28" t="str">
        <f t="shared" si="21"/>
        <v/>
      </c>
      <c r="BX56" s="99">
        <v>1</v>
      </c>
      <c r="BY56" s="28" t="str">
        <f t="shared" si="33"/>
        <v>3T  7       S</v>
      </c>
      <c r="BZ56" s="5">
        <f t="shared" si="22"/>
        <v>44160.640208333331</v>
      </c>
      <c r="CA56" s="3">
        <f t="shared" si="23"/>
        <v>362</v>
      </c>
      <c r="CB56" s="3">
        <f t="shared" si="24"/>
        <v>55551</v>
      </c>
      <c r="CC56" s="3">
        <f t="shared" si="25"/>
        <v>0</v>
      </c>
      <c r="CD56" s="3">
        <f>IF(E56=15,IF(F56="S","",N57),IF(E56=11,IF(F56="P","",N55),IF(BX56="",IF(N56="","",N56),IF(BX56=2,"",IF(OR(BX56=0),100000+COUNTIF(BX$3:BX56,0),IF(N56="","",N56))))))</f>
        <v>94047</v>
      </c>
      <c r="CE56" s="3" t="str">
        <f t="shared" si="3"/>
        <v>3T  7       P</v>
      </c>
      <c r="CF56" s="3">
        <f t="shared" si="4"/>
        <v>6</v>
      </c>
      <c r="CG56" s="3">
        <f t="shared" si="26"/>
        <v>0</v>
      </c>
      <c r="CH56" s="8">
        <f t="shared" si="27"/>
        <v>44001</v>
      </c>
      <c r="CI56" s="8" t="str">
        <f t="shared" si="28"/>
        <v/>
      </c>
      <c r="CJ56" s="8">
        <f t="shared" si="29"/>
        <v>44001</v>
      </c>
      <c r="CK56" s="3">
        <f t="shared" si="30"/>
        <v>15</v>
      </c>
      <c r="CL56" s="3" t="str">
        <f t="shared" si="31"/>
        <v/>
      </c>
      <c r="CM56" s="3" t="str">
        <f t="shared" si="32"/>
        <v/>
      </c>
      <c r="CN56" s="3">
        <f>IF($E56=15,IF($F56="S","",IF(X57=0,"",X57)),IF($E56=11,IF($F56="P","",IF(X55=0,"",X55)),IF($BX56="",IF(X56="","",X56),IF($BX56=2,"",IF(OR($BX56=0),IF(A56="T_Tosai",101000+COUNTIF($BX$3:$BX56,0),""),IF(X56="","",X56))))))</f>
        <v>94542</v>
      </c>
      <c r="CO56" s="3" t="str">
        <f>IF($E56=15,IF($F56="S","",IF(Y57=0,"",Y57)),IF($E56=11,IF($F56="P","",IF(Y55=0,"",Y55)),IF($BX56="",IF(Y56="","",Y56),IF($BX56=2,"",IF(OR($BX56=0),IF(A56="T_Kyokyu",102000+COUNTIF($BX$3:$BX56,0),""),IF(Y56="","",Y56))))))</f>
        <v/>
      </c>
      <c r="CP56" s="3">
        <f>IF($E56=15,IF($F56="S","",IF(Z57=0,"",Z57)),IF($E56=11,IF($F56="P","",IF(Z55=0,"",Z55)),IF($BX56="",IF(Z56="","",Z56),IF($BX56=2,"",IF(OR($BX56=0),IF(B56="T_Sogumi",103000+COUNTIF($BX$3:$BX56,0),""),IF(Z56="","",Z56))))))</f>
        <v>97542</v>
      </c>
    </row>
    <row r="57" spans="1:94">
      <c r="A57" s="7" t="s">
        <v>71</v>
      </c>
      <c r="B57" s="7" t="s">
        <v>73</v>
      </c>
      <c r="C57" s="49" t="s">
        <v>209</v>
      </c>
      <c r="D57" s="49" t="s">
        <v>210</v>
      </c>
      <c r="E57" s="4">
        <v>15</v>
      </c>
      <c r="F57" s="4" t="s">
        <v>28</v>
      </c>
      <c r="G57" s="4" t="s">
        <v>31</v>
      </c>
      <c r="H57" s="4"/>
      <c r="I57" s="17" t="s">
        <v>70</v>
      </c>
      <c r="J57" s="6">
        <v>44139.704409722224</v>
      </c>
      <c r="K57" s="4">
        <v>362</v>
      </c>
      <c r="L57" s="4">
        <v>55551</v>
      </c>
      <c r="M57" s="4">
        <v>0</v>
      </c>
      <c r="N57" s="4">
        <f>IF(AD57="","",94000+COUNTA($AD$3:AD57))</f>
        <v>94047</v>
      </c>
      <c r="O57" s="4" t="s">
        <v>180</v>
      </c>
      <c r="P57" s="4">
        <v>6</v>
      </c>
      <c r="Q57" s="4">
        <v>0</v>
      </c>
      <c r="R57" s="9">
        <v>44001</v>
      </c>
      <c r="S57" s="9"/>
      <c r="T57" s="9">
        <v>44001</v>
      </c>
      <c r="U57" s="4">
        <v>16</v>
      </c>
      <c r="V57" s="4"/>
      <c r="W57" s="4"/>
      <c r="X57" s="33">
        <f>IF(R57="","",94500+COUNTA($R$3:R57))</f>
        <v>94542</v>
      </c>
      <c r="Y57" s="33"/>
      <c r="Z57" s="33">
        <f>IF(T57="","",97500+COUNTA($T$3:T57))</f>
        <v>97542</v>
      </c>
      <c r="AA57" s="6">
        <v>44139.704409722224</v>
      </c>
      <c r="AB57" s="33">
        <f t="shared" si="10"/>
        <v>1001</v>
      </c>
      <c r="AC57" s="33">
        <f>IF(AB57="","",COUNTIF($AB$3:AB57,1001))</f>
        <v>42</v>
      </c>
      <c r="AD57" s="9" t="s">
        <v>180</v>
      </c>
      <c r="AE57" s="33">
        <v>6</v>
      </c>
      <c r="AF57" s="9" t="s">
        <v>28</v>
      </c>
      <c r="AG57" s="9" t="s">
        <v>143</v>
      </c>
      <c r="AH57" s="9">
        <v>44001</v>
      </c>
      <c r="AI57" s="9"/>
      <c r="AJ57" s="9">
        <v>44001</v>
      </c>
      <c r="AK57" s="9">
        <v>44016</v>
      </c>
      <c r="AL57" s="6"/>
      <c r="AM57" s="4"/>
      <c r="AN57" s="4"/>
      <c r="AO57" s="4"/>
      <c r="AP57" s="4"/>
      <c r="AQ57" s="4" t="str">
        <f>IF(AO57="","",95000+COUNTA($AO$3:AO57))</f>
        <v/>
      </c>
      <c r="AR57" s="9"/>
      <c r="AS57" s="6"/>
      <c r="AT57" s="4"/>
      <c r="AU57" s="4"/>
      <c r="AV57" s="4"/>
      <c r="AW57" s="4"/>
      <c r="AX57" s="4"/>
      <c r="AY57" s="4"/>
      <c r="AZ57" s="4" t="str">
        <f>IF(AV57="","",95200+COUNTA($AV$3:AV57))</f>
        <v/>
      </c>
      <c r="BA57" s="4"/>
      <c r="BB57" s="6"/>
      <c r="BC57" s="4"/>
      <c r="BD57" s="4"/>
      <c r="BE57" s="4"/>
      <c r="BF57" s="4"/>
      <c r="BG57" s="4" t="str">
        <f>IF(BE57="","",95400+COUNTA($BE$3:BE57))</f>
        <v/>
      </c>
      <c r="BH57" s="9"/>
      <c r="BI57" s="9"/>
      <c r="BJ57" s="55"/>
      <c r="BK57" s="29" t="str">
        <f t="shared" si="11"/>
        <v/>
      </c>
      <c r="BL57" s="29" t="str">
        <f t="shared" si="12"/>
        <v/>
      </c>
      <c r="BM57" s="29" t="str">
        <f>IF(BQ57="","",COUNTA($BQ$3:BQ57))</f>
        <v/>
      </c>
      <c r="BN57" s="29" t="str">
        <f t="shared" si="13"/>
        <v/>
      </c>
      <c r="BO57" s="29" t="str">
        <f t="shared" si="14"/>
        <v/>
      </c>
      <c r="BP57" s="29" t="str">
        <f t="shared" si="15"/>
        <v/>
      </c>
      <c r="BQ57" s="29"/>
      <c r="BR57" s="78" t="str">
        <f t="shared" si="16"/>
        <v/>
      </c>
      <c r="BS57" s="78" t="str">
        <f t="shared" si="17"/>
        <v/>
      </c>
      <c r="BT57" s="78" t="str">
        <f t="shared" si="18"/>
        <v/>
      </c>
      <c r="BU57" s="78" t="str">
        <f t="shared" si="19"/>
        <v/>
      </c>
      <c r="BV57" s="29" t="str">
        <f t="shared" si="20"/>
        <v/>
      </c>
      <c r="BW57" s="29" t="str">
        <f t="shared" si="21"/>
        <v/>
      </c>
      <c r="BX57" s="103"/>
      <c r="BY57" s="29" t="str">
        <f t="shared" si="33"/>
        <v/>
      </c>
      <c r="BZ57" s="6" t="str">
        <f t="shared" si="22"/>
        <v/>
      </c>
      <c r="CA57" s="4" t="str">
        <f t="shared" si="23"/>
        <v/>
      </c>
      <c r="CB57" s="4" t="str">
        <f t="shared" si="24"/>
        <v/>
      </c>
      <c r="CC57" s="4" t="str">
        <f t="shared" si="25"/>
        <v/>
      </c>
      <c r="CD57" s="4" t="str">
        <f>IF(E57=15,IF(F57="S","",N58),IF(E57=11,IF(F57="P","",N56),IF(BX57="",IF(N57="","",N57),IF(BX57=2,"",IF(OR(BX57=0),100000+COUNTIF(BX$3:BX57,0),IF(N57="","",N57))))))</f>
        <v/>
      </c>
      <c r="CE57" s="4" t="str">
        <f t="shared" si="3"/>
        <v/>
      </c>
      <c r="CF57" s="4" t="str">
        <f t="shared" si="4"/>
        <v/>
      </c>
      <c r="CG57" s="4" t="str">
        <f t="shared" si="26"/>
        <v/>
      </c>
      <c r="CH57" s="9" t="str">
        <f t="shared" si="27"/>
        <v/>
      </c>
      <c r="CI57" s="9" t="str">
        <f t="shared" si="28"/>
        <v/>
      </c>
      <c r="CJ57" s="9" t="str">
        <f t="shared" si="29"/>
        <v/>
      </c>
      <c r="CK57" s="4" t="str">
        <f t="shared" si="30"/>
        <v/>
      </c>
      <c r="CL57" s="4" t="str">
        <f t="shared" si="31"/>
        <v/>
      </c>
      <c r="CM57" s="4" t="str">
        <f t="shared" si="32"/>
        <v/>
      </c>
      <c r="CN57" s="4" t="str">
        <f>IF($E57=15,IF($F57="S","",IF(X58=0,"",X58)),IF($E57=11,IF($F57="P","",IF(X56=0,"",X56)),IF($BX57="",IF(X57="","",X57),IF($BX57=2,"",IF(OR($BX57=0),IF(A57="T_Tosai",101000+COUNTIF($BX$3:$BX57,0),""),IF(X57="","",X57))))))</f>
        <v/>
      </c>
      <c r="CO57" s="4" t="str">
        <f>IF($E57=15,IF($F57="S","",IF(Y58=0,"",Y58)),IF($E57=11,IF($F57="P","",IF(Y56=0,"",Y56)),IF($BX57="",IF(Y57="","",Y57),IF($BX57=2,"",IF(OR($BX57=0),IF(A57="T_Kyokyu",102000+COUNTIF($BX$3:$BX57,0),""),IF(Y57="","",Y57))))))</f>
        <v/>
      </c>
      <c r="CP57" s="4" t="str">
        <f>IF($E57=15,IF($F57="S","",IF(Z58=0,"",Z58)),IF($E57=11,IF($F57="P","",IF(Z56=0,"",Z56)),IF($BX57="",IF(Z57="","",Z57),IF($BX57=2,"",IF(OR($BX57=0),IF(B57="T_Sogumi",103000+COUNTIF($BX$3:$BX57,0),""),IF(Z57="","",Z57))))))</f>
        <v/>
      </c>
    </row>
    <row r="58" spans="1:94">
      <c r="A58" s="7" t="s">
        <v>71</v>
      </c>
      <c r="B58" s="7" t="s">
        <v>73</v>
      </c>
      <c r="C58" s="49" t="s">
        <v>209</v>
      </c>
      <c r="D58" s="49" t="s">
        <v>210</v>
      </c>
      <c r="E58" s="13">
        <v>16</v>
      </c>
      <c r="F58" s="13" t="s">
        <v>28</v>
      </c>
      <c r="G58" s="13" t="s">
        <v>31</v>
      </c>
      <c r="H58" s="13" t="s">
        <v>43</v>
      </c>
      <c r="I58" s="14" t="s">
        <v>70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94048</v>
      </c>
      <c r="O58" s="2" t="s">
        <v>181</v>
      </c>
      <c r="P58" s="2">
        <v>6</v>
      </c>
      <c r="Q58" s="2">
        <v>0</v>
      </c>
      <c r="R58" s="10">
        <v>44002</v>
      </c>
      <c r="S58" s="10"/>
      <c r="T58" s="10">
        <v>44002</v>
      </c>
      <c r="U58" s="2">
        <v>16</v>
      </c>
      <c r="V58" s="2"/>
      <c r="W58" s="2"/>
      <c r="X58" s="35">
        <f>IF(R58="","",94500+COUNTA($R$3:R58))</f>
        <v>94543</v>
      </c>
      <c r="Y58" s="35"/>
      <c r="Z58" s="35">
        <f>IF(T58="","",97500+COUNTA($T$3:T58))</f>
        <v>97543</v>
      </c>
      <c r="AA58" s="12">
        <v>44139.704409722224</v>
      </c>
      <c r="AB58" s="35">
        <f t="shared" si="10"/>
        <v>1001</v>
      </c>
      <c r="AC58" s="35">
        <f>IF(AB58="","",COUNTIF($AB$3:AB58,1001))</f>
        <v>43</v>
      </c>
      <c r="AD58" s="10" t="s">
        <v>181</v>
      </c>
      <c r="AE58" s="35">
        <v>6</v>
      </c>
      <c r="AF58" s="10" t="s">
        <v>28</v>
      </c>
      <c r="AG58" s="10" t="s">
        <v>143</v>
      </c>
      <c r="AH58" s="10">
        <v>44002</v>
      </c>
      <c r="AI58" s="10"/>
      <c r="AJ58" s="10">
        <v>44002</v>
      </c>
      <c r="AK58" s="10">
        <v>44017</v>
      </c>
      <c r="AL58" s="12"/>
      <c r="AM58" s="2"/>
      <c r="AN58" s="2"/>
      <c r="AO58" s="2"/>
      <c r="AP58" s="2"/>
      <c r="AQ58" s="2" t="str">
        <f>IF(AO58="","",95000+COUNTA($AO$3:AO58))</f>
        <v/>
      </c>
      <c r="AR58" s="10"/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/>
      <c r="BC58" s="2"/>
      <c r="BD58" s="2"/>
      <c r="BE58" s="2"/>
      <c r="BF58" s="2"/>
      <c r="BG58" s="2" t="str">
        <f>IF(BE58="","",95400+COUNTA($BE$3:BE58))</f>
        <v/>
      </c>
      <c r="BH58" s="10"/>
      <c r="BI58" s="10"/>
      <c r="BJ58" s="89">
        <v>44140.706956018519</v>
      </c>
      <c r="BK58" s="90" t="str">
        <f t="shared" si="11"/>
        <v>55551</v>
      </c>
      <c r="BL58" s="90">
        <f t="shared" si="12"/>
        <v>0</v>
      </c>
      <c r="BM58" s="90">
        <f>IF(BQ58="","",COUNTA($BQ$3:BQ58))</f>
        <v>52</v>
      </c>
      <c r="BN58" s="90" t="str">
        <f t="shared" si="13"/>
        <v>3T  8       S</v>
      </c>
      <c r="BO58" s="90">
        <f t="shared" si="14"/>
        <v>6</v>
      </c>
      <c r="BP58" s="90" t="str">
        <f t="shared" si="15"/>
        <v>S</v>
      </c>
      <c r="BQ58" s="90" t="s">
        <v>215</v>
      </c>
      <c r="BR58" s="91" t="str">
        <f t="shared" si="16"/>
        <v/>
      </c>
      <c r="BS58" s="91" t="str">
        <f t="shared" si="17"/>
        <v/>
      </c>
      <c r="BT58" s="91" t="str">
        <f t="shared" si="18"/>
        <v/>
      </c>
      <c r="BU58" s="91" t="str">
        <f t="shared" si="19"/>
        <v/>
      </c>
      <c r="BV58" s="90" t="str">
        <f t="shared" si="20"/>
        <v/>
      </c>
      <c r="BW58" s="90" t="str">
        <f t="shared" si="21"/>
        <v/>
      </c>
      <c r="BX58" s="84">
        <v>2</v>
      </c>
      <c r="BY58" s="90" t="str">
        <f t="shared" si="33"/>
        <v/>
      </c>
      <c r="BZ58" s="12" t="str">
        <f t="shared" si="22"/>
        <v/>
      </c>
      <c r="CA58" s="2" t="str">
        <f t="shared" si="23"/>
        <v/>
      </c>
      <c r="CB58" s="2" t="str">
        <f t="shared" si="24"/>
        <v/>
      </c>
      <c r="CC58" s="2" t="str">
        <f t="shared" si="25"/>
        <v/>
      </c>
      <c r="CD58" s="2" t="str">
        <f>IF(E58=15,IF(F58="S","",N59),IF(E58=11,IF(F58="P","",N57),IF(BX58="",IF(N58="","",N58),IF(BX58=2,"",IF(OR(BX58=0),100000+COUNTIF(BX$3:BX58,0),IF(N58="","",N58))))))</f>
        <v/>
      </c>
      <c r="CE58" s="2" t="str">
        <f t="shared" si="3"/>
        <v/>
      </c>
      <c r="CF58" s="2" t="str">
        <f t="shared" si="4"/>
        <v/>
      </c>
      <c r="CG58" s="2" t="str">
        <f t="shared" si="26"/>
        <v/>
      </c>
      <c r="CH58" s="10" t="str">
        <f t="shared" si="27"/>
        <v/>
      </c>
      <c r="CI58" s="10" t="str">
        <f t="shared" si="28"/>
        <v/>
      </c>
      <c r="CJ58" s="10" t="str">
        <f t="shared" si="29"/>
        <v/>
      </c>
      <c r="CK58" s="2" t="str">
        <f t="shared" si="30"/>
        <v/>
      </c>
      <c r="CL58" s="2" t="str">
        <f t="shared" si="31"/>
        <v/>
      </c>
      <c r="CM58" s="2" t="str">
        <f t="shared" si="32"/>
        <v/>
      </c>
      <c r="CN58" s="2" t="str">
        <f>IF($E58=15,IF($F58="S","",IF(X59=0,"",X59)),IF($E58=11,IF($F58="P","",IF(X57=0,"",X57)),IF($BX58="",IF(X58="","",X58),IF($BX58=2,"",IF(OR($BX58=0),IF(A58="T_Tosai",101000+COUNTIF($BX$3:$BX58,0),""),IF(X58="","",X58))))))</f>
        <v/>
      </c>
      <c r="CO58" s="2" t="str">
        <f>IF($E58=15,IF($F58="S","",IF(Y59=0,"",Y59)),IF($E58=11,IF($F58="P","",IF(Y57=0,"",Y57)),IF($BX58="",IF(Y58="","",Y58),IF($BX58=2,"",IF(OR($BX58=0),IF(A58="T_Kyokyu",102000+COUNTIF($BX$3:$BX58,0),""),IF(Y58="","",Y58))))))</f>
        <v/>
      </c>
      <c r="CP58" s="2" t="str">
        <f>IF($E58=15,IF($F58="S","",IF(Z59=0,"",Z59)),IF($E58=11,IF($F58="P","",IF(Z57=0,"",Z57)),IF($BX58="",IF(Z58="","",Z58),IF($BX58=2,"",IF(OR($BX58=0),IF(B58="T_Sogumi",103000+COUNTIF($BX$3:$BX58,0),""),IF(Z58="","",Z58))))))</f>
        <v/>
      </c>
    </row>
    <row r="59" spans="1:94">
      <c r="A59" s="7" t="s">
        <v>71</v>
      </c>
      <c r="B59" s="7" t="s">
        <v>73</v>
      </c>
      <c r="C59" s="49" t="s">
        <v>209</v>
      </c>
      <c r="D59" s="49" t="s">
        <v>210</v>
      </c>
      <c r="E59" s="2">
        <v>17</v>
      </c>
      <c r="F59" s="2" t="s">
        <v>26</v>
      </c>
      <c r="G59" s="2" t="s">
        <v>26</v>
      </c>
      <c r="H59" s="2" t="s">
        <v>64</v>
      </c>
      <c r="I59" s="14" t="s">
        <v>69</v>
      </c>
      <c r="J59" s="12">
        <v>44139.704409722224</v>
      </c>
      <c r="K59" s="2">
        <v>362</v>
      </c>
      <c r="L59" s="2">
        <v>55551</v>
      </c>
      <c r="M59" s="2">
        <v>0</v>
      </c>
      <c r="N59" s="2">
        <f>IF(AD59="","",94000+COUNTA($AD$3:AD59))</f>
        <v>94049</v>
      </c>
      <c r="O59" s="2" t="s">
        <v>182</v>
      </c>
      <c r="P59" s="2">
        <v>7</v>
      </c>
      <c r="Q59" s="2">
        <v>0</v>
      </c>
      <c r="R59" s="10">
        <v>44002</v>
      </c>
      <c r="S59" s="10"/>
      <c r="T59" s="10">
        <v>44002</v>
      </c>
      <c r="U59" s="2">
        <v>16</v>
      </c>
      <c r="V59" s="2"/>
      <c r="W59" s="2"/>
      <c r="X59" s="35">
        <f>IF(R59="","",94500+COUNTA($R$3:R59))</f>
        <v>94544</v>
      </c>
      <c r="Y59" s="35"/>
      <c r="Z59" s="35">
        <f>IF(T59="","",97500+COUNTA($T$3:T59))</f>
        <v>97544</v>
      </c>
      <c r="AA59" s="12">
        <v>44139.704409722224</v>
      </c>
      <c r="AB59" s="35">
        <f t="shared" si="10"/>
        <v>1001</v>
      </c>
      <c r="AC59" s="35">
        <f>IF(AB59="","",COUNTIF($AB$3:AB59,1001))</f>
        <v>44</v>
      </c>
      <c r="AD59" s="10" t="s">
        <v>182</v>
      </c>
      <c r="AE59" s="35">
        <v>7</v>
      </c>
      <c r="AF59" s="10" t="s">
        <v>26</v>
      </c>
      <c r="AG59" s="10" t="s">
        <v>143</v>
      </c>
      <c r="AH59" s="10">
        <v>44002</v>
      </c>
      <c r="AI59" s="10"/>
      <c r="AJ59" s="10">
        <v>44002</v>
      </c>
      <c r="AK59" s="10">
        <v>44017</v>
      </c>
      <c r="AL59" s="12">
        <v>44138.448310185187</v>
      </c>
      <c r="AM59" s="2">
        <v>0</v>
      </c>
      <c r="AN59" s="2">
        <v>55551</v>
      </c>
      <c r="AO59" s="2" t="s">
        <v>182</v>
      </c>
      <c r="AP59" s="2">
        <v>7</v>
      </c>
      <c r="AQ59" s="2">
        <f>IF(AO59="","",95000+COUNTA($AO$3:AO59))</f>
        <v>95037</v>
      </c>
      <c r="AR59" s="10">
        <v>44002</v>
      </c>
      <c r="AS59" s="12"/>
      <c r="AT59" s="2"/>
      <c r="AU59" s="2"/>
      <c r="AV59" s="2"/>
      <c r="AW59" s="2"/>
      <c r="AX59" s="2"/>
      <c r="AY59" s="2"/>
      <c r="AZ59" s="2" t="str">
        <f>IF(AV59="","",95200+COUNTA($AV$3:AV59))</f>
        <v/>
      </c>
      <c r="BA59" s="2"/>
      <c r="BB59" s="12">
        <v>44138.379212962966</v>
      </c>
      <c r="BC59" s="2">
        <v>0</v>
      </c>
      <c r="BD59" s="2">
        <v>55551</v>
      </c>
      <c r="BE59" s="2" t="s">
        <v>182</v>
      </c>
      <c r="BF59" s="2">
        <v>7</v>
      </c>
      <c r="BG59" s="2">
        <f>IF(BE59="","",95400+COUNTA($BE$3:BE59))</f>
        <v>95437</v>
      </c>
      <c r="BH59" s="10">
        <v>44001</v>
      </c>
      <c r="BI59" s="10">
        <v>44016</v>
      </c>
      <c r="BJ59" s="89">
        <v>44140.706956018519</v>
      </c>
      <c r="BK59" s="90" t="str">
        <f t="shared" si="11"/>
        <v>55551</v>
      </c>
      <c r="BL59" s="90">
        <f t="shared" si="12"/>
        <v>0</v>
      </c>
      <c r="BM59" s="90">
        <f>IF(BQ59="","",COUNTA($BQ$3:BQ59))</f>
        <v>53</v>
      </c>
      <c r="BN59" s="90" t="str">
        <f t="shared" si="13"/>
        <v>3T  9       P</v>
      </c>
      <c r="BO59" s="90">
        <f t="shared" si="14"/>
        <v>7</v>
      </c>
      <c r="BP59" s="90" t="str">
        <f t="shared" si="15"/>
        <v>P</v>
      </c>
      <c r="BQ59" s="90" t="s">
        <v>221</v>
      </c>
      <c r="BR59" s="91">
        <f t="shared" si="16"/>
        <v>44002</v>
      </c>
      <c r="BS59" s="91" t="str">
        <f t="shared" si="17"/>
        <v/>
      </c>
      <c r="BT59" s="91">
        <f t="shared" si="18"/>
        <v>44001</v>
      </c>
      <c r="BU59" s="91">
        <f t="shared" si="19"/>
        <v>44016</v>
      </c>
      <c r="BV59" s="90" t="str">
        <f t="shared" si="20"/>
        <v/>
      </c>
      <c r="BW59" s="90" t="str">
        <f t="shared" si="21"/>
        <v/>
      </c>
      <c r="BX59" s="84">
        <v>1</v>
      </c>
      <c r="BY59" s="90" t="str">
        <f t="shared" si="33"/>
        <v>3T  9       P</v>
      </c>
      <c r="BZ59" s="12">
        <f t="shared" si="22"/>
        <v>44160.640208333331</v>
      </c>
      <c r="CA59" s="2">
        <f t="shared" si="23"/>
        <v>362</v>
      </c>
      <c r="CB59" s="2">
        <f t="shared" si="24"/>
        <v>55551</v>
      </c>
      <c r="CC59" s="2">
        <f t="shared" si="25"/>
        <v>0</v>
      </c>
      <c r="CD59" s="2">
        <f>IF(E59=15,IF(F59="S","",N60),IF(E59=11,IF(F59="P","",N58),IF(BX59="",IF(N59="","",N59),IF(BX59=2,"",IF(OR(BX59=0),100000+COUNTIF(BX$3:BX59,0),IF(N59="","",N59))))))</f>
        <v>94049</v>
      </c>
      <c r="CE59" s="2" t="str">
        <f t="shared" si="3"/>
        <v>3T  9       P</v>
      </c>
      <c r="CF59" s="2">
        <f t="shared" si="4"/>
        <v>7</v>
      </c>
      <c r="CG59" s="2">
        <f t="shared" si="26"/>
        <v>0</v>
      </c>
      <c r="CH59" s="10">
        <f t="shared" si="27"/>
        <v>44002</v>
      </c>
      <c r="CI59" s="10" t="str">
        <f t="shared" si="28"/>
        <v/>
      </c>
      <c r="CJ59" s="10">
        <f t="shared" si="29"/>
        <v>44001</v>
      </c>
      <c r="CK59" s="2">
        <f t="shared" si="30"/>
        <v>16</v>
      </c>
      <c r="CL59" s="2" t="str">
        <f t="shared" si="31"/>
        <v/>
      </c>
      <c r="CM59" s="2" t="str">
        <f t="shared" si="32"/>
        <v/>
      </c>
      <c r="CN59" s="2">
        <f>IF($E59=15,IF($F59="S","",IF(X60=0,"",X60)),IF($E59=11,IF($F59="P","",IF(X58=0,"",X58)),IF($BX59="",IF(X59="","",X59),IF($BX59=2,"",IF(OR($BX59=0),IF(A59="T_Tosai",101000+COUNTIF($BX$3:$BX59,0),""),IF(X59="","",X59))))))</f>
        <v>94544</v>
      </c>
      <c r="CO59" s="2" t="str">
        <f>IF($E59=15,IF($F59="S","",IF(Y60=0,"",Y60)),IF($E59=11,IF($F59="P","",IF(Y58=0,"",Y58)),IF($BX59="",IF(Y59="","",Y59),IF($BX59=2,"",IF(OR($BX59=0),IF(A59="T_Kyokyu",102000+COUNTIF($BX$3:$BX59,0),""),IF(Y59="","",Y59))))))</f>
        <v/>
      </c>
      <c r="CP59" s="2">
        <f>IF($E59=15,IF($F59="S","",IF(Z60=0,"",Z60)),IF($E59=11,IF($F59="P","",IF(Z58=0,"",Z58)),IF($BX59="",IF(Z59="","",Z59),IF($BX59=2,"",IF(OR($BX59=0),IF(B59="T_Sogumi",103000+COUNTIF($BX$3:$BX59,0),""),IF(Z59="","",Z59))))))</f>
        <v>97544</v>
      </c>
    </row>
    <row r="60" spans="1:94">
      <c r="A60" s="7" t="s">
        <v>71</v>
      </c>
      <c r="B60" s="7" t="s">
        <v>73</v>
      </c>
      <c r="C60" s="49" t="s">
        <v>209</v>
      </c>
      <c r="D60" s="49" t="s">
        <v>210</v>
      </c>
      <c r="E60" s="2">
        <v>18</v>
      </c>
      <c r="F60" s="2" t="s">
        <v>28</v>
      </c>
      <c r="G60" s="2" t="s">
        <v>28</v>
      </c>
      <c r="H60" s="2" t="s">
        <v>64</v>
      </c>
      <c r="I60" s="14" t="s">
        <v>69</v>
      </c>
      <c r="J60" s="12">
        <v>44139.704409722224</v>
      </c>
      <c r="K60" s="2">
        <v>362</v>
      </c>
      <c r="L60" s="2">
        <v>55551</v>
      </c>
      <c r="M60" s="2">
        <v>0</v>
      </c>
      <c r="N60" s="2">
        <f>IF(AD60="","",94000+COUNTA($AD$3:AD60))</f>
        <v>94050</v>
      </c>
      <c r="O60" s="2" t="s">
        <v>183</v>
      </c>
      <c r="P60" s="2">
        <v>7</v>
      </c>
      <c r="Q60" s="2">
        <v>0</v>
      </c>
      <c r="R60" s="10">
        <v>44003</v>
      </c>
      <c r="S60" s="10"/>
      <c r="T60" s="10">
        <v>44003</v>
      </c>
      <c r="U60" s="2">
        <v>16</v>
      </c>
      <c r="V60" s="2"/>
      <c r="W60" s="2"/>
      <c r="X60" s="35">
        <f>IF(R60="","",94500+COUNTA($R$3:R60))</f>
        <v>94545</v>
      </c>
      <c r="Y60" s="35"/>
      <c r="Z60" s="35">
        <f>IF(T60="","",97500+COUNTA($T$3:T60))</f>
        <v>97545</v>
      </c>
      <c r="AA60" s="12">
        <v>44139.704409722224</v>
      </c>
      <c r="AB60" s="35">
        <f t="shared" si="10"/>
        <v>1001</v>
      </c>
      <c r="AC60" s="35">
        <f>IF(AB60="","",COUNTIF($AB$3:AB60,1001))</f>
        <v>45</v>
      </c>
      <c r="AD60" s="10" t="s">
        <v>183</v>
      </c>
      <c r="AE60" s="35">
        <v>7</v>
      </c>
      <c r="AF60" s="10" t="s">
        <v>28</v>
      </c>
      <c r="AG60" s="10" t="s">
        <v>143</v>
      </c>
      <c r="AH60" s="10">
        <v>44003</v>
      </c>
      <c r="AI60" s="10"/>
      <c r="AJ60" s="10">
        <v>44003</v>
      </c>
      <c r="AK60" s="10">
        <v>44018</v>
      </c>
      <c r="AL60" s="12">
        <v>44138.448310185187</v>
      </c>
      <c r="AM60" s="2">
        <v>0</v>
      </c>
      <c r="AN60" s="2">
        <v>55551</v>
      </c>
      <c r="AO60" s="2" t="s">
        <v>183</v>
      </c>
      <c r="AP60" s="2">
        <v>7</v>
      </c>
      <c r="AQ60" s="2">
        <f>IF(AO60="","",95000+COUNTA($AO$3:AO60))</f>
        <v>95038</v>
      </c>
      <c r="AR60" s="10">
        <v>44003</v>
      </c>
      <c r="AS60" s="12"/>
      <c r="AT60" s="2"/>
      <c r="AU60" s="2"/>
      <c r="AV60" s="2"/>
      <c r="AW60" s="2"/>
      <c r="AX60" s="2"/>
      <c r="AY60" s="2"/>
      <c r="AZ60" s="2" t="str">
        <f>IF(AV60="","",95200+COUNTA($AV$3:AV60))</f>
        <v/>
      </c>
      <c r="BA60" s="2"/>
      <c r="BB60" s="12">
        <v>44138.379212962966</v>
      </c>
      <c r="BC60" s="2">
        <v>0</v>
      </c>
      <c r="BD60" s="2">
        <v>55551</v>
      </c>
      <c r="BE60" s="2" t="s">
        <v>183</v>
      </c>
      <c r="BF60" s="2">
        <v>7</v>
      </c>
      <c r="BG60" s="2">
        <f>IF(BE60="","",95400+COUNTA($BE$3:BE60))</f>
        <v>95438</v>
      </c>
      <c r="BH60" s="10">
        <v>44003</v>
      </c>
      <c r="BI60" s="10">
        <v>44017</v>
      </c>
      <c r="BJ60" s="89">
        <v>44140.706956018519</v>
      </c>
      <c r="BK60" s="90" t="str">
        <f t="shared" si="11"/>
        <v>55551</v>
      </c>
      <c r="BL60" s="90">
        <f t="shared" si="12"/>
        <v>0</v>
      </c>
      <c r="BM60" s="90">
        <f>IF(BQ60="","",COUNTA($BQ$3:BQ60))</f>
        <v>54</v>
      </c>
      <c r="BN60" s="90" t="str">
        <f t="shared" si="13"/>
        <v>3T  9       S</v>
      </c>
      <c r="BO60" s="90">
        <f t="shared" si="14"/>
        <v>7</v>
      </c>
      <c r="BP60" s="90" t="str">
        <f t="shared" si="15"/>
        <v>S</v>
      </c>
      <c r="BQ60" s="90" t="s">
        <v>221</v>
      </c>
      <c r="BR60" s="91">
        <f t="shared" si="16"/>
        <v>44003</v>
      </c>
      <c r="BS60" s="91" t="str">
        <f t="shared" si="17"/>
        <v/>
      </c>
      <c r="BT60" s="91">
        <f t="shared" si="18"/>
        <v>44003</v>
      </c>
      <c r="BU60" s="91">
        <f t="shared" si="19"/>
        <v>44017</v>
      </c>
      <c r="BV60" s="90" t="str">
        <f t="shared" si="20"/>
        <v/>
      </c>
      <c r="BW60" s="90" t="str">
        <f t="shared" si="21"/>
        <v/>
      </c>
      <c r="BX60" s="84">
        <v>1</v>
      </c>
      <c r="BY60" s="90" t="str">
        <f t="shared" si="33"/>
        <v>3T  9       S</v>
      </c>
      <c r="BZ60" s="12">
        <f t="shared" si="22"/>
        <v>44160.640208333331</v>
      </c>
      <c r="CA60" s="2">
        <f t="shared" si="23"/>
        <v>362</v>
      </c>
      <c r="CB60" s="2">
        <f t="shared" si="24"/>
        <v>55551</v>
      </c>
      <c r="CC60" s="2">
        <f t="shared" si="25"/>
        <v>0</v>
      </c>
      <c r="CD60" s="2">
        <f>IF(E60=15,IF(F60="S","",N61),IF(E60=11,IF(F60="P","",N59),IF(BX60="",IF(N60="","",N60),IF(BX60=2,"",IF(OR(BX60=0),100000+COUNTIF(BX$3:BX60,0),IF(N60="","",N60))))))</f>
        <v>94050</v>
      </c>
      <c r="CE60" s="2" t="str">
        <f t="shared" si="3"/>
        <v>3T  9       S</v>
      </c>
      <c r="CF60" s="2">
        <f t="shared" si="4"/>
        <v>7</v>
      </c>
      <c r="CG60" s="2">
        <f t="shared" si="26"/>
        <v>0</v>
      </c>
      <c r="CH60" s="10">
        <f t="shared" si="27"/>
        <v>44003</v>
      </c>
      <c r="CI60" s="10" t="str">
        <f t="shared" si="28"/>
        <v/>
      </c>
      <c r="CJ60" s="10">
        <f t="shared" si="29"/>
        <v>44003</v>
      </c>
      <c r="CK60" s="2">
        <f t="shared" si="30"/>
        <v>15</v>
      </c>
      <c r="CL60" s="2" t="str">
        <f t="shared" si="31"/>
        <v/>
      </c>
      <c r="CM60" s="2" t="str">
        <f t="shared" si="32"/>
        <v/>
      </c>
      <c r="CN60" s="2">
        <f>IF($E60=15,IF($F60="S","",IF(X61=0,"",X61)),IF($E60=11,IF($F60="P","",IF(X59=0,"",X59)),IF($BX60="",IF(X60="","",X60),IF($BX60=2,"",IF(OR($BX60=0),IF(A60="T_Tosai",101000+COUNTIF($BX$3:$BX60,0),""),IF(X60="","",X60))))))</f>
        <v>94545</v>
      </c>
      <c r="CO60" s="2" t="str">
        <f>IF($E60=15,IF($F60="S","",IF(Y61=0,"",Y61)),IF($E60=11,IF($F60="P","",IF(Y59=0,"",Y59)),IF($BX60="",IF(Y60="","",Y60),IF($BX60=2,"",IF(OR($BX60=0),IF(A60="T_Kyokyu",102000+COUNTIF($BX$3:$BX60,0),""),IF(Y60="","",Y60))))))</f>
        <v/>
      </c>
      <c r="CP60" s="2">
        <f>IF($E60=15,IF($F60="S","",IF(Z61=0,"",Z61)),IF($E60=11,IF($F60="P","",IF(Z59=0,"",Z59)),IF($BX60="",IF(Z60="","",Z60),IF($BX60=2,"",IF(OR($BX60=0),IF(B60="T_Sogumi",103000+COUNTIF($BX$3:$BX60,0),""),IF(Z60="","",Z60))))))</f>
        <v>97545</v>
      </c>
    </row>
    <row r="61" spans="1:94">
      <c r="A61" s="7" t="s">
        <v>71</v>
      </c>
      <c r="B61" s="7" t="s">
        <v>73</v>
      </c>
      <c r="C61" s="50" t="s">
        <v>209</v>
      </c>
      <c r="D61" s="50" t="s">
        <v>210</v>
      </c>
      <c r="E61" s="2">
        <v>19</v>
      </c>
      <c r="F61" s="2" t="s">
        <v>25</v>
      </c>
      <c r="G61" s="2" t="s">
        <v>25</v>
      </c>
      <c r="H61" s="2" t="s">
        <v>64</v>
      </c>
      <c r="I61" s="14" t="s">
        <v>69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94051</v>
      </c>
      <c r="O61" s="2" t="s">
        <v>184</v>
      </c>
      <c r="P61" s="2">
        <v>6</v>
      </c>
      <c r="Q61" s="2">
        <v>0</v>
      </c>
      <c r="R61" s="10">
        <v>44004</v>
      </c>
      <c r="S61" s="10"/>
      <c r="T61" s="10">
        <v>44004</v>
      </c>
      <c r="U61" s="2">
        <v>16</v>
      </c>
      <c r="V61" s="2"/>
      <c r="W61" s="2"/>
      <c r="X61" s="35">
        <f>IF(R61="","",94500+COUNTA($R$3:R61))</f>
        <v>94546</v>
      </c>
      <c r="Y61" s="35"/>
      <c r="Z61" s="35">
        <f>IF(T61="","",97500+COUNTA($T$3:T61))</f>
        <v>97546</v>
      </c>
      <c r="AA61" s="12">
        <v>44139.704409722224</v>
      </c>
      <c r="AB61" s="35">
        <f t="shared" si="10"/>
        <v>1001</v>
      </c>
      <c r="AC61" s="35">
        <f>IF(AB61="","",COUNTIF($AB$3:AB61,1001))</f>
        <v>46</v>
      </c>
      <c r="AD61" s="10" t="s">
        <v>184</v>
      </c>
      <c r="AE61" s="35">
        <v>6</v>
      </c>
      <c r="AF61" s="10" t="s">
        <v>25</v>
      </c>
      <c r="AG61" s="10" t="s">
        <v>143</v>
      </c>
      <c r="AH61" s="10">
        <v>44004</v>
      </c>
      <c r="AI61" s="10"/>
      <c r="AJ61" s="10">
        <v>44004</v>
      </c>
      <c r="AK61" s="10">
        <v>44019</v>
      </c>
      <c r="AL61" s="12">
        <v>44138.448310185187</v>
      </c>
      <c r="AM61" s="2">
        <v>0</v>
      </c>
      <c r="AN61" s="2">
        <v>55551</v>
      </c>
      <c r="AO61" s="2" t="s">
        <v>184</v>
      </c>
      <c r="AP61" s="2">
        <v>6</v>
      </c>
      <c r="AQ61" s="2">
        <f>IF(AO61="","",95000+COUNTA($AO$3:AO61))</f>
        <v>95039</v>
      </c>
      <c r="AR61" s="10">
        <v>44004</v>
      </c>
      <c r="AS61" s="12"/>
      <c r="AT61" s="2"/>
      <c r="AU61" s="2"/>
      <c r="AV61" s="2"/>
      <c r="AW61" s="2"/>
      <c r="AX61" s="2"/>
      <c r="AY61" s="2"/>
      <c r="AZ61" s="2" t="str">
        <f>IF(AV61="","",95200+COUNTA($AV$3:AV61))</f>
        <v/>
      </c>
      <c r="BA61" s="2"/>
      <c r="BB61" s="12">
        <v>44138.379212962966</v>
      </c>
      <c r="BC61" s="2">
        <v>0</v>
      </c>
      <c r="BD61" s="2">
        <v>55551</v>
      </c>
      <c r="BE61" s="2" t="s">
        <v>184</v>
      </c>
      <c r="BF61" s="2">
        <v>6</v>
      </c>
      <c r="BG61" s="2">
        <f>IF(BE61="","",95400+COUNTA($BE$3:BE61))</f>
        <v>95439</v>
      </c>
      <c r="BH61" s="10">
        <v>44003</v>
      </c>
      <c r="BI61" s="10">
        <v>44019</v>
      </c>
      <c r="BJ61" s="89">
        <v>44140.706956018519</v>
      </c>
      <c r="BK61" s="90" t="str">
        <f t="shared" si="11"/>
        <v>55551</v>
      </c>
      <c r="BL61" s="90">
        <f t="shared" si="12"/>
        <v>0</v>
      </c>
      <c r="BM61" s="90">
        <f>IF(BQ61="","",COUNTA($BQ$3:BQ61))</f>
        <v>55</v>
      </c>
      <c r="BN61" s="90" t="str">
        <f t="shared" si="13"/>
        <v>3T  9       C</v>
      </c>
      <c r="BO61" s="90">
        <f t="shared" si="14"/>
        <v>6</v>
      </c>
      <c r="BP61" s="90" t="str">
        <f t="shared" si="15"/>
        <v>C</v>
      </c>
      <c r="BQ61" s="90" t="s">
        <v>221</v>
      </c>
      <c r="BR61" s="91">
        <f t="shared" si="16"/>
        <v>44004</v>
      </c>
      <c r="BS61" s="91" t="str">
        <f t="shared" si="17"/>
        <v/>
      </c>
      <c r="BT61" s="91">
        <f t="shared" si="18"/>
        <v>44003</v>
      </c>
      <c r="BU61" s="91">
        <f t="shared" si="19"/>
        <v>44019</v>
      </c>
      <c r="BV61" s="90" t="str">
        <f t="shared" si="20"/>
        <v/>
      </c>
      <c r="BW61" s="90" t="str">
        <f t="shared" si="21"/>
        <v/>
      </c>
      <c r="BX61" s="84">
        <v>1</v>
      </c>
      <c r="BY61" s="90" t="str">
        <f t="shared" si="33"/>
        <v>3T  9       C</v>
      </c>
      <c r="BZ61" s="12">
        <f t="shared" si="22"/>
        <v>44160.640208333331</v>
      </c>
      <c r="CA61" s="2">
        <f t="shared" si="23"/>
        <v>362</v>
      </c>
      <c r="CB61" s="2">
        <f t="shared" si="24"/>
        <v>55551</v>
      </c>
      <c r="CC61" s="2">
        <f t="shared" si="25"/>
        <v>0</v>
      </c>
      <c r="CD61" s="2">
        <f>IF(E61=15,IF(F61="S","",N62),IF(E61=11,IF(F61="P","",N60),IF(BX61="",IF(N61="","",N61),IF(BX61=2,"",IF(OR(BX61=0),100000+COUNTIF(BX$3:BX61,0),IF(N61="","",N61))))))</f>
        <v>94051</v>
      </c>
      <c r="CE61" s="2" t="str">
        <f t="shared" si="3"/>
        <v>3T  9       C</v>
      </c>
      <c r="CF61" s="2">
        <f t="shared" si="4"/>
        <v>6</v>
      </c>
      <c r="CG61" s="2">
        <f t="shared" si="26"/>
        <v>0</v>
      </c>
      <c r="CH61" s="10">
        <f t="shared" si="27"/>
        <v>44004</v>
      </c>
      <c r="CI61" s="10" t="str">
        <f t="shared" si="28"/>
        <v/>
      </c>
      <c r="CJ61" s="10">
        <f t="shared" si="29"/>
        <v>44003</v>
      </c>
      <c r="CK61" s="2">
        <f t="shared" si="30"/>
        <v>17</v>
      </c>
      <c r="CL61" s="2" t="str">
        <f t="shared" si="31"/>
        <v/>
      </c>
      <c r="CM61" s="2" t="str">
        <f t="shared" si="32"/>
        <v/>
      </c>
      <c r="CN61" s="2">
        <f>IF($E61=15,IF($F61="S","",IF(X62=0,"",X62)),IF($E61=11,IF($F61="P","",IF(X60=0,"",X60)),IF($BX61="",IF(X61="","",X61),IF($BX61=2,"",IF(OR($BX61=0),IF(A61="T_Tosai",101000+COUNTIF($BX$3:$BX61,0),""),IF(X61="","",X61))))))</f>
        <v>94546</v>
      </c>
      <c r="CO61" s="2" t="str">
        <f>IF($E61=15,IF($F61="S","",IF(Y62=0,"",Y62)),IF($E61=11,IF($F61="P","",IF(Y60=0,"",Y60)),IF($BX61="",IF(Y61="","",Y61),IF($BX61=2,"",IF(OR($BX61=0),IF(A61="T_Kyokyu",102000+COUNTIF($BX$3:$BX61,0),""),IF(Y61="","",Y61))))))</f>
        <v/>
      </c>
      <c r="CP61" s="2">
        <f>IF($E61=15,IF($F61="S","",IF(Z62=0,"",Z62)),IF($E61=11,IF($F61="P","",IF(Z60=0,"",Z60)),IF($BX61="",IF(Z61="","",Z61),IF($BX61=2,"",IF(OR($BX61=0),IF(B61="T_Sogumi",103000+COUNTIF($BX$3:$BX61,0),""),IF(Z61="","",Z61))))))</f>
        <v>97546</v>
      </c>
    </row>
    <row r="62" spans="1:94">
      <c r="A62" s="7" t="s">
        <v>71</v>
      </c>
      <c r="B62" s="7" t="s">
        <v>73</v>
      </c>
      <c r="C62" s="48" t="s">
        <v>210</v>
      </c>
      <c r="D62" s="48" t="s">
        <v>209</v>
      </c>
      <c r="E62" s="3">
        <v>1</v>
      </c>
      <c r="F62" s="3" t="s">
        <v>25</v>
      </c>
      <c r="G62" s="3" t="s">
        <v>26</v>
      </c>
      <c r="H62" s="3" t="s">
        <v>27</v>
      </c>
      <c r="I62" s="16" t="s">
        <v>69</v>
      </c>
      <c r="J62" s="30">
        <v>44139.704409722224</v>
      </c>
      <c r="K62" s="15">
        <v>362</v>
      </c>
      <c r="L62" s="15">
        <v>55551</v>
      </c>
      <c r="M62" s="15">
        <v>0</v>
      </c>
      <c r="N62" s="15">
        <f>IF(AD62="","",94000+COUNTA($AD$3:AD62))</f>
        <v>94052</v>
      </c>
      <c r="O62" s="15" t="s">
        <v>188</v>
      </c>
      <c r="P62" s="15">
        <v>7</v>
      </c>
      <c r="Q62" s="15">
        <v>0</v>
      </c>
      <c r="R62" s="19">
        <v>43987</v>
      </c>
      <c r="S62" s="19"/>
      <c r="T62" s="19">
        <v>43987</v>
      </c>
      <c r="U62" s="15">
        <v>16</v>
      </c>
      <c r="V62" s="15"/>
      <c r="W62" s="15"/>
      <c r="X62" s="32">
        <f>IF(R62="","",94500+COUNTA($R$3:R62))</f>
        <v>94547</v>
      </c>
      <c r="Y62" s="32"/>
      <c r="Z62" s="32">
        <f>IF(T62="","",97500+COUNTA($T$3:T62))</f>
        <v>97547</v>
      </c>
      <c r="AA62" s="30">
        <v>44139.704409722224</v>
      </c>
      <c r="AB62" s="32">
        <f t="shared" si="10"/>
        <v>1001</v>
      </c>
      <c r="AC62" s="32">
        <f>IF(AB62="","",COUNTIF($AB$3:AB62,1001))</f>
        <v>47</v>
      </c>
      <c r="AD62" s="19" t="s">
        <v>188</v>
      </c>
      <c r="AE62" s="32">
        <v>7</v>
      </c>
      <c r="AF62" s="19" t="s">
        <v>25</v>
      </c>
      <c r="AG62" s="19" t="s">
        <v>143</v>
      </c>
      <c r="AH62" s="19">
        <v>43987</v>
      </c>
      <c r="AI62" s="19"/>
      <c r="AJ62" s="19">
        <v>43987</v>
      </c>
      <c r="AK62" s="19">
        <v>44002</v>
      </c>
      <c r="AL62" s="30">
        <v>44138.448310185187</v>
      </c>
      <c r="AM62" s="15">
        <v>0</v>
      </c>
      <c r="AN62" s="15">
        <v>55551</v>
      </c>
      <c r="AO62" s="15" t="s">
        <v>189</v>
      </c>
      <c r="AP62" s="15">
        <v>7</v>
      </c>
      <c r="AQ62" s="15">
        <f>IF(AO62="","",95000+COUNTA($AO$3:AO62))</f>
        <v>95040</v>
      </c>
      <c r="AR62" s="19">
        <v>44017</v>
      </c>
      <c r="AS62" s="30"/>
      <c r="AT62" s="15"/>
      <c r="AU62" s="15"/>
      <c r="AV62" s="15"/>
      <c r="AW62" s="15"/>
      <c r="AX62" s="15"/>
      <c r="AY62" s="15"/>
      <c r="AZ62" s="15" t="str">
        <f>IF(AV62="","",95200+COUNTA($AV$3:AV62))</f>
        <v/>
      </c>
      <c r="BA62" s="15"/>
      <c r="BB62" s="30">
        <v>44138.379212962966</v>
      </c>
      <c r="BC62" s="15">
        <v>0</v>
      </c>
      <c r="BD62" s="15">
        <v>55551</v>
      </c>
      <c r="BE62" s="15" t="s">
        <v>189</v>
      </c>
      <c r="BF62" s="15">
        <v>7</v>
      </c>
      <c r="BG62" s="15">
        <f>IF(BE62="","",95400+COUNTA($BE$3:BE62))</f>
        <v>95440</v>
      </c>
      <c r="BH62" s="19">
        <v>43987</v>
      </c>
      <c r="BI62" s="19">
        <v>44002</v>
      </c>
      <c r="BJ62" s="96">
        <v>44140.706956018519</v>
      </c>
      <c r="BK62" s="97" t="str">
        <f t="shared" si="11"/>
        <v>55551</v>
      </c>
      <c r="BL62" s="97">
        <f t="shared" si="12"/>
        <v>0</v>
      </c>
      <c r="BM62" s="97">
        <f>IF(BQ62="","",COUNTA($BQ$3:BQ62))</f>
        <v>56</v>
      </c>
      <c r="BN62" s="97" t="str">
        <f t="shared" si="13"/>
        <v>4T  2       P</v>
      </c>
      <c r="BO62" s="97">
        <f t="shared" si="14"/>
        <v>7</v>
      </c>
      <c r="BP62" s="97" t="str">
        <f t="shared" si="15"/>
        <v>P</v>
      </c>
      <c r="BQ62" s="97" t="s">
        <v>219</v>
      </c>
      <c r="BR62" s="106">
        <f t="shared" si="16"/>
        <v>44017</v>
      </c>
      <c r="BS62" s="106" t="str">
        <f t="shared" si="17"/>
        <v/>
      </c>
      <c r="BT62" s="106">
        <f t="shared" si="18"/>
        <v>43987</v>
      </c>
      <c r="BU62" s="106">
        <f t="shared" si="19"/>
        <v>44002</v>
      </c>
      <c r="BV62" s="105" t="str">
        <f t="shared" si="20"/>
        <v/>
      </c>
      <c r="BW62" s="105" t="str">
        <f t="shared" si="21"/>
        <v/>
      </c>
      <c r="BX62" s="107">
        <v>1</v>
      </c>
      <c r="BY62" s="105" t="str">
        <f t="shared" si="33"/>
        <v>4T  2       C</v>
      </c>
      <c r="BZ62" s="30">
        <f t="shared" si="22"/>
        <v>44160.640208333331</v>
      </c>
      <c r="CA62" s="15">
        <f t="shared" si="23"/>
        <v>362</v>
      </c>
      <c r="CB62" s="15">
        <f t="shared" si="24"/>
        <v>55551</v>
      </c>
      <c r="CC62" s="15">
        <f t="shared" si="25"/>
        <v>0</v>
      </c>
      <c r="CD62" s="15">
        <f>IF(E62=15,IF(F62="S","",N63),IF(E62=11,IF(F62="P","",N61),IF(BX62="",IF(N62="","",N62),IF(BX62=2,"",IF(OR(BX62=0),100000+COUNTIF(BX$3:BX62,0),IF(N62="","",N62))))))</f>
        <v>94052</v>
      </c>
      <c r="CE62" s="15" t="str">
        <f t="shared" si="3"/>
        <v>4T  2       P</v>
      </c>
      <c r="CF62" s="15">
        <f t="shared" si="4"/>
        <v>7</v>
      </c>
      <c r="CG62" s="15">
        <f t="shared" si="26"/>
        <v>0</v>
      </c>
      <c r="CH62" s="19">
        <f t="shared" si="27"/>
        <v>44017</v>
      </c>
      <c r="CI62" s="19" t="str">
        <f t="shared" si="28"/>
        <v/>
      </c>
      <c r="CJ62" s="19">
        <f t="shared" si="29"/>
        <v>43987</v>
      </c>
      <c r="CK62" s="15">
        <f t="shared" si="30"/>
        <v>16</v>
      </c>
      <c r="CL62" s="15" t="str">
        <f t="shared" si="31"/>
        <v/>
      </c>
      <c r="CM62" s="15" t="str">
        <f t="shared" si="32"/>
        <v/>
      </c>
      <c r="CN62" s="15">
        <f>IF($E62=15,IF($F62="S","",IF(X63=0,"",X63)),IF($E62=11,IF($F62="P","",IF(X61=0,"",X61)),IF($BX62="",IF(X62="","",X62),IF($BX62=2,"",IF(OR($BX62=0),IF(A62="T_Tosai",101000+COUNTIF($BX$3:$BX62,0),""),IF(X62="","",X62))))))</f>
        <v>94547</v>
      </c>
      <c r="CO62" s="15" t="str">
        <f>IF($E62=15,IF($F62="S","",IF(Y63=0,"",Y63)),IF($E62=11,IF($F62="P","",IF(Y61=0,"",Y61)),IF($BX62="",IF(Y62="","",Y62),IF($BX62=2,"",IF(OR($BX62=0),IF(A62="T_Kyokyu",102000+COUNTIF($BX$3:$BX62,0),""),IF(Y62="","",Y62))))))</f>
        <v/>
      </c>
      <c r="CP62" s="15">
        <f>IF($E62=15,IF($F62="S","",IF(Z63=0,"",Z63)),IF($E62=11,IF($F62="P","",IF(Z61=0,"",Z61)),IF($BX62="",IF(Z62="","",Z62),IF($BX62=2,"",IF(OR($BX62=0),IF(B62="T_Sogumi",103000+COUNTIF($BX$3:$BX62,0),""),IF(Z62="","",Z62))))))</f>
        <v>97547</v>
      </c>
    </row>
    <row r="63" spans="1:94">
      <c r="A63" s="7" t="s">
        <v>71</v>
      </c>
      <c r="B63" s="7" t="s">
        <v>73</v>
      </c>
      <c r="C63" s="49" t="s">
        <v>210</v>
      </c>
      <c r="D63" s="49" t="s">
        <v>209</v>
      </c>
      <c r="E63" s="4">
        <v>1</v>
      </c>
      <c r="F63" s="4"/>
      <c r="G63" s="4" t="s">
        <v>28</v>
      </c>
      <c r="H63" s="4"/>
      <c r="I63" s="17" t="s">
        <v>70</v>
      </c>
      <c r="J63" s="4"/>
      <c r="K63" s="4"/>
      <c r="L63" s="4"/>
      <c r="M63" s="4"/>
      <c r="N63" s="4" t="str">
        <f>IF(AD63="","",94000+COUNTA($AD$3:AD63))</f>
        <v/>
      </c>
      <c r="O63" s="4"/>
      <c r="P63" s="4"/>
      <c r="Q63" s="4"/>
      <c r="R63" s="9"/>
      <c r="S63" s="9"/>
      <c r="T63" s="9"/>
      <c r="U63" s="4"/>
      <c r="V63" s="4"/>
      <c r="W63" s="4"/>
      <c r="X63" s="33" t="str">
        <f>IF(R63="","",94500+COUNTA($R$3:R63))</f>
        <v/>
      </c>
      <c r="Y63" s="33"/>
      <c r="Z63" s="33" t="str">
        <f>IF(T63="","",97500+COUNTA($T$3:T63))</f>
        <v/>
      </c>
      <c r="AA63" s="6" t="s">
        <v>134</v>
      </c>
      <c r="AB63" s="33" t="str">
        <f t="shared" si="10"/>
        <v/>
      </c>
      <c r="AC63" s="33" t="str">
        <f>IF(AB63="","",COUNTIF($AB$3:AB63,1001))</f>
        <v/>
      </c>
      <c r="AD63" s="9"/>
      <c r="AE63" s="33" t="s">
        <v>134</v>
      </c>
      <c r="AF63" s="9" t="s">
        <v>134</v>
      </c>
      <c r="AG63" s="9" t="s">
        <v>134</v>
      </c>
      <c r="AH63" s="9" t="s">
        <v>134</v>
      </c>
      <c r="AI63" s="9"/>
      <c r="AJ63" s="9" t="s">
        <v>134</v>
      </c>
      <c r="AK63" s="9"/>
      <c r="AL63" s="6">
        <v>44138.448310185187</v>
      </c>
      <c r="AM63" s="4">
        <v>0</v>
      </c>
      <c r="AN63" s="4">
        <v>55551</v>
      </c>
      <c r="AO63" s="4" t="s">
        <v>190</v>
      </c>
      <c r="AP63" s="4">
        <v>7</v>
      </c>
      <c r="AQ63" s="4">
        <f>IF(AO63="","",95000+COUNTA($AO$3:AO63))</f>
        <v>95041</v>
      </c>
      <c r="AR63" s="9">
        <v>44018</v>
      </c>
      <c r="AS63" s="6"/>
      <c r="AT63" s="4"/>
      <c r="AU63" s="4"/>
      <c r="AV63" s="4"/>
      <c r="AW63" s="4"/>
      <c r="AX63" s="4"/>
      <c r="AY63" s="4"/>
      <c r="AZ63" s="4" t="str">
        <f>IF(AV63="","",95200+COUNTA($AV$3:AV63))</f>
        <v/>
      </c>
      <c r="BA63" s="4"/>
      <c r="BB63" s="6">
        <v>44138.379212962966</v>
      </c>
      <c r="BC63" s="4">
        <v>0</v>
      </c>
      <c r="BD63" s="4">
        <v>55551</v>
      </c>
      <c r="BE63" s="4" t="s">
        <v>190</v>
      </c>
      <c r="BF63" s="4">
        <v>7</v>
      </c>
      <c r="BG63" s="4">
        <f>IF(BE63="","",95400+COUNTA($BE$3:BE63))</f>
        <v>95441</v>
      </c>
      <c r="BH63" s="9">
        <v>43988</v>
      </c>
      <c r="BI63" s="9">
        <v>44003</v>
      </c>
      <c r="BJ63" s="100">
        <v>44140.706956018519</v>
      </c>
      <c r="BK63" s="101" t="str">
        <f t="shared" si="11"/>
        <v>55551</v>
      </c>
      <c r="BL63" s="101">
        <f t="shared" si="12"/>
        <v>0</v>
      </c>
      <c r="BM63" s="101">
        <f>IF(BQ63="","",COUNTA($BQ$3:BQ63))</f>
        <v>57</v>
      </c>
      <c r="BN63" s="101" t="str">
        <f t="shared" si="13"/>
        <v>4T  2       S</v>
      </c>
      <c r="BO63" s="101">
        <f t="shared" si="14"/>
        <v>7</v>
      </c>
      <c r="BP63" s="101" t="str">
        <f t="shared" si="15"/>
        <v>S</v>
      </c>
      <c r="BQ63" s="101" t="s">
        <v>288</v>
      </c>
      <c r="BR63" s="102">
        <f t="shared" si="16"/>
        <v>44018</v>
      </c>
      <c r="BS63" s="102" t="str">
        <f t="shared" si="17"/>
        <v/>
      </c>
      <c r="BT63" s="102">
        <f t="shared" si="18"/>
        <v>43988</v>
      </c>
      <c r="BU63" s="102">
        <f t="shared" si="19"/>
        <v>44003</v>
      </c>
      <c r="BV63" s="101" t="str">
        <f t="shared" si="20"/>
        <v/>
      </c>
      <c r="BW63" s="101" t="str">
        <f t="shared" si="21"/>
        <v/>
      </c>
      <c r="BX63" s="103">
        <v>0</v>
      </c>
      <c r="BY63" s="101" t="str">
        <f t="shared" si="33"/>
        <v/>
      </c>
      <c r="BZ63" s="6">
        <f t="shared" si="22"/>
        <v>44160.640208333331</v>
      </c>
      <c r="CA63" s="4">
        <f t="shared" si="23"/>
        <v>362</v>
      </c>
      <c r="CB63" s="4">
        <f t="shared" si="24"/>
        <v>55551</v>
      </c>
      <c r="CC63" s="4">
        <f t="shared" si="25"/>
        <v>0</v>
      </c>
      <c r="CD63" s="4">
        <f>IF(E63=15,IF(F63="S","",N64),IF(E63=11,IF(F63="P","",N62),IF(BX63="",IF(N63="","",N63),IF(BX63=2,"",IF(OR(BX63=0),100000+COUNTIF(BX$3:BX63,0),IF(N63="","",N63))))))</f>
        <v>100010</v>
      </c>
      <c r="CE63" s="4" t="str">
        <f t="shared" si="3"/>
        <v>4T  2       S</v>
      </c>
      <c r="CF63" s="4">
        <f t="shared" si="4"/>
        <v>7</v>
      </c>
      <c r="CG63" s="4">
        <f t="shared" si="26"/>
        <v>0</v>
      </c>
      <c r="CH63" s="9">
        <f t="shared" si="27"/>
        <v>44018</v>
      </c>
      <c r="CI63" s="9" t="str">
        <f t="shared" si="28"/>
        <v/>
      </c>
      <c r="CJ63" s="9">
        <f t="shared" si="29"/>
        <v>43988</v>
      </c>
      <c r="CK63" s="4">
        <f t="shared" si="30"/>
        <v>16</v>
      </c>
      <c r="CL63" s="4" t="str">
        <f t="shared" si="31"/>
        <v/>
      </c>
      <c r="CM63" s="4" t="str">
        <f t="shared" si="32"/>
        <v/>
      </c>
      <c r="CN63" s="4">
        <f>IF($E63=15,IF($F63="S","",IF(X64=0,"",X64)),IF($E63=11,IF($F63="P","",IF(X62=0,"",X62)),IF($BX63="",IF(X63="","",X63),IF($BX63=2,"",IF(OR($BX63=0),IF(A63="T_Tosai",101000+COUNTIF($BX$3:$BX63,0),""),IF(X63="","",X63))))))</f>
        <v>101010</v>
      </c>
      <c r="CO63" s="4" t="str">
        <f>IF($E63=15,IF($F63="S","",IF(Y64=0,"",Y64)),IF($E63=11,IF($F63="P","",IF(Y62=0,"",Y62)),IF($BX63="",IF(Y63="","",Y63),IF($BX63=2,"",IF(OR($BX63=0),IF(A63="T_Kyokyu",102000+COUNTIF($BX$3:$BX63,0),""),IF(Y63="","",Y63))))))</f>
        <v/>
      </c>
      <c r="CP63" s="4">
        <f>IF($E63=15,IF($F63="S","",IF(Z64=0,"",Z64)),IF($E63=11,IF($F63="P","",IF(Z62=0,"",Z62)),IF($BX63="",IF(Z63="","",Z63),IF($BX63=2,"",IF(OR($BX63=0),IF(B63="T_Sogumi",103000+COUNTIF($BX$3:$BX63,0),""),IF(Z63="","",Z63))))))</f>
        <v>103010</v>
      </c>
    </row>
    <row r="64" spans="1:94">
      <c r="A64" s="7" t="s">
        <v>71</v>
      </c>
      <c r="B64" s="7" t="s">
        <v>73</v>
      </c>
      <c r="C64" s="49" t="s">
        <v>210</v>
      </c>
      <c r="D64" s="49" t="s">
        <v>209</v>
      </c>
      <c r="E64" s="2">
        <v>2</v>
      </c>
      <c r="F64" s="2" t="s">
        <v>25</v>
      </c>
      <c r="G64" s="2" t="s">
        <v>26</v>
      </c>
      <c r="H64" s="2" t="s">
        <v>29</v>
      </c>
      <c r="I64" s="14" t="s">
        <v>69</v>
      </c>
      <c r="J64" s="12">
        <v>44139.704409722224</v>
      </c>
      <c r="K64" s="2">
        <v>362</v>
      </c>
      <c r="L64" s="2">
        <v>55551</v>
      </c>
      <c r="M64" s="2">
        <v>0</v>
      </c>
      <c r="N64" s="2">
        <f>IF(AD64="","",94000+COUNTA($AD$3:AD64))</f>
        <v>94053</v>
      </c>
      <c r="O64" s="2" t="s">
        <v>188</v>
      </c>
      <c r="P64" s="2">
        <v>6</v>
      </c>
      <c r="Q64" s="2">
        <v>0</v>
      </c>
      <c r="R64" s="20">
        <v>43989</v>
      </c>
      <c r="S64" s="10"/>
      <c r="T64" s="20">
        <v>43989</v>
      </c>
      <c r="U64" s="2">
        <v>16</v>
      </c>
      <c r="V64" s="2"/>
      <c r="W64" s="2"/>
      <c r="X64" s="34">
        <f>IF(R64="","",94500+COUNTA($R$3:R64))</f>
        <v>94548</v>
      </c>
      <c r="Y64" s="35"/>
      <c r="Z64" s="35">
        <f>IF(T64="","",97500+COUNTA($T$3:T64))</f>
        <v>97548</v>
      </c>
      <c r="AA64" s="12">
        <v>44139.704409722224</v>
      </c>
      <c r="AB64" s="35">
        <f t="shared" si="10"/>
        <v>1001</v>
      </c>
      <c r="AC64" s="35">
        <f>IF(AB64="","",COUNTIF($AB$3:AB64,1001))</f>
        <v>48</v>
      </c>
      <c r="AD64" s="10" t="s">
        <v>188</v>
      </c>
      <c r="AE64" s="35">
        <v>6</v>
      </c>
      <c r="AF64" s="10" t="s">
        <v>25</v>
      </c>
      <c r="AG64" s="10" t="s">
        <v>143</v>
      </c>
      <c r="AH64" s="10">
        <v>43989</v>
      </c>
      <c r="AI64" s="10"/>
      <c r="AJ64" s="10">
        <v>43989</v>
      </c>
      <c r="AK64" s="10">
        <v>44004</v>
      </c>
      <c r="AL64" s="12">
        <v>44138.448310185187</v>
      </c>
      <c r="AM64" s="2">
        <v>0</v>
      </c>
      <c r="AN64" s="2">
        <v>55551</v>
      </c>
      <c r="AO64" s="2" t="s">
        <v>189</v>
      </c>
      <c r="AP64" s="2">
        <v>6</v>
      </c>
      <c r="AQ64" s="3">
        <f>IF(AO64="","",95000+COUNTA($AO$3:AO64))</f>
        <v>95042</v>
      </c>
      <c r="AR64" s="20">
        <v>44019</v>
      </c>
      <c r="AS64" s="38"/>
      <c r="AT64" s="13"/>
      <c r="AU64" s="13"/>
      <c r="AV64" s="13"/>
      <c r="AW64" s="13"/>
      <c r="AX64" s="13"/>
      <c r="AY64" s="13"/>
      <c r="AZ64" s="13" t="str">
        <f>IF(AV64="","",95200+COUNTA($AV$3:AV64))</f>
        <v/>
      </c>
      <c r="BA64" s="13"/>
      <c r="BB64" s="12">
        <v>44138.379212962966</v>
      </c>
      <c r="BC64" s="2">
        <v>0</v>
      </c>
      <c r="BD64" s="2">
        <v>55551</v>
      </c>
      <c r="BE64" s="2" t="s">
        <v>189</v>
      </c>
      <c r="BF64" s="2">
        <v>6</v>
      </c>
      <c r="BG64" s="3">
        <f>IF(BE64="","",95400+COUNTA($BE$3:BE64))</f>
        <v>95442</v>
      </c>
      <c r="BH64" s="20">
        <v>43989</v>
      </c>
      <c r="BI64" s="20">
        <v>44004</v>
      </c>
      <c r="BJ64" s="89">
        <v>44140.706956018519</v>
      </c>
      <c r="BK64" s="90" t="str">
        <f t="shared" si="11"/>
        <v>55551</v>
      </c>
      <c r="BL64" s="90">
        <f t="shared" si="12"/>
        <v>0</v>
      </c>
      <c r="BM64" s="90">
        <f>IF(BQ64="","",COUNTA($BQ$3:BQ64))</f>
        <v>58</v>
      </c>
      <c r="BN64" s="90" t="str">
        <f t="shared" si="13"/>
        <v>4T  2       P</v>
      </c>
      <c r="BO64" s="90">
        <f t="shared" si="14"/>
        <v>6</v>
      </c>
      <c r="BP64" s="90" t="str">
        <f t="shared" si="15"/>
        <v>P</v>
      </c>
      <c r="BQ64" s="90" t="s">
        <v>219</v>
      </c>
      <c r="BR64" s="91">
        <f t="shared" si="16"/>
        <v>44019</v>
      </c>
      <c r="BS64" s="91" t="str">
        <f t="shared" si="17"/>
        <v/>
      </c>
      <c r="BT64" s="91">
        <f t="shared" si="18"/>
        <v>43989</v>
      </c>
      <c r="BU64" s="91">
        <f t="shared" si="19"/>
        <v>44004</v>
      </c>
      <c r="BV64" s="90" t="str">
        <f t="shared" si="20"/>
        <v/>
      </c>
      <c r="BW64" s="90" t="str">
        <f t="shared" si="21"/>
        <v/>
      </c>
      <c r="BX64" s="84">
        <v>1</v>
      </c>
      <c r="BY64" s="90" t="str">
        <f t="shared" si="33"/>
        <v>4T  2       C</v>
      </c>
      <c r="BZ64" s="12">
        <f t="shared" si="22"/>
        <v>44160.640208333331</v>
      </c>
      <c r="CA64" s="2">
        <f t="shared" si="23"/>
        <v>362</v>
      </c>
      <c r="CB64" s="2">
        <f t="shared" si="24"/>
        <v>55551</v>
      </c>
      <c r="CC64" s="2">
        <f t="shared" si="25"/>
        <v>0</v>
      </c>
      <c r="CD64" s="2">
        <f>IF(E64=15,IF(F64="S","",N65),IF(E64=11,IF(F64="P","",N63),IF(BX64="",IF(N64="","",N64),IF(BX64=2,"",IF(OR(BX64=0),100000+COUNTIF(BX$3:BX64,0),IF(N64="","",N64))))))</f>
        <v>94053</v>
      </c>
      <c r="CE64" s="2" t="str">
        <f t="shared" si="3"/>
        <v>4T  2       P</v>
      </c>
      <c r="CF64" s="2">
        <f t="shared" si="4"/>
        <v>6</v>
      </c>
      <c r="CG64" s="2">
        <f t="shared" si="26"/>
        <v>0</v>
      </c>
      <c r="CH64" s="10">
        <f t="shared" si="27"/>
        <v>44019</v>
      </c>
      <c r="CI64" s="10" t="str">
        <f t="shared" si="28"/>
        <v/>
      </c>
      <c r="CJ64" s="10">
        <f t="shared" si="29"/>
        <v>43989</v>
      </c>
      <c r="CK64" s="2">
        <f t="shared" si="30"/>
        <v>16</v>
      </c>
      <c r="CL64" s="2" t="str">
        <f t="shared" si="31"/>
        <v/>
      </c>
      <c r="CM64" s="2" t="str">
        <f t="shared" si="32"/>
        <v/>
      </c>
      <c r="CN64" s="2">
        <f>IF($E64=15,IF($F64="S","",IF(X65=0,"",X65)),IF($E64=11,IF($F64="P","",IF(X63=0,"",X63)),IF($BX64="",IF(X64="","",X64),IF($BX64=2,"",IF(OR($BX64=0),IF(A64="T_Tosai",101000+COUNTIF($BX$3:$BX64,0),""),IF(X64="","",X64))))))</f>
        <v>94548</v>
      </c>
      <c r="CO64" s="2" t="str">
        <f>IF($E64=15,IF($F64="S","",IF(Y65=0,"",Y65)),IF($E64=11,IF($F64="P","",IF(Y63=0,"",Y63)),IF($BX64="",IF(Y64="","",Y64),IF($BX64=2,"",IF(OR($BX64=0),IF(A64="T_Kyokyu",102000+COUNTIF($BX$3:$BX64,0),""),IF(Y64="","",Y64))))))</f>
        <v/>
      </c>
      <c r="CP64" s="2">
        <f>IF($E64=15,IF($F64="S","",IF(Z65=0,"",Z65)),IF($E64=11,IF($F64="P","",IF(Z63=0,"",Z63)),IF($BX64="",IF(Z64="","",Z64),IF($BX64=2,"",IF(OR($BX64=0),IF(B64="T_Sogumi",103000+COUNTIF($BX$3:$BX64,0),""),IF(Z64="","",Z64))))))</f>
        <v>97548</v>
      </c>
    </row>
    <row r="65" spans="1:94">
      <c r="A65" s="7" t="s">
        <v>71</v>
      </c>
      <c r="B65" s="7" t="s">
        <v>73</v>
      </c>
      <c r="C65" s="49" t="s">
        <v>210</v>
      </c>
      <c r="D65" s="49" t="s">
        <v>209</v>
      </c>
      <c r="E65" s="2">
        <v>3</v>
      </c>
      <c r="F65" s="2" t="s">
        <v>25</v>
      </c>
      <c r="G65" s="2" t="s">
        <v>28</v>
      </c>
      <c r="H65" s="2" t="s">
        <v>30</v>
      </c>
      <c r="I65" s="14" t="s">
        <v>69</v>
      </c>
      <c r="J65" s="12">
        <v>44139.704409722224</v>
      </c>
      <c r="K65" s="2">
        <v>362</v>
      </c>
      <c r="L65" s="2">
        <v>55551</v>
      </c>
      <c r="M65" s="2">
        <v>0</v>
      </c>
      <c r="N65" s="2">
        <f>IF(AD65="","",94000+COUNTA($AD$3:AD65))</f>
        <v>94054</v>
      </c>
      <c r="O65" s="2" t="s">
        <v>188</v>
      </c>
      <c r="P65" s="2">
        <v>5</v>
      </c>
      <c r="Q65" s="2">
        <v>0</v>
      </c>
      <c r="R65" s="20">
        <v>43990</v>
      </c>
      <c r="S65" s="10"/>
      <c r="T65" s="20">
        <v>43990</v>
      </c>
      <c r="U65" s="2">
        <v>16</v>
      </c>
      <c r="V65" s="2"/>
      <c r="W65" s="2"/>
      <c r="X65" s="34">
        <f>IF(R65="","",94500+COUNTA($R$3:R65))</f>
        <v>94549</v>
      </c>
      <c r="Y65" s="35"/>
      <c r="Z65" s="35">
        <f>IF(T65="","",97500+COUNTA($T$3:T65))</f>
        <v>97549</v>
      </c>
      <c r="AA65" s="12">
        <v>44139.704409722224</v>
      </c>
      <c r="AB65" s="35">
        <f t="shared" si="10"/>
        <v>1001</v>
      </c>
      <c r="AC65" s="35">
        <f>IF(AB65="","",COUNTIF($AB$3:AB65,1001))</f>
        <v>49</v>
      </c>
      <c r="AD65" s="10" t="s">
        <v>188</v>
      </c>
      <c r="AE65" s="35">
        <v>5</v>
      </c>
      <c r="AF65" s="10" t="s">
        <v>25</v>
      </c>
      <c r="AG65" s="10" t="s">
        <v>143</v>
      </c>
      <c r="AH65" s="10">
        <v>43990</v>
      </c>
      <c r="AI65" s="10"/>
      <c r="AJ65" s="10">
        <v>43990</v>
      </c>
      <c r="AK65" s="10">
        <v>44005</v>
      </c>
      <c r="AL65" s="12">
        <v>44138.448310185187</v>
      </c>
      <c r="AM65" s="2">
        <v>0</v>
      </c>
      <c r="AN65" s="2">
        <v>55551</v>
      </c>
      <c r="AO65" s="2" t="s">
        <v>190</v>
      </c>
      <c r="AP65" s="2">
        <v>5</v>
      </c>
      <c r="AQ65" s="3">
        <f>IF(AO65="","",95000+COUNTA($AO$3:AO65))</f>
        <v>95043</v>
      </c>
      <c r="AR65" s="20">
        <v>44020</v>
      </c>
      <c r="AS65" s="38"/>
      <c r="AT65" s="13"/>
      <c r="AU65" s="13"/>
      <c r="AV65" s="13"/>
      <c r="AW65" s="13"/>
      <c r="AX65" s="13"/>
      <c r="AY65" s="13"/>
      <c r="AZ65" s="13" t="str">
        <f>IF(AV65="","",95200+COUNTA($AV$3:AV65))</f>
        <v/>
      </c>
      <c r="BA65" s="13"/>
      <c r="BB65" s="12">
        <v>44138.379212962966</v>
      </c>
      <c r="BC65" s="2">
        <v>0</v>
      </c>
      <c r="BD65" s="2">
        <v>55551</v>
      </c>
      <c r="BE65" s="2" t="s">
        <v>190</v>
      </c>
      <c r="BF65" s="2">
        <v>5</v>
      </c>
      <c r="BG65" s="3">
        <f>IF(BE65="","",95400+COUNTA($BE$3:BE65))</f>
        <v>95443</v>
      </c>
      <c r="BH65" s="20">
        <v>43990</v>
      </c>
      <c r="BI65" s="20">
        <v>44005</v>
      </c>
      <c r="BJ65" s="89">
        <v>44140.706956018519</v>
      </c>
      <c r="BK65" s="90" t="str">
        <f t="shared" si="11"/>
        <v>55551</v>
      </c>
      <c r="BL65" s="90">
        <f t="shared" si="12"/>
        <v>0</v>
      </c>
      <c r="BM65" s="90">
        <f>IF(BQ65="","",COUNTA($BQ$3:BQ65))</f>
        <v>59</v>
      </c>
      <c r="BN65" s="90" t="str">
        <f t="shared" si="13"/>
        <v>4T  2       S</v>
      </c>
      <c r="BO65" s="90">
        <f t="shared" si="14"/>
        <v>5</v>
      </c>
      <c r="BP65" s="90" t="str">
        <f t="shared" si="15"/>
        <v>S</v>
      </c>
      <c r="BQ65" s="90" t="s">
        <v>219</v>
      </c>
      <c r="BR65" s="91">
        <f t="shared" si="16"/>
        <v>44020</v>
      </c>
      <c r="BS65" s="91" t="str">
        <f t="shared" si="17"/>
        <v/>
      </c>
      <c r="BT65" s="91">
        <f t="shared" si="18"/>
        <v>43990</v>
      </c>
      <c r="BU65" s="91">
        <f t="shared" si="19"/>
        <v>44005</v>
      </c>
      <c r="BV65" s="90" t="str">
        <f t="shared" si="20"/>
        <v/>
      </c>
      <c r="BW65" s="90" t="str">
        <f t="shared" si="21"/>
        <v/>
      </c>
      <c r="BX65" s="84">
        <v>1</v>
      </c>
      <c r="BY65" s="90" t="str">
        <f t="shared" si="33"/>
        <v>4T  2       C</v>
      </c>
      <c r="BZ65" s="12">
        <f t="shared" si="22"/>
        <v>44160.640208333331</v>
      </c>
      <c r="CA65" s="2">
        <f t="shared" si="23"/>
        <v>362</v>
      </c>
      <c r="CB65" s="2">
        <f t="shared" si="24"/>
        <v>55551</v>
      </c>
      <c r="CC65" s="2">
        <f t="shared" si="25"/>
        <v>0</v>
      </c>
      <c r="CD65" s="2">
        <f>IF(E65=15,IF(F65="S","",N66),IF(E65=11,IF(F65="P","",N64),IF(BX65="",IF(N65="","",N65),IF(BX65=2,"",IF(OR(BX65=0),100000+COUNTIF(BX$3:BX65,0),IF(N65="","",N65))))))</f>
        <v>94054</v>
      </c>
      <c r="CE65" s="2" t="str">
        <f t="shared" si="3"/>
        <v>4T  2       S</v>
      </c>
      <c r="CF65" s="2">
        <f t="shared" si="4"/>
        <v>5</v>
      </c>
      <c r="CG65" s="2">
        <f t="shared" si="26"/>
        <v>0</v>
      </c>
      <c r="CH65" s="10">
        <f t="shared" si="27"/>
        <v>44020</v>
      </c>
      <c r="CI65" s="10" t="str">
        <f t="shared" si="28"/>
        <v/>
      </c>
      <c r="CJ65" s="10">
        <f t="shared" si="29"/>
        <v>43990</v>
      </c>
      <c r="CK65" s="2">
        <f t="shared" si="30"/>
        <v>16</v>
      </c>
      <c r="CL65" s="2" t="str">
        <f t="shared" si="31"/>
        <v/>
      </c>
      <c r="CM65" s="2" t="str">
        <f t="shared" si="32"/>
        <v/>
      </c>
      <c r="CN65" s="2">
        <f>IF($E65=15,IF($F65="S","",IF(X66=0,"",X66)),IF($E65=11,IF($F65="P","",IF(X64=0,"",X64)),IF($BX65="",IF(X65="","",X65),IF($BX65=2,"",IF(OR($BX65=0),IF(A65="T_Tosai",101000+COUNTIF($BX$3:$BX65,0),""),IF(X65="","",X65))))))</f>
        <v>94549</v>
      </c>
      <c r="CO65" s="2" t="str">
        <f>IF($E65=15,IF($F65="S","",IF(Y66=0,"",Y66)),IF($E65=11,IF($F65="P","",IF(Y64=0,"",Y64)),IF($BX65="",IF(Y65="","",Y65),IF($BX65=2,"",IF(OR($BX65=0),IF(A65="T_Kyokyu",102000+COUNTIF($BX$3:$BX65,0),""),IF(Y65="","",Y65))))))</f>
        <v/>
      </c>
      <c r="CP65" s="2">
        <f>IF($E65=15,IF($F65="S","",IF(Z66=0,"",Z66)),IF($E65=11,IF($F65="P","",IF(Z64=0,"",Z64)),IF($BX65="",IF(Z65="","",Z65),IF($BX65=2,"",IF(OR($BX65=0),IF(B65="T_Sogumi",103000+COUNTIF($BX$3:$BX65,0),""),IF(Z65="","",Z65))))))</f>
        <v>97549</v>
      </c>
    </row>
    <row r="66" spans="1:94">
      <c r="A66" s="7" t="s">
        <v>71</v>
      </c>
      <c r="B66" s="7" t="s">
        <v>73</v>
      </c>
      <c r="C66" s="49" t="s">
        <v>210</v>
      </c>
      <c r="D66" s="49" t="s">
        <v>209</v>
      </c>
      <c r="E66" s="2">
        <v>4</v>
      </c>
      <c r="F66" s="2" t="s">
        <v>25</v>
      </c>
      <c r="G66" s="2" t="s">
        <v>31</v>
      </c>
      <c r="H66" s="2" t="s">
        <v>32</v>
      </c>
      <c r="I66" s="14" t="s">
        <v>70</v>
      </c>
      <c r="J66" s="12">
        <v>44139.704409722224</v>
      </c>
      <c r="K66" s="2">
        <v>362</v>
      </c>
      <c r="L66" s="2">
        <v>55551</v>
      </c>
      <c r="M66" s="2">
        <v>0</v>
      </c>
      <c r="N66" s="2">
        <f>IF(AD66="","",94000+COUNTA($AD$3:AD66))</f>
        <v>94055</v>
      </c>
      <c r="O66" s="2" t="s">
        <v>188</v>
      </c>
      <c r="P66" s="2">
        <v>4</v>
      </c>
      <c r="Q66" s="2">
        <v>0</v>
      </c>
      <c r="R66" s="10">
        <v>43991</v>
      </c>
      <c r="S66" s="10"/>
      <c r="T66" s="10">
        <v>43991</v>
      </c>
      <c r="U66" s="2">
        <v>16</v>
      </c>
      <c r="V66" s="2"/>
      <c r="W66" s="2"/>
      <c r="X66" s="35">
        <f>IF(R66="","",94500+COUNTA($R$3:R66))</f>
        <v>94550</v>
      </c>
      <c r="Y66" s="35"/>
      <c r="Z66" s="35">
        <f>IF(T66="","",97500+COUNTA($T$3:T66))</f>
        <v>97550</v>
      </c>
      <c r="AA66" s="12">
        <v>44139.704409722224</v>
      </c>
      <c r="AB66" s="35">
        <f t="shared" si="10"/>
        <v>1001</v>
      </c>
      <c r="AC66" s="35">
        <f>IF(AB66="","",COUNTIF($AB$3:AB66,1001))</f>
        <v>50</v>
      </c>
      <c r="AD66" s="10" t="s">
        <v>188</v>
      </c>
      <c r="AE66" s="35">
        <v>4</v>
      </c>
      <c r="AF66" s="10" t="s">
        <v>25</v>
      </c>
      <c r="AG66" s="10" t="s">
        <v>143</v>
      </c>
      <c r="AH66" s="10">
        <v>43991</v>
      </c>
      <c r="AI66" s="10"/>
      <c r="AJ66" s="10">
        <v>43991</v>
      </c>
      <c r="AK66" s="10">
        <v>44006</v>
      </c>
      <c r="AL66" s="12"/>
      <c r="AM66" s="2"/>
      <c r="AN66" s="2"/>
      <c r="AO66" s="2"/>
      <c r="AP66" s="2"/>
      <c r="AQ66" s="3" t="str">
        <f>IF(AO66="","",95000+COUNTA($AO$3:AO66))</f>
        <v/>
      </c>
      <c r="AR66" s="20"/>
      <c r="AS66" s="38"/>
      <c r="AT66" s="13"/>
      <c r="AU66" s="13"/>
      <c r="AV66" s="13"/>
      <c r="AW66" s="13"/>
      <c r="AX66" s="13"/>
      <c r="AY66" s="13"/>
      <c r="AZ66" s="13" t="str">
        <f>IF(AV66="","",95200+COUNTA($AV$3:AV66))</f>
        <v/>
      </c>
      <c r="BA66" s="13"/>
      <c r="BB66" s="12"/>
      <c r="BC66" s="2"/>
      <c r="BD66" s="2"/>
      <c r="BE66" s="2"/>
      <c r="BF66" s="2"/>
      <c r="BG66" s="3" t="str">
        <f>IF(BE66="","",95400+COUNTA($BE$3:BE66))</f>
        <v/>
      </c>
      <c r="BH66" s="20"/>
      <c r="BI66" s="20"/>
      <c r="BJ66" s="89">
        <v>44140.706956018519</v>
      </c>
      <c r="BK66" s="90" t="str">
        <f t="shared" si="11"/>
        <v>55551</v>
      </c>
      <c r="BL66" s="90">
        <f t="shared" si="12"/>
        <v>0</v>
      </c>
      <c r="BM66" s="90">
        <f>IF(BQ66="","",COUNTA($BQ$3:BQ66))</f>
        <v>60</v>
      </c>
      <c r="BN66" s="90" t="str">
        <f t="shared" si="13"/>
        <v>4T  2       C</v>
      </c>
      <c r="BO66" s="90">
        <f t="shared" si="14"/>
        <v>4</v>
      </c>
      <c r="BP66" s="90" t="str">
        <f t="shared" si="15"/>
        <v>C</v>
      </c>
      <c r="BQ66" s="90" t="s">
        <v>215</v>
      </c>
      <c r="BR66" s="91" t="str">
        <f t="shared" si="16"/>
        <v/>
      </c>
      <c r="BS66" s="91" t="str">
        <f t="shared" si="17"/>
        <v/>
      </c>
      <c r="BT66" s="91" t="str">
        <f t="shared" si="18"/>
        <v/>
      </c>
      <c r="BU66" s="91" t="str">
        <f t="shared" si="19"/>
        <v/>
      </c>
      <c r="BV66" s="90" t="str">
        <f t="shared" si="20"/>
        <v/>
      </c>
      <c r="BW66" s="90" t="str">
        <f t="shared" si="21"/>
        <v/>
      </c>
      <c r="BX66" s="84">
        <v>2</v>
      </c>
      <c r="BY66" s="90" t="str">
        <f t="shared" si="33"/>
        <v/>
      </c>
      <c r="BZ66" s="12" t="str">
        <f t="shared" si="22"/>
        <v/>
      </c>
      <c r="CA66" s="2" t="str">
        <f t="shared" si="23"/>
        <v/>
      </c>
      <c r="CB66" s="2" t="str">
        <f t="shared" si="24"/>
        <v/>
      </c>
      <c r="CC66" s="2" t="str">
        <f t="shared" si="25"/>
        <v/>
      </c>
      <c r="CD66" s="2" t="str">
        <f>IF(E66=15,IF(F66="S","",N67),IF(E66=11,IF(F66="P","",N65),IF(BX66="",IF(N66="","",N66),IF(BX66=2,"",IF(OR(BX66=0),100000+COUNTIF(BX$3:BX66,0),IF(N66="","",N66))))))</f>
        <v/>
      </c>
      <c r="CE66" s="2" t="str">
        <f t="shared" si="3"/>
        <v/>
      </c>
      <c r="CF66" s="2" t="str">
        <f t="shared" si="4"/>
        <v/>
      </c>
      <c r="CG66" s="2" t="str">
        <f t="shared" si="26"/>
        <v/>
      </c>
      <c r="CH66" s="10" t="str">
        <f t="shared" si="27"/>
        <v/>
      </c>
      <c r="CI66" s="10" t="str">
        <f t="shared" si="28"/>
        <v/>
      </c>
      <c r="CJ66" s="10" t="str">
        <f t="shared" si="29"/>
        <v/>
      </c>
      <c r="CK66" s="2" t="str">
        <f t="shared" si="30"/>
        <v/>
      </c>
      <c r="CL66" s="2" t="str">
        <f t="shared" si="31"/>
        <v/>
      </c>
      <c r="CM66" s="2" t="str">
        <f t="shared" si="32"/>
        <v/>
      </c>
      <c r="CN66" s="2" t="str">
        <f>IF($E66=15,IF($F66="S","",IF(X67=0,"",X67)),IF($E66=11,IF($F66="P","",IF(X65=0,"",X65)),IF($BX66="",IF(X66="","",X66),IF($BX66=2,"",IF(OR($BX66=0),IF(A66="T_Tosai",101000+COUNTIF($BX$3:$BX66,0),""),IF(X66="","",X66))))))</f>
        <v/>
      </c>
      <c r="CO66" s="2" t="str">
        <f>IF($E66=15,IF($F66="S","",IF(Y67=0,"",Y67)),IF($E66=11,IF($F66="P","",IF(Y65=0,"",Y65)),IF($BX66="",IF(Y66="","",Y66),IF($BX66=2,"",IF(OR($BX66=0),IF(A66="T_Kyokyu",102000+COUNTIF($BX$3:$BX66,0),""),IF(Y66="","",Y66))))))</f>
        <v/>
      </c>
      <c r="CP66" s="2" t="str">
        <f>IF($E66=15,IF($F66="S","",IF(Z67=0,"",Z67)),IF($E66=11,IF($F66="P","",IF(Z65=0,"",Z65)),IF($BX66="",IF(Z66="","",Z66),IF($BX66=2,"",IF(OR($BX66=0),IF(B66="T_Sogumi",103000+COUNTIF($BX$3:$BX66,0),""),IF(Z66="","",Z66))))))</f>
        <v/>
      </c>
    </row>
    <row r="67" spans="1:94">
      <c r="A67" s="7" t="s">
        <v>71</v>
      </c>
      <c r="B67" s="7" t="s">
        <v>73</v>
      </c>
      <c r="C67" s="49" t="s">
        <v>210</v>
      </c>
      <c r="D67" s="49" t="s">
        <v>209</v>
      </c>
      <c r="E67" s="3">
        <v>5</v>
      </c>
      <c r="F67" s="3" t="s">
        <v>26</v>
      </c>
      <c r="G67" s="3" t="s">
        <v>25</v>
      </c>
      <c r="H67" s="3" t="s">
        <v>33</v>
      </c>
      <c r="I67" s="16" t="s">
        <v>69</v>
      </c>
      <c r="J67" s="5">
        <v>44139.704409722224</v>
      </c>
      <c r="K67" s="3">
        <v>362</v>
      </c>
      <c r="L67" s="3">
        <v>55551</v>
      </c>
      <c r="M67" s="3">
        <v>0</v>
      </c>
      <c r="N67" s="3">
        <f>IF(AD67="","",94000+COUNTA($AD$3:AD67))</f>
        <v>94056</v>
      </c>
      <c r="O67" s="3" t="s">
        <v>189</v>
      </c>
      <c r="P67" s="3">
        <v>2</v>
      </c>
      <c r="Q67" s="3">
        <v>0</v>
      </c>
      <c r="R67" s="8">
        <v>43991</v>
      </c>
      <c r="S67" s="8"/>
      <c r="T67" s="8">
        <v>43991</v>
      </c>
      <c r="U67" s="3">
        <v>16</v>
      </c>
      <c r="V67" s="3"/>
      <c r="W67" s="3"/>
      <c r="X67" s="36">
        <f>IF(R67="","",94500+COUNTA($R$3:R67))</f>
        <v>94551</v>
      </c>
      <c r="Y67" s="36"/>
      <c r="Z67" s="36">
        <f>IF(T67="","",97500+COUNTA($T$3:T67))</f>
        <v>97551</v>
      </c>
      <c r="AA67" s="5">
        <v>44139.704409722224</v>
      </c>
      <c r="AB67" s="36">
        <f t="shared" si="10"/>
        <v>1001</v>
      </c>
      <c r="AC67" s="36">
        <f>IF(AB67="","",COUNTIF($AB$3:AB67,1001))</f>
        <v>51</v>
      </c>
      <c r="AD67" s="8" t="s">
        <v>189</v>
      </c>
      <c r="AE67" s="36">
        <v>2</v>
      </c>
      <c r="AF67" s="8" t="s">
        <v>26</v>
      </c>
      <c r="AG67" s="8" t="s">
        <v>143</v>
      </c>
      <c r="AH67" s="8">
        <v>43991</v>
      </c>
      <c r="AI67" s="8"/>
      <c r="AJ67" s="8">
        <v>43991</v>
      </c>
      <c r="AK67" s="8">
        <v>44006</v>
      </c>
      <c r="AL67" s="5">
        <v>44138.448310185187</v>
      </c>
      <c r="AM67" s="3">
        <v>0</v>
      </c>
      <c r="AN67" s="3">
        <v>55551</v>
      </c>
      <c r="AO67" s="3" t="s">
        <v>188</v>
      </c>
      <c r="AP67" s="3">
        <v>2</v>
      </c>
      <c r="AQ67" s="3">
        <f>IF(AO67="","",95000+COUNTA($AO$3:AO67))</f>
        <v>95044</v>
      </c>
      <c r="AR67" s="8">
        <v>44021</v>
      </c>
      <c r="AS67" s="5"/>
      <c r="AT67" s="3"/>
      <c r="AU67" s="3"/>
      <c r="AV67" s="3"/>
      <c r="AW67" s="3"/>
      <c r="AX67" s="3"/>
      <c r="AY67" s="3"/>
      <c r="AZ67" s="3" t="str">
        <f>IF(AV67="","",95200+COUNTA($AV$3:AV67))</f>
        <v/>
      </c>
      <c r="BA67" s="3"/>
      <c r="BB67" s="5">
        <v>44138.379212962966</v>
      </c>
      <c r="BC67" s="3">
        <v>0</v>
      </c>
      <c r="BD67" s="3">
        <v>55551</v>
      </c>
      <c r="BE67" s="3" t="s">
        <v>188</v>
      </c>
      <c r="BF67" s="3">
        <v>2</v>
      </c>
      <c r="BG67" s="3">
        <f>IF(BE67="","",95400+COUNTA($BE$3:BE67))</f>
        <v>95444</v>
      </c>
      <c r="BH67" s="8">
        <v>43991</v>
      </c>
      <c r="BI67" s="8">
        <v>44006</v>
      </c>
      <c r="BJ67" s="96">
        <v>44140.706956018519</v>
      </c>
      <c r="BK67" s="97" t="str">
        <f t="shared" si="11"/>
        <v>55551</v>
      </c>
      <c r="BL67" s="97">
        <f t="shared" si="12"/>
        <v>0</v>
      </c>
      <c r="BM67" s="97">
        <f>IF(BQ67="","",COUNTA($BQ$3:BQ67))</f>
        <v>61</v>
      </c>
      <c r="BN67" s="97" t="str">
        <f t="shared" si="13"/>
        <v>4T  2       C</v>
      </c>
      <c r="BO67" s="97">
        <f t="shared" si="14"/>
        <v>2</v>
      </c>
      <c r="BP67" s="97" t="str">
        <f t="shared" si="15"/>
        <v>C</v>
      </c>
      <c r="BQ67" s="97" t="s">
        <v>220</v>
      </c>
      <c r="BR67" s="98">
        <f t="shared" si="16"/>
        <v>44021</v>
      </c>
      <c r="BS67" s="98" t="str">
        <f t="shared" si="17"/>
        <v/>
      </c>
      <c r="BT67" s="98">
        <f t="shared" si="18"/>
        <v>43991</v>
      </c>
      <c r="BU67" s="98">
        <f t="shared" si="19"/>
        <v>44006</v>
      </c>
      <c r="BV67" s="97" t="str">
        <f t="shared" si="20"/>
        <v/>
      </c>
      <c r="BW67" s="97" t="str">
        <f t="shared" si="21"/>
        <v/>
      </c>
      <c r="BX67" s="99">
        <v>1</v>
      </c>
      <c r="BY67" s="97" t="str">
        <f t="shared" si="33"/>
        <v>4T  2       P</v>
      </c>
      <c r="BZ67" s="5">
        <f t="shared" si="22"/>
        <v>44160.640208333331</v>
      </c>
      <c r="CA67" s="3">
        <f t="shared" si="23"/>
        <v>362</v>
      </c>
      <c r="CB67" s="3">
        <f t="shared" si="24"/>
        <v>55551</v>
      </c>
      <c r="CC67" s="3">
        <f t="shared" si="25"/>
        <v>0</v>
      </c>
      <c r="CD67" s="3">
        <f>IF(E67=15,IF(F67="S","",N68),IF(E67=11,IF(F67="P","",N66),IF(BX67="",IF(N67="","",N67),IF(BX67=2,"",IF(OR(BX67=0),100000+COUNTIF(BX$3:BX67,0),IF(N67="","",N67))))))</f>
        <v>94056</v>
      </c>
      <c r="CE67" s="3" t="str">
        <f t="shared" ref="CE67:CE117" si="45">IF(E67=15,IF(F67="S","",IF(A67="T_Tosai",AO67,AV67)),IF(E67=11,IF(F67="P","",IF(A67="T_Tosai",AO67,AV67)),IF(BX67="",IF(O67="","",O67),IF(BX67=2,"",IF(OR(BX67=0,BX67=1),IF(A67="T_Tosai",AO67,AV67),IF(O67="","",O67))))))</f>
        <v>4T  2       C</v>
      </c>
      <c r="CF67" s="3">
        <f t="shared" ref="CF67:CF117" si="46">IF(E67=15,IF(F67="S","",IF(A67="T_Tosai",AP67,AW67)),IF(E67=11,IF(F67="P","",IF(A67="T_Tosai",AP67,AW67)),IF(BX67="",IF(P67="","",P67),IF(BX67=2,"",IF(OR(BX67=0,BX67=1),IF(A67="T_Tosai",AP67,AW67),IF(P67="","",P67))))))</f>
        <v>2</v>
      </c>
      <c r="CG67" s="3">
        <f t="shared" si="26"/>
        <v>0</v>
      </c>
      <c r="CH67" s="8">
        <f t="shared" si="27"/>
        <v>44021</v>
      </c>
      <c r="CI67" s="8" t="str">
        <f t="shared" si="28"/>
        <v/>
      </c>
      <c r="CJ67" s="8">
        <f t="shared" si="29"/>
        <v>43991</v>
      </c>
      <c r="CK67" s="3">
        <f t="shared" si="30"/>
        <v>16</v>
      </c>
      <c r="CL67" s="3" t="str">
        <f t="shared" si="31"/>
        <v/>
      </c>
      <c r="CM67" s="3" t="str">
        <f t="shared" si="32"/>
        <v/>
      </c>
      <c r="CN67" s="3">
        <f>IF($E67=15,IF($F67="S","",IF(X68=0,"",X68)),IF($E67=11,IF($F67="P","",IF(X66=0,"",X66)),IF($BX67="",IF(X67="","",X67),IF($BX67=2,"",IF(OR($BX67=0),IF(A67="T_Tosai",101000+COUNTIF($BX$3:$BX67,0),""),IF(X67="","",X67))))))</f>
        <v>94551</v>
      </c>
      <c r="CO67" s="3" t="str">
        <f>IF($E67=15,IF($F67="S","",IF(Y68=0,"",Y68)),IF($E67=11,IF($F67="P","",IF(Y66=0,"",Y66)),IF($BX67="",IF(Y67="","",Y67),IF($BX67=2,"",IF(OR($BX67=0),IF(A67="T_Kyokyu",102000+COUNTIF($BX$3:$BX67,0),""),IF(Y67="","",Y67))))))</f>
        <v/>
      </c>
      <c r="CP67" s="3">
        <f>IF($E67=15,IF($F67="S","",IF(Z68=0,"",Z68)),IF($E67=11,IF($F67="P","",IF(Z66=0,"",Z66)),IF($BX67="",IF(Z67="","",Z67),IF($BX67=2,"",IF(OR($BX67=0),IF(B67="T_Sogumi",103000+COUNTIF($BX$3:$BX67,0),""),IF(Z67="","",Z67))))))</f>
        <v>97551</v>
      </c>
    </row>
    <row r="68" spans="1:94">
      <c r="A68" s="7" t="s">
        <v>71</v>
      </c>
      <c r="B68" s="7" t="s">
        <v>73</v>
      </c>
      <c r="C68" s="49" t="s">
        <v>210</v>
      </c>
      <c r="D68" s="49" t="s">
        <v>209</v>
      </c>
      <c r="E68" s="4">
        <v>5</v>
      </c>
      <c r="F68" s="4" t="s">
        <v>28</v>
      </c>
      <c r="G68" s="4"/>
      <c r="H68" s="4"/>
      <c r="I68" s="17" t="s">
        <v>70</v>
      </c>
      <c r="J68" s="6">
        <v>44139.704409722224</v>
      </c>
      <c r="K68" s="4">
        <v>362</v>
      </c>
      <c r="L68" s="4">
        <v>55551</v>
      </c>
      <c r="M68" s="4">
        <v>0</v>
      </c>
      <c r="N68" s="4">
        <f>IF(AD68="","",94000+COUNTA($AD$3:AD68))</f>
        <v>94057</v>
      </c>
      <c r="O68" s="4" t="s">
        <v>190</v>
      </c>
      <c r="P68" s="4">
        <v>2</v>
      </c>
      <c r="Q68" s="4">
        <v>0</v>
      </c>
      <c r="R68" s="9">
        <v>43991</v>
      </c>
      <c r="S68" s="9"/>
      <c r="T68" s="9">
        <v>43991</v>
      </c>
      <c r="U68" s="4">
        <v>16</v>
      </c>
      <c r="V68" s="4"/>
      <c r="W68" s="4"/>
      <c r="X68" s="33">
        <f>IF(R68="","",94500+COUNTA($R$3:R68))</f>
        <v>94552</v>
      </c>
      <c r="Y68" s="33"/>
      <c r="Z68" s="33">
        <f>IF(T68="","",97500+COUNTA($T$3:T68))</f>
        <v>97552</v>
      </c>
      <c r="AA68" s="6">
        <v>44139.704409722224</v>
      </c>
      <c r="AB68" s="33">
        <f t="shared" si="10"/>
        <v>1001</v>
      </c>
      <c r="AC68" s="33">
        <f>IF(AB68="","",COUNTIF($AB$3:AB68,1001))</f>
        <v>52</v>
      </c>
      <c r="AD68" s="9" t="s">
        <v>190</v>
      </c>
      <c r="AE68" s="33">
        <v>2</v>
      </c>
      <c r="AF68" s="9" t="s">
        <v>28</v>
      </c>
      <c r="AG68" s="9" t="s">
        <v>143</v>
      </c>
      <c r="AH68" s="9">
        <v>43991</v>
      </c>
      <c r="AI68" s="9"/>
      <c r="AJ68" s="9">
        <v>43991</v>
      </c>
      <c r="AK68" s="9">
        <v>44006</v>
      </c>
      <c r="AL68" s="6"/>
      <c r="AM68" s="4"/>
      <c r="AN68" s="4"/>
      <c r="AO68" s="4"/>
      <c r="AP68" s="4"/>
      <c r="AQ68" s="4" t="str">
        <f>IF(AO68="","",95000+COUNTA($AO$3:AO68))</f>
        <v/>
      </c>
      <c r="AR68" s="9"/>
      <c r="AS68" s="6"/>
      <c r="AT68" s="4"/>
      <c r="AU68" s="4"/>
      <c r="AV68" s="4"/>
      <c r="AW68" s="4"/>
      <c r="AX68" s="4"/>
      <c r="AY68" s="4"/>
      <c r="AZ68" s="4" t="str">
        <f>IF(AV68="","",95200+COUNTA($AV$3:AV68))</f>
        <v/>
      </c>
      <c r="BA68" s="4"/>
      <c r="BB68" s="6"/>
      <c r="BC68" s="4"/>
      <c r="BD68" s="4"/>
      <c r="BE68" s="4"/>
      <c r="BF68" s="4"/>
      <c r="BG68" s="4" t="str">
        <f>IF(BE68="","",95400+COUNTA($BE$3:BE68))</f>
        <v/>
      </c>
      <c r="BH68" s="9"/>
      <c r="BI68" s="9"/>
      <c r="BJ68" s="100">
        <v>44140.706956018519</v>
      </c>
      <c r="BK68" s="101" t="str">
        <f t="shared" si="11"/>
        <v>55551</v>
      </c>
      <c r="BL68" s="101">
        <f t="shared" si="12"/>
        <v>0</v>
      </c>
      <c r="BM68" s="101">
        <f>IF(BQ68="","",COUNTA($BQ$3:BQ68))</f>
        <v>62</v>
      </c>
      <c r="BN68" s="101" t="str">
        <f t="shared" si="13"/>
        <v>4T  2       S</v>
      </c>
      <c r="BO68" s="101">
        <f t="shared" si="14"/>
        <v>2</v>
      </c>
      <c r="BP68" s="101" t="str">
        <f t="shared" si="15"/>
        <v>S</v>
      </c>
      <c r="BQ68" s="101" t="s">
        <v>346</v>
      </c>
      <c r="BR68" s="102" t="str">
        <f t="shared" si="16"/>
        <v/>
      </c>
      <c r="BS68" s="102" t="str">
        <f t="shared" si="17"/>
        <v/>
      </c>
      <c r="BT68" s="102" t="str">
        <f t="shared" si="18"/>
        <v/>
      </c>
      <c r="BU68" s="102" t="str">
        <f t="shared" si="19"/>
        <v/>
      </c>
      <c r="BV68" s="101" t="str">
        <f t="shared" si="20"/>
        <v/>
      </c>
      <c r="BW68" s="101" t="str">
        <f t="shared" si="21"/>
        <v/>
      </c>
      <c r="BX68" s="103">
        <v>2</v>
      </c>
      <c r="BY68" s="101" t="str">
        <f t="shared" si="33"/>
        <v/>
      </c>
      <c r="BZ68" s="6" t="str">
        <f t="shared" ref="BZ68:BZ131" si="47">IF(E68=15,IF(F68="S","",DATE(2020,11,25)+TIME(15,21,54)),IF(E68=11,IF(F68="P","",DATE(2020,11,25)+TIME(15,21,54)),IF(BX68="",IF(J68="","",J68),IF(BX68=2,"",IF(OR(BX68=0,BX68=1),DATE(2020,11,25)+TIME(15,21,54),IF(J68="","",J68))))))</f>
        <v/>
      </c>
      <c r="CA68" s="4" t="str">
        <f t="shared" ref="CA68:CA131" si="48">IF(E68=15,IF(F68="S","",362),IF(E68=11,IF(F68="P","",362),IF(BX68=2,"",IF(OR(BX68=0,BX68=1),362,IF(K68="","",K68)))))</f>
        <v/>
      </c>
      <c r="CB68" s="4" t="str">
        <f t="shared" ref="CB68:CB131" si="49">IF(E68=15,IF(F68="S","",55551),IF(E68=11,IF(F68="P","",55551),IF(BX68=2,"",IF(OR(BX68=0,BX68=1),55551,IF(L68="","",L68)))))</f>
        <v/>
      </c>
      <c r="CC68" s="4" t="str">
        <f t="shared" ref="CC68:CC131" si="50">IF(E68=15,IF(F68="S","",0),IF(E68=11,IF(F68="P","",0),IF(BX68=2,"",IF(OR(BX68=0,BX68=1),0,IF(M68="","",M68)))))</f>
        <v/>
      </c>
      <c r="CD68" s="4" t="str">
        <f>IF(E68=15,IF(F68="S","",N69),IF(E68=11,IF(F68="P","",N67),IF(BX68="",IF(N68="","",N68),IF(BX68=2,"",IF(OR(BX68=0),100000+COUNTIF(BX$3:BX68,0),IF(N68="","",N68))))))</f>
        <v/>
      </c>
      <c r="CE68" s="4" t="str">
        <f t="shared" si="45"/>
        <v/>
      </c>
      <c r="CF68" s="4" t="str">
        <f t="shared" si="46"/>
        <v/>
      </c>
      <c r="CG68" s="4" t="str">
        <f t="shared" ref="CG68:CG131" si="51">IF(E68=15,IF(F68="S","",0),IF(E68=11,IF(F68="P","",0),IF(BX68=2,"",IF(OR(BX68=0,BX68=1),0,IF(Q68="","",Q68)))))</f>
        <v/>
      </c>
      <c r="CH68" s="9" t="str">
        <f t="shared" ref="CH68:CH131" si="52">IF($E68=15,IF($F68="S","",IF(AR68="","",AR68)),IF($E68=11,IF($F68="P","",IF(AR68="","",AR68)),IF($BX68="",IF(R68="","",R68),IF($BX68=2,"",IF(OR($BX68=0,$BX68=1),IF(AR68="","",AR68),IF(R68="","",R68))))))</f>
        <v/>
      </c>
      <c r="CI68" s="9" t="str">
        <f t="shared" ref="CI68:CI131" si="53">IF($E68=15,IF($F68="S","",IF(BA68="","",BA68)),IF($E68=11,IF($F68="P","",IF(BA68="","",BA68)),IF($BX68="",IF(S68="","",S68),IF($BX68=2,"",IF(OR($BX68=0,$BX68=1),IF(BA68="","",BA68),IF(S68="","",S68))))))</f>
        <v/>
      </c>
      <c r="CJ68" s="9" t="str">
        <f t="shared" ref="CJ68:CJ131" si="54">IF($E68=15,IF($F68="S","",IF(BH68="","",BH68)),IF($E68=11,IF($F68="P","",IF(BH68="","",BH68)),IF($BX68="",IF(T68="","",T68),IF($BX68=2,"",IF(OR($BX68=0,$BX68=1),IF(BH68="","",BH68),IF(T68="","",T68))))))</f>
        <v/>
      </c>
      <c r="CK68" s="4" t="str">
        <f t="shared" ref="CK68:CK131" si="55">IF(B68="T_Sogumi",IF($E68=15,IF($F68="S","",BI68-BH68+1),IF($E68=11,IF($F68="P","",BI68-BH68+1),IF($BX68="",BI68-BH68+1,IF($BX68=2,"",BI68-BH68+1)))),"")</f>
        <v/>
      </c>
      <c r="CL68" s="4" t="str">
        <f t="shared" ref="CL68:CL131" si="56">IF($E68=15,IF($F68="S","",IF(AX68="","",AX68)),IF($E68=11,IF($F68="P","",IF(AX68="","",AX68)),IF($BX68="",IF(V68="","",V68),IF($BX68=2,"",IF(OR($BX68=0,$BX68=1),IF(AX68="","",AX68),IF(V68="","",V68))))))</f>
        <v/>
      </c>
      <c r="CM68" s="4" t="str">
        <f t="shared" ref="CM68:CM131" si="57">IF($E68=15,IF($F68="S","",IF(AY68="","",AY68)),IF($E68=11,IF($F68="P","",IF(AY68="","",AY68)),IF($BX68="",IF(W68="","",W68),IF($BX68=2,"",IF(OR($BX68=0,$BX68=1),IF(AY68="","",AY68),IF(W68="","",W68))))))</f>
        <v/>
      </c>
      <c r="CN68" s="4" t="str">
        <f>IF($E68=15,IF($F68="S","",IF(X69=0,"",X69)),IF($E68=11,IF($F68="P","",IF(X67=0,"",X67)),IF($BX68="",IF(X68="","",X68),IF($BX68=2,"",IF(OR($BX68=0),IF(A68="T_Tosai",101000+COUNTIF($BX$3:$BX68,0),""),IF(X68="","",X68))))))</f>
        <v/>
      </c>
      <c r="CO68" s="4" t="str">
        <f>IF($E68=15,IF($F68="S","",IF(Y69=0,"",Y69)),IF($E68=11,IF($F68="P","",IF(Y67=0,"",Y67)),IF($BX68="",IF(Y68="","",Y68),IF($BX68=2,"",IF(OR($BX68=0),IF(A68="T_Kyokyu",102000+COUNTIF($BX$3:$BX68,0),""),IF(Y68="","",Y68))))))</f>
        <v/>
      </c>
      <c r="CP68" s="4" t="str">
        <f>IF($E68=15,IF($F68="S","",IF(Z69=0,"",Z69)),IF($E68=11,IF($F68="P","",IF(Z67=0,"",Z67)),IF($BX68="",IF(Z68="","",Z68),IF($BX68=2,"",IF(OR($BX68=0),IF(B68="T_Sogumi",103000+COUNTIF($BX$3:$BX68,0),""),IF(Z68="","",Z68))))))</f>
        <v/>
      </c>
    </row>
    <row r="69" spans="1:94">
      <c r="A69" s="7" t="s">
        <v>71</v>
      </c>
      <c r="B69" s="7" t="s">
        <v>73</v>
      </c>
      <c r="C69" s="49" t="s">
        <v>210</v>
      </c>
      <c r="D69" s="49" t="s">
        <v>209</v>
      </c>
      <c r="E69" s="3">
        <v>6</v>
      </c>
      <c r="F69" s="3" t="s">
        <v>26</v>
      </c>
      <c r="G69" s="3" t="s">
        <v>26</v>
      </c>
      <c r="H69" s="3" t="s">
        <v>34</v>
      </c>
      <c r="I69" s="16" t="s">
        <v>69</v>
      </c>
      <c r="J69" s="5">
        <v>44139.704409722224</v>
      </c>
      <c r="K69" s="3">
        <v>362</v>
      </c>
      <c r="L69" s="3">
        <v>55551</v>
      </c>
      <c r="M69" s="3">
        <v>0</v>
      </c>
      <c r="N69" s="3">
        <f>IF(AD69="","",94000+COUNTA($AD$3:AD69))</f>
        <v>94058</v>
      </c>
      <c r="O69" s="3" t="s">
        <v>189</v>
      </c>
      <c r="P69" s="3">
        <v>1</v>
      </c>
      <c r="Q69" s="3">
        <v>0</v>
      </c>
      <c r="R69" s="8">
        <v>43992</v>
      </c>
      <c r="S69" s="8"/>
      <c r="T69" s="8">
        <v>43992</v>
      </c>
      <c r="U69" s="3">
        <v>16</v>
      </c>
      <c r="V69" s="3"/>
      <c r="W69" s="3"/>
      <c r="X69" s="36">
        <f>IF(R69="","",94500+COUNTA($R$3:R69))</f>
        <v>94553</v>
      </c>
      <c r="Y69" s="36"/>
      <c r="Z69" s="36">
        <f>IF(T69="","",97500+COUNTA($T$3:T69))</f>
        <v>97553</v>
      </c>
      <c r="AA69" s="5">
        <v>44139.704409722224</v>
      </c>
      <c r="AB69" s="36">
        <f t="shared" si="10"/>
        <v>1001</v>
      </c>
      <c r="AC69" s="36">
        <f>IF(AB69="","",COUNTIF($AB$3:AB69,1001))</f>
        <v>53</v>
      </c>
      <c r="AD69" s="8" t="s">
        <v>189</v>
      </c>
      <c r="AE69" s="36">
        <v>1</v>
      </c>
      <c r="AF69" s="8" t="s">
        <v>26</v>
      </c>
      <c r="AG69" s="8" t="s">
        <v>143</v>
      </c>
      <c r="AH69" s="8">
        <v>43992</v>
      </c>
      <c r="AI69" s="8"/>
      <c r="AJ69" s="8">
        <v>43992</v>
      </c>
      <c r="AK69" s="8">
        <v>44007</v>
      </c>
      <c r="AL69" s="5">
        <v>44138.448310185187</v>
      </c>
      <c r="AM69" s="3">
        <v>0</v>
      </c>
      <c r="AN69" s="3">
        <v>55551</v>
      </c>
      <c r="AO69" s="3" t="s">
        <v>189</v>
      </c>
      <c r="AP69" s="3">
        <v>1</v>
      </c>
      <c r="AQ69" s="3">
        <f>IF(AO69="","",95000+COUNTA($AO$3:AO69))</f>
        <v>95045</v>
      </c>
      <c r="AR69" s="8">
        <v>44022</v>
      </c>
      <c r="AS69" s="5"/>
      <c r="AT69" s="3"/>
      <c r="AU69" s="3"/>
      <c r="AV69" s="3"/>
      <c r="AW69" s="3"/>
      <c r="AX69" s="3"/>
      <c r="AY69" s="3"/>
      <c r="AZ69" s="3" t="str">
        <f>IF(AV69="","",95200+COUNTA($AV$3:AV69))</f>
        <v/>
      </c>
      <c r="BA69" s="3"/>
      <c r="BB69" s="5">
        <v>44138.379212962966</v>
      </c>
      <c r="BC69" s="3">
        <v>0</v>
      </c>
      <c r="BD69" s="3">
        <v>55551</v>
      </c>
      <c r="BE69" s="3" t="s">
        <v>189</v>
      </c>
      <c r="BF69" s="3">
        <v>1</v>
      </c>
      <c r="BG69" s="3">
        <f>IF(BE69="","",95400+COUNTA($BE$3:BE69))</f>
        <v>95445</v>
      </c>
      <c r="BH69" s="8">
        <v>43992</v>
      </c>
      <c r="BI69" s="8">
        <v>44007</v>
      </c>
      <c r="BJ69" s="96">
        <v>44140.706956018519</v>
      </c>
      <c r="BK69" s="97" t="str">
        <f t="shared" si="11"/>
        <v>55551</v>
      </c>
      <c r="BL69" s="97">
        <f t="shared" si="12"/>
        <v>0</v>
      </c>
      <c r="BM69" s="97">
        <f>IF(BQ69="","",COUNTA($BQ$3:BQ69))</f>
        <v>63</v>
      </c>
      <c r="BN69" s="97" t="str">
        <f t="shared" si="13"/>
        <v>4T  2       P</v>
      </c>
      <c r="BO69" s="97">
        <f t="shared" si="14"/>
        <v>1</v>
      </c>
      <c r="BP69" s="97" t="str">
        <f t="shared" si="15"/>
        <v>P</v>
      </c>
      <c r="BQ69" s="97" t="s">
        <v>221</v>
      </c>
      <c r="BR69" s="98">
        <f t="shared" si="16"/>
        <v>44022</v>
      </c>
      <c r="BS69" s="98" t="str">
        <f t="shared" si="17"/>
        <v/>
      </c>
      <c r="BT69" s="98">
        <f t="shared" si="18"/>
        <v>43992</v>
      </c>
      <c r="BU69" s="98">
        <f t="shared" si="19"/>
        <v>44007</v>
      </c>
      <c r="BV69" s="97" t="str">
        <f t="shared" si="20"/>
        <v/>
      </c>
      <c r="BW69" s="97" t="str">
        <f t="shared" si="21"/>
        <v/>
      </c>
      <c r="BX69" s="99">
        <v>1</v>
      </c>
      <c r="BY69" s="97" t="str">
        <f t="shared" si="33"/>
        <v>4T  2       P</v>
      </c>
      <c r="BZ69" s="5">
        <f t="shared" si="47"/>
        <v>44160.640208333331</v>
      </c>
      <c r="CA69" s="3">
        <f t="shared" si="48"/>
        <v>362</v>
      </c>
      <c r="CB69" s="3">
        <f t="shared" si="49"/>
        <v>55551</v>
      </c>
      <c r="CC69" s="3">
        <f t="shared" si="50"/>
        <v>0</v>
      </c>
      <c r="CD69" s="3">
        <f>IF(E69=15,IF(F69="S","",N70),IF(E69=11,IF(F69="P","",N68),IF(BX69="",IF(N69="","",N69),IF(BX69=2,"",IF(OR(BX69=0),100000+COUNTIF(BX$3:BX69,0),IF(N69="","",N69))))))</f>
        <v>94058</v>
      </c>
      <c r="CE69" s="3" t="str">
        <f t="shared" si="45"/>
        <v>4T  2       P</v>
      </c>
      <c r="CF69" s="3">
        <f t="shared" si="46"/>
        <v>1</v>
      </c>
      <c r="CG69" s="3">
        <f t="shared" si="51"/>
        <v>0</v>
      </c>
      <c r="CH69" s="8">
        <f t="shared" si="52"/>
        <v>44022</v>
      </c>
      <c r="CI69" s="8" t="str">
        <f t="shared" si="53"/>
        <v/>
      </c>
      <c r="CJ69" s="8">
        <f t="shared" si="54"/>
        <v>43992</v>
      </c>
      <c r="CK69" s="3">
        <f t="shared" si="55"/>
        <v>16</v>
      </c>
      <c r="CL69" s="3" t="str">
        <f t="shared" si="56"/>
        <v/>
      </c>
      <c r="CM69" s="3" t="str">
        <f t="shared" si="57"/>
        <v/>
      </c>
      <c r="CN69" s="3">
        <f>IF($E69=15,IF($F69="S","",IF(X70=0,"",X70)),IF($E69=11,IF($F69="P","",IF(X68=0,"",X68)),IF($BX69="",IF(X69="","",X69),IF($BX69=2,"",IF(OR($BX69=0),IF(A69="T_Tosai",101000+COUNTIF($BX$3:$BX69,0),""),IF(X69="","",X69))))))</f>
        <v>94553</v>
      </c>
      <c r="CO69" s="3" t="str">
        <f>IF($E69=15,IF($F69="S","",IF(Y70=0,"",Y70)),IF($E69=11,IF($F69="P","",IF(Y68=0,"",Y68)),IF($BX69="",IF(Y69="","",Y69),IF($BX69=2,"",IF(OR($BX69=0),IF(A69="T_Kyokyu",102000+COUNTIF($BX$3:$BX69,0),""),IF(Y69="","",Y69))))))</f>
        <v/>
      </c>
      <c r="CP69" s="3">
        <f>IF($E69=15,IF($F69="S","",IF(Z70=0,"",Z70)),IF($E69=11,IF($F69="P","",IF(Z68=0,"",Z68)),IF($BX69="",IF(Z69="","",Z69),IF($BX69=2,"",IF(OR($BX69=0),IF(B69="T_Sogumi",103000+COUNTIF($BX$3:$BX69,0),""),IF(Z69="","",Z69))))))</f>
        <v>97553</v>
      </c>
    </row>
    <row r="70" spans="1:94">
      <c r="A70" s="7" t="s">
        <v>71</v>
      </c>
      <c r="B70" s="7" t="s">
        <v>73</v>
      </c>
      <c r="C70" s="49" t="s">
        <v>210</v>
      </c>
      <c r="D70" s="49" t="s">
        <v>209</v>
      </c>
      <c r="E70" s="4">
        <v>6</v>
      </c>
      <c r="F70" s="4" t="s">
        <v>28</v>
      </c>
      <c r="G70" s="4"/>
      <c r="H70" s="4"/>
      <c r="I70" s="17" t="s">
        <v>70</v>
      </c>
      <c r="J70" s="6">
        <v>44139.704409722224</v>
      </c>
      <c r="K70" s="4">
        <v>362</v>
      </c>
      <c r="L70" s="4">
        <v>55551</v>
      </c>
      <c r="M70" s="4">
        <v>0</v>
      </c>
      <c r="N70" s="4">
        <f>IF(AD70="","",94000+COUNTA($AD$3:AD70))</f>
        <v>94059</v>
      </c>
      <c r="O70" s="4" t="s">
        <v>190</v>
      </c>
      <c r="P70" s="4">
        <v>1</v>
      </c>
      <c r="Q70" s="4">
        <v>0</v>
      </c>
      <c r="R70" s="9">
        <v>43992</v>
      </c>
      <c r="S70" s="9"/>
      <c r="T70" s="9">
        <v>43992</v>
      </c>
      <c r="U70" s="4">
        <v>16</v>
      </c>
      <c r="V70" s="4"/>
      <c r="W70" s="4"/>
      <c r="X70" s="33">
        <f>IF(R70="","",94500+COUNTA($R$3:R70))</f>
        <v>94554</v>
      </c>
      <c r="Y70" s="33"/>
      <c r="Z70" s="33">
        <f>IF(T70="","",97500+COUNTA($T$3:T70))</f>
        <v>97554</v>
      </c>
      <c r="AA70" s="6">
        <v>44139.704409722224</v>
      </c>
      <c r="AB70" s="33">
        <f t="shared" si="10"/>
        <v>1001</v>
      </c>
      <c r="AC70" s="33">
        <f>IF(AB70="","",COUNTIF($AB$3:AB70,1001))</f>
        <v>54</v>
      </c>
      <c r="AD70" s="9" t="s">
        <v>190</v>
      </c>
      <c r="AE70" s="33">
        <v>1</v>
      </c>
      <c r="AF70" s="9" t="s">
        <v>28</v>
      </c>
      <c r="AG70" s="9" t="s">
        <v>143</v>
      </c>
      <c r="AH70" s="9">
        <v>43992</v>
      </c>
      <c r="AI70" s="9"/>
      <c r="AJ70" s="9">
        <v>43992</v>
      </c>
      <c r="AK70" s="9">
        <v>44007</v>
      </c>
      <c r="AL70" s="6"/>
      <c r="AM70" s="4"/>
      <c r="AN70" s="4"/>
      <c r="AO70" s="4"/>
      <c r="AP70" s="4"/>
      <c r="AQ70" s="4" t="str">
        <f>IF(AO70="","",95000+COUNTA($AO$3:AO70))</f>
        <v/>
      </c>
      <c r="AR70" s="9"/>
      <c r="AS70" s="6"/>
      <c r="AT70" s="4"/>
      <c r="AU70" s="4"/>
      <c r="AV70" s="4"/>
      <c r="AW70" s="4"/>
      <c r="AX70" s="4"/>
      <c r="AY70" s="4"/>
      <c r="AZ70" s="4" t="str">
        <f>IF(AV70="","",95200+COUNTA($AV$3:AV70))</f>
        <v/>
      </c>
      <c r="BA70" s="4"/>
      <c r="BB70" s="6"/>
      <c r="BC70" s="4"/>
      <c r="BD70" s="4"/>
      <c r="BE70" s="4"/>
      <c r="BF70" s="4"/>
      <c r="BG70" s="4" t="str">
        <f>IF(BE70="","",95400+COUNTA($BE$3:BE70))</f>
        <v/>
      </c>
      <c r="BH70" s="9"/>
      <c r="BI70" s="9"/>
      <c r="BJ70" s="100">
        <v>44140.706956018519</v>
      </c>
      <c r="BK70" s="101" t="str">
        <f t="shared" si="11"/>
        <v>55551</v>
      </c>
      <c r="BL70" s="101">
        <f t="shared" si="12"/>
        <v>0</v>
      </c>
      <c r="BM70" s="101">
        <f>IF(BQ70="","",COUNTA($BQ$3:BQ70))</f>
        <v>64</v>
      </c>
      <c r="BN70" s="101" t="str">
        <f t="shared" si="13"/>
        <v>4T  2       S</v>
      </c>
      <c r="BO70" s="101">
        <f t="shared" si="14"/>
        <v>1</v>
      </c>
      <c r="BP70" s="101" t="str">
        <f t="shared" si="15"/>
        <v>S</v>
      </c>
      <c r="BQ70" s="101" t="s">
        <v>215</v>
      </c>
      <c r="BR70" s="102" t="str">
        <f t="shared" si="16"/>
        <v/>
      </c>
      <c r="BS70" s="102" t="str">
        <f t="shared" si="17"/>
        <v/>
      </c>
      <c r="BT70" s="102" t="str">
        <f t="shared" si="18"/>
        <v/>
      </c>
      <c r="BU70" s="102" t="str">
        <f t="shared" si="19"/>
        <v/>
      </c>
      <c r="BV70" s="101" t="str">
        <f t="shared" si="20"/>
        <v/>
      </c>
      <c r="BW70" s="101" t="str">
        <f t="shared" si="21"/>
        <v/>
      </c>
      <c r="BX70" s="103">
        <v>2</v>
      </c>
      <c r="BY70" s="101" t="str">
        <f t="shared" si="33"/>
        <v/>
      </c>
      <c r="BZ70" s="6" t="str">
        <f t="shared" si="47"/>
        <v/>
      </c>
      <c r="CA70" s="4" t="str">
        <f t="shared" si="48"/>
        <v/>
      </c>
      <c r="CB70" s="4" t="str">
        <f t="shared" si="49"/>
        <v/>
      </c>
      <c r="CC70" s="4" t="str">
        <f t="shared" si="50"/>
        <v/>
      </c>
      <c r="CD70" s="4" t="str">
        <f>IF(E70=15,IF(F70="S","",N71),IF(E70=11,IF(F70="P","",N69),IF(BX70="",IF(N70="","",N70),IF(BX70=2,"",IF(OR(BX70=0),100000+COUNTIF(BX$3:BX70,0),IF(N70="","",N70))))))</f>
        <v/>
      </c>
      <c r="CE70" s="4" t="str">
        <f t="shared" si="45"/>
        <v/>
      </c>
      <c r="CF70" s="4" t="str">
        <f t="shared" si="46"/>
        <v/>
      </c>
      <c r="CG70" s="4" t="str">
        <f t="shared" si="51"/>
        <v/>
      </c>
      <c r="CH70" s="9" t="str">
        <f t="shared" si="52"/>
        <v/>
      </c>
      <c r="CI70" s="9" t="str">
        <f t="shared" si="53"/>
        <v/>
      </c>
      <c r="CJ70" s="9" t="str">
        <f t="shared" si="54"/>
        <v/>
      </c>
      <c r="CK70" s="4" t="str">
        <f t="shared" si="55"/>
        <v/>
      </c>
      <c r="CL70" s="4" t="str">
        <f t="shared" si="56"/>
        <v/>
      </c>
      <c r="CM70" s="4" t="str">
        <f t="shared" si="57"/>
        <v/>
      </c>
      <c r="CN70" s="4" t="str">
        <f>IF($E70=15,IF($F70="S","",IF(X71=0,"",X71)),IF($E70=11,IF($F70="P","",IF(X69=0,"",X69)),IF($BX70="",IF(X70="","",X70),IF($BX70=2,"",IF(OR($BX70=0),IF(A70="T_Tosai",101000+COUNTIF($BX$3:$BX70,0),""),IF(X70="","",X70))))))</f>
        <v/>
      </c>
      <c r="CO70" s="4" t="str">
        <f>IF($E70=15,IF($F70="S","",IF(Y71=0,"",Y71)),IF($E70=11,IF($F70="P","",IF(Y69=0,"",Y69)),IF($BX70="",IF(Y70="","",Y70),IF($BX70=2,"",IF(OR($BX70=0),IF(A70="T_Kyokyu",102000+COUNTIF($BX$3:$BX70,0),""),IF(Y70="","",Y70))))))</f>
        <v/>
      </c>
      <c r="CP70" s="4" t="str">
        <f>IF($E70=15,IF($F70="S","",IF(Z71=0,"",Z71)),IF($E70=11,IF($F70="P","",IF(Z69=0,"",Z69)),IF($BX70="",IF(Z70="","",Z70),IF($BX70=2,"",IF(OR($BX70=0),IF(B70="T_Sogumi",103000+COUNTIF($BX$3:$BX70,0),""),IF(Z70="","",Z70))))))</f>
        <v/>
      </c>
    </row>
    <row r="71" spans="1:94">
      <c r="A71" s="7" t="s">
        <v>71</v>
      </c>
      <c r="B71" s="7" t="s">
        <v>73</v>
      </c>
      <c r="C71" s="49" t="s">
        <v>210</v>
      </c>
      <c r="D71" s="49" t="s">
        <v>209</v>
      </c>
      <c r="E71" s="3">
        <v>7</v>
      </c>
      <c r="F71" s="3" t="s">
        <v>26</v>
      </c>
      <c r="G71" s="3" t="s">
        <v>28</v>
      </c>
      <c r="H71" s="3" t="s">
        <v>35</v>
      </c>
      <c r="I71" s="16" t="s">
        <v>70</v>
      </c>
      <c r="J71" s="5">
        <v>44139.704409722224</v>
      </c>
      <c r="K71" s="3">
        <v>362</v>
      </c>
      <c r="L71" s="3">
        <v>55551</v>
      </c>
      <c r="M71" s="3">
        <v>0</v>
      </c>
      <c r="N71" s="3">
        <f>IF(AD71="","",94000+COUNTA($AD$3:AD71))</f>
        <v>94060</v>
      </c>
      <c r="O71" s="3" t="s">
        <v>191</v>
      </c>
      <c r="P71" s="3">
        <v>7</v>
      </c>
      <c r="Q71" s="3">
        <v>0</v>
      </c>
      <c r="R71" s="8">
        <v>43993</v>
      </c>
      <c r="S71" s="8"/>
      <c r="T71" s="8">
        <v>43993</v>
      </c>
      <c r="U71" s="3">
        <v>16</v>
      </c>
      <c r="V71" s="3"/>
      <c r="W71" s="3"/>
      <c r="X71" s="36">
        <f>IF(R71="","",94500+COUNTA($R$3:R71))</f>
        <v>94555</v>
      </c>
      <c r="Y71" s="36"/>
      <c r="Z71" s="36">
        <f>IF(T71="","",97500+COUNTA($T$3:T71))</f>
        <v>97555</v>
      </c>
      <c r="AA71" s="5">
        <v>44139.704409722224</v>
      </c>
      <c r="AB71" s="36">
        <f t="shared" ref="AB71:AB134" si="58">IF(LEN(AD71)&gt;3,1001,"")</f>
        <v>1001</v>
      </c>
      <c r="AC71" s="36">
        <f>IF(AB71="","",COUNTIF($AB$3:AB71,1001))</f>
        <v>55</v>
      </c>
      <c r="AD71" s="8" t="s">
        <v>191</v>
      </c>
      <c r="AE71" s="36">
        <v>7</v>
      </c>
      <c r="AF71" s="8" t="s">
        <v>26</v>
      </c>
      <c r="AG71" s="8" t="s">
        <v>143</v>
      </c>
      <c r="AH71" s="8">
        <v>43993</v>
      </c>
      <c r="AI71" s="8"/>
      <c r="AJ71" s="8">
        <v>43993</v>
      </c>
      <c r="AK71" s="8">
        <v>44008</v>
      </c>
      <c r="AL71" s="5"/>
      <c r="AM71" s="3"/>
      <c r="AN71" s="3"/>
      <c r="AO71" s="3"/>
      <c r="AP71" s="3"/>
      <c r="AQ71" s="3" t="str">
        <f>IF(AO71="","",95000+COUNTA($AO$3:AO71))</f>
        <v/>
      </c>
      <c r="AR71" s="8"/>
      <c r="AS71" s="5"/>
      <c r="AT71" s="3"/>
      <c r="AU71" s="3"/>
      <c r="AV71" s="3"/>
      <c r="AW71" s="3"/>
      <c r="AX71" s="3"/>
      <c r="AY71" s="3"/>
      <c r="AZ71" s="3" t="str">
        <f>IF(AV71="","",95200+COUNTA($AV$3:AV71))</f>
        <v/>
      </c>
      <c r="BA71" s="3"/>
      <c r="BB71" s="5"/>
      <c r="BC71" s="3"/>
      <c r="BD71" s="3"/>
      <c r="BE71" s="3"/>
      <c r="BF71" s="3"/>
      <c r="BG71" s="3" t="str">
        <f>IF(BE71="","",95400+COUNTA($BE$3:BE71))</f>
        <v/>
      </c>
      <c r="BH71" s="8"/>
      <c r="BI71" s="8"/>
      <c r="BJ71" s="96">
        <v>44140.706956018519</v>
      </c>
      <c r="BK71" s="97" t="str">
        <f t="shared" ref="BK71:BK134" si="59">IF(BQ71="","","55551")</f>
        <v>55551</v>
      </c>
      <c r="BL71" s="97">
        <f t="shared" ref="BL71:BL134" si="60">IF(BQ71="","",0)</f>
        <v>0</v>
      </c>
      <c r="BM71" s="97">
        <f>IF(BQ71="","",COUNTA($BQ$3:BQ71))</f>
        <v>65</v>
      </c>
      <c r="BN71" s="97" t="str">
        <f t="shared" ref="BN71:BN134" si="61">IF(LEN(BQ71)=0,"",IF(BX71=2,O71,IF(A71="T_Tosai",AO71,AV71)))</f>
        <v>4T  3       P</v>
      </c>
      <c r="BO71" s="97">
        <f t="shared" ref="BO71:BO134" si="62">IF(LEN(BQ71)=0,"",IF(BX71=2,P71,IF(A71="T_Tosai",AP71,AW71)))</f>
        <v>7</v>
      </c>
      <c r="BP71" s="97" t="str">
        <f t="shared" ref="BP71:BP134" si="63">IF(LEN(BN71)&gt;0,MID(BN71,13,1),"")</f>
        <v>P</v>
      </c>
      <c r="BQ71" s="97" t="s">
        <v>215</v>
      </c>
      <c r="BR71" s="98" t="str">
        <f t="shared" ref="BR71:BR134" si="64">IF(OR(BX71=2,LEN(BQ71)=0,A71&lt;&gt;"T_Tosai"),"",AR71)</f>
        <v/>
      </c>
      <c r="BS71" s="98" t="str">
        <f t="shared" ref="BS71:BS134" si="65">IF(OR(BX71=2,LEN(BQ71)=0,A71&lt;&gt;"T_Kyokyu"),"",BA71)</f>
        <v/>
      </c>
      <c r="BT71" s="98" t="str">
        <f t="shared" ref="BT71:BT134" si="66">IF(OR(BX71=2,LEN(BQ71)=0,B71&lt;&gt;"T_Sogumi"),"",BH71)</f>
        <v/>
      </c>
      <c r="BU71" s="98" t="str">
        <f t="shared" ref="BU71:BU134" si="67">IF(OR(BX71=2,LEN(BQ71)=0,B71&lt;&gt;"T_Sogumi"),"",BI71)</f>
        <v/>
      </c>
      <c r="BV71" s="97" t="str">
        <f t="shared" ref="BV71:BV134" si="68">IF(OR(BX71=2,LEN(BQ71)=0,A71&lt;&gt;"T_Kyokyu"),"",AX71)</f>
        <v/>
      </c>
      <c r="BW71" s="97" t="str">
        <f t="shared" ref="BW71:BW134" si="69">IF(OR(BX71=2,LEN(BQ71)=0,A71&lt;&gt;"T_Kyokyu"),"",AY71)</f>
        <v/>
      </c>
      <c r="BX71" s="99">
        <v>2</v>
      </c>
      <c r="BY71" s="97" t="str">
        <f t="shared" si="33"/>
        <v/>
      </c>
      <c r="BZ71" s="5" t="str">
        <f t="shared" si="47"/>
        <v/>
      </c>
      <c r="CA71" s="3" t="str">
        <f t="shared" si="48"/>
        <v/>
      </c>
      <c r="CB71" s="3" t="str">
        <f t="shared" si="49"/>
        <v/>
      </c>
      <c r="CC71" s="3" t="str">
        <f t="shared" si="50"/>
        <v/>
      </c>
      <c r="CD71" s="3" t="str">
        <f>IF(E71=15,IF(F71="S","",N72),IF(E71=11,IF(F71="P","",N70),IF(BX71="",IF(N71="","",N71),IF(BX71=2,"",IF(OR(BX71=0),100000+COUNTIF(BX$3:BX71,0),IF(N71="","",N71))))))</f>
        <v/>
      </c>
      <c r="CE71" s="3" t="str">
        <f t="shared" si="45"/>
        <v/>
      </c>
      <c r="CF71" s="3" t="str">
        <f t="shared" si="46"/>
        <v/>
      </c>
      <c r="CG71" s="3" t="str">
        <f t="shared" si="51"/>
        <v/>
      </c>
      <c r="CH71" s="8" t="str">
        <f t="shared" si="52"/>
        <v/>
      </c>
      <c r="CI71" s="8" t="str">
        <f t="shared" si="53"/>
        <v/>
      </c>
      <c r="CJ71" s="8" t="str">
        <f t="shared" si="54"/>
        <v/>
      </c>
      <c r="CK71" s="3" t="str">
        <f t="shared" si="55"/>
        <v/>
      </c>
      <c r="CL71" s="3" t="str">
        <f t="shared" si="56"/>
        <v/>
      </c>
      <c r="CM71" s="3" t="str">
        <f t="shared" si="57"/>
        <v/>
      </c>
      <c r="CN71" s="3" t="str">
        <f>IF($E71=15,IF($F71="S","",IF(X72=0,"",X72)),IF($E71=11,IF($F71="P","",IF(X70=0,"",X70)),IF($BX71="",IF(X71="","",X71),IF($BX71=2,"",IF(OR($BX71=0),IF(A71="T_Tosai",101000+COUNTIF($BX$3:$BX71,0),""),IF(X71="","",X71))))))</f>
        <v/>
      </c>
      <c r="CO71" s="3" t="str">
        <f>IF($E71=15,IF($F71="S","",IF(Y72=0,"",Y72)),IF($E71=11,IF($F71="P","",IF(Y70=0,"",Y70)),IF($BX71="",IF(Y71="","",Y71),IF($BX71=2,"",IF(OR($BX71=0),IF(A71="T_Kyokyu",102000+COUNTIF($BX$3:$BX71,0),""),IF(Y71="","",Y71))))))</f>
        <v/>
      </c>
      <c r="CP71" s="3" t="str">
        <f>IF($E71=15,IF($F71="S","",IF(Z72=0,"",Z72)),IF($E71=11,IF($F71="P","",IF(Z70=0,"",Z70)),IF($BX71="",IF(Z71="","",Z71),IF($BX71=2,"",IF(OR($BX71=0),IF(B71="T_Sogumi",103000+COUNTIF($BX$3:$BX71,0),""),IF(Z71="","",Z71))))))</f>
        <v/>
      </c>
    </row>
    <row r="72" spans="1:94">
      <c r="A72" s="7" t="s">
        <v>71</v>
      </c>
      <c r="B72" s="7" t="s">
        <v>73</v>
      </c>
      <c r="C72" s="49" t="s">
        <v>210</v>
      </c>
      <c r="D72" s="49" t="s">
        <v>209</v>
      </c>
      <c r="E72" s="4">
        <v>7</v>
      </c>
      <c r="F72" s="4" t="s">
        <v>28</v>
      </c>
      <c r="G72" s="4"/>
      <c r="H72" s="4"/>
      <c r="I72" s="17" t="s">
        <v>69</v>
      </c>
      <c r="J72" s="6">
        <v>44139.704409722224</v>
      </c>
      <c r="K72" s="4">
        <v>362</v>
      </c>
      <c r="L72" s="4">
        <v>55551</v>
      </c>
      <c r="M72" s="4">
        <v>0</v>
      </c>
      <c r="N72" s="4">
        <f>IF(AD72="","",94000+COUNTA($AD$3:AD72))</f>
        <v>94061</v>
      </c>
      <c r="O72" s="4" t="s">
        <v>192</v>
      </c>
      <c r="P72" s="4">
        <v>7</v>
      </c>
      <c r="Q72" s="4">
        <v>0</v>
      </c>
      <c r="R72" s="9">
        <v>43993</v>
      </c>
      <c r="S72" s="9"/>
      <c r="T72" s="9">
        <v>43993</v>
      </c>
      <c r="U72" s="4">
        <v>16</v>
      </c>
      <c r="V72" s="4"/>
      <c r="W72" s="4"/>
      <c r="X72" s="33">
        <f>IF(R72="","",94500+COUNTA($R$3:R72))</f>
        <v>94556</v>
      </c>
      <c r="Y72" s="33"/>
      <c r="Z72" s="33">
        <f>IF(T72="","",97500+COUNTA($T$3:T72))</f>
        <v>97556</v>
      </c>
      <c r="AA72" s="6">
        <v>44139.704409722224</v>
      </c>
      <c r="AB72" s="33">
        <f t="shared" si="58"/>
        <v>1001</v>
      </c>
      <c r="AC72" s="33">
        <f>IF(AB72="","",COUNTIF($AB$3:AB72,1001))</f>
        <v>56</v>
      </c>
      <c r="AD72" s="9" t="s">
        <v>192</v>
      </c>
      <c r="AE72" s="33">
        <v>7</v>
      </c>
      <c r="AF72" s="9" t="s">
        <v>28</v>
      </c>
      <c r="AG72" s="9" t="s">
        <v>143</v>
      </c>
      <c r="AH72" s="9">
        <v>43993</v>
      </c>
      <c r="AI72" s="9"/>
      <c r="AJ72" s="9">
        <v>43993</v>
      </c>
      <c r="AK72" s="9">
        <v>44008</v>
      </c>
      <c r="AL72" s="6">
        <v>44138.448310185187</v>
      </c>
      <c r="AM72" s="4">
        <v>0</v>
      </c>
      <c r="AN72" s="4">
        <v>55551</v>
      </c>
      <c r="AO72" s="4" t="s">
        <v>192</v>
      </c>
      <c r="AP72" s="4">
        <v>7</v>
      </c>
      <c r="AQ72" s="4">
        <f>IF(AO72="","",95000+COUNTA($AO$3:AO72))</f>
        <v>95046</v>
      </c>
      <c r="AR72" s="9">
        <v>44023</v>
      </c>
      <c r="AS72" s="6"/>
      <c r="AT72" s="4"/>
      <c r="AU72" s="4"/>
      <c r="AV72" s="4"/>
      <c r="AW72" s="4"/>
      <c r="AX72" s="4"/>
      <c r="AY72" s="4"/>
      <c r="AZ72" s="4" t="str">
        <f>IF(AV72="","",95200+COUNTA($AV$3:AV72))</f>
        <v/>
      </c>
      <c r="BA72" s="4"/>
      <c r="BB72" s="6">
        <v>44138.379212962966</v>
      </c>
      <c r="BC72" s="4">
        <v>0</v>
      </c>
      <c r="BD72" s="4">
        <v>55551</v>
      </c>
      <c r="BE72" s="4" t="s">
        <v>192</v>
      </c>
      <c r="BF72" s="4">
        <v>7</v>
      </c>
      <c r="BG72" s="4">
        <f>IF(BE72="","",95400+COUNTA($BE$3:BE72))</f>
        <v>95446</v>
      </c>
      <c r="BH72" s="9">
        <v>43993</v>
      </c>
      <c r="BI72" s="9">
        <v>44008</v>
      </c>
      <c r="BJ72" s="100">
        <v>44140.706956018519</v>
      </c>
      <c r="BK72" s="101" t="str">
        <f t="shared" si="59"/>
        <v>55551</v>
      </c>
      <c r="BL72" s="101">
        <f t="shared" si="60"/>
        <v>0</v>
      </c>
      <c r="BM72" s="101">
        <f>IF(BQ72="","",COUNTA($BQ$3:BQ72))</f>
        <v>66</v>
      </c>
      <c r="BN72" s="101" t="str">
        <f t="shared" si="61"/>
        <v>4T  3       S</v>
      </c>
      <c r="BO72" s="101">
        <f t="shared" si="62"/>
        <v>7</v>
      </c>
      <c r="BP72" s="101" t="str">
        <f t="shared" si="63"/>
        <v>S</v>
      </c>
      <c r="BQ72" s="101" t="s">
        <v>221</v>
      </c>
      <c r="BR72" s="102">
        <f t="shared" si="64"/>
        <v>44023</v>
      </c>
      <c r="BS72" s="102" t="str">
        <f t="shared" si="65"/>
        <v/>
      </c>
      <c r="BT72" s="102">
        <f t="shared" si="66"/>
        <v>43993</v>
      </c>
      <c r="BU72" s="102">
        <f t="shared" si="67"/>
        <v>44008</v>
      </c>
      <c r="BV72" s="101" t="str">
        <f t="shared" si="68"/>
        <v/>
      </c>
      <c r="BW72" s="101" t="str">
        <f t="shared" si="69"/>
        <v/>
      </c>
      <c r="BX72" s="103">
        <v>1</v>
      </c>
      <c r="BY72" s="101" t="str">
        <f t="shared" si="33"/>
        <v>4T  3       S</v>
      </c>
      <c r="BZ72" s="6">
        <f t="shared" si="47"/>
        <v>44160.640208333331</v>
      </c>
      <c r="CA72" s="4">
        <f t="shared" si="48"/>
        <v>362</v>
      </c>
      <c r="CB72" s="4">
        <f t="shared" si="49"/>
        <v>55551</v>
      </c>
      <c r="CC72" s="4">
        <f t="shared" si="50"/>
        <v>0</v>
      </c>
      <c r="CD72" s="4">
        <f>IF(E72=15,IF(F72="S","",N73),IF(E72=11,IF(F72="P","",N71),IF(BX72="",IF(N72="","",N72),IF(BX72=2,"",IF(OR(BX72=0),100000+COUNTIF(BX$3:BX72,0),IF(N72="","",N72))))))</f>
        <v>94061</v>
      </c>
      <c r="CE72" s="4" t="str">
        <f t="shared" si="45"/>
        <v>4T  3       S</v>
      </c>
      <c r="CF72" s="4">
        <f t="shared" si="46"/>
        <v>7</v>
      </c>
      <c r="CG72" s="4">
        <f t="shared" si="51"/>
        <v>0</v>
      </c>
      <c r="CH72" s="9">
        <f t="shared" si="52"/>
        <v>44023</v>
      </c>
      <c r="CI72" s="9" t="str">
        <f t="shared" si="53"/>
        <v/>
      </c>
      <c r="CJ72" s="9">
        <f t="shared" si="54"/>
        <v>43993</v>
      </c>
      <c r="CK72" s="4">
        <f t="shared" si="55"/>
        <v>16</v>
      </c>
      <c r="CL72" s="4" t="str">
        <f t="shared" si="56"/>
        <v/>
      </c>
      <c r="CM72" s="4" t="str">
        <f t="shared" si="57"/>
        <v/>
      </c>
      <c r="CN72" s="4">
        <f>IF($E72=15,IF($F72="S","",IF(X73=0,"",X73)),IF($E72=11,IF($F72="P","",IF(X71=0,"",X71)),IF($BX72="",IF(X72="","",X72),IF($BX72=2,"",IF(OR($BX72=0),IF(A72="T_Tosai",101000+COUNTIF($BX$3:$BX72,0),""),IF(X72="","",X72))))))</f>
        <v>94556</v>
      </c>
      <c r="CO72" s="4" t="str">
        <f>IF($E72=15,IF($F72="S","",IF(Y73=0,"",Y73)),IF($E72=11,IF($F72="P","",IF(Y71=0,"",Y71)),IF($BX72="",IF(Y72="","",Y72),IF($BX72=2,"",IF(OR($BX72=0),IF(A72="T_Kyokyu",102000+COUNTIF($BX$3:$BX72,0),""),IF(Y72="","",Y72))))))</f>
        <v/>
      </c>
      <c r="CP72" s="4">
        <f>IF($E72=15,IF($F72="S","",IF(Z73=0,"",Z73)),IF($E72=11,IF($F72="P","",IF(Z71=0,"",Z71)),IF($BX72="",IF(Z72="","",Z72),IF($BX72=2,"",IF(OR($BX72=0),IF(B72="T_Sogumi",103000+COUNTIF($BX$3:$BX72,0),""),IF(Z72="","",Z72))))))</f>
        <v>97556</v>
      </c>
    </row>
    <row r="73" spans="1:94">
      <c r="A73" s="7" t="s">
        <v>71</v>
      </c>
      <c r="B73" s="7" t="s">
        <v>73</v>
      </c>
      <c r="C73" s="49" t="s">
        <v>210</v>
      </c>
      <c r="D73" s="49" t="s">
        <v>209</v>
      </c>
      <c r="E73" s="3">
        <v>8</v>
      </c>
      <c r="F73" s="3" t="s">
        <v>26</v>
      </c>
      <c r="G73" s="3" t="s">
        <v>31</v>
      </c>
      <c r="H73" s="3" t="s">
        <v>36</v>
      </c>
      <c r="I73" s="16" t="s">
        <v>70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94062</v>
      </c>
      <c r="O73" s="3" t="s">
        <v>193</v>
      </c>
      <c r="P73" s="3">
        <v>7</v>
      </c>
      <c r="Q73" s="3">
        <v>0</v>
      </c>
      <c r="R73" s="8">
        <v>43994</v>
      </c>
      <c r="S73" s="8"/>
      <c r="T73" s="8">
        <v>43994</v>
      </c>
      <c r="U73" s="3">
        <v>16</v>
      </c>
      <c r="V73" s="3"/>
      <c r="W73" s="3"/>
      <c r="X73" s="36">
        <f>IF(R73="","",94500+COUNTA($R$3:R73))</f>
        <v>94557</v>
      </c>
      <c r="Y73" s="36"/>
      <c r="Z73" s="36">
        <f>IF(T73="","",97500+COUNTA($T$3:T73))</f>
        <v>97557</v>
      </c>
      <c r="AA73" s="5">
        <v>44139.704409722224</v>
      </c>
      <c r="AB73" s="36">
        <f t="shared" si="58"/>
        <v>1001</v>
      </c>
      <c r="AC73" s="36">
        <f>IF(AB73="","",COUNTIF($AB$3:AB73,1001))</f>
        <v>57</v>
      </c>
      <c r="AD73" s="8" t="s">
        <v>193</v>
      </c>
      <c r="AE73" s="36">
        <v>7</v>
      </c>
      <c r="AF73" s="8" t="s">
        <v>26</v>
      </c>
      <c r="AG73" s="8" t="s">
        <v>143</v>
      </c>
      <c r="AH73" s="8">
        <v>43994</v>
      </c>
      <c r="AI73" s="8"/>
      <c r="AJ73" s="8">
        <v>43994</v>
      </c>
      <c r="AK73" s="8">
        <v>44009</v>
      </c>
      <c r="AL73" s="5"/>
      <c r="AM73" s="3"/>
      <c r="AN73" s="3"/>
      <c r="AO73" s="3"/>
      <c r="AP73" s="3"/>
      <c r="AQ73" s="3" t="str">
        <f>IF(AO73="","",95000+COUNTA($AO$3:AO73))</f>
        <v/>
      </c>
      <c r="AR73" s="8"/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/>
      <c r="BC73" s="3"/>
      <c r="BD73" s="3"/>
      <c r="BE73" s="3"/>
      <c r="BF73" s="3"/>
      <c r="BG73" s="3" t="str">
        <f>IF(BE73="","",95400+COUNTA($BE$3:BE73))</f>
        <v/>
      </c>
      <c r="BH73" s="8"/>
      <c r="BI73" s="8"/>
      <c r="BJ73" s="96">
        <v>44140.706956018519</v>
      </c>
      <c r="BK73" s="97" t="str">
        <f t="shared" si="59"/>
        <v>55551</v>
      </c>
      <c r="BL73" s="97">
        <f t="shared" si="60"/>
        <v>0</v>
      </c>
      <c r="BM73" s="97">
        <f>IF(BQ73="","",COUNTA($BQ$3:BQ73))</f>
        <v>67</v>
      </c>
      <c r="BN73" s="97" t="str">
        <f t="shared" si="61"/>
        <v>4T  4       P</v>
      </c>
      <c r="BO73" s="97">
        <f t="shared" si="62"/>
        <v>7</v>
      </c>
      <c r="BP73" s="97" t="str">
        <f t="shared" si="63"/>
        <v>P</v>
      </c>
      <c r="BQ73" s="97" t="s">
        <v>215</v>
      </c>
      <c r="BR73" s="98" t="str">
        <f t="shared" si="64"/>
        <v/>
      </c>
      <c r="BS73" s="98" t="str">
        <f t="shared" si="65"/>
        <v/>
      </c>
      <c r="BT73" s="98" t="str">
        <f t="shared" si="66"/>
        <v/>
      </c>
      <c r="BU73" s="98" t="str">
        <f t="shared" si="67"/>
        <v/>
      </c>
      <c r="BV73" s="97" t="str">
        <f t="shared" si="68"/>
        <v/>
      </c>
      <c r="BW73" s="97" t="str">
        <f t="shared" si="69"/>
        <v/>
      </c>
      <c r="BX73" s="99">
        <v>2</v>
      </c>
      <c r="BY73" s="97" t="str">
        <f t="shared" si="33"/>
        <v/>
      </c>
      <c r="BZ73" s="5" t="str">
        <f t="shared" si="47"/>
        <v/>
      </c>
      <c r="CA73" s="3" t="str">
        <f t="shared" si="48"/>
        <v/>
      </c>
      <c r="CB73" s="3" t="str">
        <f t="shared" si="49"/>
        <v/>
      </c>
      <c r="CC73" s="3" t="str">
        <f t="shared" si="50"/>
        <v/>
      </c>
      <c r="CD73" s="3" t="str">
        <f>IF(E73=15,IF(F73="S","",N74),IF(E73=11,IF(F73="P","",N72),IF(BX73="",IF(N73="","",N73),IF(BX73=2,"",IF(OR(BX73=0),100000+COUNTIF(BX$3:BX73,0),IF(N73="","",N73))))))</f>
        <v/>
      </c>
      <c r="CE73" s="3" t="str">
        <f t="shared" si="45"/>
        <v/>
      </c>
      <c r="CF73" s="3" t="str">
        <f t="shared" si="46"/>
        <v/>
      </c>
      <c r="CG73" s="3" t="str">
        <f t="shared" si="51"/>
        <v/>
      </c>
      <c r="CH73" s="8" t="str">
        <f t="shared" si="52"/>
        <v/>
      </c>
      <c r="CI73" s="8" t="str">
        <f t="shared" si="53"/>
        <v/>
      </c>
      <c r="CJ73" s="8" t="str">
        <f t="shared" si="54"/>
        <v/>
      </c>
      <c r="CK73" s="3" t="str">
        <f t="shared" si="55"/>
        <v/>
      </c>
      <c r="CL73" s="3" t="str">
        <f t="shared" si="56"/>
        <v/>
      </c>
      <c r="CM73" s="3" t="str">
        <f t="shared" si="57"/>
        <v/>
      </c>
      <c r="CN73" s="3" t="str">
        <f>IF($E73=15,IF($F73="S","",IF(X74=0,"",X74)),IF($E73=11,IF($F73="P","",IF(X72=0,"",X72)),IF($BX73="",IF(X73="","",X73),IF($BX73=2,"",IF(OR($BX73=0),IF(A73="T_Tosai",101000+COUNTIF($BX$3:$BX73,0),""),IF(X73="","",X73))))))</f>
        <v/>
      </c>
      <c r="CO73" s="3" t="str">
        <f>IF($E73=15,IF($F73="S","",IF(Y74=0,"",Y74)),IF($E73=11,IF($F73="P","",IF(Y72=0,"",Y72)),IF($BX73="",IF(Y73="","",Y73),IF($BX73=2,"",IF(OR($BX73=0),IF(A73="T_Kyokyu",102000+COUNTIF($BX$3:$BX73,0),""),IF(Y73="","",Y73))))))</f>
        <v/>
      </c>
      <c r="CP73" s="3" t="str">
        <f>IF($E73=15,IF($F73="S","",IF(Z74=0,"",Z74)),IF($E73=11,IF($F73="P","",IF(Z72=0,"",Z72)),IF($BX73="",IF(Z73="","",Z73),IF($BX73=2,"",IF(OR($BX73=0),IF(B73="T_Sogumi",103000+COUNTIF($BX$3:$BX73,0),""),IF(Z73="","",Z73))))))</f>
        <v/>
      </c>
    </row>
    <row r="74" spans="1:94">
      <c r="A74" s="7" t="s">
        <v>71</v>
      </c>
      <c r="B74" s="7" t="s">
        <v>73</v>
      </c>
      <c r="C74" s="49" t="s">
        <v>210</v>
      </c>
      <c r="D74" s="49" t="s">
        <v>209</v>
      </c>
      <c r="E74" s="4">
        <v>8</v>
      </c>
      <c r="F74" s="4" t="s">
        <v>28</v>
      </c>
      <c r="G74" s="4"/>
      <c r="H74" s="4"/>
      <c r="I74" s="17" t="s">
        <v>70</v>
      </c>
      <c r="J74" s="6">
        <v>44139.704409722224</v>
      </c>
      <c r="K74" s="4">
        <v>362</v>
      </c>
      <c r="L74" s="4">
        <v>55551</v>
      </c>
      <c r="M74" s="4">
        <v>0</v>
      </c>
      <c r="N74" s="4">
        <f>IF(AD74="","",94000+COUNTA($AD$3:AD74))</f>
        <v>94063</v>
      </c>
      <c r="O74" s="4" t="s">
        <v>194</v>
      </c>
      <c r="P74" s="4">
        <v>7</v>
      </c>
      <c r="Q74" s="4">
        <v>0</v>
      </c>
      <c r="R74" s="9">
        <v>43994</v>
      </c>
      <c r="S74" s="9"/>
      <c r="T74" s="9">
        <v>43994</v>
      </c>
      <c r="U74" s="4">
        <v>16</v>
      </c>
      <c r="V74" s="4"/>
      <c r="W74" s="4"/>
      <c r="X74" s="33">
        <f>IF(R74="","",94500+COUNTA($R$3:R74))</f>
        <v>94558</v>
      </c>
      <c r="Y74" s="33"/>
      <c r="Z74" s="33">
        <f>IF(T74="","",97500+COUNTA($T$3:T74))</f>
        <v>97558</v>
      </c>
      <c r="AA74" s="6">
        <v>44139.704409722224</v>
      </c>
      <c r="AB74" s="33">
        <f t="shared" si="58"/>
        <v>1001</v>
      </c>
      <c r="AC74" s="33">
        <f>IF(AB74="","",COUNTIF($AB$3:AB74,1001))</f>
        <v>58</v>
      </c>
      <c r="AD74" s="9" t="s">
        <v>194</v>
      </c>
      <c r="AE74" s="33">
        <v>7</v>
      </c>
      <c r="AF74" s="9" t="s">
        <v>28</v>
      </c>
      <c r="AG74" s="9" t="s">
        <v>143</v>
      </c>
      <c r="AH74" s="9">
        <v>43994</v>
      </c>
      <c r="AI74" s="9"/>
      <c r="AJ74" s="9">
        <v>43994</v>
      </c>
      <c r="AK74" s="9">
        <v>44009</v>
      </c>
      <c r="AL74" s="6"/>
      <c r="AM74" s="4"/>
      <c r="AN74" s="4"/>
      <c r="AO74" s="4"/>
      <c r="AP74" s="4"/>
      <c r="AQ74" s="4" t="str">
        <f>IF(AO74="","",95000+COUNTA($AO$3:AO74))</f>
        <v/>
      </c>
      <c r="AR74" s="9"/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/>
      <c r="BC74" s="4"/>
      <c r="BD74" s="4"/>
      <c r="BE74" s="4"/>
      <c r="BF74" s="4"/>
      <c r="BG74" s="4" t="str">
        <f>IF(BE74="","",95400+COUNTA($BE$3:BE74))</f>
        <v/>
      </c>
      <c r="BH74" s="9"/>
      <c r="BI74" s="9"/>
      <c r="BJ74" s="100">
        <v>44140.706956018519</v>
      </c>
      <c r="BK74" s="101" t="str">
        <f t="shared" si="59"/>
        <v>55551</v>
      </c>
      <c r="BL74" s="101">
        <f t="shared" si="60"/>
        <v>0</v>
      </c>
      <c r="BM74" s="101">
        <f>IF(BQ74="","",COUNTA($BQ$3:BQ74))</f>
        <v>68</v>
      </c>
      <c r="BN74" s="101" t="str">
        <f t="shared" si="61"/>
        <v>4T  4       S</v>
      </c>
      <c r="BO74" s="101">
        <f t="shared" si="62"/>
        <v>7</v>
      </c>
      <c r="BP74" s="101" t="str">
        <f t="shared" si="63"/>
        <v>S</v>
      </c>
      <c r="BQ74" s="101" t="s">
        <v>215</v>
      </c>
      <c r="BR74" s="102" t="str">
        <f t="shared" si="64"/>
        <v/>
      </c>
      <c r="BS74" s="102" t="str">
        <f t="shared" si="65"/>
        <v/>
      </c>
      <c r="BT74" s="102" t="str">
        <f t="shared" si="66"/>
        <v/>
      </c>
      <c r="BU74" s="102" t="str">
        <f t="shared" si="67"/>
        <v/>
      </c>
      <c r="BV74" s="101" t="str">
        <f t="shared" si="68"/>
        <v/>
      </c>
      <c r="BW74" s="101" t="str">
        <f t="shared" si="69"/>
        <v/>
      </c>
      <c r="BX74" s="103">
        <v>2</v>
      </c>
      <c r="BY74" s="101" t="str">
        <f t="shared" si="33"/>
        <v/>
      </c>
      <c r="BZ74" s="6" t="str">
        <f t="shared" si="47"/>
        <v/>
      </c>
      <c r="CA74" s="4" t="str">
        <f t="shared" si="48"/>
        <v/>
      </c>
      <c r="CB74" s="4" t="str">
        <f t="shared" si="49"/>
        <v/>
      </c>
      <c r="CC74" s="4" t="str">
        <f t="shared" si="50"/>
        <v/>
      </c>
      <c r="CD74" s="4" t="str">
        <f>IF(E74=15,IF(F74="S","",N75),IF(E74=11,IF(F74="P","",N73),IF(BX74="",IF(N74="","",N74),IF(BX74=2,"",IF(OR(BX74=0),100000+COUNTIF(BX$3:BX74,0),IF(N74="","",N74))))))</f>
        <v/>
      </c>
      <c r="CE74" s="4" t="str">
        <f t="shared" si="45"/>
        <v/>
      </c>
      <c r="CF74" s="4" t="str">
        <f t="shared" si="46"/>
        <v/>
      </c>
      <c r="CG74" s="4" t="str">
        <f t="shared" si="51"/>
        <v/>
      </c>
      <c r="CH74" s="9" t="str">
        <f t="shared" si="52"/>
        <v/>
      </c>
      <c r="CI74" s="9" t="str">
        <f t="shared" si="53"/>
        <v/>
      </c>
      <c r="CJ74" s="9" t="str">
        <f t="shared" si="54"/>
        <v/>
      </c>
      <c r="CK74" s="4" t="str">
        <f t="shared" si="55"/>
        <v/>
      </c>
      <c r="CL74" s="4" t="str">
        <f t="shared" si="56"/>
        <v/>
      </c>
      <c r="CM74" s="4" t="str">
        <f t="shared" si="57"/>
        <v/>
      </c>
      <c r="CN74" s="4" t="str">
        <f>IF($E74=15,IF($F74="S","",IF(X75=0,"",X75)),IF($E74=11,IF($F74="P","",IF(X73=0,"",X73)),IF($BX74="",IF(X74="","",X74),IF($BX74=2,"",IF(OR($BX74=0),IF(A74="T_Tosai",101000+COUNTIF($BX$3:$BX74,0),""),IF(X74="","",X74))))))</f>
        <v/>
      </c>
      <c r="CO74" s="4" t="str">
        <f>IF($E74=15,IF($F74="S","",IF(Y75=0,"",Y75)),IF($E74=11,IF($F74="P","",IF(Y73=0,"",Y73)),IF($BX74="",IF(Y74="","",Y74),IF($BX74=2,"",IF(OR($BX74=0),IF(A74="T_Kyokyu",102000+COUNTIF($BX$3:$BX74,0),""),IF(Y74="","",Y74))))))</f>
        <v/>
      </c>
      <c r="CP74" s="4" t="str">
        <f>IF($E74=15,IF($F74="S","",IF(Z75=0,"",Z75)),IF($E74=11,IF($F74="P","",IF(Z73=0,"",Z73)),IF($BX74="",IF(Z74="","",Z74),IF($BX74=2,"",IF(OR($BX74=0),IF(B74="T_Sogumi",103000+COUNTIF($BX$3:$BX74,0),""),IF(Z74="","",Z74))))))</f>
        <v/>
      </c>
    </row>
    <row r="75" spans="1:94">
      <c r="A75" s="7" t="s">
        <v>71</v>
      </c>
      <c r="B75" s="7" t="s">
        <v>73</v>
      </c>
      <c r="C75" s="49" t="s">
        <v>210</v>
      </c>
      <c r="D75" s="49" t="s">
        <v>209</v>
      </c>
      <c r="E75" s="2">
        <v>9</v>
      </c>
      <c r="F75" s="2" t="s">
        <v>26</v>
      </c>
      <c r="G75" s="2" t="s">
        <v>25</v>
      </c>
      <c r="H75" s="2" t="s">
        <v>37</v>
      </c>
      <c r="I75" s="14" t="s">
        <v>69</v>
      </c>
      <c r="J75" s="12">
        <v>44139.704409722224</v>
      </c>
      <c r="K75" s="2">
        <v>362</v>
      </c>
      <c r="L75" s="2">
        <v>55551</v>
      </c>
      <c r="M75" s="2">
        <v>0</v>
      </c>
      <c r="N75" s="2">
        <f>IF(AD75="","",94000+COUNTA($AD$3:AD75))</f>
        <v>94064</v>
      </c>
      <c r="O75" s="2" t="s">
        <v>195</v>
      </c>
      <c r="P75" s="2">
        <v>7</v>
      </c>
      <c r="Q75" s="2">
        <v>0</v>
      </c>
      <c r="R75" s="10">
        <v>43994</v>
      </c>
      <c r="S75" s="10"/>
      <c r="T75" s="10">
        <v>43994</v>
      </c>
      <c r="U75" s="2">
        <v>16</v>
      </c>
      <c r="V75" s="2"/>
      <c r="W75" s="2"/>
      <c r="X75" s="35">
        <f>IF(R75="","",94500+COUNTA($R$3:R75))</f>
        <v>94559</v>
      </c>
      <c r="Y75" s="35"/>
      <c r="Z75" s="35">
        <f>IF(T75="","",97500+COUNTA($T$3:T75))</f>
        <v>97559</v>
      </c>
      <c r="AA75" s="12">
        <v>44139.704409722224</v>
      </c>
      <c r="AB75" s="35">
        <f t="shared" si="58"/>
        <v>1001</v>
      </c>
      <c r="AC75" s="35">
        <f>IF(AB75="","",COUNTIF($AB$3:AB75,1001))</f>
        <v>59</v>
      </c>
      <c r="AD75" s="10" t="s">
        <v>195</v>
      </c>
      <c r="AE75" s="35">
        <v>7</v>
      </c>
      <c r="AF75" s="10" t="s">
        <v>26</v>
      </c>
      <c r="AG75" s="10" t="s">
        <v>143</v>
      </c>
      <c r="AH75" s="10">
        <v>43994</v>
      </c>
      <c r="AI75" s="10"/>
      <c r="AJ75" s="10">
        <v>43994</v>
      </c>
      <c r="AK75" s="10">
        <v>44009</v>
      </c>
      <c r="AL75" s="12">
        <v>44138.448310185187</v>
      </c>
      <c r="AM75" s="2">
        <v>0</v>
      </c>
      <c r="AN75" s="2">
        <v>55551</v>
      </c>
      <c r="AO75" s="2" t="s">
        <v>202</v>
      </c>
      <c r="AP75" s="2">
        <v>7</v>
      </c>
      <c r="AQ75" s="2">
        <f>IF(AO75="","",95000+COUNTA($AO$3:AO75))</f>
        <v>95047</v>
      </c>
      <c r="AR75" s="10">
        <v>44024</v>
      </c>
      <c r="AS75" s="12"/>
      <c r="AT75" s="2"/>
      <c r="AU75" s="2"/>
      <c r="AV75" s="2"/>
      <c r="AW75" s="2"/>
      <c r="AX75" s="2"/>
      <c r="AY75" s="2"/>
      <c r="AZ75" s="2" t="str">
        <f>IF(AV75="","",95200+COUNTA($AV$3:AV75))</f>
        <v/>
      </c>
      <c r="BA75" s="2"/>
      <c r="BB75" s="12">
        <v>44138.379212962966</v>
      </c>
      <c r="BC75" s="2">
        <v>0</v>
      </c>
      <c r="BD75" s="2">
        <v>55551</v>
      </c>
      <c r="BE75" s="2" t="s">
        <v>202</v>
      </c>
      <c r="BF75" s="2">
        <v>7</v>
      </c>
      <c r="BG75" s="2">
        <f>IF(BE75="","",95400+COUNTA($BE$3:BE75))</f>
        <v>95447</v>
      </c>
      <c r="BH75" s="10">
        <v>43994</v>
      </c>
      <c r="BI75" s="10">
        <v>44009</v>
      </c>
      <c r="BJ75" s="89">
        <v>44140.706956018519</v>
      </c>
      <c r="BK75" s="90" t="str">
        <f t="shared" si="59"/>
        <v>55551</v>
      </c>
      <c r="BL75" s="90">
        <f t="shared" si="60"/>
        <v>0</v>
      </c>
      <c r="BM75" s="90">
        <f>IF(BQ75="","",COUNTA($BQ$3:BQ75))</f>
        <v>69</v>
      </c>
      <c r="BN75" s="90" t="str">
        <f t="shared" si="61"/>
        <v>4T  5       C</v>
      </c>
      <c r="BO75" s="90">
        <f t="shared" si="62"/>
        <v>7</v>
      </c>
      <c r="BP75" s="90" t="str">
        <f t="shared" si="63"/>
        <v>C</v>
      </c>
      <c r="BQ75" s="90" t="s">
        <v>220</v>
      </c>
      <c r="BR75" s="91">
        <f t="shared" si="64"/>
        <v>44024</v>
      </c>
      <c r="BS75" s="91" t="str">
        <f t="shared" si="65"/>
        <v/>
      </c>
      <c r="BT75" s="91">
        <f t="shared" si="66"/>
        <v>43994</v>
      </c>
      <c r="BU75" s="91">
        <f t="shared" si="67"/>
        <v>44009</v>
      </c>
      <c r="BV75" s="90" t="str">
        <f t="shared" si="68"/>
        <v/>
      </c>
      <c r="BW75" s="90" t="str">
        <f t="shared" si="69"/>
        <v/>
      </c>
      <c r="BX75" s="84">
        <v>1</v>
      </c>
      <c r="BY75" s="90" t="str">
        <f t="shared" si="33"/>
        <v>4T  5       P</v>
      </c>
      <c r="BZ75" s="12">
        <f t="shared" si="47"/>
        <v>44160.640208333331</v>
      </c>
      <c r="CA75" s="2">
        <f t="shared" si="48"/>
        <v>362</v>
      </c>
      <c r="CB75" s="2">
        <f t="shared" si="49"/>
        <v>55551</v>
      </c>
      <c r="CC75" s="2">
        <f t="shared" si="50"/>
        <v>0</v>
      </c>
      <c r="CD75" s="2">
        <f>IF(E75=15,IF(F75="S","",N76),IF(E75=11,IF(F75="P","",N74),IF(BX75="",IF(N75="","",N75),IF(BX75=2,"",IF(OR(BX75=0),100000+COUNTIF(BX$3:BX75,0),IF(N75="","",N75))))))</f>
        <v>94064</v>
      </c>
      <c r="CE75" s="2" t="str">
        <f t="shared" si="45"/>
        <v>4T  5       C</v>
      </c>
      <c r="CF75" s="2">
        <f t="shared" si="46"/>
        <v>7</v>
      </c>
      <c r="CG75" s="2">
        <f t="shared" si="51"/>
        <v>0</v>
      </c>
      <c r="CH75" s="10">
        <f t="shared" si="52"/>
        <v>44024</v>
      </c>
      <c r="CI75" s="10" t="str">
        <f t="shared" si="53"/>
        <v/>
      </c>
      <c r="CJ75" s="10">
        <f t="shared" si="54"/>
        <v>43994</v>
      </c>
      <c r="CK75" s="2">
        <f t="shared" si="55"/>
        <v>16</v>
      </c>
      <c r="CL75" s="2" t="str">
        <f t="shared" si="56"/>
        <v/>
      </c>
      <c r="CM75" s="2" t="str">
        <f t="shared" si="57"/>
        <v/>
      </c>
      <c r="CN75" s="2">
        <f>IF($E75=15,IF($F75="S","",IF(X76=0,"",X76)),IF($E75=11,IF($F75="P","",IF(X74=0,"",X74)),IF($BX75="",IF(X75="","",X75),IF($BX75=2,"",IF(OR($BX75=0),IF(A75="T_Tosai",101000+COUNTIF($BX$3:$BX75,0),""),IF(X75="","",X75))))))</f>
        <v>94559</v>
      </c>
      <c r="CO75" s="2" t="str">
        <f>IF($E75=15,IF($F75="S","",IF(Y76=0,"",Y76)),IF($E75=11,IF($F75="P","",IF(Y74=0,"",Y74)),IF($BX75="",IF(Y75="","",Y75),IF($BX75=2,"",IF(OR($BX75=0),IF(A75="T_Kyokyu",102000+COUNTIF($BX$3:$BX75,0),""),IF(Y75="","",Y75))))))</f>
        <v/>
      </c>
      <c r="CP75" s="2">
        <f>IF($E75=15,IF($F75="S","",IF(Z76=0,"",Z76)),IF($E75=11,IF($F75="P","",IF(Z74=0,"",Z74)),IF($BX75="",IF(Z75="","",Z75),IF($BX75=2,"",IF(OR($BX75=0),IF(B75="T_Sogumi",103000+COUNTIF($BX$3:$BX75,0),""),IF(Z75="","",Z75))))))</f>
        <v>97559</v>
      </c>
    </row>
    <row r="76" spans="1:94">
      <c r="A76" s="7" t="s">
        <v>71</v>
      </c>
      <c r="B76" s="7" t="s">
        <v>73</v>
      </c>
      <c r="C76" s="49" t="s">
        <v>210</v>
      </c>
      <c r="D76" s="49" t="s">
        <v>209</v>
      </c>
      <c r="E76" s="3">
        <v>10</v>
      </c>
      <c r="F76" s="3" t="s">
        <v>26</v>
      </c>
      <c r="G76" s="3" t="s">
        <v>26</v>
      </c>
      <c r="H76" s="3" t="s">
        <v>38</v>
      </c>
      <c r="I76" s="16" t="s">
        <v>69</v>
      </c>
      <c r="J76" s="5">
        <v>44139.704409722224</v>
      </c>
      <c r="K76" s="3">
        <v>362</v>
      </c>
      <c r="L76" s="3">
        <v>55551</v>
      </c>
      <c r="M76" s="3">
        <v>0</v>
      </c>
      <c r="N76" s="3">
        <f>IF(AD76="","",94000+COUNTA($AD$3:AD76))</f>
        <v>94065</v>
      </c>
      <c r="O76" s="3" t="s">
        <v>191</v>
      </c>
      <c r="P76" s="3">
        <v>6</v>
      </c>
      <c r="Q76" s="3">
        <v>0</v>
      </c>
      <c r="R76" s="8">
        <v>43995</v>
      </c>
      <c r="S76" s="8"/>
      <c r="T76" s="8">
        <v>43995</v>
      </c>
      <c r="U76" s="3">
        <v>16</v>
      </c>
      <c r="V76" s="3"/>
      <c r="W76" s="3"/>
      <c r="X76" s="36">
        <f>IF(R76="","",94500+COUNTA($R$3:R76))</f>
        <v>94560</v>
      </c>
      <c r="Y76" s="36"/>
      <c r="Z76" s="36">
        <f>IF(T76="","",97500+COUNTA($T$3:T76))</f>
        <v>97560</v>
      </c>
      <c r="AA76" s="5">
        <v>44139.704409722224</v>
      </c>
      <c r="AB76" s="36">
        <f t="shared" si="58"/>
        <v>1001</v>
      </c>
      <c r="AC76" s="36">
        <f>IF(AB76="","",COUNTIF($AB$3:AB76,1001))</f>
        <v>60</v>
      </c>
      <c r="AD76" s="8" t="s">
        <v>191</v>
      </c>
      <c r="AE76" s="36">
        <v>6</v>
      </c>
      <c r="AF76" s="8" t="s">
        <v>26</v>
      </c>
      <c r="AG76" s="8" t="s">
        <v>143</v>
      </c>
      <c r="AH76" s="8">
        <v>43995</v>
      </c>
      <c r="AI76" s="8"/>
      <c r="AJ76" s="8">
        <v>43995</v>
      </c>
      <c r="AK76" s="8">
        <v>44010</v>
      </c>
      <c r="AL76" s="5">
        <v>44138.448310185187</v>
      </c>
      <c r="AM76" s="3">
        <v>0</v>
      </c>
      <c r="AN76" s="3">
        <v>55551</v>
      </c>
      <c r="AO76" s="3" t="s">
        <v>191</v>
      </c>
      <c r="AP76" s="3">
        <v>6</v>
      </c>
      <c r="AQ76" s="3">
        <f>IF(AO76="","",95000+COUNTA($AO$3:AO76))</f>
        <v>95048</v>
      </c>
      <c r="AR76" s="8">
        <v>44025</v>
      </c>
      <c r="AS76" s="5"/>
      <c r="AT76" s="3"/>
      <c r="AU76" s="3"/>
      <c r="AV76" s="3"/>
      <c r="AW76" s="3"/>
      <c r="AX76" s="3"/>
      <c r="AY76" s="3"/>
      <c r="AZ76" s="3" t="str">
        <f>IF(AV76="","",95200+COUNTA($AV$3:AV76))</f>
        <v/>
      </c>
      <c r="BA76" s="3"/>
      <c r="BB76" s="5">
        <v>44138.379212962966</v>
      </c>
      <c r="BC76" s="3">
        <v>0</v>
      </c>
      <c r="BD76" s="3">
        <v>55551</v>
      </c>
      <c r="BE76" s="3" t="s">
        <v>191</v>
      </c>
      <c r="BF76" s="3">
        <v>6</v>
      </c>
      <c r="BG76" s="3">
        <f>IF(BE76="","",95400+COUNTA($BE$3:BE76))</f>
        <v>95448</v>
      </c>
      <c r="BH76" s="8">
        <v>43995</v>
      </c>
      <c r="BI76" s="8">
        <v>44010</v>
      </c>
      <c r="BJ76" s="96">
        <v>44140.706956018519</v>
      </c>
      <c r="BK76" s="97" t="str">
        <f t="shared" si="59"/>
        <v>55551</v>
      </c>
      <c r="BL76" s="97">
        <f t="shared" si="60"/>
        <v>0</v>
      </c>
      <c r="BM76" s="97">
        <f>IF(BQ76="","",COUNTA($BQ$3:BQ76))</f>
        <v>70</v>
      </c>
      <c r="BN76" s="97" t="str">
        <f t="shared" si="61"/>
        <v>4T  3       P</v>
      </c>
      <c r="BO76" s="97">
        <f t="shared" si="62"/>
        <v>6</v>
      </c>
      <c r="BP76" s="97" t="str">
        <f t="shared" si="63"/>
        <v>P</v>
      </c>
      <c r="BQ76" s="97" t="s">
        <v>221</v>
      </c>
      <c r="BR76" s="98">
        <f t="shared" si="64"/>
        <v>44025</v>
      </c>
      <c r="BS76" s="98" t="str">
        <f t="shared" si="65"/>
        <v/>
      </c>
      <c r="BT76" s="98">
        <f t="shared" si="66"/>
        <v>43995</v>
      </c>
      <c r="BU76" s="98">
        <f t="shared" si="67"/>
        <v>44010</v>
      </c>
      <c r="BV76" s="97" t="str">
        <f t="shared" si="68"/>
        <v/>
      </c>
      <c r="BW76" s="97" t="str">
        <f t="shared" si="69"/>
        <v/>
      </c>
      <c r="BX76" s="99">
        <v>1</v>
      </c>
      <c r="BY76" s="97" t="str">
        <f t="shared" si="33"/>
        <v>4T  3       P</v>
      </c>
      <c r="BZ76" s="5">
        <f t="shared" si="47"/>
        <v>44160.640208333331</v>
      </c>
      <c r="CA76" s="3">
        <f t="shared" si="48"/>
        <v>362</v>
      </c>
      <c r="CB76" s="3">
        <f t="shared" si="49"/>
        <v>55551</v>
      </c>
      <c r="CC76" s="3">
        <f t="shared" si="50"/>
        <v>0</v>
      </c>
      <c r="CD76" s="3">
        <f>IF(E76=15,IF(F76="S","",N77),IF(E76=11,IF(F76="P","",N75),IF(BX76="",IF(N76="","",N76),IF(BX76=2,"",IF(OR(BX76=0),100000+COUNTIF(BX$3:BX76,0),IF(N76="","",N76))))))</f>
        <v>94065</v>
      </c>
      <c r="CE76" s="3" t="str">
        <f t="shared" si="45"/>
        <v>4T  3       P</v>
      </c>
      <c r="CF76" s="3">
        <f t="shared" si="46"/>
        <v>6</v>
      </c>
      <c r="CG76" s="3">
        <f t="shared" si="51"/>
        <v>0</v>
      </c>
      <c r="CH76" s="8">
        <f t="shared" si="52"/>
        <v>44025</v>
      </c>
      <c r="CI76" s="8" t="str">
        <f t="shared" si="53"/>
        <v/>
      </c>
      <c r="CJ76" s="8">
        <f t="shared" si="54"/>
        <v>43995</v>
      </c>
      <c r="CK76" s="3">
        <f t="shared" si="55"/>
        <v>16</v>
      </c>
      <c r="CL76" s="3" t="str">
        <f t="shared" si="56"/>
        <v/>
      </c>
      <c r="CM76" s="3" t="str">
        <f t="shared" si="57"/>
        <v/>
      </c>
      <c r="CN76" s="3">
        <f>IF($E76=15,IF($F76="S","",IF(X77=0,"",X77)),IF($E76=11,IF($F76="P","",IF(X75=0,"",X75)),IF($BX76="",IF(X76="","",X76),IF($BX76=2,"",IF(OR($BX76=0),IF(A76="T_Tosai",101000+COUNTIF($BX$3:$BX76,0),""),IF(X76="","",X76))))))</f>
        <v>94560</v>
      </c>
      <c r="CO76" s="3" t="str">
        <f>IF($E76=15,IF($F76="S","",IF(Y77=0,"",Y77)),IF($E76=11,IF($F76="P","",IF(Y75=0,"",Y75)),IF($BX76="",IF(Y76="","",Y76),IF($BX76=2,"",IF(OR($BX76=0),IF(A76="T_Kyokyu",102000+COUNTIF($BX$3:$BX76,0),""),IF(Y76="","",Y76))))))</f>
        <v/>
      </c>
      <c r="CP76" s="3">
        <f>IF($E76=15,IF($F76="S","",IF(Z77=0,"",Z77)),IF($E76=11,IF($F76="P","",IF(Z75=0,"",Z75)),IF($BX76="",IF(Z76="","",Z76),IF($BX76=2,"",IF(OR($BX76=0),IF(B76="T_Sogumi",103000+COUNTIF($BX$3:$BX76,0),""),IF(Z76="","",Z76))))))</f>
        <v>97560</v>
      </c>
    </row>
    <row r="77" spans="1:94">
      <c r="A77" s="7" t="s">
        <v>71</v>
      </c>
      <c r="B77" s="7" t="s">
        <v>73</v>
      </c>
      <c r="C77" s="49" t="s">
        <v>210</v>
      </c>
      <c r="D77" s="49" t="s">
        <v>209</v>
      </c>
      <c r="E77" s="4">
        <v>10</v>
      </c>
      <c r="F77" s="4"/>
      <c r="G77" s="4" t="s">
        <v>28</v>
      </c>
      <c r="H77" s="4"/>
      <c r="I77" s="17" t="s">
        <v>70</v>
      </c>
      <c r="J77" s="4"/>
      <c r="K77" s="4"/>
      <c r="L77" s="4"/>
      <c r="M77" s="4"/>
      <c r="N77" s="4" t="str">
        <f>IF(AD77="","",94000+COUNTA($AD$3:AD77))</f>
        <v/>
      </c>
      <c r="O77" s="4"/>
      <c r="P77" s="4"/>
      <c r="Q77" s="4"/>
      <c r="R77" s="9"/>
      <c r="S77" s="9"/>
      <c r="T77" s="9"/>
      <c r="U77" s="4"/>
      <c r="V77" s="4"/>
      <c r="W77" s="4"/>
      <c r="X77" s="33" t="str">
        <f>IF(R77="","",94500+COUNTA($R$3:R77))</f>
        <v/>
      </c>
      <c r="Y77" s="33"/>
      <c r="Z77" s="33" t="str">
        <f>IF(T77="","",97500+COUNTA($T$3:T77))</f>
        <v/>
      </c>
      <c r="AA77" s="6" t="s">
        <v>134</v>
      </c>
      <c r="AB77" s="33" t="str">
        <f t="shared" si="58"/>
        <v/>
      </c>
      <c r="AC77" s="33" t="str">
        <f>IF(AB77="","",COUNTIF($AB$3:AB77,1001))</f>
        <v/>
      </c>
      <c r="AD77" s="9"/>
      <c r="AE77" s="33" t="s">
        <v>134</v>
      </c>
      <c r="AF77" s="9" t="s">
        <v>134</v>
      </c>
      <c r="AG77" s="9" t="s">
        <v>134</v>
      </c>
      <c r="AH77" s="9" t="s">
        <v>134</v>
      </c>
      <c r="AI77" s="9"/>
      <c r="AJ77" s="9" t="s">
        <v>134</v>
      </c>
      <c r="AK77" s="9"/>
      <c r="AL77" s="6">
        <v>44138.448310185187</v>
      </c>
      <c r="AM77" s="4">
        <v>0</v>
      </c>
      <c r="AN77" s="4">
        <v>55551</v>
      </c>
      <c r="AO77" s="4" t="s">
        <v>192</v>
      </c>
      <c r="AP77" s="4">
        <v>6</v>
      </c>
      <c r="AQ77" s="4">
        <f>IF(AO77="","",95000+COUNTA($AO$3:AO77))</f>
        <v>95049</v>
      </c>
      <c r="AR77" s="9">
        <v>44026</v>
      </c>
      <c r="AS77" s="6"/>
      <c r="AT77" s="4"/>
      <c r="AU77" s="4"/>
      <c r="AV77" s="4"/>
      <c r="AW77" s="4"/>
      <c r="AX77" s="4"/>
      <c r="AY77" s="4"/>
      <c r="AZ77" s="4" t="str">
        <f>IF(AV77="","",95200+COUNTA($AV$3:AV77))</f>
        <v/>
      </c>
      <c r="BA77" s="4"/>
      <c r="BB77" s="6">
        <v>44138.379212962966</v>
      </c>
      <c r="BC77" s="4">
        <v>0</v>
      </c>
      <c r="BD77" s="4">
        <v>55551</v>
      </c>
      <c r="BE77" s="4" t="s">
        <v>192</v>
      </c>
      <c r="BF77" s="4">
        <v>6</v>
      </c>
      <c r="BG77" s="4">
        <f>IF(BE77="","",95400+COUNTA($BE$3:BE77))</f>
        <v>95449</v>
      </c>
      <c r="BH77" s="9">
        <v>43996</v>
      </c>
      <c r="BI77" s="9">
        <v>44011</v>
      </c>
      <c r="BJ77" s="100">
        <v>44140.706956018519</v>
      </c>
      <c r="BK77" s="101" t="str">
        <f t="shared" si="59"/>
        <v>55551</v>
      </c>
      <c r="BL77" s="101">
        <f t="shared" si="60"/>
        <v>0</v>
      </c>
      <c r="BM77" s="101">
        <f>IF(BQ77="","",COUNTA($BQ$3:BQ77))</f>
        <v>71</v>
      </c>
      <c r="BN77" s="101" t="str">
        <f t="shared" si="61"/>
        <v>4T  3       S</v>
      </c>
      <c r="BO77" s="101">
        <f t="shared" si="62"/>
        <v>6</v>
      </c>
      <c r="BP77" s="101" t="str">
        <f t="shared" si="63"/>
        <v>S</v>
      </c>
      <c r="BQ77" s="101" t="s">
        <v>143</v>
      </c>
      <c r="BR77" s="102">
        <f t="shared" si="64"/>
        <v>44026</v>
      </c>
      <c r="BS77" s="102" t="str">
        <f t="shared" si="65"/>
        <v/>
      </c>
      <c r="BT77" s="102">
        <f t="shared" si="66"/>
        <v>43996</v>
      </c>
      <c r="BU77" s="102">
        <f t="shared" si="67"/>
        <v>44011</v>
      </c>
      <c r="BV77" s="101" t="str">
        <f t="shared" si="68"/>
        <v/>
      </c>
      <c r="BW77" s="101" t="str">
        <f t="shared" si="69"/>
        <v/>
      </c>
      <c r="BX77" s="103">
        <v>0</v>
      </c>
      <c r="BY77" s="101" t="str">
        <f t="shared" si="33"/>
        <v/>
      </c>
      <c r="BZ77" s="6">
        <f t="shared" si="47"/>
        <v>44160.640208333331</v>
      </c>
      <c r="CA77" s="4">
        <f t="shared" si="48"/>
        <v>362</v>
      </c>
      <c r="CB77" s="4">
        <f t="shared" si="49"/>
        <v>55551</v>
      </c>
      <c r="CC77" s="4">
        <f t="shared" si="50"/>
        <v>0</v>
      </c>
      <c r="CD77" s="4">
        <f>IF(E77=15,IF(F77="S","",N78),IF(E77=11,IF(F77="P","",N76),IF(BX77="",IF(N77="","",N77),IF(BX77=2,"",IF(OR(BX77=0),100000+COUNTIF(BX$3:BX77,0),IF(N77="","",N77))))))</f>
        <v>100011</v>
      </c>
      <c r="CE77" s="4" t="str">
        <f t="shared" si="45"/>
        <v>4T  3       S</v>
      </c>
      <c r="CF77" s="4">
        <f t="shared" si="46"/>
        <v>6</v>
      </c>
      <c r="CG77" s="4">
        <f t="shared" si="51"/>
        <v>0</v>
      </c>
      <c r="CH77" s="9">
        <f t="shared" si="52"/>
        <v>44026</v>
      </c>
      <c r="CI77" s="9" t="str">
        <f t="shared" si="53"/>
        <v/>
      </c>
      <c r="CJ77" s="9">
        <f t="shared" si="54"/>
        <v>43996</v>
      </c>
      <c r="CK77" s="4">
        <f t="shared" si="55"/>
        <v>16</v>
      </c>
      <c r="CL77" s="4" t="str">
        <f t="shared" si="56"/>
        <v/>
      </c>
      <c r="CM77" s="4" t="str">
        <f t="shared" si="57"/>
        <v/>
      </c>
      <c r="CN77" s="4">
        <f>IF($E77=15,IF($F77="S","",IF(X78=0,"",X78)),IF($E77=11,IF($F77="P","",IF(X76=0,"",X76)),IF($BX77="",IF(X77="","",X77),IF($BX77=2,"",IF(OR($BX77=0),IF(A77="T_Tosai",101000+COUNTIF($BX$3:$BX77,0),""),IF(X77="","",X77))))))</f>
        <v>101011</v>
      </c>
      <c r="CO77" s="4" t="str">
        <f>IF($E77=15,IF($F77="S","",IF(Y78=0,"",Y78)),IF($E77=11,IF($F77="P","",IF(Y76=0,"",Y76)),IF($BX77="",IF(Y77="","",Y77),IF($BX77=2,"",IF(OR($BX77=0),IF(A77="T_Kyokyu",102000+COUNTIF($BX$3:$BX77,0),""),IF(Y77="","",Y77))))))</f>
        <v/>
      </c>
      <c r="CP77" s="4">
        <f>IF($E77=15,IF($F77="S","",IF(Z78=0,"",Z78)),IF($E77=11,IF($F77="P","",IF(Z76=0,"",Z76)),IF($BX77="",IF(Z77="","",Z77),IF($BX77=2,"",IF(OR($BX77=0),IF(B77="T_Sogumi",103000+COUNTIF($BX$3:$BX77,0),""),IF(Z77="","",Z77))))))</f>
        <v>103011</v>
      </c>
    </row>
    <row r="78" spans="1:94">
      <c r="A78" s="7" t="s">
        <v>71</v>
      </c>
      <c r="B78" s="7" t="s">
        <v>73</v>
      </c>
      <c r="C78" s="49" t="s">
        <v>210</v>
      </c>
      <c r="D78" s="49" t="s">
        <v>209</v>
      </c>
      <c r="E78" s="3">
        <v>11</v>
      </c>
      <c r="F78" s="3" t="s">
        <v>26</v>
      </c>
      <c r="G78" s="3" t="s">
        <v>31</v>
      </c>
      <c r="H78" s="3" t="s">
        <v>39</v>
      </c>
      <c r="I78" s="16" t="s">
        <v>70</v>
      </c>
      <c r="J78" s="5">
        <v>44139.704409722224</v>
      </c>
      <c r="K78" s="3">
        <v>362</v>
      </c>
      <c r="L78" s="3">
        <v>55551</v>
      </c>
      <c r="M78" s="3">
        <v>0</v>
      </c>
      <c r="N78" s="3">
        <f>IF(AD78="","",94000+COUNTA($AD$3:AD78))</f>
        <v>94066</v>
      </c>
      <c r="O78" s="3" t="s">
        <v>243</v>
      </c>
      <c r="P78" s="3">
        <v>6</v>
      </c>
      <c r="Q78" s="3">
        <v>0</v>
      </c>
      <c r="R78" s="8">
        <v>43997</v>
      </c>
      <c r="S78" s="8"/>
      <c r="T78" s="8">
        <v>43997</v>
      </c>
      <c r="U78" s="3">
        <v>16</v>
      </c>
      <c r="V78" s="3"/>
      <c r="W78" s="3"/>
      <c r="X78" s="36">
        <f>IF(R78="","",94500+COUNTA($R$3:R78))</f>
        <v>94561</v>
      </c>
      <c r="Y78" s="36"/>
      <c r="Z78" s="36">
        <f>IF(T78="","",97500+COUNTA($T$3:T78))</f>
        <v>97561</v>
      </c>
      <c r="AA78" s="5">
        <v>44139.704409722224</v>
      </c>
      <c r="AB78" s="36">
        <f t="shared" si="58"/>
        <v>1001</v>
      </c>
      <c r="AC78" s="36">
        <f>IF(AB78="","",COUNTIF($AB$3:AB78,1001))</f>
        <v>61</v>
      </c>
      <c r="AD78" s="8" t="s">
        <v>243</v>
      </c>
      <c r="AE78" s="36">
        <v>6</v>
      </c>
      <c r="AF78" s="8" t="s">
        <v>26</v>
      </c>
      <c r="AG78" s="8" t="s">
        <v>143</v>
      </c>
      <c r="AH78" s="8">
        <v>43997</v>
      </c>
      <c r="AI78" s="8"/>
      <c r="AJ78" s="8">
        <v>43997</v>
      </c>
      <c r="AK78" s="8">
        <v>44012</v>
      </c>
      <c r="AL78" s="5"/>
      <c r="AM78" s="3"/>
      <c r="AN78" s="3"/>
      <c r="AO78" s="3"/>
      <c r="AP78" s="3"/>
      <c r="AQ78" s="3" t="str">
        <f>IF(AO78="","",95000+COUNTA($AO$3:AO78))</f>
        <v/>
      </c>
      <c r="AR78" s="8"/>
      <c r="AS78" s="5"/>
      <c r="AT78" s="3"/>
      <c r="AU78" s="3"/>
      <c r="AV78" s="3"/>
      <c r="AW78" s="3"/>
      <c r="AX78" s="3"/>
      <c r="AY78" s="3"/>
      <c r="AZ78" s="3" t="str">
        <f>IF(AV78="","",95200+COUNTA($AV$3:AV78))</f>
        <v/>
      </c>
      <c r="BA78" s="3"/>
      <c r="BB78" s="5"/>
      <c r="BC78" s="3"/>
      <c r="BD78" s="3"/>
      <c r="BE78" s="3"/>
      <c r="BF78" s="3"/>
      <c r="BG78" s="3" t="str">
        <f>IF(BE78="","",95400+COUNTA($BE$3:BE78))</f>
        <v/>
      </c>
      <c r="BH78" s="8"/>
      <c r="BI78" s="8"/>
      <c r="BJ78" s="56"/>
      <c r="BK78" s="26" t="str">
        <f t="shared" si="59"/>
        <v/>
      </c>
      <c r="BL78" s="26" t="str">
        <f t="shared" si="60"/>
        <v/>
      </c>
      <c r="BM78" s="26" t="str">
        <f>IF(BQ78="","",COUNTA($BQ$3:BQ78))</f>
        <v/>
      </c>
      <c r="BN78" s="26" t="str">
        <f t="shared" si="61"/>
        <v/>
      </c>
      <c r="BO78" s="26" t="str">
        <f t="shared" si="62"/>
        <v/>
      </c>
      <c r="BP78" s="26" t="str">
        <f t="shared" si="63"/>
        <v/>
      </c>
      <c r="BQ78" s="26"/>
      <c r="BR78" s="75" t="str">
        <f t="shared" si="64"/>
        <v/>
      </c>
      <c r="BS78" s="75" t="str">
        <f t="shared" si="65"/>
        <v/>
      </c>
      <c r="BT78" s="75" t="str">
        <f t="shared" si="66"/>
        <v/>
      </c>
      <c r="BU78" s="75" t="str">
        <f t="shared" si="67"/>
        <v/>
      </c>
      <c r="BV78" s="26" t="str">
        <f t="shared" si="68"/>
        <v/>
      </c>
      <c r="BW78" s="26" t="str">
        <f t="shared" si="69"/>
        <v/>
      </c>
      <c r="BX78" s="99"/>
      <c r="BY78" s="26" t="str">
        <f t="shared" si="33"/>
        <v/>
      </c>
      <c r="BZ78" s="5" t="str">
        <f t="shared" si="47"/>
        <v/>
      </c>
      <c r="CA78" s="3" t="str">
        <f t="shared" si="48"/>
        <v/>
      </c>
      <c r="CB78" s="3" t="str">
        <f t="shared" si="49"/>
        <v/>
      </c>
      <c r="CC78" s="3" t="str">
        <f t="shared" si="50"/>
        <v/>
      </c>
      <c r="CD78" s="3" t="str">
        <f>IF(E78=15,IF(F78="S","",N79),IF(E78=11,IF(F78="P","",N77),IF(BX78="",IF(N78="","",N78),IF(BX78=2,"",IF(OR(BX78=0),100000+COUNTIF(BX$3:BX78,0),IF(N78="","",N78))))))</f>
        <v/>
      </c>
      <c r="CE78" s="3" t="str">
        <f t="shared" si="45"/>
        <v/>
      </c>
      <c r="CF78" s="3" t="str">
        <f t="shared" si="46"/>
        <v/>
      </c>
      <c r="CG78" s="3" t="str">
        <f t="shared" si="51"/>
        <v/>
      </c>
      <c r="CH78" s="8" t="str">
        <f t="shared" si="52"/>
        <v/>
      </c>
      <c r="CI78" s="8" t="str">
        <f t="shared" si="53"/>
        <v/>
      </c>
      <c r="CJ78" s="8" t="str">
        <f t="shared" si="54"/>
        <v/>
      </c>
      <c r="CK78" s="3" t="str">
        <f t="shared" si="55"/>
        <v/>
      </c>
      <c r="CL78" s="3" t="str">
        <f t="shared" si="56"/>
        <v/>
      </c>
      <c r="CM78" s="3" t="str">
        <f t="shared" si="57"/>
        <v/>
      </c>
      <c r="CN78" s="3" t="str">
        <f>IF($E78=15,IF($F78="S","",IF(X79=0,"",X79)),IF($E78=11,IF($F78="P","",IF(X77=0,"",X77)),IF($BX78="",IF(X78="","",X78),IF($BX78=2,"",IF(OR($BX78=0),IF(A78="T_Tosai",101000+COUNTIF($BX$3:$BX78,0),""),IF(X78="","",X78))))))</f>
        <v/>
      </c>
      <c r="CO78" s="3" t="str">
        <f>IF($E78=15,IF($F78="S","",IF(Y79=0,"",Y79)),IF($E78=11,IF($F78="P","",IF(Y77=0,"",Y77)),IF($BX78="",IF(Y78="","",Y78),IF($BX78=2,"",IF(OR($BX78=0),IF(A78="T_Kyokyu",102000+COUNTIF($BX$3:$BX78,0),""),IF(Y78="","",Y78))))))</f>
        <v/>
      </c>
      <c r="CP78" s="3" t="str">
        <f>IF($E78=15,IF($F78="S","",IF(Z79=0,"",Z79)),IF($E78=11,IF($F78="P","",IF(Z77=0,"",Z77)),IF($BX78="",IF(Z78="","",Z78),IF($BX78=2,"",IF(OR($BX78=0),IF(B78="T_Sogumi",103000+COUNTIF($BX$3:$BX78,0),""),IF(Z78="","",Z78))))))</f>
        <v/>
      </c>
    </row>
    <row r="79" spans="1:94">
      <c r="A79" s="7" t="s">
        <v>71</v>
      </c>
      <c r="B79" s="7" t="s">
        <v>73</v>
      </c>
      <c r="C79" s="49" t="s">
        <v>210</v>
      </c>
      <c r="D79" s="49" t="s">
        <v>209</v>
      </c>
      <c r="E79" s="4">
        <v>11</v>
      </c>
      <c r="F79" s="4" t="s">
        <v>31</v>
      </c>
      <c r="G79" s="4" t="s">
        <v>28</v>
      </c>
      <c r="H79" s="4"/>
      <c r="I79" s="21" t="s">
        <v>69</v>
      </c>
      <c r="J79" s="4"/>
      <c r="K79" s="4"/>
      <c r="L79" s="4"/>
      <c r="M79" s="4"/>
      <c r="N79" s="4" t="str">
        <f>IF(AD79="","",94000+COUNTA($AD$3:AD79))</f>
        <v/>
      </c>
      <c r="O79" s="4"/>
      <c r="P79" s="4"/>
      <c r="Q79" s="4"/>
      <c r="R79" s="9"/>
      <c r="S79" s="9"/>
      <c r="T79" s="9"/>
      <c r="U79" s="4"/>
      <c r="V79" s="4"/>
      <c r="W79" s="4"/>
      <c r="X79" s="33" t="str">
        <f>IF(R79="","",94500+COUNTA($R$3:R79))</f>
        <v/>
      </c>
      <c r="Y79" s="33"/>
      <c r="Z79" s="33" t="str">
        <f>IF(T79="","",97500+COUNTA($T$3:T79))</f>
        <v/>
      </c>
      <c r="AA79" s="6" t="s">
        <v>134</v>
      </c>
      <c r="AB79" s="33" t="str">
        <f t="shared" si="58"/>
        <v/>
      </c>
      <c r="AC79" s="33" t="str">
        <f>IF(AB79="","",COUNTIF($AB$3:AB79,1001))</f>
        <v/>
      </c>
      <c r="AD79" s="9"/>
      <c r="AE79" s="33" t="s">
        <v>134</v>
      </c>
      <c r="AF79" s="9" t="s">
        <v>134</v>
      </c>
      <c r="AG79" s="9" t="s">
        <v>134</v>
      </c>
      <c r="AH79" s="9" t="s">
        <v>134</v>
      </c>
      <c r="AI79" s="9"/>
      <c r="AJ79" s="9" t="s">
        <v>134</v>
      </c>
      <c r="AK79" s="9"/>
      <c r="AL79" s="6">
        <v>44138.448310185187</v>
      </c>
      <c r="AM79" s="4">
        <v>0</v>
      </c>
      <c r="AN79" s="4">
        <v>55551</v>
      </c>
      <c r="AO79" s="4" t="s">
        <v>244</v>
      </c>
      <c r="AP79" s="4">
        <v>6</v>
      </c>
      <c r="AQ79" s="4">
        <f>IF(AO79="","",95000+COUNTA($AO$3:AO79))</f>
        <v>95050</v>
      </c>
      <c r="AR79" s="9">
        <v>44027</v>
      </c>
      <c r="AS79" s="6"/>
      <c r="AT79" s="4"/>
      <c r="AU79" s="4"/>
      <c r="AV79" s="4"/>
      <c r="AW79" s="4"/>
      <c r="AX79" s="4"/>
      <c r="AY79" s="4"/>
      <c r="AZ79" s="4" t="str">
        <f>IF(AV79="","",95200+COUNTA($AV$3:AV79))</f>
        <v/>
      </c>
      <c r="BA79" s="4"/>
      <c r="BB79" s="6">
        <v>44138.379212962966</v>
      </c>
      <c r="BC79" s="4">
        <v>0</v>
      </c>
      <c r="BD79" s="4">
        <v>55551</v>
      </c>
      <c r="BE79" s="4" t="s">
        <v>244</v>
      </c>
      <c r="BF79" s="4">
        <v>6</v>
      </c>
      <c r="BG79" s="4">
        <f>IF(BE79="","",95400+COUNTA($BE$3:BE79))</f>
        <v>95450</v>
      </c>
      <c r="BH79" s="9">
        <v>43997</v>
      </c>
      <c r="BI79" s="9">
        <v>44012</v>
      </c>
      <c r="BJ79" s="55">
        <v>44140.706956018519</v>
      </c>
      <c r="BK79" s="27" t="str">
        <f t="shared" si="59"/>
        <v>55551</v>
      </c>
      <c r="BL79" s="27">
        <f t="shared" si="60"/>
        <v>0</v>
      </c>
      <c r="BM79" s="27">
        <f>IF(BQ79="","",COUNTA($BQ$3:BQ79))</f>
        <v>72</v>
      </c>
      <c r="BN79" s="27" t="str">
        <f t="shared" si="61"/>
        <v>4T  31      S</v>
      </c>
      <c r="BO79" s="27">
        <f t="shared" si="62"/>
        <v>6</v>
      </c>
      <c r="BP79" s="27" t="str">
        <f t="shared" si="63"/>
        <v>S</v>
      </c>
      <c r="BQ79" s="27" t="s">
        <v>222</v>
      </c>
      <c r="BR79" s="76">
        <f t="shared" si="64"/>
        <v>44027</v>
      </c>
      <c r="BS79" s="76" t="str">
        <f t="shared" si="65"/>
        <v/>
      </c>
      <c r="BT79" s="76">
        <f t="shared" si="66"/>
        <v>43997</v>
      </c>
      <c r="BU79" s="76">
        <f t="shared" si="67"/>
        <v>44012</v>
      </c>
      <c r="BV79" s="27" t="str">
        <f t="shared" si="68"/>
        <v/>
      </c>
      <c r="BW79" s="27" t="str">
        <f t="shared" si="69"/>
        <v/>
      </c>
      <c r="BX79" s="103">
        <v>1</v>
      </c>
      <c r="BY79" s="27" t="str">
        <f t="shared" si="33"/>
        <v>4T  31      P</v>
      </c>
      <c r="BZ79" s="6">
        <f t="shared" si="47"/>
        <v>44160.640208333331</v>
      </c>
      <c r="CA79" s="4">
        <f t="shared" si="48"/>
        <v>362</v>
      </c>
      <c r="CB79" s="4">
        <f t="shared" si="49"/>
        <v>55551</v>
      </c>
      <c r="CC79" s="4">
        <f t="shared" si="50"/>
        <v>0</v>
      </c>
      <c r="CD79" s="4">
        <f>IF(E79=15,IF(F79="S","",N80),IF(E79=11,IF(F79="P","",N78),IF(BX79="",IF(N79="","",N79),IF(BX79=2,"",IF(OR(BX79=0),100000+COUNTIF(BX$3:BX79,0),IF(N79="","",N79))))))</f>
        <v>94066</v>
      </c>
      <c r="CE79" s="4" t="str">
        <f t="shared" si="45"/>
        <v>4T  31      S</v>
      </c>
      <c r="CF79" s="4">
        <f t="shared" si="46"/>
        <v>6</v>
      </c>
      <c r="CG79" s="4">
        <f t="shared" si="51"/>
        <v>0</v>
      </c>
      <c r="CH79" s="9">
        <f t="shared" si="52"/>
        <v>44027</v>
      </c>
      <c r="CI79" s="9" t="str">
        <f t="shared" si="53"/>
        <v/>
      </c>
      <c r="CJ79" s="9">
        <f t="shared" si="54"/>
        <v>43997</v>
      </c>
      <c r="CK79" s="4">
        <f t="shared" si="55"/>
        <v>16</v>
      </c>
      <c r="CL79" s="4" t="str">
        <f t="shared" si="56"/>
        <v/>
      </c>
      <c r="CM79" s="4" t="str">
        <f t="shared" si="57"/>
        <v/>
      </c>
      <c r="CN79" s="4">
        <f>IF($E79=15,IF($F79="S","",IF(X80=0,"",X80)),IF($E79=11,IF($F79="P","",IF(X78=0,"",X78)),IF($BX79="",IF(X79="","",X79),IF($BX79=2,"",IF(OR($BX79=0),IF(A79="T_Tosai",101000+COUNTIF($BX$3:$BX79,0),""),IF(X79="","",X79))))))</f>
        <v>94561</v>
      </c>
      <c r="CO79" s="4" t="str">
        <f>IF($E79=15,IF($F79="S","",IF(Y80=0,"",Y80)),IF($E79=11,IF($F79="P","",IF(Y78=0,"",Y78)),IF($BX79="",IF(Y79="","",Y79),IF($BX79=2,"",IF(OR($BX79=0),IF(A79="T_Kyokyu",102000+COUNTIF($BX$3:$BX79,0),""),IF(Y79="","",Y79))))))</f>
        <v/>
      </c>
      <c r="CP79" s="4">
        <f>IF($E79=15,IF($F79="S","",IF(Z80=0,"",Z80)),IF($E79=11,IF($F79="P","",IF(Z78=0,"",Z78)),IF($BX79="",IF(Z79="","",Z79),IF($BX79=2,"",IF(OR($BX79=0),IF(B79="T_Sogumi",103000+COUNTIF($BX$3:$BX79,0),""),IF(Z79="","",Z79))))))</f>
        <v>97561</v>
      </c>
    </row>
    <row r="80" spans="1:94">
      <c r="A80" s="7" t="s">
        <v>71</v>
      </c>
      <c r="B80" s="7" t="s">
        <v>73</v>
      </c>
      <c r="C80" s="49" t="s">
        <v>210</v>
      </c>
      <c r="D80" s="49" t="s">
        <v>209</v>
      </c>
      <c r="E80" s="2">
        <v>12</v>
      </c>
      <c r="F80" s="2" t="s">
        <v>26</v>
      </c>
      <c r="G80" s="2" t="s">
        <v>31</v>
      </c>
      <c r="H80" s="2" t="s">
        <v>40</v>
      </c>
      <c r="I80" s="14" t="s">
        <v>70</v>
      </c>
      <c r="J80" s="12">
        <v>44139.704409722224</v>
      </c>
      <c r="K80" s="2">
        <v>362</v>
      </c>
      <c r="L80" s="2">
        <v>55551</v>
      </c>
      <c r="M80" s="2">
        <v>0</v>
      </c>
      <c r="N80" s="2">
        <f>IF(AD80="","",94000+COUNTA($AD$3:AD80))</f>
        <v>94067</v>
      </c>
      <c r="O80" s="2" t="s">
        <v>193</v>
      </c>
      <c r="P80" s="2">
        <v>6</v>
      </c>
      <c r="Q80" s="2">
        <v>0</v>
      </c>
      <c r="R80" s="10">
        <v>43998</v>
      </c>
      <c r="S80" s="10"/>
      <c r="T80" s="10">
        <v>43998</v>
      </c>
      <c r="U80" s="2">
        <v>16</v>
      </c>
      <c r="V80" s="2"/>
      <c r="W80" s="2"/>
      <c r="X80" s="35">
        <f>IF(R80="","",94500+COUNTA($R$3:R80))</f>
        <v>94562</v>
      </c>
      <c r="Y80" s="35"/>
      <c r="Z80" s="35">
        <f>IF(T80="","",97500+COUNTA($T$3:T80))</f>
        <v>97562</v>
      </c>
      <c r="AA80" s="12">
        <v>44139.704409722224</v>
      </c>
      <c r="AB80" s="35">
        <f t="shared" si="58"/>
        <v>1001</v>
      </c>
      <c r="AC80" s="35">
        <f>IF(AB80="","",COUNTIF($AB$3:AB80,1001))</f>
        <v>62</v>
      </c>
      <c r="AD80" s="10" t="s">
        <v>193</v>
      </c>
      <c r="AE80" s="35">
        <v>6</v>
      </c>
      <c r="AF80" s="10" t="s">
        <v>26</v>
      </c>
      <c r="AG80" s="10" t="s">
        <v>143</v>
      </c>
      <c r="AH80" s="10">
        <v>43998</v>
      </c>
      <c r="AI80" s="10"/>
      <c r="AJ80" s="10">
        <v>43998</v>
      </c>
      <c r="AK80" s="10">
        <v>44013</v>
      </c>
      <c r="AL80" s="12"/>
      <c r="AM80" s="2"/>
      <c r="AN80" s="2"/>
      <c r="AO80" s="2"/>
      <c r="AP80" s="2"/>
      <c r="AQ80" s="2" t="str">
        <f>IF(AO80="","",95000+COUNTA($AO$3:AO80))</f>
        <v/>
      </c>
      <c r="AR80" s="10"/>
      <c r="AS80" s="12"/>
      <c r="AT80" s="2"/>
      <c r="AU80" s="2"/>
      <c r="AV80" s="2"/>
      <c r="AW80" s="2"/>
      <c r="AX80" s="2"/>
      <c r="AY80" s="2"/>
      <c r="AZ80" s="2" t="str">
        <f>IF(AV80="","",95200+COUNTA($AV$3:AV80))</f>
        <v/>
      </c>
      <c r="BA80" s="2"/>
      <c r="BB80" s="12"/>
      <c r="BC80" s="2"/>
      <c r="BD80" s="2"/>
      <c r="BE80" s="2"/>
      <c r="BF80" s="2"/>
      <c r="BG80" s="2" t="str">
        <f>IF(BE80="","",95400+COUNTA($BE$3:BE80))</f>
        <v/>
      </c>
      <c r="BH80" s="10"/>
      <c r="BI80" s="10"/>
      <c r="BJ80" s="89">
        <v>44140.706956018519</v>
      </c>
      <c r="BK80" s="90" t="str">
        <f t="shared" si="59"/>
        <v>55551</v>
      </c>
      <c r="BL80" s="90">
        <f t="shared" si="60"/>
        <v>0</v>
      </c>
      <c r="BM80" s="90">
        <f>IF(BQ80="","",COUNTA($BQ$3:BQ80))</f>
        <v>73</v>
      </c>
      <c r="BN80" s="90" t="str">
        <f t="shared" si="61"/>
        <v>4T  4       P</v>
      </c>
      <c r="BO80" s="90">
        <f t="shared" si="62"/>
        <v>6</v>
      </c>
      <c r="BP80" s="90" t="str">
        <f t="shared" si="63"/>
        <v>P</v>
      </c>
      <c r="BQ80" s="90" t="s">
        <v>215</v>
      </c>
      <c r="BR80" s="91" t="str">
        <f t="shared" si="64"/>
        <v/>
      </c>
      <c r="BS80" s="91" t="str">
        <f t="shared" si="65"/>
        <v/>
      </c>
      <c r="BT80" s="91" t="str">
        <f t="shared" si="66"/>
        <v/>
      </c>
      <c r="BU80" s="91" t="str">
        <f t="shared" si="67"/>
        <v/>
      </c>
      <c r="BV80" s="90" t="str">
        <f t="shared" si="68"/>
        <v/>
      </c>
      <c r="BW80" s="90" t="str">
        <f t="shared" si="69"/>
        <v/>
      </c>
      <c r="BX80" s="84">
        <v>2</v>
      </c>
      <c r="BY80" s="90" t="str">
        <f t="shared" si="33"/>
        <v/>
      </c>
      <c r="BZ80" s="12" t="str">
        <f t="shared" si="47"/>
        <v/>
      </c>
      <c r="CA80" s="2" t="str">
        <f t="shared" si="48"/>
        <v/>
      </c>
      <c r="CB80" s="2" t="str">
        <f t="shared" si="49"/>
        <v/>
      </c>
      <c r="CC80" s="2" t="str">
        <f t="shared" si="50"/>
        <v/>
      </c>
      <c r="CD80" s="2" t="str">
        <f>IF(E80=15,IF(F80="S","",N81),IF(E80=11,IF(F80="P","",N79),IF(BX80="",IF(N80="","",N80),IF(BX80=2,"",IF(OR(BX80=0),100000+COUNTIF(BX$3:BX80,0),IF(N80="","",N80))))))</f>
        <v/>
      </c>
      <c r="CE80" s="2" t="str">
        <f t="shared" si="45"/>
        <v/>
      </c>
      <c r="CF80" s="2" t="str">
        <f t="shared" si="46"/>
        <v/>
      </c>
      <c r="CG80" s="2" t="str">
        <f t="shared" si="51"/>
        <v/>
      </c>
      <c r="CH80" s="10" t="str">
        <f t="shared" si="52"/>
        <v/>
      </c>
      <c r="CI80" s="10" t="str">
        <f t="shared" si="53"/>
        <v/>
      </c>
      <c r="CJ80" s="10" t="str">
        <f t="shared" si="54"/>
        <v/>
      </c>
      <c r="CK80" s="2" t="str">
        <f t="shared" si="55"/>
        <v/>
      </c>
      <c r="CL80" s="2" t="str">
        <f t="shared" si="56"/>
        <v/>
      </c>
      <c r="CM80" s="2" t="str">
        <f t="shared" si="57"/>
        <v/>
      </c>
      <c r="CN80" s="2" t="str">
        <f>IF($E80=15,IF($F80="S","",IF(X81=0,"",X81)),IF($E80=11,IF($F80="P","",IF(X79=0,"",X79)),IF($BX80="",IF(X80="","",X80),IF($BX80=2,"",IF(OR($BX80=0),IF(A80="T_Tosai",101000+COUNTIF($BX$3:$BX80,0),""),IF(X80="","",X80))))))</f>
        <v/>
      </c>
      <c r="CO80" s="2" t="str">
        <f>IF($E80=15,IF($F80="S","",IF(Y81=0,"",Y81)),IF($E80=11,IF($F80="P","",IF(Y79=0,"",Y79)),IF($BX80="",IF(Y80="","",Y80),IF($BX80=2,"",IF(OR($BX80=0),IF(A80="T_Kyokyu",102000+COUNTIF($BX$3:$BX80,0),""),IF(Y80="","",Y80))))))</f>
        <v/>
      </c>
      <c r="CP80" s="2" t="str">
        <f>IF($E80=15,IF($F80="S","",IF(Z81=0,"",Z81)),IF($E80=11,IF($F80="P","",IF(Z79=0,"",Z79)),IF($BX80="",IF(Z80="","",Z80),IF($BX80=2,"",IF(OR($BX80=0),IF(B80="T_Sogumi",103000+COUNTIF($BX$3:$BX80,0),""),IF(Z80="","",Z80))))))</f>
        <v/>
      </c>
    </row>
    <row r="81" spans="1:94">
      <c r="A81" s="7" t="s">
        <v>71</v>
      </c>
      <c r="B81" s="7" t="s">
        <v>73</v>
      </c>
      <c r="C81" s="49" t="s">
        <v>210</v>
      </c>
      <c r="D81" s="49" t="s">
        <v>209</v>
      </c>
      <c r="E81" s="2">
        <v>13</v>
      </c>
      <c r="F81" s="2" t="s">
        <v>28</v>
      </c>
      <c r="G81" s="2" t="s">
        <v>25</v>
      </c>
      <c r="H81" s="2" t="s">
        <v>41</v>
      </c>
      <c r="I81" s="14" t="s">
        <v>69</v>
      </c>
      <c r="J81" s="12">
        <v>44139.704409722224</v>
      </c>
      <c r="K81" s="2">
        <v>362</v>
      </c>
      <c r="L81" s="2">
        <v>55551</v>
      </c>
      <c r="M81" s="2">
        <v>0</v>
      </c>
      <c r="N81" s="2">
        <f>IF(AD81="","",94000+COUNTA($AD$3:AD81))</f>
        <v>94068</v>
      </c>
      <c r="O81" s="2" t="s">
        <v>298</v>
      </c>
      <c r="P81" s="2">
        <v>6</v>
      </c>
      <c r="Q81" s="2">
        <v>0</v>
      </c>
      <c r="R81" s="10">
        <v>43998</v>
      </c>
      <c r="S81" s="10"/>
      <c r="T81" s="10">
        <v>43998</v>
      </c>
      <c r="U81" s="2">
        <v>16</v>
      </c>
      <c r="V81" s="2"/>
      <c r="W81" s="2"/>
      <c r="X81" s="35">
        <f>IF(R81="","",94500+COUNTA($R$3:R81))</f>
        <v>94563</v>
      </c>
      <c r="Y81" s="35"/>
      <c r="Z81" s="35">
        <f>IF(T81="","",97500+COUNTA($T$3:T81))</f>
        <v>97563</v>
      </c>
      <c r="AA81" s="12">
        <v>44139.704409722224</v>
      </c>
      <c r="AB81" s="35">
        <f t="shared" si="58"/>
        <v>1001</v>
      </c>
      <c r="AC81" s="35">
        <f>IF(AB81="","",COUNTIF($AB$3:AB81,1001))</f>
        <v>63</v>
      </c>
      <c r="AD81" s="10" t="s">
        <v>298</v>
      </c>
      <c r="AE81" s="35">
        <v>6</v>
      </c>
      <c r="AF81" s="10" t="s">
        <v>302</v>
      </c>
      <c r="AG81" s="10" t="s">
        <v>143</v>
      </c>
      <c r="AH81" s="10">
        <v>43998</v>
      </c>
      <c r="AI81" s="10"/>
      <c r="AJ81" s="10">
        <v>43998</v>
      </c>
      <c r="AK81" s="10">
        <v>44013</v>
      </c>
      <c r="AL81" s="12">
        <v>44138.448310185187</v>
      </c>
      <c r="AM81" s="2">
        <v>0</v>
      </c>
      <c r="AN81" s="2">
        <v>55551</v>
      </c>
      <c r="AO81" s="2" t="s">
        <v>202</v>
      </c>
      <c r="AP81" s="2">
        <v>6</v>
      </c>
      <c r="AQ81" s="2">
        <f>IF(AO81="","",95000+COUNTA($AO$3:AO81))</f>
        <v>95051</v>
      </c>
      <c r="AR81" s="10">
        <v>44028</v>
      </c>
      <c r="AS81" s="12"/>
      <c r="AT81" s="2"/>
      <c r="AU81" s="2"/>
      <c r="AV81" s="2"/>
      <c r="AW81" s="2"/>
      <c r="AX81" s="2"/>
      <c r="AY81" s="2"/>
      <c r="AZ81" s="2" t="str">
        <f>IF(AV81="","",95200+COUNTA($AV$3:AV81))</f>
        <v/>
      </c>
      <c r="BA81" s="2"/>
      <c r="BB81" s="12">
        <v>44138.379212962966</v>
      </c>
      <c r="BC81" s="2">
        <v>0</v>
      </c>
      <c r="BD81" s="2">
        <v>55551</v>
      </c>
      <c r="BE81" s="2" t="s">
        <v>202</v>
      </c>
      <c r="BF81" s="2">
        <v>6</v>
      </c>
      <c r="BG81" s="2">
        <f>IF(BE81="","",95400+COUNTA($BE$3:BE81))</f>
        <v>95451</v>
      </c>
      <c r="BH81" s="10">
        <v>43998</v>
      </c>
      <c r="BI81" s="10">
        <v>44013</v>
      </c>
      <c r="BJ81" s="89">
        <v>44140.706956018519</v>
      </c>
      <c r="BK81" s="90" t="str">
        <f t="shared" si="59"/>
        <v>55551</v>
      </c>
      <c r="BL81" s="90">
        <f t="shared" si="60"/>
        <v>0</v>
      </c>
      <c r="BM81" s="90">
        <f>IF(BQ81="","",COUNTA($BQ$3:BQ81))</f>
        <v>74</v>
      </c>
      <c r="BN81" s="90" t="str">
        <f t="shared" si="61"/>
        <v>4T  5       C</v>
      </c>
      <c r="BO81" s="90">
        <f t="shared" si="62"/>
        <v>6</v>
      </c>
      <c r="BP81" s="90" t="str">
        <f t="shared" si="63"/>
        <v>C</v>
      </c>
      <c r="BQ81" s="90" t="s">
        <v>220</v>
      </c>
      <c r="BR81" s="91">
        <f t="shared" si="64"/>
        <v>44028</v>
      </c>
      <c r="BS81" s="91" t="str">
        <f t="shared" si="65"/>
        <v/>
      </c>
      <c r="BT81" s="91">
        <f t="shared" si="66"/>
        <v>43998</v>
      </c>
      <c r="BU81" s="91">
        <f t="shared" si="67"/>
        <v>44013</v>
      </c>
      <c r="BV81" s="90" t="str">
        <f t="shared" si="68"/>
        <v/>
      </c>
      <c r="BW81" s="90" t="str">
        <f t="shared" si="69"/>
        <v/>
      </c>
      <c r="BX81" s="84">
        <v>1</v>
      </c>
      <c r="BY81" s="90" t="str">
        <f t="shared" si="33"/>
        <v>4T  5       S</v>
      </c>
      <c r="BZ81" s="12">
        <f t="shared" si="47"/>
        <v>44160.640208333331</v>
      </c>
      <c r="CA81" s="2">
        <f t="shared" si="48"/>
        <v>362</v>
      </c>
      <c r="CB81" s="2">
        <f t="shared" si="49"/>
        <v>55551</v>
      </c>
      <c r="CC81" s="2">
        <f t="shared" si="50"/>
        <v>0</v>
      </c>
      <c r="CD81" s="2">
        <f>IF(E81=15,IF(F81="S","",N82),IF(E81=11,IF(F81="P","",N80),IF(BX81="",IF(N81="","",N81),IF(BX81=2,"",IF(OR(BX81=0),100000+COUNTIF(BX$3:BX81,0),IF(N81="","",N81))))))</f>
        <v>94068</v>
      </c>
      <c r="CE81" s="2" t="str">
        <f t="shared" si="45"/>
        <v>4T  5       C</v>
      </c>
      <c r="CF81" s="2">
        <f t="shared" si="46"/>
        <v>6</v>
      </c>
      <c r="CG81" s="2">
        <f t="shared" si="51"/>
        <v>0</v>
      </c>
      <c r="CH81" s="10">
        <f t="shared" si="52"/>
        <v>44028</v>
      </c>
      <c r="CI81" s="10" t="str">
        <f t="shared" si="53"/>
        <v/>
      </c>
      <c r="CJ81" s="10">
        <f t="shared" si="54"/>
        <v>43998</v>
      </c>
      <c r="CK81" s="2">
        <f t="shared" si="55"/>
        <v>16</v>
      </c>
      <c r="CL81" s="2" t="str">
        <f t="shared" si="56"/>
        <v/>
      </c>
      <c r="CM81" s="2" t="str">
        <f t="shared" si="57"/>
        <v/>
      </c>
      <c r="CN81" s="2">
        <f>IF($E81=15,IF($F81="S","",IF(X82=0,"",X82)),IF($E81=11,IF($F81="P","",IF(X80=0,"",X80)),IF($BX81="",IF(X81="","",X81),IF($BX81=2,"",IF(OR($BX81=0),IF(A81="T_Tosai",101000+COUNTIF($BX$3:$BX81,0),""),IF(X81="","",X81))))))</f>
        <v>94563</v>
      </c>
      <c r="CO81" s="2" t="str">
        <f>IF($E81=15,IF($F81="S","",IF(Y82=0,"",Y82)),IF($E81=11,IF($F81="P","",IF(Y80=0,"",Y80)),IF($BX81="",IF(Y81="","",Y81),IF($BX81=2,"",IF(OR($BX81=0),IF(A81="T_Kyokyu",102000+COUNTIF($BX$3:$BX81,0),""),IF(Y81="","",Y81))))))</f>
        <v/>
      </c>
      <c r="CP81" s="2">
        <f>IF($E81=15,IF($F81="S","",IF(Z82=0,"",Z82)),IF($E81=11,IF($F81="P","",IF(Z80=0,"",Z80)),IF($BX81="",IF(Z81="","",Z81),IF($BX81=2,"",IF(OR($BX81=0),IF(B81="T_Sogumi",103000+COUNTIF($BX$3:$BX81,0),""),IF(Z81="","",Z81))))))</f>
        <v>97563</v>
      </c>
    </row>
    <row r="82" spans="1:94">
      <c r="A82" s="7" t="s">
        <v>71</v>
      </c>
      <c r="B82" s="7" t="s">
        <v>73</v>
      </c>
      <c r="C82" s="49" t="s">
        <v>210</v>
      </c>
      <c r="D82" s="49" t="s">
        <v>209</v>
      </c>
      <c r="E82" s="3">
        <v>14</v>
      </c>
      <c r="F82" s="3" t="s">
        <v>28</v>
      </c>
      <c r="G82" s="3" t="s">
        <v>26</v>
      </c>
      <c r="H82" s="3" t="s">
        <v>42</v>
      </c>
      <c r="I82" s="16" t="s">
        <v>70</v>
      </c>
      <c r="J82" s="3"/>
      <c r="K82" s="3"/>
      <c r="L82" s="3"/>
      <c r="M82" s="3"/>
      <c r="N82" s="3" t="str">
        <f>IF(AD82="","",94000+COUNTA($AD$3:AD82))</f>
        <v/>
      </c>
      <c r="O82" s="3"/>
      <c r="P82" s="3"/>
      <c r="Q82" s="3"/>
      <c r="R82" s="8"/>
      <c r="S82" s="8"/>
      <c r="T82" s="8"/>
      <c r="U82" s="3"/>
      <c r="V82" s="3"/>
      <c r="W82" s="3"/>
      <c r="X82" s="36" t="str">
        <f>IF(R82="","",94500+COUNTA($R$3:R82))</f>
        <v/>
      </c>
      <c r="Y82" s="36"/>
      <c r="Z82" s="36" t="str">
        <f>IF(T82="","",97500+COUNTA($T$3:T82))</f>
        <v/>
      </c>
      <c r="AA82" s="5" t="s">
        <v>134</v>
      </c>
      <c r="AB82" s="36" t="str">
        <f t="shared" si="58"/>
        <v/>
      </c>
      <c r="AC82" s="36" t="str">
        <f>IF(AB82="","",COUNTIF($AB$3:AB82,1001))</f>
        <v/>
      </c>
      <c r="AD82" s="8"/>
      <c r="AE82" s="36" t="s">
        <v>134</v>
      </c>
      <c r="AF82" s="8" t="s">
        <v>134</v>
      </c>
      <c r="AG82" s="8" t="s">
        <v>134</v>
      </c>
      <c r="AH82" s="8" t="s">
        <v>134</v>
      </c>
      <c r="AI82" s="8"/>
      <c r="AJ82" s="8" t="s">
        <v>134</v>
      </c>
      <c r="AK82" s="8"/>
      <c r="AL82" s="5">
        <v>44138.448310185187</v>
      </c>
      <c r="AM82" s="3">
        <v>0</v>
      </c>
      <c r="AN82" s="3">
        <v>55551</v>
      </c>
      <c r="AO82" s="3" t="s">
        <v>203</v>
      </c>
      <c r="AP82" s="3">
        <v>6</v>
      </c>
      <c r="AQ82" s="3">
        <f>IF(AO82="","",95000+COUNTA($AO$3:AO82))</f>
        <v>95052</v>
      </c>
      <c r="AR82" s="8">
        <v>44029</v>
      </c>
      <c r="AS82" s="5"/>
      <c r="AT82" s="3"/>
      <c r="AU82" s="3"/>
      <c r="AV82" s="3"/>
      <c r="AW82" s="3"/>
      <c r="AX82" s="3"/>
      <c r="AY82" s="3"/>
      <c r="AZ82" s="3" t="str">
        <f>IF(AV82="","",95200+COUNTA($AV$3:AV82))</f>
        <v/>
      </c>
      <c r="BA82" s="3"/>
      <c r="BB82" s="5">
        <v>44138.379212962966</v>
      </c>
      <c r="BC82" s="3">
        <v>0</v>
      </c>
      <c r="BD82" s="3">
        <v>55551</v>
      </c>
      <c r="BE82" s="3" t="s">
        <v>203</v>
      </c>
      <c r="BF82" s="3">
        <v>6</v>
      </c>
      <c r="BG82" s="3">
        <f>IF(BE82="","",95400+COUNTA($BE$3:BE82))</f>
        <v>95452</v>
      </c>
      <c r="BH82" s="8">
        <v>43999</v>
      </c>
      <c r="BI82" s="8">
        <v>44014</v>
      </c>
      <c r="BJ82" s="96">
        <v>44140.706956018519</v>
      </c>
      <c r="BK82" s="97" t="str">
        <f t="shared" si="59"/>
        <v>55551</v>
      </c>
      <c r="BL82" s="97">
        <f t="shared" si="60"/>
        <v>0</v>
      </c>
      <c r="BM82" s="97">
        <f>IF(BQ82="","",COUNTA($BQ$3:BQ82))</f>
        <v>75</v>
      </c>
      <c r="BN82" s="97" t="str">
        <f t="shared" si="61"/>
        <v>4T  6       P</v>
      </c>
      <c r="BO82" s="97">
        <f t="shared" si="62"/>
        <v>6</v>
      </c>
      <c r="BP82" s="97" t="str">
        <f t="shared" si="63"/>
        <v>P</v>
      </c>
      <c r="BQ82" s="97" t="s">
        <v>143</v>
      </c>
      <c r="BR82" s="98">
        <f t="shared" si="64"/>
        <v>44029</v>
      </c>
      <c r="BS82" s="98" t="str">
        <f t="shared" si="65"/>
        <v/>
      </c>
      <c r="BT82" s="98">
        <f t="shared" si="66"/>
        <v>43999</v>
      </c>
      <c r="BU82" s="98">
        <f t="shared" si="67"/>
        <v>44014</v>
      </c>
      <c r="BV82" s="97" t="str">
        <f t="shared" si="68"/>
        <v/>
      </c>
      <c r="BW82" s="97" t="str">
        <f t="shared" si="69"/>
        <v/>
      </c>
      <c r="BX82" s="99">
        <v>0</v>
      </c>
      <c r="BY82" s="97" t="str">
        <f t="shared" si="33"/>
        <v/>
      </c>
      <c r="BZ82" s="5">
        <f t="shared" si="47"/>
        <v>44160.640208333331</v>
      </c>
      <c r="CA82" s="3">
        <f t="shared" si="48"/>
        <v>362</v>
      </c>
      <c r="CB82" s="3">
        <f t="shared" si="49"/>
        <v>55551</v>
      </c>
      <c r="CC82" s="3">
        <f t="shared" si="50"/>
        <v>0</v>
      </c>
      <c r="CD82" s="3">
        <f>IF(E82=15,IF(F82="S","",N83),IF(E82=11,IF(F82="P","",N81),IF(BX82="",IF(N82="","",N82),IF(BX82=2,"",IF(OR(BX82=0),100000+COUNTIF(BX$3:BX82,0),IF(N82="","",N82))))))</f>
        <v>100012</v>
      </c>
      <c r="CE82" s="3" t="str">
        <f t="shared" si="45"/>
        <v>4T  6       P</v>
      </c>
      <c r="CF82" s="3">
        <f t="shared" si="46"/>
        <v>6</v>
      </c>
      <c r="CG82" s="3">
        <f t="shared" si="51"/>
        <v>0</v>
      </c>
      <c r="CH82" s="8">
        <f t="shared" si="52"/>
        <v>44029</v>
      </c>
      <c r="CI82" s="8" t="str">
        <f t="shared" si="53"/>
        <v/>
      </c>
      <c r="CJ82" s="8">
        <f t="shared" si="54"/>
        <v>43999</v>
      </c>
      <c r="CK82" s="3">
        <f t="shared" si="55"/>
        <v>16</v>
      </c>
      <c r="CL82" s="3" t="str">
        <f t="shared" si="56"/>
        <v/>
      </c>
      <c r="CM82" s="3" t="str">
        <f t="shared" si="57"/>
        <v/>
      </c>
      <c r="CN82" s="3">
        <f>IF($E82=15,IF($F82="S","",IF(X83=0,"",X83)),IF($E82=11,IF($F82="P","",IF(X81=0,"",X81)),IF($BX82="",IF(X82="","",X82),IF($BX82=2,"",IF(OR($BX82=0),IF(A82="T_Tosai",101000+COUNTIF($BX$3:$BX82,0),""),IF(X82="","",X82))))))</f>
        <v>101012</v>
      </c>
      <c r="CO82" s="3" t="str">
        <f>IF($E82=15,IF($F82="S","",IF(Y83=0,"",Y83)),IF($E82=11,IF($F82="P","",IF(Y81=0,"",Y81)),IF($BX82="",IF(Y82="","",Y82),IF($BX82=2,"",IF(OR($BX82=0),IF(A82="T_Kyokyu",102000+COUNTIF($BX$3:$BX82,0),""),IF(Y82="","",Y82))))))</f>
        <v/>
      </c>
      <c r="CP82" s="3">
        <f>IF($E82=15,IF($F82="S","",IF(Z83=0,"",Z83)),IF($E82=11,IF($F82="P","",IF(Z81=0,"",Z81)),IF($BX82="",IF(Z82="","",Z82),IF($BX82=2,"",IF(OR($BX82=0),IF(B82="T_Sogumi",103000+COUNTIF($BX$3:$BX82,0),""),IF(Z82="","",Z82))))))</f>
        <v>103012</v>
      </c>
    </row>
    <row r="83" spans="1:94">
      <c r="A83" s="7" t="s">
        <v>71</v>
      </c>
      <c r="B83" s="7" t="s">
        <v>73</v>
      </c>
      <c r="C83" s="49" t="s">
        <v>210</v>
      </c>
      <c r="D83" s="49" t="s">
        <v>209</v>
      </c>
      <c r="E83" s="4">
        <v>14</v>
      </c>
      <c r="F83" s="4"/>
      <c r="G83" s="4" t="s">
        <v>28</v>
      </c>
      <c r="H83" s="4"/>
      <c r="I83" s="17" t="s">
        <v>69</v>
      </c>
      <c r="J83" s="6">
        <v>44139.704409722224</v>
      </c>
      <c r="K83" s="4">
        <v>362</v>
      </c>
      <c r="L83" s="4">
        <v>55551</v>
      </c>
      <c r="M83" s="4">
        <v>0</v>
      </c>
      <c r="N83" s="4">
        <f>IF(AD83="","",94000+COUNTA($AD$3:AD83))</f>
        <v>94069</v>
      </c>
      <c r="O83" s="4" t="s">
        <v>196</v>
      </c>
      <c r="P83" s="4">
        <v>6</v>
      </c>
      <c r="Q83" s="4">
        <v>0</v>
      </c>
      <c r="R83" s="9">
        <v>44000</v>
      </c>
      <c r="S83" s="9"/>
      <c r="T83" s="9">
        <v>44000</v>
      </c>
      <c r="U83" s="4">
        <v>16</v>
      </c>
      <c r="V83" s="4"/>
      <c r="W83" s="4"/>
      <c r="X83" s="33">
        <f>IF(R83="","",94500+COUNTA($R$3:R83))</f>
        <v>94564</v>
      </c>
      <c r="Y83" s="33"/>
      <c r="Z83" s="33">
        <f>IF(T83="","",97500+COUNTA($T$3:T83))</f>
        <v>97564</v>
      </c>
      <c r="AA83" s="6">
        <v>44139.704409722224</v>
      </c>
      <c r="AB83" s="33">
        <f t="shared" si="58"/>
        <v>1001</v>
      </c>
      <c r="AC83" s="33">
        <f>IF(AB83="","",COUNTIF($AB$3:AB83,1001))</f>
        <v>64</v>
      </c>
      <c r="AD83" s="9" t="s">
        <v>196</v>
      </c>
      <c r="AE83" s="33">
        <v>6</v>
      </c>
      <c r="AF83" s="9" t="s">
        <v>28</v>
      </c>
      <c r="AG83" s="9" t="s">
        <v>143</v>
      </c>
      <c r="AH83" s="9">
        <v>44000</v>
      </c>
      <c r="AI83" s="9"/>
      <c r="AJ83" s="9">
        <v>44000</v>
      </c>
      <c r="AK83" s="9">
        <v>44015</v>
      </c>
      <c r="AL83" s="6">
        <v>44138.448310185187</v>
      </c>
      <c r="AM83" s="4">
        <v>0</v>
      </c>
      <c r="AN83" s="4">
        <v>55551</v>
      </c>
      <c r="AO83" s="4" t="s">
        <v>196</v>
      </c>
      <c r="AP83" s="4">
        <v>6</v>
      </c>
      <c r="AQ83" s="4">
        <f>IF(AO83="","",95000+COUNTA($AO$3:AO83))</f>
        <v>95053</v>
      </c>
      <c r="AR83" s="9">
        <v>44030</v>
      </c>
      <c r="AS83" s="6"/>
      <c r="AT83" s="4"/>
      <c r="AU83" s="4"/>
      <c r="AV83" s="4"/>
      <c r="AW83" s="4"/>
      <c r="AX83" s="4"/>
      <c r="AY83" s="4"/>
      <c r="AZ83" s="4" t="str">
        <f>IF(AV83="","",95200+COUNTA($AV$3:AV83))</f>
        <v/>
      </c>
      <c r="BA83" s="4"/>
      <c r="BB83" s="6">
        <v>44138.379212962966</v>
      </c>
      <c r="BC83" s="4">
        <v>0</v>
      </c>
      <c r="BD83" s="4">
        <v>55551</v>
      </c>
      <c r="BE83" s="4" t="s">
        <v>196</v>
      </c>
      <c r="BF83" s="4">
        <v>6</v>
      </c>
      <c r="BG83" s="4">
        <f>IF(BE83="","",95400+COUNTA($BE$3:BE83))</f>
        <v>95453</v>
      </c>
      <c r="BH83" s="9">
        <v>44000</v>
      </c>
      <c r="BI83" s="9">
        <v>44015</v>
      </c>
      <c r="BJ83" s="100">
        <v>44140.706956018519</v>
      </c>
      <c r="BK83" s="101" t="str">
        <f t="shared" si="59"/>
        <v>55551</v>
      </c>
      <c r="BL83" s="101">
        <f t="shared" si="60"/>
        <v>0</v>
      </c>
      <c r="BM83" s="101">
        <f>IF(BQ83="","",COUNTA($BQ$3:BQ83))</f>
        <v>76</v>
      </c>
      <c r="BN83" s="101" t="str">
        <f t="shared" si="61"/>
        <v>4T  6       S</v>
      </c>
      <c r="BO83" s="101">
        <f t="shared" si="62"/>
        <v>6</v>
      </c>
      <c r="BP83" s="101" t="str">
        <f t="shared" si="63"/>
        <v>S</v>
      </c>
      <c r="BQ83" s="101" t="s">
        <v>221</v>
      </c>
      <c r="BR83" s="102">
        <f t="shared" si="64"/>
        <v>44030</v>
      </c>
      <c r="BS83" s="102" t="str">
        <f t="shared" si="65"/>
        <v/>
      </c>
      <c r="BT83" s="102">
        <f t="shared" si="66"/>
        <v>44000</v>
      </c>
      <c r="BU83" s="102">
        <f t="shared" si="67"/>
        <v>44015</v>
      </c>
      <c r="BV83" s="101" t="str">
        <f t="shared" si="68"/>
        <v/>
      </c>
      <c r="BW83" s="101" t="str">
        <f t="shared" si="69"/>
        <v/>
      </c>
      <c r="BX83" s="103">
        <v>1</v>
      </c>
      <c r="BY83" s="101" t="str">
        <f t="shared" si="33"/>
        <v>4T  6       S</v>
      </c>
      <c r="BZ83" s="6">
        <f t="shared" si="47"/>
        <v>44160.640208333331</v>
      </c>
      <c r="CA83" s="4">
        <f t="shared" si="48"/>
        <v>362</v>
      </c>
      <c r="CB83" s="4">
        <f t="shared" si="49"/>
        <v>55551</v>
      </c>
      <c r="CC83" s="4">
        <f t="shared" si="50"/>
        <v>0</v>
      </c>
      <c r="CD83" s="4">
        <f>IF(E83=15,IF(F83="S","",N84),IF(E83=11,IF(F83="P","",N82),IF(BX83="",IF(N83="","",N83),IF(BX83=2,"",IF(OR(BX83=0),100000+COUNTIF(BX$3:BX83,0),IF(N83="","",N83))))))</f>
        <v>94069</v>
      </c>
      <c r="CE83" s="4" t="str">
        <f t="shared" si="45"/>
        <v>4T  6       S</v>
      </c>
      <c r="CF83" s="4">
        <f t="shared" si="46"/>
        <v>6</v>
      </c>
      <c r="CG83" s="4">
        <f t="shared" si="51"/>
        <v>0</v>
      </c>
      <c r="CH83" s="9">
        <f t="shared" si="52"/>
        <v>44030</v>
      </c>
      <c r="CI83" s="9" t="str">
        <f t="shared" si="53"/>
        <v/>
      </c>
      <c r="CJ83" s="9">
        <f t="shared" si="54"/>
        <v>44000</v>
      </c>
      <c r="CK83" s="4">
        <f t="shared" si="55"/>
        <v>16</v>
      </c>
      <c r="CL83" s="4" t="str">
        <f t="shared" si="56"/>
        <v/>
      </c>
      <c r="CM83" s="4" t="str">
        <f t="shared" si="57"/>
        <v/>
      </c>
      <c r="CN83" s="4">
        <f>IF($E83=15,IF($F83="S","",IF(X84=0,"",X84)),IF($E83=11,IF($F83="P","",IF(X82=0,"",X82)),IF($BX83="",IF(X83="","",X83),IF($BX83=2,"",IF(OR($BX83=0),IF(A83="T_Tosai",101000+COUNTIF($BX$3:$BX83,0),""),IF(X83="","",X83))))))</f>
        <v>94564</v>
      </c>
      <c r="CO83" s="4" t="str">
        <f>IF($E83=15,IF($F83="S","",IF(Y84=0,"",Y84)),IF($E83=11,IF($F83="P","",IF(Y82=0,"",Y82)),IF($BX83="",IF(Y83="","",Y83),IF($BX83=2,"",IF(OR($BX83=0),IF(A83="T_Kyokyu",102000+COUNTIF($BX$3:$BX83,0),""),IF(Y83="","",Y83))))))</f>
        <v/>
      </c>
      <c r="CP83" s="4">
        <f>IF($E83=15,IF($F83="S","",IF(Z84=0,"",Z84)),IF($E83=11,IF($F83="P","",IF(Z82=0,"",Z82)),IF($BX83="",IF(Z83="","",Z83),IF($BX83=2,"",IF(OR($BX83=0),IF(B83="T_Sogumi",103000+COUNTIF($BX$3:$BX83,0),""),IF(Z83="","",Z83))))))</f>
        <v>97564</v>
      </c>
    </row>
    <row r="84" spans="1:94">
      <c r="A84" s="7" t="s">
        <v>71</v>
      </c>
      <c r="B84" s="7" t="s">
        <v>73</v>
      </c>
      <c r="C84" s="49" t="s">
        <v>210</v>
      </c>
      <c r="D84" s="49" t="s">
        <v>209</v>
      </c>
      <c r="E84" s="3">
        <v>15</v>
      </c>
      <c r="F84" s="3" t="s">
        <v>31</v>
      </c>
      <c r="G84" s="3" t="s">
        <v>26</v>
      </c>
      <c r="H84" s="3" t="s">
        <v>62</v>
      </c>
      <c r="I84" s="22" t="s">
        <v>69</v>
      </c>
      <c r="J84" s="3"/>
      <c r="K84" s="3"/>
      <c r="L84" s="3"/>
      <c r="M84" s="3"/>
      <c r="N84" s="3" t="str">
        <f>IF(AD84="","",94000+COUNTA($AD$3:AD84))</f>
        <v/>
      </c>
      <c r="O84" s="3"/>
      <c r="P84" s="3"/>
      <c r="Q84" s="3"/>
      <c r="R84" s="8"/>
      <c r="S84" s="8"/>
      <c r="T84" s="8"/>
      <c r="U84" s="3"/>
      <c r="V84" s="3"/>
      <c r="W84" s="3"/>
      <c r="X84" s="36" t="str">
        <f>IF(R84="","",94500+COUNTA($R$3:R84))</f>
        <v/>
      </c>
      <c r="Y84" s="36"/>
      <c r="Z84" s="36" t="str">
        <f>IF(T84="","",97500+COUNTA($T$3:T84))</f>
        <v/>
      </c>
      <c r="AA84" s="5" t="s">
        <v>134</v>
      </c>
      <c r="AB84" s="36" t="str">
        <f t="shared" si="58"/>
        <v/>
      </c>
      <c r="AC84" s="36" t="str">
        <f>IF(AB84="","",COUNTIF($AB$3:AB84,1001))</f>
        <v/>
      </c>
      <c r="AD84" s="8"/>
      <c r="AE84" s="36" t="s">
        <v>134</v>
      </c>
      <c r="AF84" s="8" t="s">
        <v>134</v>
      </c>
      <c r="AG84" s="8" t="s">
        <v>134</v>
      </c>
      <c r="AH84" s="8" t="s">
        <v>134</v>
      </c>
      <c r="AI84" s="8"/>
      <c r="AJ84" s="8" t="s">
        <v>134</v>
      </c>
      <c r="AK84" s="8"/>
      <c r="AL84" s="5">
        <v>44138.448310185187</v>
      </c>
      <c r="AM84" s="3">
        <v>0</v>
      </c>
      <c r="AN84" s="3">
        <v>55551</v>
      </c>
      <c r="AO84" s="3" t="s">
        <v>204</v>
      </c>
      <c r="AP84" s="3">
        <v>6</v>
      </c>
      <c r="AQ84" s="3">
        <f>IF(AO84="","",95000+COUNTA($AO$3:AO84))</f>
        <v>95054</v>
      </c>
      <c r="AR84" s="8">
        <v>44031</v>
      </c>
      <c r="AS84" s="5"/>
      <c r="AT84" s="3"/>
      <c r="AU84" s="3"/>
      <c r="AV84" s="3"/>
      <c r="AW84" s="3"/>
      <c r="AX84" s="3"/>
      <c r="AY84" s="3"/>
      <c r="AZ84" s="3" t="str">
        <f>IF(AV84="","",95200+COUNTA($AV$3:AV84))</f>
        <v/>
      </c>
      <c r="BA84" s="3"/>
      <c r="BB84" s="5">
        <v>44138.379212962966</v>
      </c>
      <c r="BC84" s="3">
        <v>0</v>
      </c>
      <c r="BD84" s="3">
        <v>55551</v>
      </c>
      <c r="BE84" s="3" t="s">
        <v>204</v>
      </c>
      <c r="BF84" s="3">
        <v>6</v>
      </c>
      <c r="BG84" s="3">
        <f>IF(BE84="","",95400+COUNTA($BE$3:BE84))</f>
        <v>95454</v>
      </c>
      <c r="BH84" s="8">
        <v>44001</v>
      </c>
      <c r="BI84" s="8">
        <v>44016</v>
      </c>
      <c r="BJ84" s="56">
        <v>44140.706956018519</v>
      </c>
      <c r="BK84" s="28" t="str">
        <f t="shared" si="59"/>
        <v>55551</v>
      </c>
      <c r="BL84" s="28">
        <f t="shared" si="60"/>
        <v>0</v>
      </c>
      <c r="BM84" s="28">
        <f>IF(BQ84="","",COUNTA($BQ$3:BQ84))</f>
        <v>77</v>
      </c>
      <c r="BN84" s="28" t="str">
        <f t="shared" si="61"/>
        <v>4T  7       P</v>
      </c>
      <c r="BO84" s="28">
        <f t="shared" si="62"/>
        <v>6</v>
      </c>
      <c r="BP84" s="28" t="str">
        <f t="shared" si="63"/>
        <v>P</v>
      </c>
      <c r="BQ84" s="28" t="s">
        <v>223</v>
      </c>
      <c r="BR84" s="77">
        <f t="shared" si="64"/>
        <v>44031</v>
      </c>
      <c r="BS84" s="77" t="str">
        <f t="shared" si="65"/>
        <v/>
      </c>
      <c r="BT84" s="77">
        <f t="shared" si="66"/>
        <v>44001</v>
      </c>
      <c r="BU84" s="77">
        <f t="shared" si="67"/>
        <v>44016</v>
      </c>
      <c r="BV84" s="28" t="str">
        <f t="shared" si="68"/>
        <v/>
      </c>
      <c r="BW84" s="28" t="str">
        <f t="shared" si="69"/>
        <v/>
      </c>
      <c r="BX84" s="99">
        <v>1</v>
      </c>
      <c r="BY84" s="28" t="str">
        <f t="shared" si="33"/>
        <v>4T  7       S</v>
      </c>
      <c r="BZ84" s="5">
        <f t="shared" si="47"/>
        <v>44160.640208333331</v>
      </c>
      <c r="CA84" s="3">
        <f t="shared" si="48"/>
        <v>362</v>
      </c>
      <c r="CB84" s="3">
        <f t="shared" si="49"/>
        <v>55551</v>
      </c>
      <c r="CC84" s="3">
        <f t="shared" si="50"/>
        <v>0</v>
      </c>
      <c r="CD84" s="3">
        <f>IF(E84=15,IF(F84="S","",N85),IF(E84=11,IF(F84="P","",N83),IF(BX84="",IF(N84="","",N84),IF(BX84=2,"",IF(OR(BX84=0),100000+COUNTIF(BX$3:BX84,0),IF(N84="","",N84))))))</f>
        <v>94070</v>
      </c>
      <c r="CE84" s="3" t="str">
        <f t="shared" si="45"/>
        <v>4T  7       P</v>
      </c>
      <c r="CF84" s="3">
        <f t="shared" si="46"/>
        <v>6</v>
      </c>
      <c r="CG84" s="3">
        <f t="shared" si="51"/>
        <v>0</v>
      </c>
      <c r="CH84" s="8">
        <f t="shared" si="52"/>
        <v>44031</v>
      </c>
      <c r="CI84" s="8" t="str">
        <f t="shared" si="53"/>
        <v/>
      </c>
      <c r="CJ84" s="8">
        <f t="shared" si="54"/>
        <v>44001</v>
      </c>
      <c r="CK84" s="3">
        <f t="shared" si="55"/>
        <v>16</v>
      </c>
      <c r="CL84" s="3" t="str">
        <f t="shared" si="56"/>
        <v/>
      </c>
      <c r="CM84" s="3" t="str">
        <f t="shared" si="57"/>
        <v/>
      </c>
      <c r="CN84" s="3">
        <f>IF($E84=15,IF($F84="S","",IF(X85=0,"",X85)),IF($E84=11,IF($F84="P","",IF(X83=0,"",X83)),IF($BX84="",IF(X84="","",X84),IF($BX84=2,"",IF(OR($BX84=0),IF(A84="T_Tosai",101000+COUNTIF($BX$3:$BX84,0),""),IF(X84="","",X84))))))</f>
        <v>94565</v>
      </c>
      <c r="CO84" s="3" t="str">
        <f>IF($E84=15,IF($F84="S","",IF(Y85=0,"",Y85)),IF($E84=11,IF($F84="P","",IF(Y83=0,"",Y83)),IF($BX84="",IF(Y84="","",Y84),IF($BX84=2,"",IF(OR($BX84=0),IF(A84="T_Kyokyu",102000+COUNTIF($BX$3:$BX84,0),""),IF(Y84="","",Y84))))))</f>
        <v/>
      </c>
      <c r="CP84" s="3">
        <f>IF($E84=15,IF($F84="S","",IF(Z85=0,"",Z85)),IF($E84=11,IF($F84="P","",IF(Z83=0,"",Z83)),IF($BX84="",IF(Z84="","",Z84),IF($BX84=2,"",IF(OR($BX84=0),IF(B84="T_Sogumi",103000+COUNTIF($BX$3:$BX84,0),""),IF(Z84="","",Z84))))))</f>
        <v>97565</v>
      </c>
    </row>
    <row r="85" spans="1:94">
      <c r="A85" s="7" t="s">
        <v>71</v>
      </c>
      <c r="B85" s="7" t="s">
        <v>73</v>
      </c>
      <c r="C85" s="49" t="s">
        <v>210</v>
      </c>
      <c r="D85" s="49" t="s">
        <v>209</v>
      </c>
      <c r="E85" s="4">
        <v>15</v>
      </c>
      <c r="F85" s="4" t="s">
        <v>28</v>
      </c>
      <c r="G85" s="4" t="s">
        <v>31</v>
      </c>
      <c r="H85" s="4"/>
      <c r="I85" s="17" t="s">
        <v>70</v>
      </c>
      <c r="J85" s="6">
        <v>44139.704409722224</v>
      </c>
      <c r="K85" s="4">
        <v>362</v>
      </c>
      <c r="L85" s="4">
        <v>55551</v>
      </c>
      <c r="M85" s="4">
        <v>0</v>
      </c>
      <c r="N85" s="4">
        <f>IF(AD85="","",94000+COUNTA($AD$3:AD85))</f>
        <v>94070</v>
      </c>
      <c r="O85" s="4" t="s">
        <v>197</v>
      </c>
      <c r="P85" s="4">
        <v>6</v>
      </c>
      <c r="Q85" s="4">
        <v>0</v>
      </c>
      <c r="R85" s="9">
        <v>44001</v>
      </c>
      <c r="S85" s="9"/>
      <c r="T85" s="9">
        <v>44001</v>
      </c>
      <c r="U85" s="4">
        <v>16</v>
      </c>
      <c r="V85" s="4"/>
      <c r="W85" s="4"/>
      <c r="X85" s="33">
        <f>IF(R85="","",94500+COUNTA($R$3:R85))</f>
        <v>94565</v>
      </c>
      <c r="Y85" s="33"/>
      <c r="Z85" s="33">
        <f>IF(T85="","",97500+COUNTA($T$3:T85))</f>
        <v>97565</v>
      </c>
      <c r="AA85" s="6">
        <v>44139.704409722224</v>
      </c>
      <c r="AB85" s="33">
        <f t="shared" si="58"/>
        <v>1001</v>
      </c>
      <c r="AC85" s="33">
        <f>IF(AB85="","",COUNTIF($AB$3:AB85,1001))</f>
        <v>65</v>
      </c>
      <c r="AD85" s="9" t="s">
        <v>197</v>
      </c>
      <c r="AE85" s="33">
        <v>6</v>
      </c>
      <c r="AF85" s="9" t="s">
        <v>28</v>
      </c>
      <c r="AG85" s="9" t="s">
        <v>143</v>
      </c>
      <c r="AH85" s="9">
        <v>44001</v>
      </c>
      <c r="AI85" s="9"/>
      <c r="AJ85" s="9">
        <v>44001</v>
      </c>
      <c r="AK85" s="9">
        <v>44016</v>
      </c>
      <c r="AL85" s="6"/>
      <c r="AM85" s="4"/>
      <c r="AN85" s="4"/>
      <c r="AO85" s="4"/>
      <c r="AP85" s="4"/>
      <c r="AQ85" s="4" t="str">
        <f>IF(AO85="","",95000+COUNTA($AO$3:AO85))</f>
        <v/>
      </c>
      <c r="AR85" s="9"/>
      <c r="AS85" s="6"/>
      <c r="AT85" s="4"/>
      <c r="AU85" s="4"/>
      <c r="AV85" s="4"/>
      <c r="AW85" s="4"/>
      <c r="AX85" s="4"/>
      <c r="AY85" s="4"/>
      <c r="AZ85" s="4" t="str">
        <f>IF(AV85="","",95200+COUNTA($AV$3:AV85))</f>
        <v/>
      </c>
      <c r="BA85" s="4"/>
      <c r="BB85" s="6"/>
      <c r="BC85" s="4"/>
      <c r="BD85" s="4"/>
      <c r="BE85" s="4"/>
      <c r="BF85" s="4"/>
      <c r="BG85" s="4" t="str">
        <f>IF(BE85="","",95400+COUNTA($BE$3:BE85))</f>
        <v/>
      </c>
      <c r="BH85" s="9"/>
      <c r="BI85" s="9"/>
      <c r="BJ85" s="55"/>
      <c r="BK85" s="29" t="str">
        <f t="shared" si="59"/>
        <v/>
      </c>
      <c r="BL85" s="29" t="str">
        <f t="shared" si="60"/>
        <v/>
      </c>
      <c r="BM85" s="29" t="str">
        <f>IF(BQ85="","",COUNTA($BQ$3:BQ85))</f>
        <v/>
      </c>
      <c r="BN85" s="29" t="str">
        <f t="shared" si="61"/>
        <v/>
      </c>
      <c r="BO85" s="29" t="str">
        <f t="shared" si="62"/>
        <v/>
      </c>
      <c r="BP85" s="29" t="str">
        <f t="shared" si="63"/>
        <v/>
      </c>
      <c r="BQ85" s="29"/>
      <c r="BR85" s="78" t="str">
        <f t="shared" si="64"/>
        <v/>
      </c>
      <c r="BS85" s="78" t="str">
        <f t="shared" si="65"/>
        <v/>
      </c>
      <c r="BT85" s="78" t="str">
        <f t="shared" si="66"/>
        <v/>
      </c>
      <c r="BU85" s="78" t="str">
        <f t="shared" si="67"/>
        <v/>
      </c>
      <c r="BV85" s="29" t="str">
        <f t="shared" si="68"/>
        <v/>
      </c>
      <c r="BW85" s="29" t="str">
        <f t="shared" si="69"/>
        <v/>
      </c>
      <c r="BX85" s="103"/>
      <c r="BY85" s="29" t="str">
        <f t="shared" si="33"/>
        <v/>
      </c>
      <c r="BZ85" s="6" t="str">
        <f t="shared" si="47"/>
        <v/>
      </c>
      <c r="CA85" s="4" t="str">
        <f t="shared" si="48"/>
        <v/>
      </c>
      <c r="CB85" s="4" t="str">
        <f t="shared" si="49"/>
        <v/>
      </c>
      <c r="CC85" s="4" t="str">
        <f t="shared" si="50"/>
        <v/>
      </c>
      <c r="CD85" s="4" t="str">
        <f>IF(E85=15,IF(F85="S","",N86),IF(E85=11,IF(F85="P","",N84),IF(BX85="",IF(N85="","",N85),IF(BX85=2,"",IF(OR(BX85=0),100000+COUNTIF(BX$3:BX85,0),IF(N85="","",N85))))))</f>
        <v/>
      </c>
      <c r="CE85" s="4" t="str">
        <f t="shared" si="45"/>
        <v/>
      </c>
      <c r="CF85" s="4" t="str">
        <f t="shared" si="46"/>
        <v/>
      </c>
      <c r="CG85" s="4" t="str">
        <f t="shared" si="51"/>
        <v/>
      </c>
      <c r="CH85" s="9" t="str">
        <f t="shared" si="52"/>
        <v/>
      </c>
      <c r="CI85" s="9" t="str">
        <f t="shared" si="53"/>
        <v/>
      </c>
      <c r="CJ85" s="9" t="str">
        <f t="shared" si="54"/>
        <v/>
      </c>
      <c r="CK85" s="4" t="str">
        <f t="shared" si="55"/>
        <v/>
      </c>
      <c r="CL85" s="4" t="str">
        <f t="shared" si="56"/>
        <v/>
      </c>
      <c r="CM85" s="4" t="str">
        <f t="shared" si="57"/>
        <v/>
      </c>
      <c r="CN85" s="4" t="str">
        <f>IF($E85=15,IF($F85="S","",IF(X86=0,"",X86)),IF($E85=11,IF($F85="P","",IF(X84=0,"",X84)),IF($BX85="",IF(X85="","",X85),IF($BX85=2,"",IF(OR($BX85=0),IF(A85="T_Tosai",101000+COUNTIF($BX$3:$BX85,0),""),IF(X85="","",X85))))))</f>
        <v/>
      </c>
      <c r="CO85" s="4" t="str">
        <f>IF($E85=15,IF($F85="S","",IF(Y86=0,"",Y86)),IF($E85=11,IF($F85="P","",IF(Y84=0,"",Y84)),IF($BX85="",IF(Y85="","",Y85),IF($BX85=2,"",IF(OR($BX85=0),IF(A85="T_Kyokyu",102000+COUNTIF($BX$3:$BX85,0),""),IF(Y85="","",Y85))))))</f>
        <v/>
      </c>
      <c r="CP85" s="4" t="str">
        <f>IF($E85=15,IF($F85="S","",IF(Z86=0,"",Z86)),IF($E85=11,IF($F85="P","",IF(Z84=0,"",Z84)),IF($BX85="",IF(Z85="","",Z85),IF($BX85=2,"",IF(OR($BX85=0),IF(B85="T_Sogumi",103000+COUNTIF($BX$3:$BX85,0),""),IF(Z85="","",Z85))))))</f>
        <v/>
      </c>
    </row>
    <row r="86" spans="1:94">
      <c r="A86" s="7" t="s">
        <v>71</v>
      </c>
      <c r="B86" s="7" t="s">
        <v>73</v>
      </c>
      <c r="C86" s="49" t="s">
        <v>210</v>
      </c>
      <c r="D86" s="49" t="s">
        <v>209</v>
      </c>
      <c r="E86" s="13">
        <v>16</v>
      </c>
      <c r="F86" s="13" t="s">
        <v>28</v>
      </c>
      <c r="G86" s="13" t="s">
        <v>31</v>
      </c>
      <c r="H86" s="13" t="s">
        <v>43</v>
      </c>
      <c r="I86" s="14" t="s">
        <v>70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94071</v>
      </c>
      <c r="O86" s="2" t="s">
        <v>198</v>
      </c>
      <c r="P86" s="2">
        <v>6</v>
      </c>
      <c r="Q86" s="2">
        <v>0</v>
      </c>
      <c r="R86" s="10">
        <v>44002</v>
      </c>
      <c r="S86" s="10"/>
      <c r="T86" s="10">
        <v>44002</v>
      </c>
      <c r="U86" s="2">
        <v>16</v>
      </c>
      <c r="V86" s="2"/>
      <c r="W86" s="2"/>
      <c r="X86" s="35">
        <f>IF(R86="","",94500+COUNTA($R$3:R86))</f>
        <v>94566</v>
      </c>
      <c r="Y86" s="35"/>
      <c r="Z86" s="35">
        <f>IF(T86="","",97500+COUNTA($T$3:T86))</f>
        <v>97566</v>
      </c>
      <c r="AA86" s="12">
        <v>44139.704409722224</v>
      </c>
      <c r="AB86" s="35">
        <f t="shared" si="58"/>
        <v>1001</v>
      </c>
      <c r="AC86" s="35">
        <f>IF(AB86="","",COUNTIF($AB$3:AB86,1001))</f>
        <v>66</v>
      </c>
      <c r="AD86" s="10" t="s">
        <v>198</v>
      </c>
      <c r="AE86" s="35">
        <v>6</v>
      </c>
      <c r="AF86" s="10" t="s">
        <v>28</v>
      </c>
      <c r="AG86" s="10" t="s">
        <v>143</v>
      </c>
      <c r="AH86" s="10">
        <v>44002</v>
      </c>
      <c r="AI86" s="10"/>
      <c r="AJ86" s="10">
        <v>44002</v>
      </c>
      <c r="AK86" s="10">
        <v>44017</v>
      </c>
      <c r="AL86" s="12"/>
      <c r="AM86" s="2"/>
      <c r="AN86" s="2"/>
      <c r="AO86" s="2"/>
      <c r="AP86" s="2"/>
      <c r="AQ86" s="2" t="str">
        <f>IF(AO86="","",95000+COUNTA($AO$3:AO86))</f>
        <v/>
      </c>
      <c r="AR86" s="10"/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/>
      <c r="BC86" s="2"/>
      <c r="BD86" s="2"/>
      <c r="BE86" s="2"/>
      <c r="BF86" s="2"/>
      <c r="BG86" s="2" t="str">
        <f>IF(BE86="","",95400+COUNTA($BE$3:BE86))</f>
        <v/>
      </c>
      <c r="BH86" s="10"/>
      <c r="BI86" s="10"/>
      <c r="BJ86" s="89">
        <v>44140.706956018519</v>
      </c>
      <c r="BK86" s="90" t="str">
        <f t="shared" si="59"/>
        <v>55551</v>
      </c>
      <c r="BL86" s="90">
        <f t="shared" si="60"/>
        <v>0</v>
      </c>
      <c r="BM86" s="90">
        <f>IF(BQ86="","",COUNTA($BQ$3:BQ86))</f>
        <v>78</v>
      </c>
      <c r="BN86" s="90" t="str">
        <f t="shared" si="61"/>
        <v>4T  8       S</v>
      </c>
      <c r="BO86" s="90">
        <f t="shared" si="62"/>
        <v>6</v>
      </c>
      <c r="BP86" s="90" t="str">
        <f t="shared" si="63"/>
        <v>S</v>
      </c>
      <c r="BQ86" s="90" t="s">
        <v>215</v>
      </c>
      <c r="BR86" s="91" t="str">
        <f t="shared" si="64"/>
        <v/>
      </c>
      <c r="BS86" s="91" t="str">
        <f t="shared" si="65"/>
        <v/>
      </c>
      <c r="BT86" s="91" t="str">
        <f t="shared" si="66"/>
        <v/>
      </c>
      <c r="BU86" s="91" t="str">
        <f t="shared" si="67"/>
        <v/>
      </c>
      <c r="BV86" s="90" t="str">
        <f t="shared" si="68"/>
        <v/>
      </c>
      <c r="BW86" s="90" t="str">
        <f t="shared" si="69"/>
        <v/>
      </c>
      <c r="BX86" s="84">
        <v>2</v>
      </c>
      <c r="BY86" s="90" t="str">
        <f t="shared" si="33"/>
        <v/>
      </c>
      <c r="BZ86" s="12" t="str">
        <f t="shared" si="47"/>
        <v/>
      </c>
      <c r="CA86" s="2" t="str">
        <f t="shared" si="48"/>
        <v/>
      </c>
      <c r="CB86" s="2" t="str">
        <f t="shared" si="49"/>
        <v/>
      </c>
      <c r="CC86" s="2" t="str">
        <f t="shared" si="50"/>
        <v/>
      </c>
      <c r="CD86" s="2" t="str">
        <f>IF(E86=15,IF(F86="S","",N87),IF(E86=11,IF(F86="P","",N85),IF(BX86="",IF(N86="","",N86),IF(BX86=2,"",IF(OR(BX86=0),100000+COUNTIF(BX$3:BX86,0),IF(N86="","",N86))))))</f>
        <v/>
      </c>
      <c r="CE86" s="2" t="str">
        <f t="shared" si="45"/>
        <v/>
      </c>
      <c r="CF86" s="2" t="str">
        <f t="shared" si="46"/>
        <v/>
      </c>
      <c r="CG86" s="2" t="str">
        <f t="shared" si="51"/>
        <v/>
      </c>
      <c r="CH86" s="10" t="str">
        <f t="shared" si="52"/>
        <v/>
      </c>
      <c r="CI86" s="10" t="str">
        <f t="shared" si="53"/>
        <v/>
      </c>
      <c r="CJ86" s="10" t="str">
        <f t="shared" si="54"/>
        <v/>
      </c>
      <c r="CK86" s="2" t="str">
        <f t="shared" si="55"/>
        <v/>
      </c>
      <c r="CL86" s="2" t="str">
        <f t="shared" si="56"/>
        <v/>
      </c>
      <c r="CM86" s="2" t="str">
        <f t="shared" si="57"/>
        <v/>
      </c>
      <c r="CN86" s="2" t="str">
        <f>IF($E86=15,IF($F86="S","",IF(X87=0,"",X87)),IF($E86=11,IF($F86="P","",IF(X85=0,"",X85)),IF($BX86="",IF(X86="","",X86),IF($BX86=2,"",IF(OR($BX86=0),IF(A86="T_Tosai",101000+COUNTIF($BX$3:$BX86,0),""),IF(X86="","",X86))))))</f>
        <v/>
      </c>
      <c r="CO86" s="2" t="str">
        <f>IF($E86=15,IF($F86="S","",IF(Y87=0,"",Y87)),IF($E86=11,IF($F86="P","",IF(Y85=0,"",Y85)),IF($BX86="",IF(Y86="","",Y86),IF($BX86=2,"",IF(OR($BX86=0),IF(A86="T_Kyokyu",102000+COUNTIF($BX$3:$BX86,0),""),IF(Y86="","",Y86))))))</f>
        <v/>
      </c>
      <c r="CP86" s="2" t="str">
        <f>IF($E86=15,IF($F86="S","",IF(Z87=0,"",Z87)),IF($E86=11,IF($F86="P","",IF(Z85=0,"",Z85)),IF($BX86="",IF(Z86="","",Z86),IF($BX86=2,"",IF(OR($BX86=0),IF(B86="T_Sogumi",103000+COUNTIF($BX$3:$BX86,0),""),IF(Z86="","",Z86))))))</f>
        <v/>
      </c>
    </row>
    <row r="87" spans="1:94">
      <c r="A87" s="7" t="s">
        <v>71</v>
      </c>
      <c r="B87" s="7" t="s">
        <v>73</v>
      </c>
      <c r="C87" s="49" t="s">
        <v>210</v>
      </c>
      <c r="D87" s="49" t="s">
        <v>209</v>
      </c>
      <c r="E87" s="2">
        <v>17</v>
      </c>
      <c r="F87" s="2" t="s">
        <v>26</v>
      </c>
      <c r="G87" s="2" t="s">
        <v>26</v>
      </c>
      <c r="H87" s="2" t="s">
        <v>64</v>
      </c>
      <c r="I87" s="14" t="s">
        <v>69</v>
      </c>
      <c r="J87" s="12">
        <v>44139.704409722224</v>
      </c>
      <c r="K87" s="2">
        <v>362</v>
      </c>
      <c r="L87" s="2">
        <v>55551</v>
      </c>
      <c r="M87" s="2">
        <v>0</v>
      </c>
      <c r="N87" s="2">
        <f>IF(AD87="","",94000+COUNTA($AD$3:AD87))</f>
        <v>94072</v>
      </c>
      <c r="O87" s="2" t="s">
        <v>199</v>
      </c>
      <c r="P87" s="2">
        <v>7</v>
      </c>
      <c r="Q87" s="2">
        <v>0</v>
      </c>
      <c r="R87" s="10">
        <v>44002</v>
      </c>
      <c r="S87" s="10"/>
      <c r="T87" s="10">
        <v>44002</v>
      </c>
      <c r="U87" s="2">
        <v>16</v>
      </c>
      <c r="V87" s="2"/>
      <c r="W87" s="2"/>
      <c r="X87" s="35">
        <f>IF(R87="","",94500+COUNTA($R$3:R87))</f>
        <v>94567</v>
      </c>
      <c r="Y87" s="35"/>
      <c r="Z87" s="35">
        <f>IF(T87="","",97500+COUNTA($T$3:T87))</f>
        <v>97567</v>
      </c>
      <c r="AA87" s="12">
        <v>44139.704409722224</v>
      </c>
      <c r="AB87" s="35">
        <f t="shared" si="58"/>
        <v>1001</v>
      </c>
      <c r="AC87" s="35">
        <f>IF(AB87="","",COUNTIF($AB$3:AB87,1001))</f>
        <v>67</v>
      </c>
      <c r="AD87" s="10" t="s">
        <v>199</v>
      </c>
      <c r="AE87" s="35">
        <v>7</v>
      </c>
      <c r="AF87" s="10" t="s">
        <v>26</v>
      </c>
      <c r="AG87" s="10" t="s">
        <v>143</v>
      </c>
      <c r="AH87" s="10">
        <v>44002</v>
      </c>
      <c r="AI87" s="10"/>
      <c r="AJ87" s="10">
        <v>44002</v>
      </c>
      <c r="AK87" s="10">
        <v>44017</v>
      </c>
      <c r="AL87" s="12">
        <v>44138.448310185187</v>
      </c>
      <c r="AM87" s="2">
        <v>0</v>
      </c>
      <c r="AN87" s="2">
        <v>55551</v>
      </c>
      <c r="AO87" s="2" t="s">
        <v>199</v>
      </c>
      <c r="AP87" s="2">
        <v>7</v>
      </c>
      <c r="AQ87" s="2">
        <f>IF(AO87="","",95000+COUNTA($AO$3:AO87))</f>
        <v>95055</v>
      </c>
      <c r="AR87" s="10">
        <v>44032</v>
      </c>
      <c r="AS87" s="12"/>
      <c r="AT87" s="2"/>
      <c r="AU87" s="2"/>
      <c r="AV87" s="2"/>
      <c r="AW87" s="2"/>
      <c r="AX87" s="2"/>
      <c r="AY87" s="2"/>
      <c r="AZ87" s="2" t="str">
        <f>IF(AV87="","",95200+COUNTA($AV$3:AV87))</f>
        <v/>
      </c>
      <c r="BA87" s="2"/>
      <c r="BB87" s="12">
        <v>44138.379212962966</v>
      </c>
      <c r="BC87" s="2">
        <v>0</v>
      </c>
      <c r="BD87" s="2">
        <v>55551</v>
      </c>
      <c r="BE87" s="2" t="s">
        <v>199</v>
      </c>
      <c r="BF87" s="2">
        <v>7</v>
      </c>
      <c r="BG87" s="2">
        <f>IF(BE87="","",95400+COUNTA($BE$3:BE87))</f>
        <v>95455</v>
      </c>
      <c r="BH87" s="10">
        <v>44002</v>
      </c>
      <c r="BI87" s="10">
        <v>44017</v>
      </c>
      <c r="BJ87" s="89">
        <v>44140.706956018519</v>
      </c>
      <c r="BK87" s="90" t="str">
        <f t="shared" si="59"/>
        <v>55551</v>
      </c>
      <c r="BL87" s="90">
        <f t="shared" si="60"/>
        <v>0</v>
      </c>
      <c r="BM87" s="90">
        <f>IF(BQ87="","",COUNTA($BQ$3:BQ87))</f>
        <v>79</v>
      </c>
      <c r="BN87" s="90" t="str">
        <f t="shared" si="61"/>
        <v>4T  9       P</v>
      </c>
      <c r="BO87" s="90">
        <f t="shared" si="62"/>
        <v>7</v>
      </c>
      <c r="BP87" s="90" t="str">
        <f t="shared" si="63"/>
        <v>P</v>
      </c>
      <c r="BQ87" s="90" t="s">
        <v>221</v>
      </c>
      <c r="BR87" s="91">
        <f t="shared" si="64"/>
        <v>44032</v>
      </c>
      <c r="BS87" s="91" t="str">
        <f t="shared" si="65"/>
        <v/>
      </c>
      <c r="BT87" s="91">
        <f t="shared" si="66"/>
        <v>44002</v>
      </c>
      <c r="BU87" s="91">
        <f t="shared" si="67"/>
        <v>44017</v>
      </c>
      <c r="BV87" s="90" t="str">
        <f t="shared" si="68"/>
        <v/>
      </c>
      <c r="BW87" s="90" t="str">
        <f t="shared" si="69"/>
        <v/>
      </c>
      <c r="BX87" s="84">
        <v>1</v>
      </c>
      <c r="BY87" s="90" t="str">
        <f t="shared" si="33"/>
        <v>4T  9       P</v>
      </c>
      <c r="BZ87" s="12">
        <f t="shared" si="47"/>
        <v>44160.640208333331</v>
      </c>
      <c r="CA87" s="2">
        <f t="shared" si="48"/>
        <v>362</v>
      </c>
      <c r="CB87" s="2">
        <f t="shared" si="49"/>
        <v>55551</v>
      </c>
      <c r="CC87" s="2">
        <f t="shared" si="50"/>
        <v>0</v>
      </c>
      <c r="CD87" s="2">
        <f>IF(E87=15,IF(F87="S","",N88),IF(E87=11,IF(F87="P","",N86),IF(BX87="",IF(N87="","",N87),IF(BX87=2,"",IF(OR(BX87=0),100000+COUNTIF(BX$3:BX87,0),IF(N87="","",N87))))))</f>
        <v>94072</v>
      </c>
      <c r="CE87" s="2" t="str">
        <f t="shared" si="45"/>
        <v>4T  9       P</v>
      </c>
      <c r="CF87" s="2">
        <f t="shared" si="46"/>
        <v>7</v>
      </c>
      <c r="CG87" s="2">
        <f t="shared" si="51"/>
        <v>0</v>
      </c>
      <c r="CH87" s="10">
        <f t="shared" si="52"/>
        <v>44032</v>
      </c>
      <c r="CI87" s="10" t="str">
        <f t="shared" si="53"/>
        <v/>
      </c>
      <c r="CJ87" s="10">
        <f t="shared" si="54"/>
        <v>44002</v>
      </c>
      <c r="CK87" s="2">
        <f t="shared" si="55"/>
        <v>16</v>
      </c>
      <c r="CL87" s="2" t="str">
        <f t="shared" si="56"/>
        <v/>
      </c>
      <c r="CM87" s="2" t="str">
        <f t="shared" si="57"/>
        <v/>
      </c>
      <c r="CN87" s="2">
        <f>IF($E87=15,IF($F87="S","",IF(X88=0,"",X88)),IF($E87=11,IF($F87="P","",IF(X86=0,"",X86)),IF($BX87="",IF(X87="","",X87),IF($BX87=2,"",IF(OR($BX87=0),IF(A87="T_Tosai",101000+COUNTIF($BX$3:$BX87,0),""),IF(X87="","",X87))))))</f>
        <v>94567</v>
      </c>
      <c r="CO87" s="2" t="str">
        <f>IF($E87=15,IF($F87="S","",IF(Y88=0,"",Y88)),IF($E87=11,IF($F87="P","",IF(Y86=0,"",Y86)),IF($BX87="",IF(Y87="","",Y87),IF($BX87=2,"",IF(OR($BX87=0),IF(A87="T_Kyokyu",102000+COUNTIF($BX$3:$BX87,0),""),IF(Y87="","",Y87))))))</f>
        <v/>
      </c>
      <c r="CP87" s="2">
        <f>IF($E87=15,IF($F87="S","",IF(Z88=0,"",Z88)),IF($E87=11,IF($F87="P","",IF(Z86=0,"",Z86)),IF($BX87="",IF(Z87="","",Z87),IF($BX87=2,"",IF(OR($BX87=0),IF(B87="T_Sogumi",103000+COUNTIF($BX$3:$BX87,0),""),IF(Z87="","",Z87))))))</f>
        <v>97567</v>
      </c>
    </row>
    <row r="88" spans="1:94">
      <c r="A88" s="7" t="s">
        <v>71</v>
      </c>
      <c r="B88" s="7" t="s">
        <v>73</v>
      </c>
      <c r="C88" s="49" t="s">
        <v>210</v>
      </c>
      <c r="D88" s="49" t="s">
        <v>209</v>
      </c>
      <c r="E88" s="2">
        <v>18</v>
      </c>
      <c r="F88" s="2" t="s">
        <v>28</v>
      </c>
      <c r="G88" s="2" t="s">
        <v>28</v>
      </c>
      <c r="H88" s="2" t="s">
        <v>64</v>
      </c>
      <c r="I88" s="14" t="s">
        <v>69</v>
      </c>
      <c r="J88" s="12">
        <v>44139.704409722224</v>
      </c>
      <c r="K88" s="2">
        <v>362</v>
      </c>
      <c r="L88" s="2">
        <v>55551</v>
      </c>
      <c r="M88" s="2">
        <v>0</v>
      </c>
      <c r="N88" s="2">
        <f>IF(AD88="","",94000+COUNTA($AD$3:AD88))</f>
        <v>94073</v>
      </c>
      <c r="O88" s="2" t="s">
        <v>200</v>
      </c>
      <c r="P88" s="2">
        <v>7</v>
      </c>
      <c r="Q88" s="2">
        <v>0</v>
      </c>
      <c r="R88" s="10">
        <v>44003</v>
      </c>
      <c r="S88" s="10"/>
      <c r="T88" s="10">
        <v>44003</v>
      </c>
      <c r="U88" s="2">
        <v>16</v>
      </c>
      <c r="V88" s="2"/>
      <c r="W88" s="2"/>
      <c r="X88" s="35">
        <f>IF(R88="","",94500+COUNTA($R$3:R88))</f>
        <v>94568</v>
      </c>
      <c r="Y88" s="35"/>
      <c r="Z88" s="35">
        <f>IF(T88="","",97500+COUNTA($T$3:T88))</f>
        <v>97568</v>
      </c>
      <c r="AA88" s="12">
        <v>44139.704409722224</v>
      </c>
      <c r="AB88" s="35">
        <f t="shared" si="58"/>
        <v>1001</v>
      </c>
      <c r="AC88" s="35">
        <f>IF(AB88="","",COUNTIF($AB$3:AB88,1001))</f>
        <v>68</v>
      </c>
      <c r="AD88" s="10" t="s">
        <v>200</v>
      </c>
      <c r="AE88" s="35">
        <v>7</v>
      </c>
      <c r="AF88" s="10" t="s">
        <v>28</v>
      </c>
      <c r="AG88" s="10" t="s">
        <v>143</v>
      </c>
      <c r="AH88" s="10">
        <v>44003</v>
      </c>
      <c r="AI88" s="10"/>
      <c r="AJ88" s="10">
        <v>44003</v>
      </c>
      <c r="AK88" s="10">
        <v>44018</v>
      </c>
      <c r="AL88" s="12">
        <v>44138.448310185187</v>
      </c>
      <c r="AM88" s="2">
        <v>0</v>
      </c>
      <c r="AN88" s="2">
        <v>55551</v>
      </c>
      <c r="AO88" s="2" t="s">
        <v>200</v>
      </c>
      <c r="AP88" s="2">
        <v>7</v>
      </c>
      <c r="AQ88" s="2">
        <f>IF(AO88="","",95000+COUNTA($AO$3:AO88))</f>
        <v>95056</v>
      </c>
      <c r="AR88" s="10">
        <v>44033</v>
      </c>
      <c r="AS88" s="12"/>
      <c r="AT88" s="2"/>
      <c r="AU88" s="2"/>
      <c r="AV88" s="2"/>
      <c r="AW88" s="2"/>
      <c r="AX88" s="2"/>
      <c r="AY88" s="2"/>
      <c r="AZ88" s="2" t="str">
        <f>IF(AV88="","",95200+COUNTA($AV$3:AV88))</f>
        <v/>
      </c>
      <c r="BA88" s="2"/>
      <c r="BB88" s="12">
        <v>44138.379212962966</v>
      </c>
      <c r="BC88" s="2">
        <v>0</v>
      </c>
      <c r="BD88" s="2">
        <v>55551</v>
      </c>
      <c r="BE88" s="2" t="s">
        <v>200</v>
      </c>
      <c r="BF88" s="2">
        <v>7</v>
      </c>
      <c r="BG88" s="2">
        <f>IF(BE88="","",95400+COUNTA($BE$3:BE88))</f>
        <v>95456</v>
      </c>
      <c r="BH88" s="10">
        <v>44003</v>
      </c>
      <c r="BI88" s="10">
        <v>44018</v>
      </c>
      <c r="BJ88" s="89">
        <v>44140.706956018519</v>
      </c>
      <c r="BK88" s="90" t="str">
        <f t="shared" si="59"/>
        <v>55551</v>
      </c>
      <c r="BL88" s="90">
        <f t="shared" si="60"/>
        <v>0</v>
      </c>
      <c r="BM88" s="90">
        <f>IF(BQ88="","",COUNTA($BQ$3:BQ88))</f>
        <v>80</v>
      </c>
      <c r="BN88" s="90" t="str">
        <f t="shared" si="61"/>
        <v>4T  9       S</v>
      </c>
      <c r="BO88" s="90">
        <f t="shared" si="62"/>
        <v>7</v>
      </c>
      <c r="BP88" s="90" t="str">
        <f t="shared" si="63"/>
        <v>S</v>
      </c>
      <c r="BQ88" s="90" t="s">
        <v>221</v>
      </c>
      <c r="BR88" s="91">
        <f t="shared" si="64"/>
        <v>44033</v>
      </c>
      <c r="BS88" s="91" t="str">
        <f t="shared" si="65"/>
        <v/>
      </c>
      <c r="BT88" s="91">
        <f t="shared" si="66"/>
        <v>44003</v>
      </c>
      <c r="BU88" s="91">
        <f t="shared" si="67"/>
        <v>44018</v>
      </c>
      <c r="BV88" s="90" t="str">
        <f t="shared" si="68"/>
        <v/>
      </c>
      <c r="BW88" s="90" t="str">
        <f t="shared" si="69"/>
        <v/>
      </c>
      <c r="BX88" s="84">
        <v>1</v>
      </c>
      <c r="BY88" s="90" t="str">
        <f t="shared" si="33"/>
        <v>4T  9       S</v>
      </c>
      <c r="BZ88" s="12">
        <f t="shared" si="47"/>
        <v>44160.640208333331</v>
      </c>
      <c r="CA88" s="2">
        <f t="shared" si="48"/>
        <v>362</v>
      </c>
      <c r="CB88" s="2">
        <f t="shared" si="49"/>
        <v>55551</v>
      </c>
      <c r="CC88" s="2">
        <f t="shared" si="50"/>
        <v>0</v>
      </c>
      <c r="CD88" s="2">
        <f>IF(E88=15,IF(F88="S","",N89),IF(E88=11,IF(F88="P","",N87),IF(BX88="",IF(N88="","",N88),IF(BX88=2,"",IF(OR(BX88=0),100000+COUNTIF(BX$3:BX88,0),IF(N88="","",N88))))))</f>
        <v>94073</v>
      </c>
      <c r="CE88" s="2" t="str">
        <f t="shared" si="45"/>
        <v>4T  9       S</v>
      </c>
      <c r="CF88" s="2">
        <f t="shared" si="46"/>
        <v>7</v>
      </c>
      <c r="CG88" s="2">
        <f t="shared" si="51"/>
        <v>0</v>
      </c>
      <c r="CH88" s="10">
        <f t="shared" si="52"/>
        <v>44033</v>
      </c>
      <c r="CI88" s="10" t="str">
        <f t="shared" si="53"/>
        <v/>
      </c>
      <c r="CJ88" s="10">
        <f t="shared" si="54"/>
        <v>44003</v>
      </c>
      <c r="CK88" s="2">
        <f t="shared" si="55"/>
        <v>16</v>
      </c>
      <c r="CL88" s="2" t="str">
        <f t="shared" si="56"/>
        <v/>
      </c>
      <c r="CM88" s="2" t="str">
        <f t="shared" si="57"/>
        <v/>
      </c>
      <c r="CN88" s="2">
        <f>IF($E88=15,IF($F88="S","",IF(X89=0,"",X89)),IF($E88=11,IF($F88="P","",IF(X87=0,"",X87)),IF($BX88="",IF(X88="","",X88),IF($BX88=2,"",IF(OR($BX88=0),IF(A88="T_Tosai",101000+COUNTIF($BX$3:$BX88,0),""),IF(X88="","",X88))))))</f>
        <v>94568</v>
      </c>
      <c r="CO88" s="2" t="str">
        <f>IF($E88=15,IF($F88="S","",IF(Y89=0,"",Y89)),IF($E88=11,IF($F88="P","",IF(Y87=0,"",Y87)),IF($BX88="",IF(Y88="","",Y88),IF($BX88=2,"",IF(OR($BX88=0),IF(A88="T_Kyokyu",102000+COUNTIF($BX$3:$BX88,0),""),IF(Y88="","",Y88))))))</f>
        <v/>
      </c>
      <c r="CP88" s="2">
        <f>IF($E88=15,IF($F88="S","",IF(Z89=0,"",Z89)),IF($E88=11,IF($F88="P","",IF(Z87=0,"",Z87)),IF($BX88="",IF(Z88="","",Z88),IF($BX88=2,"",IF(OR($BX88=0),IF(B88="T_Sogumi",103000+COUNTIF($BX$3:$BX88,0),""),IF(Z88="","",Z88))))))</f>
        <v>97568</v>
      </c>
    </row>
    <row r="89" spans="1:94">
      <c r="A89" s="7" t="s">
        <v>71</v>
      </c>
      <c r="B89" s="7" t="s">
        <v>73</v>
      </c>
      <c r="C89" s="50" t="s">
        <v>210</v>
      </c>
      <c r="D89" s="50" t="s">
        <v>209</v>
      </c>
      <c r="E89" s="2">
        <v>19</v>
      </c>
      <c r="F89" s="2" t="s">
        <v>25</v>
      </c>
      <c r="G89" s="2" t="s">
        <v>25</v>
      </c>
      <c r="H89" s="2" t="s">
        <v>64</v>
      </c>
      <c r="I89" s="14" t="s">
        <v>69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94074</v>
      </c>
      <c r="O89" s="2" t="s">
        <v>201</v>
      </c>
      <c r="P89" s="2">
        <v>6</v>
      </c>
      <c r="Q89" s="2">
        <v>0</v>
      </c>
      <c r="R89" s="10">
        <v>44004</v>
      </c>
      <c r="S89" s="10"/>
      <c r="T89" s="10">
        <v>44004</v>
      </c>
      <c r="U89" s="2">
        <v>16</v>
      </c>
      <c r="V89" s="2"/>
      <c r="W89" s="2"/>
      <c r="X89" s="35">
        <f>IF(R89="","",94500+COUNTA($R$3:R89))</f>
        <v>94569</v>
      </c>
      <c r="Y89" s="35"/>
      <c r="Z89" s="35">
        <f>IF(T89="","",97500+COUNTA($T$3:T89))</f>
        <v>97569</v>
      </c>
      <c r="AA89" s="12">
        <v>44139.704409722224</v>
      </c>
      <c r="AB89" s="35">
        <f t="shared" si="58"/>
        <v>1001</v>
      </c>
      <c r="AC89" s="35">
        <f>IF(AB89="","",COUNTIF($AB$3:AB89,1001))</f>
        <v>69</v>
      </c>
      <c r="AD89" s="10" t="s">
        <v>201</v>
      </c>
      <c r="AE89" s="35">
        <v>6</v>
      </c>
      <c r="AF89" s="10" t="s">
        <v>25</v>
      </c>
      <c r="AG89" s="10" t="s">
        <v>143</v>
      </c>
      <c r="AH89" s="10">
        <v>44004</v>
      </c>
      <c r="AI89" s="10"/>
      <c r="AJ89" s="10">
        <v>44004</v>
      </c>
      <c r="AK89" s="10">
        <v>44019</v>
      </c>
      <c r="AL89" s="12">
        <v>44138.448310185187</v>
      </c>
      <c r="AM89" s="2">
        <v>0</v>
      </c>
      <c r="AN89" s="2">
        <v>55551</v>
      </c>
      <c r="AO89" s="2" t="s">
        <v>201</v>
      </c>
      <c r="AP89" s="2">
        <v>6</v>
      </c>
      <c r="AQ89" s="2">
        <f>IF(AO89="","",95000+COUNTA($AO$3:AO89))</f>
        <v>95057</v>
      </c>
      <c r="AR89" s="10">
        <v>44034</v>
      </c>
      <c r="AS89" s="12"/>
      <c r="AT89" s="2"/>
      <c r="AU89" s="2"/>
      <c r="AV89" s="2"/>
      <c r="AW89" s="2"/>
      <c r="AX89" s="2"/>
      <c r="AY89" s="2"/>
      <c r="AZ89" s="2" t="str">
        <f>IF(AV89="","",95200+COUNTA($AV$3:AV89))</f>
        <v/>
      </c>
      <c r="BA89" s="2"/>
      <c r="BB89" s="12">
        <v>44138.379212962966</v>
      </c>
      <c r="BC89" s="2">
        <v>0</v>
      </c>
      <c r="BD89" s="2">
        <v>55551</v>
      </c>
      <c r="BE89" s="2" t="s">
        <v>201</v>
      </c>
      <c r="BF89" s="2">
        <v>6</v>
      </c>
      <c r="BG89" s="2">
        <f>IF(BE89="","",95400+COUNTA($BE$3:BE89))</f>
        <v>95457</v>
      </c>
      <c r="BH89" s="10">
        <v>44004</v>
      </c>
      <c r="BI89" s="10">
        <v>44019</v>
      </c>
      <c r="BJ89" s="89">
        <v>44140.706956018519</v>
      </c>
      <c r="BK89" s="90" t="str">
        <f t="shared" si="59"/>
        <v>55551</v>
      </c>
      <c r="BL89" s="90">
        <f t="shared" si="60"/>
        <v>0</v>
      </c>
      <c r="BM89" s="90">
        <f>IF(BQ89="","",COUNTA($BQ$3:BQ89))</f>
        <v>81</v>
      </c>
      <c r="BN89" s="90" t="str">
        <f t="shared" si="61"/>
        <v>4T  9       C</v>
      </c>
      <c r="BO89" s="90">
        <f t="shared" si="62"/>
        <v>6</v>
      </c>
      <c r="BP89" s="90" t="str">
        <f t="shared" si="63"/>
        <v>C</v>
      </c>
      <c r="BQ89" s="90" t="s">
        <v>221</v>
      </c>
      <c r="BR89" s="91">
        <f t="shared" si="64"/>
        <v>44034</v>
      </c>
      <c r="BS89" s="91" t="str">
        <f t="shared" si="65"/>
        <v/>
      </c>
      <c r="BT89" s="91">
        <f t="shared" si="66"/>
        <v>44004</v>
      </c>
      <c r="BU89" s="91">
        <f t="shared" si="67"/>
        <v>44019</v>
      </c>
      <c r="BV89" s="90" t="str">
        <f t="shared" si="68"/>
        <v/>
      </c>
      <c r="BW89" s="90" t="str">
        <f t="shared" si="69"/>
        <v/>
      </c>
      <c r="BX89" s="84">
        <v>1</v>
      </c>
      <c r="BY89" s="90" t="str">
        <f t="shared" si="33"/>
        <v>4T  9       C</v>
      </c>
      <c r="BZ89" s="12">
        <f t="shared" si="47"/>
        <v>44160.640208333331</v>
      </c>
      <c r="CA89" s="2">
        <f t="shared" si="48"/>
        <v>362</v>
      </c>
      <c r="CB89" s="2">
        <f t="shared" si="49"/>
        <v>55551</v>
      </c>
      <c r="CC89" s="2">
        <f t="shared" si="50"/>
        <v>0</v>
      </c>
      <c r="CD89" s="2">
        <f>IF(E89=15,IF(F89="S","",N90),IF(E89=11,IF(F89="P","",N88),IF(BX89="",IF(N89="","",N89),IF(BX89=2,"",IF(OR(BX89=0),100000+COUNTIF(BX$3:BX89,0),IF(N89="","",N89))))))</f>
        <v>94074</v>
      </c>
      <c r="CE89" s="2" t="str">
        <f t="shared" si="45"/>
        <v>4T  9       C</v>
      </c>
      <c r="CF89" s="2">
        <f t="shared" si="46"/>
        <v>6</v>
      </c>
      <c r="CG89" s="2">
        <f t="shared" si="51"/>
        <v>0</v>
      </c>
      <c r="CH89" s="10">
        <f t="shared" si="52"/>
        <v>44034</v>
      </c>
      <c r="CI89" s="10" t="str">
        <f t="shared" si="53"/>
        <v/>
      </c>
      <c r="CJ89" s="10">
        <f t="shared" si="54"/>
        <v>44004</v>
      </c>
      <c r="CK89" s="2">
        <f t="shared" si="55"/>
        <v>16</v>
      </c>
      <c r="CL89" s="2" t="str">
        <f t="shared" si="56"/>
        <v/>
      </c>
      <c r="CM89" s="2" t="str">
        <f t="shared" si="57"/>
        <v/>
      </c>
      <c r="CN89" s="2">
        <f>IF($E89=15,IF($F89="S","",IF(X90=0,"",X90)),IF($E89=11,IF($F89="P","",IF(X88=0,"",X88)),IF($BX89="",IF(X89="","",X89),IF($BX89=2,"",IF(OR($BX89=0),IF(A89="T_Tosai",101000+COUNTIF($BX$3:$BX89,0),""),IF(X89="","",X89))))))</f>
        <v>94569</v>
      </c>
      <c r="CO89" s="2" t="str">
        <f>IF($E89=15,IF($F89="S","",IF(Y90=0,"",Y90)),IF($E89=11,IF($F89="P","",IF(Y88=0,"",Y88)),IF($BX89="",IF(Y89="","",Y89),IF($BX89=2,"",IF(OR($BX89=0),IF(A89="T_Kyokyu",102000+COUNTIF($BX$3:$BX89,0),""),IF(Y89="","",Y89))))))</f>
        <v/>
      </c>
      <c r="CP89" s="2">
        <f>IF($E89=15,IF($F89="S","",IF(Z90=0,"",Z90)),IF($E89=11,IF($F89="P","",IF(Z88=0,"",Z88)),IF($BX89="",IF(Z89="","",Z89),IF($BX89=2,"",IF(OR($BX89=0),IF(B89="T_Sogumi",103000+COUNTIF($BX$3:$BX89,0),""),IF(Z89="","",Z89))))))</f>
        <v>97569</v>
      </c>
    </row>
    <row r="90" spans="1:94">
      <c r="A90" s="7" t="s">
        <v>71</v>
      </c>
      <c r="B90" s="7" t="s">
        <v>73</v>
      </c>
      <c r="C90" s="48" t="s">
        <v>210</v>
      </c>
      <c r="D90" s="48" t="s">
        <v>210</v>
      </c>
      <c r="E90" s="3">
        <v>1</v>
      </c>
      <c r="F90" s="3" t="s">
        <v>25</v>
      </c>
      <c r="G90" s="3" t="s">
        <v>26</v>
      </c>
      <c r="H90" s="3" t="s">
        <v>27</v>
      </c>
      <c r="I90" s="16" t="s">
        <v>69</v>
      </c>
      <c r="J90" s="30">
        <v>44139.704409722224</v>
      </c>
      <c r="K90" s="15">
        <v>362</v>
      </c>
      <c r="L90" s="15">
        <v>55551</v>
      </c>
      <c r="M90" s="15">
        <v>0</v>
      </c>
      <c r="N90" s="15">
        <f>IF(AD90="","",94000+COUNTA($AD$3:AD90))</f>
        <v>94075</v>
      </c>
      <c r="O90" s="15" t="s">
        <v>83</v>
      </c>
      <c r="P90" s="15">
        <v>7</v>
      </c>
      <c r="Q90" s="15">
        <v>0</v>
      </c>
      <c r="R90" s="19">
        <v>43987</v>
      </c>
      <c r="S90" s="19"/>
      <c r="T90" s="19">
        <v>43987</v>
      </c>
      <c r="U90" s="15">
        <v>16</v>
      </c>
      <c r="V90" s="15"/>
      <c r="W90" s="15"/>
      <c r="X90" s="32">
        <f>IF(R90="","",94500+COUNTA($R$3:R90))</f>
        <v>94570</v>
      </c>
      <c r="Y90" s="32"/>
      <c r="Z90" s="32">
        <f>IF(T90="","",97500+COUNTA($T$3:T90))</f>
        <v>97570</v>
      </c>
      <c r="AA90" s="30">
        <v>44139.704409722224</v>
      </c>
      <c r="AB90" s="32">
        <f t="shared" si="58"/>
        <v>1001</v>
      </c>
      <c r="AC90" s="32">
        <f>IF(AB90="","",COUNTIF($AB$3:AB90,1001))</f>
        <v>70</v>
      </c>
      <c r="AD90" s="19" t="s">
        <v>83</v>
      </c>
      <c r="AE90" s="32">
        <v>7</v>
      </c>
      <c r="AF90" s="19" t="s">
        <v>25</v>
      </c>
      <c r="AG90" s="19" t="s">
        <v>143</v>
      </c>
      <c r="AH90" s="19">
        <v>43987</v>
      </c>
      <c r="AI90" s="19"/>
      <c r="AJ90" s="19">
        <v>43987</v>
      </c>
      <c r="AK90" s="19">
        <v>44002</v>
      </c>
      <c r="AL90" s="30">
        <v>44138.448310185187</v>
      </c>
      <c r="AM90" s="15">
        <v>0</v>
      </c>
      <c r="AN90" s="15">
        <v>55551</v>
      </c>
      <c r="AO90" s="15" t="s">
        <v>84</v>
      </c>
      <c r="AP90" s="15">
        <v>7</v>
      </c>
      <c r="AQ90" s="15">
        <f>IF(AO90="","",95000+COUNTA($AO$3:AO90))</f>
        <v>95058</v>
      </c>
      <c r="AR90" s="19">
        <v>44017</v>
      </c>
      <c r="AS90" s="30"/>
      <c r="AT90" s="15"/>
      <c r="AU90" s="15"/>
      <c r="AV90" s="15"/>
      <c r="AW90" s="15"/>
      <c r="AX90" s="15"/>
      <c r="AY90" s="15"/>
      <c r="AZ90" s="15" t="str">
        <f>IF(AV90="","",95200+COUNTA($AV$3:AV90))</f>
        <v/>
      </c>
      <c r="BA90" s="15"/>
      <c r="BB90" s="30">
        <v>44138.379212962966</v>
      </c>
      <c r="BC90" s="15">
        <v>0</v>
      </c>
      <c r="BD90" s="15">
        <v>55551</v>
      </c>
      <c r="BE90" s="15" t="s">
        <v>84</v>
      </c>
      <c r="BF90" s="15">
        <v>7</v>
      </c>
      <c r="BG90" s="15">
        <f>IF(BE90="","",95400+COUNTA($BE$3:BE90))</f>
        <v>95458</v>
      </c>
      <c r="BH90" s="19">
        <v>43986</v>
      </c>
      <c r="BI90" s="19">
        <v>44002</v>
      </c>
      <c r="BJ90" s="96">
        <v>44140.706956018519</v>
      </c>
      <c r="BK90" s="97" t="str">
        <f t="shared" si="59"/>
        <v>55551</v>
      </c>
      <c r="BL90" s="97">
        <f t="shared" si="60"/>
        <v>0</v>
      </c>
      <c r="BM90" s="97">
        <f>IF(BQ90="","",COUNTA($BQ$3:BQ90))</f>
        <v>82</v>
      </c>
      <c r="BN90" s="97" t="str">
        <f t="shared" si="61"/>
        <v>2T  2       P</v>
      </c>
      <c r="BO90" s="97">
        <f t="shared" si="62"/>
        <v>7</v>
      </c>
      <c r="BP90" s="97" t="str">
        <f t="shared" si="63"/>
        <v>P</v>
      </c>
      <c r="BQ90" s="97" t="s">
        <v>219</v>
      </c>
      <c r="BR90" s="106">
        <f t="shared" si="64"/>
        <v>44017</v>
      </c>
      <c r="BS90" s="106" t="str">
        <f t="shared" si="65"/>
        <v/>
      </c>
      <c r="BT90" s="106">
        <f t="shared" si="66"/>
        <v>43986</v>
      </c>
      <c r="BU90" s="106">
        <f t="shared" si="67"/>
        <v>44002</v>
      </c>
      <c r="BV90" s="105" t="str">
        <f t="shared" si="68"/>
        <v/>
      </c>
      <c r="BW90" s="105" t="str">
        <f t="shared" si="69"/>
        <v/>
      </c>
      <c r="BX90" s="107">
        <v>1</v>
      </c>
      <c r="BY90" s="105" t="str">
        <f t="shared" ref="BY90:BY153" si="70">IF(BX90&lt;&gt;1,"",IF(E90=11,AD89,IF(E90=15,AD91,AD90)))</f>
        <v>2T  2       C</v>
      </c>
      <c r="BZ90" s="30">
        <f t="shared" si="47"/>
        <v>44160.640208333331</v>
      </c>
      <c r="CA90" s="15">
        <f t="shared" si="48"/>
        <v>362</v>
      </c>
      <c r="CB90" s="15">
        <f t="shared" si="49"/>
        <v>55551</v>
      </c>
      <c r="CC90" s="15">
        <f t="shared" si="50"/>
        <v>0</v>
      </c>
      <c r="CD90" s="15">
        <f>IF(E90=15,IF(F90="S","",N91),IF(E90=11,IF(F90="P","",N89),IF(BX90="",IF(N90="","",N90),IF(BX90=2,"",IF(OR(BX90=0),100000+COUNTIF(BX$3:BX90,0),IF(N90="","",N90))))))</f>
        <v>94075</v>
      </c>
      <c r="CE90" s="15" t="str">
        <f t="shared" si="45"/>
        <v>2T  2       P</v>
      </c>
      <c r="CF90" s="15">
        <f t="shared" si="46"/>
        <v>7</v>
      </c>
      <c r="CG90" s="15">
        <f t="shared" si="51"/>
        <v>0</v>
      </c>
      <c r="CH90" s="19">
        <f t="shared" si="52"/>
        <v>44017</v>
      </c>
      <c r="CI90" s="19" t="str">
        <f t="shared" si="53"/>
        <v/>
      </c>
      <c r="CJ90" s="19">
        <f t="shared" si="54"/>
        <v>43986</v>
      </c>
      <c r="CK90" s="15">
        <f t="shared" si="55"/>
        <v>17</v>
      </c>
      <c r="CL90" s="15" t="str">
        <f t="shared" si="56"/>
        <v/>
      </c>
      <c r="CM90" s="15" t="str">
        <f t="shared" si="57"/>
        <v/>
      </c>
      <c r="CN90" s="15">
        <f>IF($E90=15,IF($F90="S","",IF(X91=0,"",X91)),IF($E90=11,IF($F90="P","",IF(X89=0,"",X89)),IF($BX90="",IF(X90="","",X90),IF($BX90=2,"",IF(OR($BX90=0),IF(A90="T_Tosai",101000+COUNTIF($BX$3:$BX90,0),""),IF(X90="","",X90))))))</f>
        <v>94570</v>
      </c>
      <c r="CO90" s="15" t="str">
        <f>IF($E90=15,IF($F90="S","",IF(Y91=0,"",Y91)),IF($E90=11,IF($F90="P","",IF(Y89=0,"",Y89)),IF($BX90="",IF(Y90="","",Y90),IF($BX90=2,"",IF(OR($BX90=0),IF(A90="T_Kyokyu",102000+COUNTIF($BX$3:$BX90,0),""),IF(Y90="","",Y90))))))</f>
        <v/>
      </c>
      <c r="CP90" s="15">
        <f>IF($E90=15,IF($F90="S","",IF(Z91=0,"",Z91)),IF($E90=11,IF($F90="P","",IF(Z89=0,"",Z89)),IF($BX90="",IF(Z90="","",Z90),IF($BX90=2,"",IF(OR($BX90=0),IF(B90="T_Sogumi",103000+COUNTIF($BX$3:$BX90,0),""),IF(Z90="","",Z90))))))</f>
        <v>97570</v>
      </c>
    </row>
    <row r="91" spans="1:94">
      <c r="A91" s="7" t="s">
        <v>71</v>
      </c>
      <c r="B91" s="7" t="s">
        <v>73</v>
      </c>
      <c r="C91" s="49" t="s">
        <v>210</v>
      </c>
      <c r="D91" s="49" t="s">
        <v>210</v>
      </c>
      <c r="E91" s="4">
        <v>1</v>
      </c>
      <c r="F91" s="4"/>
      <c r="G91" s="4" t="s">
        <v>28</v>
      </c>
      <c r="H91" s="4"/>
      <c r="I91" s="17" t="s">
        <v>70</v>
      </c>
      <c r="J91" s="4"/>
      <c r="K91" s="4"/>
      <c r="L91" s="4"/>
      <c r="M91" s="4"/>
      <c r="N91" s="4" t="str">
        <f>IF(AD91="","",94000+COUNTA($AD$3:AD91))</f>
        <v/>
      </c>
      <c r="O91" s="4"/>
      <c r="P91" s="4"/>
      <c r="Q91" s="4"/>
      <c r="R91" s="9"/>
      <c r="S91" s="9"/>
      <c r="T91" s="9"/>
      <c r="U91" s="4"/>
      <c r="V91" s="4"/>
      <c r="W91" s="4"/>
      <c r="X91" s="33" t="str">
        <f>IF(R91="","",94500+COUNTA($R$3:R91))</f>
        <v/>
      </c>
      <c r="Y91" s="33"/>
      <c r="Z91" s="33" t="str">
        <f>IF(T91="","",97500+COUNTA($T$3:T91))</f>
        <v/>
      </c>
      <c r="AA91" s="6" t="s">
        <v>134</v>
      </c>
      <c r="AB91" s="33" t="str">
        <f t="shared" si="58"/>
        <v/>
      </c>
      <c r="AC91" s="33" t="str">
        <f>IF(AB91="","",COUNTIF($AB$3:AB91,1001))</f>
        <v/>
      </c>
      <c r="AD91" s="9" t="s">
        <v>134</v>
      </c>
      <c r="AE91" s="33" t="s">
        <v>134</v>
      </c>
      <c r="AF91" s="9" t="s">
        <v>134</v>
      </c>
      <c r="AG91" s="9" t="s">
        <v>134</v>
      </c>
      <c r="AH91" s="9" t="s">
        <v>134</v>
      </c>
      <c r="AI91" s="9"/>
      <c r="AJ91" s="9" t="s">
        <v>134</v>
      </c>
      <c r="AK91" s="9"/>
      <c r="AL91" s="6">
        <v>44138.448310185187</v>
      </c>
      <c r="AM91" s="4">
        <v>0</v>
      </c>
      <c r="AN91" s="4">
        <v>55551</v>
      </c>
      <c r="AO91" s="4" t="s">
        <v>85</v>
      </c>
      <c r="AP91" s="4">
        <v>7</v>
      </c>
      <c r="AQ91" s="4">
        <f>IF(AO91="","",95000+COUNTA($AO$3:AO91))</f>
        <v>95059</v>
      </c>
      <c r="AR91" s="9">
        <v>44018</v>
      </c>
      <c r="AS91" s="6"/>
      <c r="AT91" s="4"/>
      <c r="AU91" s="4"/>
      <c r="AV91" s="4"/>
      <c r="AW91" s="4"/>
      <c r="AX91" s="4"/>
      <c r="AY91" s="4"/>
      <c r="AZ91" s="4" t="str">
        <f>IF(AV91="","",95200+COUNTA($AV$3:AV91))</f>
        <v/>
      </c>
      <c r="BA91" s="4"/>
      <c r="BB91" s="6">
        <v>44138.379212962966</v>
      </c>
      <c r="BC91" s="4">
        <v>0</v>
      </c>
      <c r="BD91" s="4">
        <v>55551</v>
      </c>
      <c r="BE91" s="4" t="s">
        <v>85</v>
      </c>
      <c r="BF91" s="4">
        <v>7</v>
      </c>
      <c r="BG91" s="4">
        <f>IF(BE91="","",95400+COUNTA($BE$3:BE91))</f>
        <v>95459</v>
      </c>
      <c r="BH91" s="9">
        <v>43988</v>
      </c>
      <c r="BI91" s="9">
        <v>44004</v>
      </c>
      <c r="BJ91" s="100">
        <v>44140.706956018519</v>
      </c>
      <c r="BK91" s="101" t="str">
        <f t="shared" si="59"/>
        <v>55551</v>
      </c>
      <c r="BL91" s="101">
        <f t="shared" si="60"/>
        <v>0</v>
      </c>
      <c r="BM91" s="101">
        <f>IF(BQ91="","",COUNTA($BQ$3:BQ91))</f>
        <v>83</v>
      </c>
      <c r="BN91" s="101" t="str">
        <f t="shared" si="61"/>
        <v>2T  2       S</v>
      </c>
      <c r="BO91" s="101">
        <f t="shared" si="62"/>
        <v>7</v>
      </c>
      <c r="BP91" s="101" t="str">
        <f t="shared" si="63"/>
        <v>S</v>
      </c>
      <c r="BQ91" s="101" t="s">
        <v>288</v>
      </c>
      <c r="BR91" s="102">
        <f t="shared" si="64"/>
        <v>44018</v>
      </c>
      <c r="BS91" s="102" t="str">
        <f t="shared" si="65"/>
        <v/>
      </c>
      <c r="BT91" s="102">
        <f t="shared" si="66"/>
        <v>43988</v>
      </c>
      <c r="BU91" s="102">
        <f t="shared" si="67"/>
        <v>44004</v>
      </c>
      <c r="BV91" s="101" t="str">
        <f t="shared" si="68"/>
        <v/>
      </c>
      <c r="BW91" s="101" t="str">
        <f t="shared" si="69"/>
        <v/>
      </c>
      <c r="BX91" s="103">
        <v>0</v>
      </c>
      <c r="BY91" s="101" t="str">
        <f t="shared" si="70"/>
        <v/>
      </c>
      <c r="BZ91" s="6">
        <f t="shared" si="47"/>
        <v>44160.640208333331</v>
      </c>
      <c r="CA91" s="4">
        <f t="shared" si="48"/>
        <v>362</v>
      </c>
      <c r="CB91" s="4">
        <f t="shared" si="49"/>
        <v>55551</v>
      </c>
      <c r="CC91" s="4">
        <f t="shared" si="50"/>
        <v>0</v>
      </c>
      <c r="CD91" s="4">
        <f>IF(E91=15,IF(F91="S","",N92),IF(E91=11,IF(F91="P","",N90),IF(BX91="",IF(N91="","",N91),IF(BX91=2,"",IF(OR(BX91=0),100000+COUNTIF(BX$3:BX91,0),IF(N91="","",N91))))))</f>
        <v>100013</v>
      </c>
      <c r="CE91" s="4" t="str">
        <f t="shared" si="45"/>
        <v>2T  2       S</v>
      </c>
      <c r="CF91" s="4">
        <f t="shared" si="46"/>
        <v>7</v>
      </c>
      <c r="CG91" s="4">
        <f t="shared" si="51"/>
        <v>0</v>
      </c>
      <c r="CH91" s="9">
        <f t="shared" si="52"/>
        <v>44018</v>
      </c>
      <c r="CI91" s="9" t="str">
        <f t="shared" si="53"/>
        <v/>
      </c>
      <c r="CJ91" s="9">
        <f t="shared" si="54"/>
        <v>43988</v>
      </c>
      <c r="CK91" s="4">
        <f t="shared" si="55"/>
        <v>17</v>
      </c>
      <c r="CL91" s="4" t="str">
        <f t="shared" si="56"/>
        <v/>
      </c>
      <c r="CM91" s="4" t="str">
        <f t="shared" si="57"/>
        <v/>
      </c>
      <c r="CN91" s="4">
        <f>IF($E91=15,IF($F91="S","",IF(X92=0,"",X92)),IF($E91=11,IF($F91="P","",IF(X90=0,"",X90)),IF($BX91="",IF(X91="","",X91),IF($BX91=2,"",IF(OR($BX91=0),IF(A91="T_Tosai",101000+COUNTIF($BX$3:$BX91,0),""),IF(X91="","",X91))))))</f>
        <v>101013</v>
      </c>
      <c r="CO91" s="4" t="str">
        <f>IF($E91=15,IF($F91="S","",IF(Y92=0,"",Y92)),IF($E91=11,IF($F91="P","",IF(Y90=0,"",Y90)),IF($BX91="",IF(Y91="","",Y91),IF($BX91=2,"",IF(OR($BX91=0),IF(A91="T_Kyokyu",102000+COUNTIF($BX$3:$BX91,0),""),IF(Y91="","",Y91))))))</f>
        <v/>
      </c>
      <c r="CP91" s="4">
        <f>IF($E91=15,IF($F91="S","",IF(Z92=0,"",Z92)),IF($E91=11,IF($F91="P","",IF(Z90=0,"",Z90)),IF($BX91="",IF(Z91="","",Z91),IF($BX91=2,"",IF(OR($BX91=0),IF(B91="T_Sogumi",103000+COUNTIF($BX$3:$BX91,0),""),IF(Z91="","",Z91))))))</f>
        <v>103013</v>
      </c>
    </row>
    <row r="92" spans="1:94">
      <c r="A92" s="7" t="s">
        <v>71</v>
      </c>
      <c r="B92" s="7" t="s">
        <v>73</v>
      </c>
      <c r="C92" s="49" t="s">
        <v>210</v>
      </c>
      <c r="D92" s="49" t="s">
        <v>210</v>
      </c>
      <c r="E92" s="2">
        <v>2</v>
      </c>
      <c r="F92" s="2" t="s">
        <v>25</v>
      </c>
      <c r="G92" s="2" t="s">
        <v>26</v>
      </c>
      <c r="H92" s="2" t="s">
        <v>29</v>
      </c>
      <c r="I92" s="14" t="s">
        <v>69</v>
      </c>
      <c r="J92" s="12">
        <v>44139.704409722224</v>
      </c>
      <c r="K92" s="2">
        <v>362</v>
      </c>
      <c r="L92" s="2">
        <v>55551</v>
      </c>
      <c r="M92" s="2">
        <v>0</v>
      </c>
      <c r="N92" s="2">
        <f>IF(AD92="","",94000+COUNTA($AD$3:AD92))</f>
        <v>94077</v>
      </c>
      <c r="O92" s="2" t="s">
        <v>83</v>
      </c>
      <c r="P92" s="2">
        <v>6</v>
      </c>
      <c r="Q92" s="2">
        <v>0</v>
      </c>
      <c r="R92" s="20">
        <v>43989</v>
      </c>
      <c r="S92" s="10"/>
      <c r="T92" s="20">
        <v>43989</v>
      </c>
      <c r="U92" s="2">
        <v>16</v>
      </c>
      <c r="V92" s="2"/>
      <c r="W92" s="2"/>
      <c r="X92" s="34">
        <f>IF(R92="","",94500+COUNTA($R$3:R92))</f>
        <v>94571</v>
      </c>
      <c r="Y92" s="35"/>
      <c r="Z92" s="35">
        <f>IF(T92="","",97500+COUNTA($T$3:T92))</f>
        <v>97571</v>
      </c>
      <c r="AA92" s="12">
        <v>44139.704409722224</v>
      </c>
      <c r="AB92" s="35">
        <f t="shared" si="58"/>
        <v>1001</v>
      </c>
      <c r="AC92" s="35">
        <f>IF(AB92="","",COUNTIF($AB$3:AB92,1001))</f>
        <v>71</v>
      </c>
      <c r="AD92" s="10" t="s">
        <v>83</v>
      </c>
      <c r="AE92" s="35">
        <v>6</v>
      </c>
      <c r="AF92" s="10" t="s">
        <v>25</v>
      </c>
      <c r="AG92" s="10" t="s">
        <v>143</v>
      </c>
      <c r="AH92" s="10">
        <v>43989</v>
      </c>
      <c r="AI92" s="10"/>
      <c r="AJ92" s="10">
        <v>43989</v>
      </c>
      <c r="AK92" s="10">
        <v>44004</v>
      </c>
      <c r="AL92" s="12">
        <v>44138.448310185187</v>
      </c>
      <c r="AM92" s="2">
        <v>0</v>
      </c>
      <c r="AN92" s="2">
        <v>55551</v>
      </c>
      <c r="AO92" s="2" t="s">
        <v>84</v>
      </c>
      <c r="AP92" s="2">
        <v>6</v>
      </c>
      <c r="AQ92" s="3">
        <f>IF(AO92="","",95000+COUNTA($AO$3:AO92))</f>
        <v>95060</v>
      </c>
      <c r="AR92" s="20">
        <v>44019</v>
      </c>
      <c r="AS92" s="38"/>
      <c r="AT92" s="13"/>
      <c r="AU92" s="13"/>
      <c r="AV92" s="13"/>
      <c r="AW92" s="13"/>
      <c r="AX92" s="13"/>
      <c r="AY92" s="13"/>
      <c r="AZ92" s="13" t="str">
        <f>IF(AV92="","",95200+COUNTA($AV$3:AV92))</f>
        <v/>
      </c>
      <c r="BA92" s="13"/>
      <c r="BB92" s="12">
        <v>44138.379212962966</v>
      </c>
      <c r="BC92" s="2">
        <v>0</v>
      </c>
      <c r="BD92" s="2">
        <v>55551</v>
      </c>
      <c r="BE92" s="2" t="s">
        <v>84</v>
      </c>
      <c r="BF92" s="2">
        <v>6</v>
      </c>
      <c r="BG92" s="3">
        <f>IF(BE92="","",95400+COUNTA($BE$3:BE92))</f>
        <v>95460</v>
      </c>
      <c r="BH92" s="20">
        <v>43989</v>
      </c>
      <c r="BI92" s="20">
        <v>44005</v>
      </c>
      <c r="BJ92" s="89">
        <v>44140.706956018519</v>
      </c>
      <c r="BK92" s="90" t="str">
        <f t="shared" si="59"/>
        <v>55551</v>
      </c>
      <c r="BL92" s="90">
        <f t="shared" si="60"/>
        <v>0</v>
      </c>
      <c r="BM92" s="90">
        <f>IF(BQ92="","",COUNTA($BQ$3:BQ92))</f>
        <v>84</v>
      </c>
      <c r="BN92" s="90" t="str">
        <f t="shared" si="61"/>
        <v>2T  2       P</v>
      </c>
      <c r="BO92" s="90">
        <f t="shared" si="62"/>
        <v>6</v>
      </c>
      <c r="BP92" s="90" t="str">
        <f t="shared" si="63"/>
        <v>P</v>
      </c>
      <c r="BQ92" s="90" t="s">
        <v>219</v>
      </c>
      <c r="BR92" s="91">
        <f t="shared" si="64"/>
        <v>44019</v>
      </c>
      <c r="BS92" s="91" t="str">
        <f t="shared" si="65"/>
        <v/>
      </c>
      <c r="BT92" s="91">
        <f t="shared" si="66"/>
        <v>43989</v>
      </c>
      <c r="BU92" s="91">
        <f t="shared" si="67"/>
        <v>44005</v>
      </c>
      <c r="BV92" s="90" t="str">
        <f t="shared" si="68"/>
        <v/>
      </c>
      <c r="BW92" s="90" t="str">
        <f t="shared" si="69"/>
        <v/>
      </c>
      <c r="BX92" s="84">
        <v>1</v>
      </c>
      <c r="BY92" s="90" t="str">
        <f t="shared" si="70"/>
        <v>2T  2       C</v>
      </c>
      <c r="BZ92" s="12">
        <f t="shared" si="47"/>
        <v>44160.640208333331</v>
      </c>
      <c r="CA92" s="2">
        <f t="shared" si="48"/>
        <v>362</v>
      </c>
      <c r="CB92" s="2">
        <f t="shared" si="49"/>
        <v>55551</v>
      </c>
      <c r="CC92" s="2">
        <f t="shared" si="50"/>
        <v>0</v>
      </c>
      <c r="CD92" s="2">
        <f>IF(E92=15,IF(F92="S","",N93),IF(E92=11,IF(F92="P","",N91),IF(BX92="",IF(N92="","",N92),IF(BX92=2,"",IF(OR(BX92=0),100000+COUNTIF(BX$3:BX92,0),IF(N92="","",N92))))))</f>
        <v>94077</v>
      </c>
      <c r="CE92" s="2" t="str">
        <f t="shared" si="45"/>
        <v>2T  2       P</v>
      </c>
      <c r="CF92" s="2">
        <f t="shared" si="46"/>
        <v>6</v>
      </c>
      <c r="CG92" s="2">
        <f t="shared" si="51"/>
        <v>0</v>
      </c>
      <c r="CH92" s="10">
        <f t="shared" si="52"/>
        <v>44019</v>
      </c>
      <c r="CI92" s="10" t="str">
        <f t="shared" si="53"/>
        <v/>
      </c>
      <c r="CJ92" s="10">
        <f t="shared" si="54"/>
        <v>43989</v>
      </c>
      <c r="CK92" s="2">
        <f t="shared" si="55"/>
        <v>17</v>
      </c>
      <c r="CL92" s="2" t="str">
        <f t="shared" si="56"/>
        <v/>
      </c>
      <c r="CM92" s="2" t="str">
        <f t="shared" si="57"/>
        <v/>
      </c>
      <c r="CN92" s="2">
        <f>IF($E92=15,IF($F92="S","",IF(X93=0,"",X93)),IF($E92=11,IF($F92="P","",IF(X91=0,"",X91)),IF($BX92="",IF(X92="","",X92),IF($BX92=2,"",IF(OR($BX92=0),IF(A92="T_Tosai",101000+COUNTIF($BX$3:$BX92,0),""),IF(X92="","",X92))))))</f>
        <v>94571</v>
      </c>
      <c r="CO92" s="2" t="str">
        <f>IF($E92=15,IF($F92="S","",IF(Y93=0,"",Y93)),IF($E92=11,IF($F92="P","",IF(Y91=0,"",Y91)),IF($BX92="",IF(Y92="","",Y92),IF($BX92=2,"",IF(OR($BX92=0),IF(A92="T_Kyokyu",102000+COUNTIF($BX$3:$BX92,0),""),IF(Y92="","",Y92))))))</f>
        <v/>
      </c>
      <c r="CP92" s="2">
        <f>IF($E92=15,IF($F92="S","",IF(Z93=0,"",Z93)),IF($E92=11,IF($F92="P","",IF(Z91=0,"",Z91)),IF($BX92="",IF(Z92="","",Z92),IF($BX92=2,"",IF(OR($BX92=0),IF(B92="T_Sogumi",103000+COUNTIF($BX$3:$BX92,0),""),IF(Z92="","",Z92))))))</f>
        <v>97571</v>
      </c>
    </row>
    <row r="93" spans="1:94">
      <c r="A93" s="7" t="s">
        <v>71</v>
      </c>
      <c r="B93" s="7" t="s">
        <v>73</v>
      </c>
      <c r="C93" s="49" t="s">
        <v>210</v>
      </c>
      <c r="D93" s="49" t="s">
        <v>210</v>
      </c>
      <c r="E93" s="2">
        <v>3</v>
      </c>
      <c r="F93" s="2" t="s">
        <v>25</v>
      </c>
      <c r="G93" s="2" t="s">
        <v>28</v>
      </c>
      <c r="H93" s="2" t="s">
        <v>30</v>
      </c>
      <c r="I93" s="14" t="s">
        <v>69</v>
      </c>
      <c r="J93" s="12">
        <v>44139.704409722224</v>
      </c>
      <c r="K93" s="2">
        <v>362</v>
      </c>
      <c r="L93" s="2">
        <v>55551</v>
      </c>
      <c r="M93" s="2">
        <v>0</v>
      </c>
      <c r="N93" s="2">
        <f>IF(AD93="","",94000+COUNTA($AD$3:AD93))</f>
        <v>94078</v>
      </c>
      <c r="O93" s="2" t="s">
        <v>83</v>
      </c>
      <c r="P93" s="2">
        <v>5</v>
      </c>
      <c r="Q93" s="2">
        <v>0</v>
      </c>
      <c r="R93" s="20">
        <v>43990</v>
      </c>
      <c r="S93" s="10"/>
      <c r="T93" s="20">
        <v>43990</v>
      </c>
      <c r="U93" s="2">
        <v>16</v>
      </c>
      <c r="V93" s="2"/>
      <c r="W93" s="2"/>
      <c r="X93" s="34">
        <f>IF(R93="","",94500+COUNTA($R$3:R93))</f>
        <v>94572</v>
      </c>
      <c r="Y93" s="35"/>
      <c r="Z93" s="35">
        <f>IF(T93="","",97500+COUNTA($T$3:T93))</f>
        <v>97572</v>
      </c>
      <c r="AA93" s="12">
        <v>44139.704409722224</v>
      </c>
      <c r="AB93" s="35">
        <f t="shared" si="58"/>
        <v>1001</v>
      </c>
      <c r="AC93" s="35">
        <f>IF(AB93="","",COUNTIF($AB$3:AB93,1001))</f>
        <v>72</v>
      </c>
      <c r="AD93" s="10" t="s">
        <v>83</v>
      </c>
      <c r="AE93" s="35">
        <v>5</v>
      </c>
      <c r="AF93" s="10" t="s">
        <v>25</v>
      </c>
      <c r="AG93" s="10" t="s">
        <v>143</v>
      </c>
      <c r="AH93" s="10">
        <v>43990</v>
      </c>
      <c r="AI93" s="10"/>
      <c r="AJ93" s="10">
        <v>43990</v>
      </c>
      <c r="AK93" s="10">
        <v>44005</v>
      </c>
      <c r="AL93" s="12">
        <v>44138.448310185187</v>
      </c>
      <c r="AM93" s="2">
        <v>0</v>
      </c>
      <c r="AN93" s="2">
        <v>55551</v>
      </c>
      <c r="AO93" s="2" t="s">
        <v>85</v>
      </c>
      <c r="AP93" s="2">
        <v>5</v>
      </c>
      <c r="AQ93" s="3">
        <f>IF(AO93="","",95000+COUNTA($AO$3:AO93))</f>
        <v>95061</v>
      </c>
      <c r="AR93" s="20">
        <v>44020</v>
      </c>
      <c r="AS93" s="38"/>
      <c r="AT93" s="13"/>
      <c r="AU93" s="13"/>
      <c r="AV93" s="13"/>
      <c r="AW93" s="13"/>
      <c r="AX93" s="13"/>
      <c r="AY93" s="13"/>
      <c r="AZ93" s="13" t="str">
        <f>IF(AV93="","",95200+COUNTA($AV$3:AV93))</f>
        <v/>
      </c>
      <c r="BA93" s="13"/>
      <c r="BB93" s="12">
        <v>44138.379212962966</v>
      </c>
      <c r="BC93" s="2">
        <v>0</v>
      </c>
      <c r="BD93" s="2">
        <v>55551</v>
      </c>
      <c r="BE93" s="2" t="s">
        <v>85</v>
      </c>
      <c r="BF93" s="2">
        <v>5</v>
      </c>
      <c r="BG93" s="3">
        <f>IF(BE93="","",95400+COUNTA($BE$3:BE93))</f>
        <v>95461</v>
      </c>
      <c r="BH93" s="20">
        <v>43986</v>
      </c>
      <c r="BI93" s="20">
        <v>44006</v>
      </c>
      <c r="BJ93" s="89">
        <v>44140.706956018519</v>
      </c>
      <c r="BK93" s="90" t="str">
        <f t="shared" si="59"/>
        <v>55551</v>
      </c>
      <c r="BL93" s="90">
        <f t="shared" si="60"/>
        <v>0</v>
      </c>
      <c r="BM93" s="90">
        <f>IF(BQ93="","",COUNTA($BQ$3:BQ93))</f>
        <v>85</v>
      </c>
      <c r="BN93" s="90" t="str">
        <f t="shared" si="61"/>
        <v>2T  2       S</v>
      </c>
      <c r="BO93" s="90">
        <f t="shared" si="62"/>
        <v>5</v>
      </c>
      <c r="BP93" s="90" t="str">
        <f t="shared" si="63"/>
        <v>S</v>
      </c>
      <c r="BQ93" s="90" t="s">
        <v>219</v>
      </c>
      <c r="BR93" s="91">
        <f t="shared" si="64"/>
        <v>44020</v>
      </c>
      <c r="BS93" s="91" t="str">
        <f t="shared" si="65"/>
        <v/>
      </c>
      <c r="BT93" s="91">
        <f t="shared" si="66"/>
        <v>43986</v>
      </c>
      <c r="BU93" s="91">
        <f t="shared" si="67"/>
        <v>44006</v>
      </c>
      <c r="BV93" s="90" t="str">
        <f t="shared" si="68"/>
        <v/>
      </c>
      <c r="BW93" s="90" t="str">
        <f t="shared" si="69"/>
        <v/>
      </c>
      <c r="BX93" s="84">
        <v>1</v>
      </c>
      <c r="BY93" s="90" t="str">
        <f t="shared" si="70"/>
        <v>2T  2       C</v>
      </c>
      <c r="BZ93" s="12">
        <f t="shared" si="47"/>
        <v>44160.640208333331</v>
      </c>
      <c r="CA93" s="2">
        <f t="shared" si="48"/>
        <v>362</v>
      </c>
      <c r="CB93" s="2">
        <f t="shared" si="49"/>
        <v>55551</v>
      </c>
      <c r="CC93" s="2">
        <f t="shared" si="50"/>
        <v>0</v>
      </c>
      <c r="CD93" s="2">
        <f>IF(E93=15,IF(F93="S","",N94),IF(E93=11,IF(F93="P","",N92),IF(BX93="",IF(N93="","",N93),IF(BX93=2,"",IF(OR(BX93=0),100000+COUNTIF(BX$3:BX93,0),IF(N93="","",N93))))))</f>
        <v>94078</v>
      </c>
      <c r="CE93" s="2" t="str">
        <f t="shared" si="45"/>
        <v>2T  2       S</v>
      </c>
      <c r="CF93" s="2">
        <f t="shared" si="46"/>
        <v>5</v>
      </c>
      <c r="CG93" s="2">
        <f t="shared" si="51"/>
        <v>0</v>
      </c>
      <c r="CH93" s="10">
        <f t="shared" si="52"/>
        <v>44020</v>
      </c>
      <c r="CI93" s="10" t="str">
        <f t="shared" si="53"/>
        <v/>
      </c>
      <c r="CJ93" s="10">
        <f t="shared" si="54"/>
        <v>43986</v>
      </c>
      <c r="CK93" s="2">
        <f t="shared" si="55"/>
        <v>21</v>
      </c>
      <c r="CL93" s="2" t="str">
        <f t="shared" si="56"/>
        <v/>
      </c>
      <c r="CM93" s="2" t="str">
        <f t="shared" si="57"/>
        <v/>
      </c>
      <c r="CN93" s="2">
        <f>IF($E93=15,IF($F93="S","",IF(X94=0,"",X94)),IF($E93=11,IF($F93="P","",IF(X92=0,"",X92)),IF($BX93="",IF(X93="","",X93),IF($BX93=2,"",IF(OR($BX93=0),IF(A93="T_Tosai",101000+COUNTIF($BX$3:$BX93,0),""),IF(X93="","",X93))))))</f>
        <v>94572</v>
      </c>
      <c r="CO93" s="2" t="str">
        <f>IF($E93=15,IF($F93="S","",IF(Y94=0,"",Y94)),IF($E93=11,IF($F93="P","",IF(Y92=0,"",Y92)),IF($BX93="",IF(Y93="","",Y93),IF($BX93=2,"",IF(OR($BX93=0),IF(A93="T_Kyokyu",102000+COUNTIF($BX$3:$BX93,0),""),IF(Y93="","",Y93))))))</f>
        <v/>
      </c>
      <c r="CP93" s="2">
        <f>IF($E93=15,IF($F93="S","",IF(Z94=0,"",Z94)),IF($E93=11,IF($F93="P","",IF(Z92=0,"",Z92)),IF($BX93="",IF(Z93="","",Z93),IF($BX93=2,"",IF(OR($BX93=0),IF(B93="T_Sogumi",103000+COUNTIF($BX$3:$BX93,0),""),IF(Z93="","",Z93))))))</f>
        <v>97572</v>
      </c>
    </row>
    <row r="94" spans="1:94">
      <c r="A94" s="7" t="s">
        <v>71</v>
      </c>
      <c r="B94" s="7" t="s">
        <v>73</v>
      </c>
      <c r="C94" s="49" t="s">
        <v>210</v>
      </c>
      <c r="D94" s="49" t="s">
        <v>210</v>
      </c>
      <c r="E94" s="2">
        <v>4</v>
      </c>
      <c r="F94" s="2" t="s">
        <v>25</v>
      </c>
      <c r="G94" s="2" t="s">
        <v>31</v>
      </c>
      <c r="H94" s="2" t="s">
        <v>32</v>
      </c>
      <c r="I94" s="14" t="s">
        <v>70</v>
      </c>
      <c r="J94" s="12">
        <v>44139.704409722224</v>
      </c>
      <c r="K94" s="2">
        <v>362</v>
      </c>
      <c r="L94" s="2">
        <v>55551</v>
      </c>
      <c r="M94" s="2">
        <v>0</v>
      </c>
      <c r="N94" s="2">
        <f>IF(AD94="","",94000+COUNTA($AD$3:AD94))</f>
        <v>94079</v>
      </c>
      <c r="O94" s="2" t="s">
        <v>83</v>
      </c>
      <c r="P94" s="2">
        <v>4</v>
      </c>
      <c r="Q94" s="2">
        <v>0</v>
      </c>
      <c r="R94" s="10">
        <v>43991</v>
      </c>
      <c r="S94" s="10"/>
      <c r="T94" s="10">
        <v>43991</v>
      </c>
      <c r="U94" s="2">
        <v>16</v>
      </c>
      <c r="V94" s="2"/>
      <c r="W94" s="2"/>
      <c r="X94" s="35">
        <f>IF(R94="","",94500+COUNTA($R$3:R94))</f>
        <v>94573</v>
      </c>
      <c r="Y94" s="35"/>
      <c r="Z94" s="35">
        <f>IF(T94="","",97500+COUNTA($T$3:T94))</f>
        <v>97573</v>
      </c>
      <c r="AA94" s="12">
        <v>44139.704409722224</v>
      </c>
      <c r="AB94" s="35">
        <f t="shared" si="58"/>
        <v>1001</v>
      </c>
      <c r="AC94" s="35">
        <f>IF(AB94="","",COUNTIF($AB$3:AB94,1001))</f>
        <v>73</v>
      </c>
      <c r="AD94" s="10" t="s">
        <v>83</v>
      </c>
      <c r="AE94" s="35">
        <v>4</v>
      </c>
      <c r="AF94" s="10" t="s">
        <v>25</v>
      </c>
      <c r="AG94" s="10" t="s">
        <v>143</v>
      </c>
      <c r="AH94" s="10">
        <v>43991</v>
      </c>
      <c r="AI94" s="10"/>
      <c r="AJ94" s="10">
        <v>43991</v>
      </c>
      <c r="AK94" s="10">
        <v>44006</v>
      </c>
      <c r="AL94" s="12"/>
      <c r="AM94" s="2"/>
      <c r="AN94" s="2"/>
      <c r="AO94" s="2"/>
      <c r="AP94" s="2"/>
      <c r="AQ94" s="3" t="str">
        <f>IF(AO94="","",95000+COUNTA($AO$3:AO94))</f>
        <v/>
      </c>
      <c r="AR94" s="20"/>
      <c r="AS94" s="38"/>
      <c r="AT94" s="13"/>
      <c r="AU94" s="13"/>
      <c r="AV94" s="13"/>
      <c r="AW94" s="13"/>
      <c r="AX94" s="13"/>
      <c r="AY94" s="13"/>
      <c r="AZ94" s="13" t="str">
        <f>IF(AV94="","",95200+COUNTA($AV$3:AV94))</f>
        <v/>
      </c>
      <c r="BA94" s="13"/>
      <c r="BB94" s="12"/>
      <c r="BC94" s="2"/>
      <c r="BD94" s="2"/>
      <c r="BE94" s="2"/>
      <c r="BF94" s="2"/>
      <c r="BG94" s="3" t="str">
        <f>IF(BE94="","",95400+COUNTA($BE$3:BE94))</f>
        <v/>
      </c>
      <c r="BH94" s="20"/>
      <c r="BI94" s="20"/>
      <c r="BJ94" s="89">
        <v>44140.706956018519</v>
      </c>
      <c r="BK94" s="90" t="str">
        <f t="shared" si="59"/>
        <v>55551</v>
      </c>
      <c r="BL94" s="90">
        <f t="shared" si="60"/>
        <v>0</v>
      </c>
      <c r="BM94" s="90">
        <f>IF(BQ94="","",COUNTA($BQ$3:BQ94))</f>
        <v>86</v>
      </c>
      <c r="BN94" s="90" t="str">
        <f t="shared" si="61"/>
        <v>2T  2       C</v>
      </c>
      <c r="BO94" s="90">
        <f t="shared" si="62"/>
        <v>4</v>
      </c>
      <c r="BP94" s="90" t="str">
        <f t="shared" si="63"/>
        <v>C</v>
      </c>
      <c r="BQ94" s="90" t="s">
        <v>215</v>
      </c>
      <c r="BR94" s="91" t="str">
        <f t="shared" si="64"/>
        <v/>
      </c>
      <c r="BS94" s="91" t="str">
        <f t="shared" si="65"/>
        <v/>
      </c>
      <c r="BT94" s="91" t="str">
        <f t="shared" si="66"/>
        <v/>
      </c>
      <c r="BU94" s="91" t="str">
        <f t="shared" si="67"/>
        <v/>
      </c>
      <c r="BV94" s="90" t="str">
        <f t="shared" si="68"/>
        <v/>
      </c>
      <c r="BW94" s="90" t="str">
        <f t="shared" si="69"/>
        <v/>
      </c>
      <c r="BX94" s="84">
        <v>2</v>
      </c>
      <c r="BY94" s="90" t="str">
        <f t="shared" si="70"/>
        <v/>
      </c>
      <c r="BZ94" s="12" t="str">
        <f t="shared" si="47"/>
        <v/>
      </c>
      <c r="CA94" s="2" t="str">
        <f t="shared" si="48"/>
        <v/>
      </c>
      <c r="CB94" s="2" t="str">
        <f t="shared" si="49"/>
        <v/>
      </c>
      <c r="CC94" s="2" t="str">
        <f t="shared" si="50"/>
        <v/>
      </c>
      <c r="CD94" s="2" t="str">
        <f>IF(E94=15,IF(F94="S","",N95),IF(E94=11,IF(F94="P","",N93),IF(BX94="",IF(N94="","",N94),IF(BX94=2,"",IF(OR(BX94=0),100000+COUNTIF(BX$3:BX94,0),IF(N94="","",N94))))))</f>
        <v/>
      </c>
      <c r="CE94" s="2" t="str">
        <f t="shared" si="45"/>
        <v/>
      </c>
      <c r="CF94" s="2" t="str">
        <f t="shared" si="46"/>
        <v/>
      </c>
      <c r="CG94" s="2" t="str">
        <f t="shared" si="51"/>
        <v/>
      </c>
      <c r="CH94" s="10" t="str">
        <f t="shared" si="52"/>
        <v/>
      </c>
      <c r="CI94" s="10" t="str">
        <f t="shared" si="53"/>
        <v/>
      </c>
      <c r="CJ94" s="10" t="str">
        <f t="shared" si="54"/>
        <v/>
      </c>
      <c r="CK94" s="2" t="str">
        <f t="shared" si="55"/>
        <v/>
      </c>
      <c r="CL94" s="2" t="str">
        <f t="shared" si="56"/>
        <v/>
      </c>
      <c r="CM94" s="2" t="str">
        <f t="shared" si="57"/>
        <v/>
      </c>
      <c r="CN94" s="2" t="str">
        <f>IF($E94=15,IF($F94="S","",IF(X95=0,"",X95)),IF($E94=11,IF($F94="P","",IF(X93=0,"",X93)),IF($BX94="",IF(X94="","",X94),IF($BX94=2,"",IF(OR($BX94=0),IF(A94="T_Tosai",101000+COUNTIF($BX$3:$BX94,0),""),IF(X94="","",X94))))))</f>
        <v/>
      </c>
      <c r="CO94" s="2" t="str">
        <f>IF($E94=15,IF($F94="S","",IF(Y95=0,"",Y95)),IF($E94=11,IF($F94="P","",IF(Y93=0,"",Y93)),IF($BX94="",IF(Y94="","",Y94),IF($BX94=2,"",IF(OR($BX94=0),IF(A94="T_Kyokyu",102000+COUNTIF($BX$3:$BX94,0),""),IF(Y94="","",Y94))))))</f>
        <v/>
      </c>
      <c r="CP94" s="2" t="str">
        <f>IF($E94=15,IF($F94="S","",IF(Z95=0,"",Z95)),IF($E94=11,IF($F94="P","",IF(Z93=0,"",Z93)),IF($BX94="",IF(Z94="","",Z94),IF($BX94=2,"",IF(OR($BX94=0),IF(B94="T_Sogumi",103000+COUNTIF($BX$3:$BX94,0),""),IF(Z94="","",Z94))))))</f>
        <v/>
      </c>
    </row>
    <row r="95" spans="1:94">
      <c r="A95" s="7" t="s">
        <v>71</v>
      </c>
      <c r="B95" s="7" t="s">
        <v>73</v>
      </c>
      <c r="C95" s="49" t="s">
        <v>210</v>
      </c>
      <c r="D95" s="49" t="s">
        <v>210</v>
      </c>
      <c r="E95" s="3">
        <v>5</v>
      </c>
      <c r="F95" s="3" t="s">
        <v>26</v>
      </c>
      <c r="G95" s="3" t="s">
        <v>25</v>
      </c>
      <c r="H95" s="3" t="s">
        <v>33</v>
      </c>
      <c r="I95" s="16" t="s">
        <v>69</v>
      </c>
      <c r="J95" s="5">
        <v>44139.704409722224</v>
      </c>
      <c r="K95" s="3">
        <v>362</v>
      </c>
      <c r="L95" s="3">
        <v>55551</v>
      </c>
      <c r="M95" s="3">
        <v>0</v>
      </c>
      <c r="N95" s="3">
        <f>IF(AD95="","",94000+COUNTA($AD$3:AD95))</f>
        <v>94080</v>
      </c>
      <c r="O95" s="3" t="s">
        <v>84</v>
      </c>
      <c r="P95" s="3">
        <v>2</v>
      </c>
      <c r="Q95" s="3">
        <v>0</v>
      </c>
      <c r="R95" s="8">
        <v>43991</v>
      </c>
      <c r="S95" s="8"/>
      <c r="T95" s="8">
        <v>43991</v>
      </c>
      <c r="U95" s="3">
        <v>16</v>
      </c>
      <c r="V95" s="3"/>
      <c r="W95" s="3"/>
      <c r="X95" s="36">
        <f>IF(R95="","",94500+COUNTA($R$3:R95))</f>
        <v>94574</v>
      </c>
      <c r="Y95" s="36"/>
      <c r="Z95" s="36">
        <f>IF(T95="","",97500+COUNTA($T$3:T95))</f>
        <v>97574</v>
      </c>
      <c r="AA95" s="5">
        <v>44139.704409722224</v>
      </c>
      <c r="AB95" s="36">
        <f t="shared" si="58"/>
        <v>1001</v>
      </c>
      <c r="AC95" s="36">
        <f>IF(AB95="","",COUNTIF($AB$3:AB95,1001))</f>
        <v>74</v>
      </c>
      <c r="AD95" s="8" t="s">
        <v>84</v>
      </c>
      <c r="AE95" s="36">
        <v>2</v>
      </c>
      <c r="AF95" s="8" t="s">
        <v>26</v>
      </c>
      <c r="AG95" s="8" t="s">
        <v>143</v>
      </c>
      <c r="AH95" s="8">
        <v>43991</v>
      </c>
      <c r="AI95" s="8"/>
      <c r="AJ95" s="8">
        <v>43991</v>
      </c>
      <c r="AK95" s="8">
        <v>44006</v>
      </c>
      <c r="AL95" s="5">
        <v>44138.448310185187</v>
      </c>
      <c r="AM95" s="3">
        <v>0</v>
      </c>
      <c r="AN95" s="3">
        <v>55551</v>
      </c>
      <c r="AO95" s="3" t="s">
        <v>83</v>
      </c>
      <c r="AP95" s="3">
        <v>2</v>
      </c>
      <c r="AQ95" s="3">
        <f>IF(AO95="","",95000+COUNTA($AO$3:AO95))</f>
        <v>95062</v>
      </c>
      <c r="AR95" s="8">
        <v>44021</v>
      </c>
      <c r="AS95" s="5"/>
      <c r="AT95" s="3"/>
      <c r="AU95" s="3"/>
      <c r="AV95" s="3"/>
      <c r="AW95" s="3"/>
      <c r="AX95" s="3"/>
      <c r="AY95" s="3"/>
      <c r="AZ95" s="3" t="str">
        <f>IF(AV95="","",95200+COUNTA($AV$3:AV95))</f>
        <v/>
      </c>
      <c r="BA95" s="3"/>
      <c r="BB95" s="5">
        <v>44138.379212962966</v>
      </c>
      <c r="BC95" s="3">
        <v>0</v>
      </c>
      <c r="BD95" s="3">
        <v>55551</v>
      </c>
      <c r="BE95" s="3" t="s">
        <v>83</v>
      </c>
      <c r="BF95" s="3">
        <v>2</v>
      </c>
      <c r="BG95" s="3">
        <f>IF(BE95="","",95400+COUNTA($BE$3:BE95))</f>
        <v>95462</v>
      </c>
      <c r="BH95" s="8">
        <v>43990</v>
      </c>
      <c r="BI95" s="8">
        <v>44006</v>
      </c>
      <c r="BJ95" s="96">
        <v>44140.706956018519</v>
      </c>
      <c r="BK95" s="97" t="str">
        <f t="shared" si="59"/>
        <v>55551</v>
      </c>
      <c r="BL95" s="97">
        <f t="shared" si="60"/>
        <v>0</v>
      </c>
      <c r="BM95" s="97">
        <f>IF(BQ95="","",COUNTA($BQ$3:BQ95))</f>
        <v>87</v>
      </c>
      <c r="BN95" s="97" t="str">
        <f t="shared" si="61"/>
        <v>2T  2       C</v>
      </c>
      <c r="BO95" s="97">
        <f t="shared" si="62"/>
        <v>2</v>
      </c>
      <c r="BP95" s="97" t="str">
        <f t="shared" si="63"/>
        <v>C</v>
      </c>
      <c r="BQ95" s="97" t="s">
        <v>220</v>
      </c>
      <c r="BR95" s="98">
        <f t="shared" si="64"/>
        <v>44021</v>
      </c>
      <c r="BS95" s="98" t="str">
        <f t="shared" si="65"/>
        <v/>
      </c>
      <c r="BT95" s="98">
        <f t="shared" si="66"/>
        <v>43990</v>
      </c>
      <c r="BU95" s="98">
        <f t="shared" si="67"/>
        <v>44006</v>
      </c>
      <c r="BV95" s="97" t="str">
        <f t="shared" si="68"/>
        <v/>
      </c>
      <c r="BW95" s="97" t="str">
        <f t="shared" si="69"/>
        <v/>
      </c>
      <c r="BX95" s="99">
        <v>1</v>
      </c>
      <c r="BY95" s="97" t="str">
        <f t="shared" si="70"/>
        <v>2T  2       P</v>
      </c>
      <c r="BZ95" s="5">
        <f t="shared" si="47"/>
        <v>44160.640208333331</v>
      </c>
      <c r="CA95" s="3">
        <f t="shared" si="48"/>
        <v>362</v>
      </c>
      <c r="CB95" s="3">
        <f t="shared" si="49"/>
        <v>55551</v>
      </c>
      <c r="CC95" s="3">
        <f t="shared" si="50"/>
        <v>0</v>
      </c>
      <c r="CD95" s="3">
        <f>IF(E95=15,IF(F95="S","",N96),IF(E95=11,IF(F95="P","",N94),IF(BX95="",IF(N95="","",N95),IF(BX95=2,"",IF(OR(BX95=0),100000+COUNTIF(BX$3:BX95,0),IF(N95="","",N95))))))</f>
        <v>94080</v>
      </c>
      <c r="CE95" s="3" t="str">
        <f t="shared" si="45"/>
        <v>2T  2       C</v>
      </c>
      <c r="CF95" s="3">
        <f t="shared" si="46"/>
        <v>2</v>
      </c>
      <c r="CG95" s="3">
        <f t="shared" si="51"/>
        <v>0</v>
      </c>
      <c r="CH95" s="8">
        <f t="shared" si="52"/>
        <v>44021</v>
      </c>
      <c r="CI95" s="8" t="str">
        <f t="shared" si="53"/>
        <v/>
      </c>
      <c r="CJ95" s="8">
        <f t="shared" si="54"/>
        <v>43990</v>
      </c>
      <c r="CK95" s="3">
        <f t="shared" si="55"/>
        <v>17</v>
      </c>
      <c r="CL95" s="3" t="str">
        <f t="shared" si="56"/>
        <v/>
      </c>
      <c r="CM95" s="3" t="str">
        <f t="shared" si="57"/>
        <v/>
      </c>
      <c r="CN95" s="3">
        <f>IF($E95=15,IF($F95="S","",IF(X96=0,"",X96)),IF($E95=11,IF($F95="P","",IF(X94=0,"",X94)),IF($BX95="",IF(X95="","",X95),IF($BX95=2,"",IF(OR($BX95=0),IF(A95="T_Tosai",101000+COUNTIF($BX$3:$BX95,0),""),IF(X95="","",X95))))))</f>
        <v>94574</v>
      </c>
      <c r="CO95" s="3" t="str">
        <f>IF($E95=15,IF($F95="S","",IF(Y96=0,"",Y96)),IF($E95=11,IF($F95="P","",IF(Y94=0,"",Y94)),IF($BX95="",IF(Y95="","",Y95),IF($BX95=2,"",IF(OR($BX95=0),IF(A95="T_Kyokyu",102000+COUNTIF($BX$3:$BX95,0),""),IF(Y95="","",Y95))))))</f>
        <v/>
      </c>
      <c r="CP95" s="3">
        <f>IF($E95=15,IF($F95="S","",IF(Z96=0,"",Z96)),IF($E95=11,IF($F95="P","",IF(Z94=0,"",Z94)),IF($BX95="",IF(Z95="","",Z95),IF($BX95=2,"",IF(OR($BX95=0),IF(B95="T_Sogumi",103000+COUNTIF($BX$3:$BX95,0),""),IF(Z95="","",Z95))))))</f>
        <v>97574</v>
      </c>
    </row>
    <row r="96" spans="1:94">
      <c r="A96" s="7" t="s">
        <v>71</v>
      </c>
      <c r="B96" s="7" t="s">
        <v>73</v>
      </c>
      <c r="C96" s="49" t="s">
        <v>210</v>
      </c>
      <c r="D96" s="49" t="s">
        <v>210</v>
      </c>
      <c r="E96" s="4">
        <v>5</v>
      </c>
      <c r="F96" s="4" t="s">
        <v>28</v>
      </c>
      <c r="G96" s="4"/>
      <c r="H96" s="4"/>
      <c r="I96" s="17" t="s">
        <v>70</v>
      </c>
      <c r="J96" s="6">
        <v>44139.704409722224</v>
      </c>
      <c r="K96" s="4">
        <v>362</v>
      </c>
      <c r="L96" s="4">
        <v>55551</v>
      </c>
      <c r="M96" s="4">
        <v>0</v>
      </c>
      <c r="N96" s="4">
        <f>IF(AD96="","",94000+COUNTA($AD$3:AD96))</f>
        <v>94081</v>
      </c>
      <c r="O96" s="4" t="s">
        <v>85</v>
      </c>
      <c r="P96" s="4">
        <v>2</v>
      </c>
      <c r="Q96" s="4">
        <v>0</v>
      </c>
      <c r="R96" s="9">
        <v>43991</v>
      </c>
      <c r="S96" s="9"/>
      <c r="T96" s="9">
        <v>43991</v>
      </c>
      <c r="U96" s="4">
        <v>16</v>
      </c>
      <c r="V96" s="4"/>
      <c r="W96" s="4"/>
      <c r="X96" s="33">
        <f>IF(R96="","",94500+COUNTA($R$3:R96))</f>
        <v>94575</v>
      </c>
      <c r="Y96" s="33"/>
      <c r="Z96" s="33">
        <f>IF(T96="","",97500+COUNTA($T$3:T96))</f>
        <v>97575</v>
      </c>
      <c r="AA96" s="6">
        <v>44139.704409722224</v>
      </c>
      <c r="AB96" s="33">
        <f t="shared" si="58"/>
        <v>1001</v>
      </c>
      <c r="AC96" s="33">
        <f>IF(AB96="","",COUNTIF($AB$3:AB96,1001))</f>
        <v>75</v>
      </c>
      <c r="AD96" s="9" t="s">
        <v>85</v>
      </c>
      <c r="AE96" s="33">
        <v>2</v>
      </c>
      <c r="AF96" s="9" t="s">
        <v>28</v>
      </c>
      <c r="AG96" s="9" t="s">
        <v>143</v>
      </c>
      <c r="AH96" s="9">
        <v>43991</v>
      </c>
      <c r="AI96" s="9"/>
      <c r="AJ96" s="9">
        <v>43991</v>
      </c>
      <c r="AK96" s="9">
        <v>44006</v>
      </c>
      <c r="AL96" s="6"/>
      <c r="AM96" s="4"/>
      <c r="AN96" s="4"/>
      <c r="AO96" s="4"/>
      <c r="AP96" s="4"/>
      <c r="AQ96" s="4" t="str">
        <f>IF(AO96="","",95000+COUNTA($AO$3:AO96))</f>
        <v/>
      </c>
      <c r="AR96" s="9"/>
      <c r="AS96" s="6"/>
      <c r="AT96" s="4"/>
      <c r="AU96" s="4"/>
      <c r="AV96" s="4"/>
      <c r="AW96" s="4"/>
      <c r="AX96" s="4"/>
      <c r="AY96" s="4"/>
      <c r="AZ96" s="4" t="str">
        <f>IF(AV96="","",95200+COUNTA($AV$3:AV96))</f>
        <v/>
      </c>
      <c r="BA96" s="4"/>
      <c r="BB96" s="6"/>
      <c r="BC96" s="4"/>
      <c r="BD96" s="4"/>
      <c r="BE96" s="4"/>
      <c r="BF96" s="4"/>
      <c r="BG96" s="4" t="str">
        <f>IF(BE96="","",95400+COUNTA($BE$3:BE96))</f>
        <v/>
      </c>
      <c r="BH96" s="9"/>
      <c r="BI96" s="9"/>
      <c r="BJ96" s="100">
        <v>44140.706956018519</v>
      </c>
      <c r="BK96" s="101" t="str">
        <f t="shared" si="59"/>
        <v>55551</v>
      </c>
      <c r="BL96" s="101">
        <f t="shared" si="60"/>
        <v>0</v>
      </c>
      <c r="BM96" s="101">
        <f>IF(BQ96="","",COUNTA($BQ$3:BQ96))</f>
        <v>88</v>
      </c>
      <c r="BN96" s="101" t="str">
        <f t="shared" si="61"/>
        <v>2T  2       S</v>
      </c>
      <c r="BO96" s="101">
        <f t="shared" si="62"/>
        <v>2</v>
      </c>
      <c r="BP96" s="101" t="str">
        <f t="shared" si="63"/>
        <v>S</v>
      </c>
      <c r="BQ96" s="101" t="s">
        <v>346</v>
      </c>
      <c r="BR96" s="102" t="str">
        <f t="shared" si="64"/>
        <v/>
      </c>
      <c r="BS96" s="102" t="str">
        <f t="shared" si="65"/>
        <v/>
      </c>
      <c r="BT96" s="102" t="str">
        <f t="shared" si="66"/>
        <v/>
      </c>
      <c r="BU96" s="102" t="str">
        <f t="shared" si="67"/>
        <v/>
      </c>
      <c r="BV96" s="101" t="str">
        <f t="shared" si="68"/>
        <v/>
      </c>
      <c r="BW96" s="101" t="str">
        <f t="shared" si="69"/>
        <v/>
      </c>
      <c r="BX96" s="103">
        <v>2</v>
      </c>
      <c r="BY96" s="101" t="str">
        <f t="shared" si="70"/>
        <v/>
      </c>
      <c r="BZ96" s="6" t="str">
        <f t="shared" si="47"/>
        <v/>
      </c>
      <c r="CA96" s="4" t="str">
        <f t="shared" si="48"/>
        <v/>
      </c>
      <c r="CB96" s="4" t="str">
        <f t="shared" si="49"/>
        <v/>
      </c>
      <c r="CC96" s="4" t="str">
        <f t="shared" si="50"/>
        <v/>
      </c>
      <c r="CD96" s="4" t="str">
        <f>IF(E96=15,IF(F96="S","",N97),IF(E96=11,IF(F96="P","",N95),IF(BX96="",IF(N96="","",N96),IF(BX96=2,"",IF(OR(BX96=0),100000+COUNTIF(BX$3:BX96,0),IF(N96="","",N96))))))</f>
        <v/>
      </c>
      <c r="CE96" s="4" t="str">
        <f t="shared" si="45"/>
        <v/>
      </c>
      <c r="CF96" s="4" t="str">
        <f t="shared" si="46"/>
        <v/>
      </c>
      <c r="CG96" s="4" t="str">
        <f t="shared" si="51"/>
        <v/>
      </c>
      <c r="CH96" s="9" t="str">
        <f t="shared" si="52"/>
        <v/>
      </c>
      <c r="CI96" s="9" t="str">
        <f t="shared" si="53"/>
        <v/>
      </c>
      <c r="CJ96" s="9" t="str">
        <f t="shared" si="54"/>
        <v/>
      </c>
      <c r="CK96" s="4" t="str">
        <f t="shared" si="55"/>
        <v/>
      </c>
      <c r="CL96" s="4" t="str">
        <f t="shared" si="56"/>
        <v/>
      </c>
      <c r="CM96" s="4" t="str">
        <f t="shared" si="57"/>
        <v/>
      </c>
      <c r="CN96" s="4" t="str">
        <f>IF($E96=15,IF($F96="S","",IF(X97=0,"",X97)),IF($E96=11,IF($F96="P","",IF(X95=0,"",X95)),IF($BX96="",IF(X96="","",X96),IF($BX96=2,"",IF(OR($BX96=0),IF(A96="T_Tosai",101000+COUNTIF($BX$3:$BX96,0),""),IF(X96="","",X96))))))</f>
        <v/>
      </c>
      <c r="CO96" s="4" t="str">
        <f>IF($E96=15,IF($F96="S","",IF(Y97=0,"",Y97)),IF($E96=11,IF($F96="P","",IF(Y95=0,"",Y95)),IF($BX96="",IF(Y96="","",Y96),IF($BX96=2,"",IF(OR($BX96=0),IF(A96="T_Kyokyu",102000+COUNTIF($BX$3:$BX96,0),""),IF(Y96="","",Y96))))))</f>
        <v/>
      </c>
      <c r="CP96" s="4" t="str">
        <f>IF($E96=15,IF($F96="S","",IF(Z97=0,"",Z97)),IF($E96=11,IF($F96="P","",IF(Z95=0,"",Z95)),IF($BX96="",IF(Z96="","",Z96),IF($BX96=2,"",IF(OR($BX96=0),IF(B96="T_Sogumi",103000+COUNTIF($BX$3:$BX96,0),""),IF(Z96="","",Z96))))))</f>
        <v/>
      </c>
    </row>
    <row r="97" spans="1:94">
      <c r="A97" s="7" t="s">
        <v>71</v>
      </c>
      <c r="B97" s="7" t="s">
        <v>73</v>
      </c>
      <c r="C97" s="49" t="s">
        <v>210</v>
      </c>
      <c r="D97" s="49" t="s">
        <v>210</v>
      </c>
      <c r="E97" s="3">
        <v>6</v>
      </c>
      <c r="F97" s="3" t="s">
        <v>26</v>
      </c>
      <c r="G97" s="3" t="s">
        <v>26</v>
      </c>
      <c r="H97" s="3" t="s">
        <v>34</v>
      </c>
      <c r="I97" s="16" t="s">
        <v>69</v>
      </c>
      <c r="J97" s="5">
        <v>44139.704409722224</v>
      </c>
      <c r="K97" s="3">
        <v>362</v>
      </c>
      <c r="L97" s="3">
        <v>55551</v>
      </c>
      <c r="M97" s="3">
        <v>0</v>
      </c>
      <c r="N97" s="3">
        <f>IF(AD97="","",94000+COUNTA($AD$3:AD97))</f>
        <v>94082</v>
      </c>
      <c r="O97" s="3" t="s">
        <v>84</v>
      </c>
      <c r="P97" s="3">
        <v>1</v>
      </c>
      <c r="Q97" s="3">
        <v>0</v>
      </c>
      <c r="R97" s="8">
        <v>43992</v>
      </c>
      <c r="S97" s="8"/>
      <c r="T97" s="8">
        <v>43992</v>
      </c>
      <c r="U97" s="3">
        <v>16</v>
      </c>
      <c r="V97" s="3"/>
      <c r="W97" s="3"/>
      <c r="X97" s="36">
        <f>IF(R97="","",94500+COUNTA($R$3:R97))</f>
        <v>94576</v>
      </c>
      <c r="Y97" s="36"/>
      <c r="Z97" s="36">
        <f>IF(T97="","",97500+COUNTA($T$3:T97))</f>
        <v>97576</v>
      </c>
      <c r="AA97" s="5">
        <v>44139.704409722224</v>
      </c>
      <c r="AB97" s="36">
        <f t="shared" si="58"/>
        <v>1001</v>
      </c>
      <c r="AC97" s="36">
        <f>IF(AB97="","",COUNTIF($AB$3:AB97,1001))</f>
        <v>76</v>
      </c>
      <c r="AD97" s="8" t="s">
        <v>84</v>
      </c>
      <c r="AE97" s="36">
        <v>1</v>
      </c>
      <c r="AF97" s="8" t="s">
        <v>26</v>
      </c>
      <c r="AG97" s="8" t="s">
        <v>143</v>
      </c>
      <c r="AH97" s="8">
        <v>43992</v>
      </c>
      <c r="AI97" s="8"/>
      <c r="AJ97" s="8">
        <v>43992</v>
      </c>
      <c r="AK97" s="8">
        <v>44007</v>
      </c>
      <c r="AL97" s="5">
        <v>44138.448310185187</v>
      </c>
      <c r="AM97" s="3">
        <v>0</v>
      </c>
      <c r="AN97" s="3">
        <v>55551</v>
      </c>
      <c r="AO97" s="3" t="s">
        <v>84</v>
      </c>
      <c r="AP97" s="3">
        <v>1</v>
      </c>
      <c r="AQ97" s="3">
        <f>IF(AO97="","",95000+COUNTA($AO$3:AO97))</f>
        <v>95063</v>
      </c>
      <c r="AR97" s="8">
        <v>44022</v>
      </c>
      <c r="AS97" s="5"/>
      <c r="AT97" s="3"/>
      <c r="AU97" s="3"/>
      <c r="AV97" s="3"/>
      <c r="AW97" s="3"/>
      <c r="AX97" s="3"/>
      <c r="AY97" s="3"/>
      <c r="AZ97" s="3" t="str">
        <f>IF(AV97="","",95200+COUNTA($AV$3:AV97))</f>
        <v/>
      </c>
      <c r="BA97" s="3"/>
      <c r="BB97" s="5">
        <v>44138.379212962966</v>
      </c>
      <c r="BC97" s="3">
        <v>0</v>
      </c>
      <c r="BD97" s="3">
        <v>55551</v>
      </c>
      <c r="BE97" s="3" t="s">
        <v>84</v>
      </c>
      <c r="BF97" s="3">
        <v>1</v>
      </c>
      <c r="BG97" s="3">
        <f>IF(BE97="","",95400+COUNTA($BE$3:BE97))</f>
        <v>95463</v>
      </c>
      <c r="BH97" s="8">
        <v>43991</v>
      </c>
      <c r="BI97" s="8">
        <v>44012</v>
      </c>
      <c r="BJ97" s="96">
        <v>44140.706956018519</v>
      </c>
      <c r="BK97" s="97" t="str">
        <f t="shared" si="59"/>
        <v>55551</v>
      </c>
      <c r="BL97" s="97">
        <f t="shared" si="60"/>
        <v>0</v>
      </c>
      <c r="BM97" s="97">
        <f>IF(BQ97="","",COUNTA($BQ$3:BQ97))</f>
        <v>89</v>
      </c>
      <c r="BN97" s="97" t="str">
        <f t="shared" si="61"/>
        <v>2T  2       P</v>
      </c>
      <c r="BO97" s="97">
        <f t="shared" si="62"/>
        <v>1</v>
      </c>
      <c r="BP97" s="97" t="str">
        <f t="shared" si="63"/>
        <v>P</v>
      </c>
      <c r="BQ97" s="97" t="s">
        <v>221</v>
      </c>
      <c r="BR97" s="98">
        <f t="shared" si="64"/>
        <v>44022</v>
      </c>
      <c r="BS97" s="98" t="str">
        <f t="shared" si="65"/>
        <v/>
      </c>
      <c r="BT97" s="98">
        <f t="shared" si="66"/>
        <v>43991</v>
      </c>
      <c r="BU97" s="98">
        <f t="shared" si="67"/>
        <v>44012</v>
      </c>
      <c r="BV97" s="97" t="str">
        <f t="shared" si="68"/>
        <v/>
      </c>
      <c r="BW97" s="97" t="str">
        <f t="shared" si="69"/>
        <v/>
      </c>
      <c r="BX97" s="99">
        <v>1</v>
      </c>
      <c r="BY97" s="97" t="str">
        <f t="shared" si="70"/>
        <v>2T  2       P</v>
      </c>
      <c r="BZ97" s="5">
        <f t="shared" si="47"/>
        <v>44160.640208333331</v>
      </c>
      <c r="CA97" s="3">
        <f t="shared" si="48"/>
        <v>362</v>
      </c>
      <c r="CB97" s="3">
        <f t="shared" si="49"/>
        <v>55551</v>
      </c>
      <c r="CC97" s="3">
        <f t="shared" si="50"/>
        <v>0</v>
      </c>
      <c r="CD97" s="3">
        <f>IF(E97=15,IF(F97="S","",N98),IF(E97=11,IF(F97="P","",N96),IF(BX97="",IF(N97="","",N97),IF(BX97=2,"",IF(OR(BX97=0),100000+COUNTIF(BX$3:BX97,0),IF(N97="","",N97))))))</f>
        <v>94082</v>
      </c>
      <c r="CE97" s="3" t="str">
        <f t="shared" si="45"/>
        <v>2T  2       P</v>
      </c>
      <c r="CF97" s="3">
        <f t="shared" si="46"/>
        <v>1</v>
      </c>
      <c r="CG97" s="3">
        <f t="shared" si="51"/>
        <v>0</v>
      </c>
      <c r="CH97" s="8">
        <f t="shared" si="52"/>
        <v>44022</v>
      </c>
      <c r="CI97" s="8" t="str">
        <f t="shared" si="53"/>
        <v/>
      </c>
      <c r="CJ97" s="8">
        <f t="shared" si="54"/>
        <v>43991</v>
      </c>
      <c r="CK97" s="3">
        <f t="shared" si="55"/>
        <v>22</v>
      </c>
      <c r="CL97" s="3" t="str">
        <f t="shared" si="56"/>
        <v/>
      </c>
      <c r="CM97" s="3" t="str">
        <f t="shared" si="57"/>
        <v/>
      </c>
      <c r="CN97" s="3">
        <f>IF($E97=15,IF($F97="S","",IF(X98=0,"",X98)),IF($E97=11,IF($F97="P","",IF(X96=0,"",X96)),IF($BX97="",IF(X97="","",X97),IF($BX97=2,"",IF(OR($BX97=0),IF(A97="T_Tosai",101000+COUNTIF($BX$3:$BX97,0),""),IF(X97="","",X97))))))</f>
        <v>94576</v>
      </c>
      <c r="CO97" s="3" t="str">
        <f>IF($E97=15,IF($F97="S","",IF(Y98=0,"",Y98)),IF($E97=11,IF($F97="P","",IF(Y96=0,"",Y96)),IF($BX97="",IF(Y97="","",Y97),IF($BX97=2,"",IF(OR($BX97=0),IF(A97="T_Kyokyu",102000+COUNTIF($BX$3:$BX97,0),""),IF(Y97="","",Y97))))))</f>
        <v/>
      </c>
      <c r="CP97" s="3">
        <f>IF($E97=15,IF($F97="S","",IF(Z98=0,"",Z98)),IF($E97=11,IF($F97="P","",IF(Z96=0,"",Z96)),IF($BX97="",IF(Z97="","",Z97),IF($BX97=2,"",IF(OR($BX97=0),IF(B97="T_Sogumi",103000+COUNTIF($BX$3:$BX97,0),""),IF(Z97="","",Z97))))))</f>
        <v>97576</v>
      </c>
    </row>
    <row r="98" spans="1:94">
      <c r="A98" s="7" t="s">
        <v>71</v>
      </c>
      <c r="B98" s="7" t="s">
        <v>73</v>
      </c>
      <c r="C98" s="49" t="s">
        <v>210</v>
      </c>
      <c r="D98" s="49" t="s">
        <v>210</v>
      </c>
      <c r="E98" s="4">
        <v>6</v>
      </c>
      <c r="F98" s="4" t="s">
        <v>28</v>
      </c>
      <c r="G98" s="4"/>
      <c r="H98" s="4"/>
      <c r="I98" s="17" t="s">
        <v>70</v>
      </c>
      <c r="J98" s="6">
        <v>44139.704409722224</v>
      </c>
      <c r="K98" s="4">
        <v>362</v>
      </c>
      <c r="L98" s="4">
        <v>55551</v>
      </c>
      <c r="M98" s="4">
        <v>0</v>
      </c>
      <c r="N98" s="4">
        <f>IF(AD98="","",94000+COUNTA($AD$3:AD98))</f>
        <v>94083</v>
      </c>
      <c r="O98" s="4" t="s">
        <v>85</v>
      </c>
      <c r="P98" s="4">
        <v>1</v>
      </c>
      <c r="Q98" s="4">
        <v>0</v>
      </c>
      <c r="R98" s="9">
        <v>43992</v>
      </c>
      <c r="S98" s="9"/>
      <c r="T98" s="9">
        <v>43992</v>
      </c>
      <c r="U98" s="4">
        <v>16</v>
      </c>
      <c r="V98" s="4"/>
      <c r="W98" s="4"/>
      <c r="X98" s="33">
        <f>IF(R98="","",94500+COUNTA($R$3:R98))</f>
        <v>94577</v>
      </c>
      <c r="Y98" s="33"/>
      <c r="Z98" s="33">
        <f>IF(T98="","",97500+COUNTA($T$3:T98))</f>
        <v>97577</v>
      </c>
      <c r="AA98" s="6">
        <v>44139.704409722224</v>
      </c>
      <c r="AB98" s="33">
        <f t="shared" si="58"/>
        <v>1001</v>
      </c>
      <c r="AC98" s="33">
        <f>IF(AB98="","",COUNTIF($AB$3:AB98,1001))</f>
        <v>77</v>
      </c>
      <c r="AD98" s="9" t="s">
        <v>85</v>
      </c>
      <c r="AE98" s="33">
        <v>1</v>
      </c>
      <c r="AF98" s="9" t="s">
        <v>28</v>
      </c>
      <c r="AG98" s="9" t="s">
        <v>143</v>
      </c>
      <c r="AH98" s="9">
        <v>43992</v>
      </c>
      <c r="AI98" s="9"/>
      <c r="AJ98" s="9">
        <v>43992</v>
      </c>
      <c r="AK98" s="9">
        <v>44007</v>
      </c>
      <c r="AL98" s="6"/>
      <c r="AM98" s="4"/>
      <c r="AN98" s="4"/>
      <c r="AO98" s="4"/>
      <c r="AP98" s="4"/>
      <c r="AQ98" s="4" t="str">
        <f>IF(AO98="","",95000+COUNTA($AO$3:AO98))</f>
        <v/>
      </c>
      <c r="AR98" s="9"/>
      <c r="AS98" s="6"/>
      <c r="AT98" s="4"/>
      <c r="AU98" s="4"/>
      <c r="AV98" s="4"/>
      <c r="AW98" s="4"/>
      <c r="AX98" s="4"/>
      <c r="AY98" s="4"/>
      <c r="AZ98" s="4" t="str">
        <f>IF(AV98="","",95200+COUNTA($AV$3:AV98))</f>
        <v/>
      </c>
      <c r="BA98" s="4"/>
      <c r="BB98" s="6"/>
      <c r="BC98" s="4"/>
      <c r="BD98" s="4"/>
      <c r="BE98" s="4"/>
      <c r="BF98" s="4"/>
      <c r="BG98" s="4" t="str">
        <f>IF(BE98="","",95400+COUNTA($BE$3:BE98))</f>
        <v/>
      </c>
      <c r="BH98" s="9"/>
      <c r="BI98" s="9"/>
      <c r="BJ98" s="100">
        <v>44140.706956018519</v>
      </c>
      <c r="BK98" s="101" t="str">
        <f t="shared" si="59"/>
        <v>55551</v>
      </c>
      <c r="BL98" s="101">
        <f t="shared" si="60"/>
        <v>0</v>
      </c>
      <c r="BM98" s="101">
        <f>IF(BQ98="","",COUNTA($BQ$3:BQ98))</f>
        <v>90</v>
      </c>
      <c r="BN98" s="101" t="str">
        <f t="shared" si="61"/>
        <v>2T  2       S</v>
      </c>
      <c r="BO98" s="101">
        <f t="shared" si="62"/>
        <v>1</v>
      </c>
      <c r="BP98" s="101" t="str">
        <f t="shared" si="63"/>
        <v>S</v>
      </c>
      <c r="BQ98" s="101" t="s">
        <v>215</v>
      </c>
      <c r="BR98" s="102" t="str">
        <f t="shared" si="64"/>
        <v/>
      </c>
      <c r="BS98" s="102" t="str">
        <f t="shared" si="65"/>
        <v/>
      </c>
      <c r="BT98" s="102" t="str">
        <f t="shared" si="66"/>
        <v/>
      </c>
      <c r="BU98" s="102" t="str">
        <f t="shared" si="67"/>
        <v/>
      </c>
      <c r="BV98" s="101" t="str">
        <f t="shared" si="68"/>
        <v/>
      </c>
      <c r="BW98" s="101" t="str">
        <f t="shared" si="69"/>
        <v/>
      </c>
      <c r="BX98" s="103">
        <v>2</v>
      </c>
      <c r="BY98" s="101" t="str">
        <f t="shared" si="70"/>
        <v/>
      </c>
      <c r="BZ98" s="6" t="str">
        <f t="shared" si="47"/>
        <v/>
      </c>
      <c r="CA98" s="4" t="str">
        <f t="shared" si="48"/>
        <v/>
      </c>
      <c r="CB98" s="4" t="str">
        <f t="shared" si="49"/>
        <v/>
      </c>
      <c r="CC98" s="4" t="str">
        <f t="shared" si="50"/>
        <v/>
      </c>
      <c r="CD98" s="4" t="str">
        <f>IF(E98=15,IF(F98="S","",N99),IF(E98=11,IF(F98="P","",N97),IF(BX98="",IF(N98="","",N98),IF(BX98=2,"",IF(OR(BX98=0),100000+COUNTIF(BX$3:BX98,0),IF(N98="","",N98))))))</f>
        <v/>
      </c>
      <c r="CE98" s="4" t="str">
        <f t="shared" si="45"/>
        <v/>
      </c>
      <c r="CF98" s="4" t="str">
        <f t="shared" si="46"/>
        <v/>
      </c>
      <c r="CG98" s="4" t="str">
        <f t="shared" si="51"/>
        <v/>
      </c>
      <c r="CH98" s="9" t="str">
        <f t="shared" si="52"/>
        <v/>
      </c>
      <c r="CI98" s="9" t="str">
        <f t="shared" si="53"/>
        <v/>
      </c>
      <c r="CJ98" s="9" t="str">
        <f t="shared" si="54"/>
        <v/>
      </c>
      <c r="CK98" s="4" t="str">
        <f t="shared" si="55"/>
        <v/>
      </c>
      <c r="CL98" s="4" t="str">
        <f t="shared" si="56"/>
        <v/>
      </c>
      <c r="CM98" s="4" t="str">
        <f t="shared" si="57"/>
        <v/>
      </c>
      <c r="CN98" s="4" t="str">
        <f>IF($E98=15,IF($F98="S","",IF(X99=0,"",X99)),IF($E98=11,IF($F98="P","",IF(X97=0,"",X97)),IF($BX98="",IF(X98="","",X98),IF($BX98=2,"",IF(OR($BX98=0),IF(A98="T_Tosai",101000+COUNTIF($BX$3:$BX98,0),""),IF(X98="","",X98))))))</f>
        <v/>
      </c>
      <c r="CO98" s="4" t="str">
        <f>IF($E98=15,IF($F98="S","",IF(Y99=0,"",Y99)),IF($E98=11,IF($F98="P","",IF(Y97=0,"",Y97)),IF($BX98="",IF(Y98="","",Y98),IF($BX98=2,"",IF(OR($BX98=0),IF(A98="T_Kyokyu",102000+COUNTIF($BX$3:$BX98,0),""),IF(Y98="","",Y98))))))</f>
        <v/>
      </c>
      <c r="CP98" s="4" t="str">
        <f>IF($E98=15,IF($F98="S","",IF(Z99=0,"",Z99)),IF($E98=11,IF($F98="P","",IF(Z97=0,"",Z97)),IF($BX98="",IF(Z98="","",Z98),IF($BX98=2,"",IF(OR($BX98=0),IF(B98="T_Sogumi",103000+COUNTIF($BX$3:$BX98,0),""),IF(Z98="","",Z98))))))</f>
        <v/>
      </c>
    </row>
    <row r="99" spans="1:94">
      <c r="A99" s="7" t="s">
        <v>71</v>
      </c>
      <c r="B99" s="7" t="s">
        <v>73</v>
      </c>
      <c r="C99" s="49" t="s">
        <v>210</v>
      </c>
      <c r="D99" s="49" t="s">
        <v>210</v>
      </c>
      <c r="E99" s="3">
        <v>7</v>
      </c>
      <c r="F99" s="3" t="s">
        <v>26</v>
      </c>
      <c r="G99" s="3" t="s">
        <v>28</v>
      </c>
      <c r="H99" s="3" t="s">
        <v>35</v>
      </c>
      <c r="I99" s="16" t="s">
        <v>70</v>
      </c>
      <c r="J99" s="5">
        <v>44139.704409722224</v>
      </c>
      <c r="K99" s="3">
        <v>362</v>
      </c>
      <c r="L99" s="3">
        <v>55551</v>
      </c>
      <c r="M99" s="3">
        <v>0</v>
      </c>
      <c r="N99" s="3">
        <f>IF(AD99="","",94000+COUNTA($AD$3:AD99))</f>
        <v>94084</v>
      </c>
      <c r="O99" s="3" t="s">
        <v>86</v>
      </c>
      <c r="P99" s="3">
        <v>7</v>
      </c>
      <c r="Q99" s="3">
        <v>0</v>
      </c>
      <c r="R99" s="8">
        <v>43993</v>
      </c>
      <c r="S99" s="8"/>
      <c r="T99" s="8">
        <v>43993</v>
      </c>
      <c r="U99" s="3">
        <v>16</v>
      </c>
      <c r="V99" s="3"/>
      <c r="W99" s="3"/>
      <c r="X99" s="36">
        <f>IF(R99="","",94500+COUNTA($R$3:R99))</f>
        <v>94578</v>
      </c>
      <c r="Y99" s="36"/>
      <c r="Z99" s="36">
        <f>IF(T99="","",97500+COUNTA($T$3:T99))</f>
        <v>97578</v>
      </c>
      <c r="AA99" s="5">
        <v>44139.704409722224</v>
      </c>
      <c r="AB99" s="36">
        <f t="shared" si="58"/>
        <v>1001</v>
      </c>
      <c r="AC99" s="36">
        <f>IF(AB99="","",COUNTIF($AB$3:AB99,1001))</f>
        <v>78</v>
      </c>
      <c r="AD99" s="8" t="s">
        <v>86</v>
      </c>
      <c r="AE99" s="36">
        <v>7</v>
      </c>
      <c r="AF99" s="8" t="s">
        <v>26</v>
      </c>
      <c r="AG99" s="8" t="s">
        <v>143</v>
      </c>
      <c r="AH99" s="8">
        <v>43993</v>
      </c>
      <c r="AI99" s="8"/>
      <c r="AJ99" s="8">
        <v>43993</v>
      </c>
      <c r="AK99" s="8">
        <v>44008</v>
      </c>
      <c r="AL99" s="5"/>
      <c r="AM99" s="3"/>
      <c r="AN99" s="3"/>
      <c r="AO99" s="3"/>
      <c r="AP99" s="3"/>
      <c r="AQ99" s="3" t="str">
        <f>IF(AO99="","",95000+COUNTA($AO$3:AO99))</f>
        <v/>
      </c>
      <c r="AR99" s="8"/>
      <c r="AS99" s="5"/>
      <c r="AT99" s="3"/>
      <c r="AU99" s="3"/>
      <c r="AV99" s="3"/>
      <c r="AW99" s="3"/>
      <c r="AX99" s="3"/>
      <c r="AY99" s="3"/>
      <c r="AZ99" s="3" t="str">
        <f>IF(AV99="","",95200+COUNTA($AV$3:AV99))</f>
        <v/>
      </c>
      <c r="BA99" s="3"/>
      <c r="BB99" s="5"/>
      <c r="BC99" s="3"/>
      <c r="BD99" s="3"/>
      <c r="BE99" s="3"/>
      <c r="BF99" s="3"/>
      <c r="BG99" s="3" t="str">
        <f>IF(BE99="","",95400+COUNTA($BE$3:BE99))</f>
        <v/>
      </c>
      <c r="BH99" s="8"/>
      <c r="BI99" s="8"/>
      <c r="BJ99" s="96">
        <v>44140.706956018519</v>
      </c>
      <c r="BK99" s="97" t="str">
        <f t="shared" si="59"/>
        <v>55551</v>
      </c>
      <c r="BL99" s="97">
        <f t="shared" si="60"/>
        <v>0</v>
      </c>
      <c r="BM99" s="97">
        <f>IF(BQ99="","",COUNTA($BQ$3:BQ99))</f>
        <v>91</v>
      </c>
      <c r="BN99" s="97" t="str">
        <f t="shared" si="61"/>
        <v>2T  3       P</v>
      </c>
      <c r="BO99" s="97">
        <f t="shared" si="62"/>
        <v>7</v>
      </c>
      <c r="BP99" s="97" t="str">
        <f t="shared" si="63"/>
        <v>P</v>
      </c>
      <c r="BQ99" s="97" t="s">
        <v>215</v>
      </c>
      <c r="BR99" s="98" t="str">
        <f t="shared" si="64"/>
        <v/>
      </c>
      <c r="BS99" s="98" t="str">
        <f t="shared" si="65"/>
        <v/>
      </c>
      <c r="BT99" s="98" t="str">
        <f t="shared" si="66"/>
        <v/>
      </c>
      <c r="BU99" s="98" t="str">
        <f t="shared" si="67"/>
        <v/>
      </c>
      <c r="BV99" s="97" t="str">
        <f t="shared" si="68"/>
        <v/>
      </c>
      <c r="BW99" s="97" t="str">
        <f t="shared" si="69"/>
        <v/>
      </c>
      <c r="BX99" s="99">
        <v>2</v>
      </c>
      <c r="BY99" s="97" t="str">
        <f t="shared" si="70"/>
        <v/>
      </c>
      <c r="BZ99" s="5" t="str">
        <f t="shared" si="47"/>
        <v/>
      </c>
      <c r="CA99" s="3" t="str">
        <f t="shared" si="48"/>
        <v/>
      </c>
      <c r="CB99" s="3" t="str">
        <f t="shared" si="49"/>
        <v/>
      </c>
      <c r="CC99" s="3" t="str">
        <f t="shared" si="50"/>
        <v/>
      </c>
      <c r="CD99" s="3" t="str">
        <f>IF(E99=15,IF(F99="S","",N100),IF(E99=11,IF(F99="P","",N98),IF(BX99="",IF(N99="","",N99),IF(BX99=2,"",IF(OR(BX99=0),100000+COUNTIF(BX$3:BX99,0),IF(N99="","",N99))))))</f>
        <v/>
      </c>
      <c r="CE99" s="3" t="str">
        <f t="shared" si="45"/>
        <v/>
      </c>
      <c r="CF99" s="3" t="str">
        <f t="shared" si="46"/>
        <v/>
      </c>
      <c r="CG99" s="3" t="str">
        <f t="shared" si="51"/>
        <v/>
      </c>
      <c r="CH99" s="8" t="str">
        <f t="shared" si="52"/>
        <v/>
      </c>
      <c r="CI99" s="8" t="str">
        <f t="shared" si="53"/>
        <v/>
      </c>
      <c r="CJ99" s="8" t="str">
        <f t="shared" si="54"/>
        <v/>
      </c>
      <c r="CK99" s="3" t="str">
        <f t="shared" si="55"/>
        <v/>
      </c>
      <c r="CL99" s="3" t="str">
        <f t="shared" si="56"/>
        <v/>
      </c>
      <c r="CM99" s="3" t="str">
        <f t="shared" si="57"/>
        <v/>
      </c>
      <c r="CN99" s="3" t="str">
        <f>IF($E99=15,IF($F99="S","",IF(X100=0,"",X100)),IF($E99=11,IF($F99="P","",IF(X98=0,"",X98)),IF($BX99="",IF(X99="","",X99),IF($BX99=2,"",IF(OR($BX99=0),IF(A99="T_Tosai",101000+COUNTIF($BX$3:$BX99,0),""),IF(X99="","",X99))))))</f>
        <v/>
      </c>
      <c r="CO99" s="3" t="str">
        <f>IF($E99=15,IF($F99="S","",IF(Y100=0,"",Y100)),IF($E99=11,IF($F99="P","",IF(Y98=0,"",Y98)),IF($BX99="",IF(Y99="","",Y99),IF($BX99=2,"",IF(OR($BX99=0),IF(A99="T_Kyokyu",102000+COUNTIF($BX$3:$BX99,0),""),IF(Y99="","",Y99))))))</f>
        <v/>
      </c>
      <c r="CP99" s="3" t="str">
        <f>IF($E99=15,IF($F99="S","",IF(Z100=0,"",Z100)),IF($E99=11,IF($F99="P","",IF(Z98=0,"",Z98)),IF($BX99="",IF(Z99="","",Z99),IF($BX99=2,"",IF(OR($BX99=0),IF(B99="T_Sogumi",103000+COUNTIF($BX$3:$BX99,0),""),IF(Z99="","",Z99))))))</f>
        <v/>
      </c>
    </row>
    <row r="100" spans="1:94">
      <c r="A100" s="7" t="s">
        <v>71</v>
      </c>
      <c r="B100" s="7" t="s">
        <v>73</v>
      </c>
      <c r="C100" s="49" t="s">
        <v>210</v>
      </c>
      <c r="D100" s="49" t="s">
        <v>210</v>
      </c>
      <c r="E100" s="4">
        <v>7</v>
      </c>
      <c r="F100" s="4" t="s">
        <v>28</v>
      </c>
      <c r="G100" s="4"/>
      <c r="H100" s="4"/>
      <c r="I100" s="17" t="s">
        <v>69</v>
      </c>
      <c r="J100" s="6">
        <v>44139.704409722224</v>
      </c>
      <c r="K100" s="4">
        <v>362</v>
      </c>
      <c r="L100" s="4">
        <v>55551</v>
      </c>
      <c r="M100" s="4">
        <v>0</v>
      </c>
      <c r="N100" s="4">
        <f>IF(AD100="","",94000+COUNTA($AD$3:AD100))</f>
        <v>94085</v>
      </c>
      <c r="O100" s="4" t="s">
        <v>87</v>
      </c>
      <c r="P100" s="4">
        <v>7</v>
      </c>
      <c r="Q100" s="4">
        <v>0</v>
      </c>
      <c r="R100" s="9">
        <v>43993</v>
      </c>
      <c r="S100" s="9"/>
      <c r="T100" s="9">
        <v>43993</v>
      </c>
      <c r="U100" s="4">
        <v>16</v>
      </c>
      <c r="V100" s="4"/>
      <c r="W100" s="4"/>
      <c r="X100" s="33">
        <f>IF(R100="","",94500+COUNTA($R$3:R100))</f>
        <v>94579</v>
      </c>
      <c r="Y100" s="33"/>
      <c r="Z100" s="33">
        <f>IF(T100="","",97500+COUNTA($T$3:T100))</f>
        <v>97579</v>
      </c>
      <c r="AA100" s="6">
        <v>44139.704409722224</v>
      </c>
      <c r="AB100" s="33">
        <f t="shared" si="58"/>
        <v>1001</v>
      </c>
      <c r="AC100" s="33">
        <f>IF(AB100="","",COUNTIF($AB$3:AB100,1001))</f>
        <v>79</v>
      </c>
      <c r="AD100" s="9" t="s">
        <v>87</v>
      </c>
      <c r="AE100" s="33">
        <v>7</v>
      </c>
      <c r="AF100" s="9" t="s">
        <v>28</v>
      </c>
      <c r="AG100" s="9" t="s">
        <v>143</v>
      </c>
      <c r="AH100" s="9">
        <v>43993</v>
      </c>
      <c r="AI100" s="9"/>
      <c r="AJ100" s="9">
        <v>43993</v>
      </c>
      <c r="AK100" s="9">
        <v>44008</v>
      </c>
      <c r="AL100" s="6">
        <v>44138.448310185187</v>
      </c>
      <c r="AM100" s="4">
        <v>0</v>
      </c>
      <c r="AN100" s="4">
        <v>55551</v>
      </c>
      <c r="AO100" s="4" t="s">
        <v>87</v>
      </c>
      <c r="AP100" s="4">
        <v>7</v>
      </c>
      <c r="AQ100" s="4">
        <f>IF(AO100="","",95000+COUNTA($AO$3:AO100))</f>
        <v>95064</v>
      </c>
      <c r="AR100" s="9">
        <v>44023</v>
      </c>
      <c r="AS100" s="6"/>
      <c r="AT100" s="4"/>
      <c r="AU100" s="4"/>
      <c r="AV100" s="4"/>
      <c r="AW100" s="4"/>
      <c r="AX100" s="4"/>
      <c r="AY100" s="4"/>
      <c r="AZ100" s="4" t="str">
        <f>IF(AV100="","",95200+COUNTA($AV$3:AV100))</f>
        <v/>
      </c>
      <c r="BA100" s="4"/>
      <c r="BB100" s="6">
        <v>44138.379212962966</v>
      </c>
      <c r="BC100" s="4">
        <v>0</v>
      </c>
      <c r="BD100" s="4">
        <v>55551</v>
      </c>
      <c r="BE100" s="4" t="s">
        <v>87</v>
      </c>
      <c r="BF100" s="4">
        <v>7</v>
      </c>
      <c r="BG100" s="4">
        <f>IF(BE100="","",95400+COUNTA($BE$3:BE100))</f>
        <v>95464</v>
      </c>
      <c r="BH100" s="9">
        <v>43992</v>
      </c>
      <c r="BI100" s="9">
        <v>44008</v>
      </c>
      <c r="BJ100" s="100">
        <v>44140.706956018519</v>
      </c>
      <c r="BK100" s="101" t="str">
        <f t="shared" si="59"/>
        <v>55551</v>
      </c>
      <c r="BL100" s="101">
        <f t="shared" si="60"/>
        <v>0</v>
      </c>
      <c r="BM100" s="101">
        <f>IF(BQ100="","",COUNTA($BQ$3:BQ100))</f>
        <v>92</v>
      </c>
      <c r="BN100" s="101" t="str">
        <f t="shared" si="61"/>
        <v>2T  3       S</v>
      </c>
      <c r="BO100" s="101">
        <f t="shared" si="62"/>
        <v>7</v>
      </c>
      <c r="BP100" s="101" t="str">
        <f t="shared" si="63"/>
        <v>S</v>
      </c>
      <c r="BQ100" s="101" t="s">
        <v>221</v>
      </c>
      <c r="BR100" s="102">
        <f t="shared" si="64"/>
        <v>44023</v>
      </c>
      <c r="BS100" s="102" t="str">
        <f t="shared" si="65"/>
        <v/>
      </c>
      <c r="BT100" s="102">
        <f t="shared" si="66"/>
        <v>43992</v>
      </c>
      <c r="BU100" s="102">
        <f t="shared" si="67"/>
        <v>44008</v>
      </c>
      <c r="BV100" s="101" t="str">
        <f t="shared" si="68"/>
        <v/>
      </c>
      <c r="BW100" s="101" t="str">
        <f t="shared" si="69"/>
        <v/>
      </c>
      <c r="BX100" s="103">
        <v>1</v>
      </c>
      <c r="BY100" s="101" t="str">
        <f t="shared" si="70"/>
        <v>2T  3       S</v>
      </c>
      <c r="BZ100" s="6">
        <f t="shared" si="47"/>
        <v>44160.640208333331</v>
      </c>
      <c r="CA100" s="4">
        <f t="shared" si="48"/>
        <v>362</v>
      </c>
      <c r="CB100" s="4">
        <f t="shared" si="49"/>
        <v>55551</v>
      </c>
      <c r="CC100" s="4">
        <f t="shared" si="50"/>
        <v>0</v>
      </c>
      <c r="CD100" s="4">
        <f>IF(E100=15,IF(F100="S","",N101),IF(E100=11,IF(F100="P","",N99),IF(BX100="",IF(N100="","",N100),IF(BX100=2,"",IF(OR(BX100=0),100000+COUNTIF(BX$3:BX100,0),IF(N100="","",N100))))))</f>
        <v>94085</v>
      </c>
      <c r="CE100" s="4" t="str">
        <f t="shared" si="45"/>
        <v>2T  3       S</v>
      </c>
      <c r="CF100" s="4">
        <f t="shared" si="46"/>
        <v>7</v>
      </c>
      <c r="CG100" s="4">
        <f t="shared" si="51"/>
        <v>0</v>
      </c>
      <c r="CH100" s="9">
        <f t="shared" si="52"/>
        <v>44023</v>
      </c>
      <c r="CI100" s="9" t="str">
        <f t="shared" si="53"/>
        <v/>
      </c>
      <c r="CJ100" s="9">
        <f t="shared" si="54"/>
        <v>43992</v>
      </c>
      <c r="CK100" s="4">
        <f t="shared" si="55"/>
        <v>17</v>
      </c>
      <c r="CL100" s="4" t="str">
        <f t="shared" si="56"/>
        <v/>
      </c>
      <c r="CM100" s="4" t="str">
        <f t="shared" si="57"/>
        <v/>
      </c>
      <c r="CN100" s="4">
        <f>IF($E100=15,IF($F100="S","",IF(X101=0,"",X101)),IF($E100=11,IF($F100="P","",IF(X99=0,"",X99)),IF($BX100="",IF(X100="","",X100),IF($BX100=2,"",IF(OR($BX100=0),IF(A100="T_Tosai",101000+COUNTIF($BX$3:$BX100,0),""),IF(X100="","",X100))))))</f>
        <v>94579</v>
      </c>
      <c r="CO100" s="4" t="str">
        <f>IF($E100=15,IF($F100="S","",IF(Y101=0,"",Y101)),IF($E100=11,IF($F100="P","",IF(Y99=0,"",Y99)),IF($BX100="",IF(Y100="","",Y100),IF($BX100=2,"",IF(OR($BX100=0),IF(A100="T_Kyokyu",102000+COUNTIF($BX$3:$BX100,0),""),IF(Y100="","",Y100))))))</f>
        <v/>
      </c>
      <c r="CP100" s="4">
        <f>IF($E100=15,IF($F100="S","",IF(Z101=0,"",Z101)),IF($E100=11,IF($F100="P","",IF(Z99=0,"",Z99)),IF($BX100="",IF(Z100="","",Z100),IF($BX100=2,"",IF(OR($BX100=0),IF(B100="T_Sogumi",103000+COUNTIF($BX$3:$BX100,0),""),IF(Z100="","",Z100))))))</f>
        <v>97579</v>
      </c>
    </row>
    <row r="101" spans="1:94">
      <c r="A101" s="7" t="s">
        <v>71</v>
      </c>
      <c r="B101" s="7" t="s">
        <v>73</v>
      </c>
      <c r="C101" s="49" t="s">
        <v>210</v>
      </c>
      <c r="D101" s="49" t="s">
        <v>210</v>
      </c>
      <c r="E101" s="3">
        <v>8</v>
      </c>
      <c r="F101" s="3" t="s">
        <v>26</v>
      </c>
      <c r="G101" s="3" t="s">
        <v>31</v>
      </c>
      <c r="H101" s="3" t="s">
        <v>36</v>
      </c>
      <c r="I101" s="16" t="s">
        <v>70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94086</v>
      </c>
      <c r="O101" s="3" t="s">
        <v>88</v>
      </c>
      <c r="P101" s="3">
        <v>7</v>
      </c>
      <c r="Q101" s="3">
        <v>0</v>
      </c>
      <c r="R101" s="8">
        <v>43994</v>
      </c>
      <c r="S101" s="8"/>
      <c r="T101" s="8">
        <v>43994</v>
      </c>
      <c r="U101" s="3">
        <v>16</v>
      </c>
      <c r="V101" s="3"/>
      <c r="W101" s="3"/>
      <c r="X101" s="36">
        <f>IF(R101="","",94500+COUNTA($R$3:R101))</f>
        <v>94580</v>
      </c>
      <c r="Y101" s="36"/>
      <c r="Z101" s="36">
        <f>IF(T101="","",97500+COUNTA($T$3:T101))</f>
        <v>97580</v>
      </c>
      <c r="AA101" s="5">
        <v>44139.704409722224</v>
      </c>
      <c r="AB101" s="36">
        <f t="shared" si="58"/>
        <v>1001</v>
      </c>
      <c r="AC101" s="36">
        <f>IF(AB101="","",COUNTIF($AB$3:AB101,1001))</f>
        <v>80</v>
      </c>
      <c r="AD101" s="8" t="s">
        <v>88</v>
      </c>
      <c r="AE101" s="36">
        <v>7</v>
      </c>
      <c r="AF101" s="8" t="s">
        <v>26</v>
      </c>
      <c r="AG101" s="8" t="s">
        <v>143</v>
      </c>
      <c r="AH101" s="8">
        <v>43994</v>
      </c>
      <c r="AI101" s="8"/>
      <c r="AJ101" s="8">
        <v>43994</v>
      </c>
      <c r="AK101" s="8">
        <v>44009</v>
      </c>
      <c r="AL101" s="5"/>
      <c r="AM101" s="3"/>
      <c r="AN101" s="3"/>
      <c r="AO101" s="3"/>
      <c r="AP101" s="3"/>
      <c r="AQ101" s="3" t="str">
        <f>IF(AO101="","",95000+COUNTA($AO$3:AO101))</f>
        <v/>
      </c>
      <c r="AR101" s="8"/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/>
      <c r="BC101" s="3"/>
      <c r="BD101" s="3"/>
      <c r="BE101" s="3"/>
      <c r="BF101" s="3"/>
      <c r="BG101" s="3" t="str">
        <f>IF(BE101="","",95400+COUNTA($BE$3:BE101))</f>
        <v/>
      </c>
      <c r="BH101" s="8"/>
      <c r="BI101" s="8"/>
      <c r="BJ101" s="96">
        <v>44140.706956018519</v>
      </c>
      <c r="BK101" s="97" t="str">
        <f t="shared" si="59"/>
        <v>55551</v>
      </c>
      <c r="BL101" s="97">
        <f t="shared" si="60"/>
        <v>0</v>
      </c>
      <c r="BM101" s="97">
        <f>IF(BQ101="","",COUNTA($BQ$3:BQ101))</f>
        <v>93</v>
      </c>
      <c r="BN101" s="97" t="str">
        <f t="shared" si="61"/>
        <v>2T  4       P</v>
      </c>
      <c r="BO101" s="97">
        <f t="shared" si="62"/>
        <v>7</v>
      </c>
      <c r="BP101" s="97" t="str">
        <f t="shared" si="63"/>
        <v>P</v>
      </c>
      <c r="BQ101" s="97" t="s">
        <v>215</v>
      </c>
      <c r="BR101" s="98" t="str">
        <f t="shared" si="64"/>
        <v/>
      </c>
      <c r="BS101" s="98" t="str">
        <f t="shared" si="65"/>
        <v/>
      </c>
      <c r="BT101" s="98" t="str">
        <f t="shared" si="66"/>
        <v/>
      </c>
      <c r="BU101" s="98" t="str">
        <f t="shared" si="67"/>
        <v/>
      </c>
      <c r="BV101" s="97" t="str">
        <f t="shared" si="68"/>
        <v/>
      </c>
      <c r="BW101" s="97" t="str">
        <f t="shared" si="69"/>
        <v/>
      </c>
      <c r="BX101" s="99">
        <v>2</v>
      </c>
      <c r="BY101" s="97" t="str">
        <f t="shared" si="70"/>
        <v/>
      </c>
      <c r="BZ101" s="5" t="str">
        <f t="shared" si="47"/>
        <v/>
      </c>
      <c r="CA101" s="3" t="str">
        <f t="shared" si="48"/>
        <v/>
      </c>
      <c r="CB101" s="3" t="str">
        <f t="shared" si="49"/>
        <v/>
      </c>
      <c r="CC101" s="3" t="str">
        <f t="shared" si="50"/>
        <v/>
      </c>
      <c r="CD101" s="3" t="str">
        <f>IF(E101=15,IF(F101="S","",N102),IF(E101=11,IF(F101="P","",N100),IF(BX101="",IF(N101="","",N101),IF(BX101=2,"",IF(OR(BX101=0),100000+COUNTIF(BX$3:BX101,0),IF(N101="","",N101))))))</f>
        <v/>
      </c>
      <c r="CE101" s="3" t="str">
        <f t="shared" si="45"/>
        <v/>
      </c>
      <c r="CF101" s="3" t="str">
        <f t="shared" si="46"/>
        <v/>
      </c>
      <c r="CG101" s="3" t="str">
        <f t="shared" si="51"/>
        <v/>
      </c>
      <c r="CH101" s="8" t="str">
        <f t="shared" si="52"/>
        <v/>
      </c>
      <c r="CI101" s="8" t="str">
        <f t="shared" si="53"/>
        <v/>
      </c>
      <c r="CJ101" s="8" t="str">
        <f t="shared" si="54"/>
        <v/>
      </c>
      <c r="CK101" s="3" t="str">
        <f t="shared" si="55"/>
        <v/>
      </c>
      <c r="CL101" s="3" t="str">
        <f t="shared" si="56"/>
        <v/>
      </c>
      <c r="CM101" s="3" t="str">
        <f t="shared" si="57"/>
        <v/>
      </c>
      <c r="CN101" s="3" t="str">
        <f>IF($E101=15,IF($F101="S","",IF(X102=0,"",X102)),IF($E101=11,IF($F101="P","",IF(X100=0,"",X100)),IF($BX101="",IF(X101="","",X101),IF($BX101=2,"",IF(OR($BX101=0),IF(A101="T_Tosai",101000+COUNTIF($BX$3:$BX101,0),""),IF(X101="","",X101))))))</f>
        <v/>
      </c>
      <c r="CO101" s="3" t="str">
        <f>IF($E101=15,IF($F101="S","",IF(Y102=0,"",Y102)),IF($E101=11,IF($F101="P","",IF(Y100=0,"",Y100)),IF($BX101="",IF(Y101="","",Y101),IF($BX101=2,"",IF(OR($BX101=0),IF(A101="T_Kyokyu",102000+COUNTIF($BX$3:$BX101,0),""),IF(Y101="","",Y101))))))</f>
        <v/>
      </c>
      <c r="CP101" s="3" t="str">
        <f>IF($E101=15,IF($F101="S","",IF(Z102=0,"",Z102)),IF($E101=11,IF($F101="P","",IF(Z100=0,"",Z100)),IF($BX101="",IF(Z101="","",Z101),IF($BX101=2,"",IF(OR($BX101=0),IF(B101="T_Sogumi",103000+COUNTIF($BX$3:$BX101,0),""),IF(Z101="","",Z101))))))</f>
        <v/>
      </c>
    </row>
    <row r="102" spans="1:94">
      <c r="A102" s="7" t="s">
        <v>71</v>
      </c>
      <c r="B102" s="7" t="s">
        <v>73</v>
      </c>
      <c r="C102" s="49" t="s">
        <v>210</v>
      </c>
      <c r="D102" s="49" t="s">
        <v>210</v>
      </c>
      <c r="E102" s="4">
        <v>8</v>
      </c>
      <c r="F102" s="4" t="s">
        <v>28</v>
      </c>
      <c r="G102" s="4"/>
      <c r="H102" s="4"/>
      <c r="I102" s="17" t="s">
        <v>70</v>
      </c>
      <c r="J102" s="6">
        <v>44139.704409722224</v>
      </c>
      <c r="K102" s="4">
        <v>362</v>
      </c>
      <c r="L102" s="4">
        <v>55551</v>
      </c>
      <c r="M102" s="4">
        <v>0</v>
      </c>
      <c r="N102" s="4">
        <f>IF(AD102="","",94000+COUNTA($AD$3:AD102))</f>
        <v>94087</v>
      </c>
      <c r="O102" s="4" t="s">
        <v>89</v>
      </c>
      <c r="P102" s="4">
        <v>7</v>
      </c>
      <c r="Q102" s="4">
        <v>0</v>
      </c>
      <c r="R102" s="9">
        <v>43994</v>
      </c>
      <c r="S102" s="9"/>
      <c r="T102" s="9">
        <v>43994</v>
      </c>
      <c r="U102" s="4">
        <v>16</v>
      </c>
      <c r="V102" s="4"/>
      <c r="W102" s="4"/>
      <c r="X102" s="33">
        <f>IF(R102="","",94500+COUNTA($R$3:R102))</f>
        <v>94581</v>
      </c>
      <c r="Y102" s="33"/>
      <c r="Z102" s="33">
        <f>IF(T102="","",97500+COUNTA($T$3:T102))</f>
        <v>97581</v>
      </c>
      <c r="AA102" s="6">
        <v>44139.704409722224</v>
      </c>
      <c r="AB102" s="33">
        <f t="shared" si="58"/>
        <v>1001</v>
      </c>
      <c r="AC102" s="33">
        <f>IF(AB102="","",COUNTIF($AB$3:AB102,1001))</f>
        <v>81</v>
      </c>
      <c r="AD102" s="9" t="s">
        <v>89</v>
      </c>
      <c r="AE102" s="33">
        <v>7</v>
      </c>
      <c r="AF102" s="9" t="s">
        <v>28</v>
      </c>
      <c r="AG102" s="9" t="s">
        <v>143</v>
      </c>
      <c r="AH102" s="9">
        <v>43994</v>
      </c>
      <c r="AI102" s="9"/>
      <c r="AJ102" s="9">
        <v>43994</v>
      </c>
      <c r="AK102" s="9">
        <v>44009</v>
      </c>
      <c r="AL102" s="6"/>
      <c r="AM102" s="4"/>
      <c r="AN102" s="4"/>
      <c r="AO102" s="4"/>
      <c r="AP102" s="4"/>
      <c r="AQ102" s="4" t="str">
        <f>IF(AO102="","",95000+COUNTA($AO$3:AO102))</f>
        <v/>
      </c>
      <c r="AR102" s="9"/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/>
      <c r="BC102" s="4"/>
      <c r="BD102" s="4"/>
      <c r="BE102" s="4"/>
      <c r="BF102" s="4"/>
      <c r="BG102" s="4" t="str">
        <f>IF(BE102="","",95400+COUNTA($BE$3:BE102))</f>
        <v/>
      </c>
      <c r="BH102" s="9"/>
      <c r="BI102" s="9"/>
      <c r="BJ102" s="100">
        <v>44140.706956018519</v>
      </c>
      <c r="BK102" s="101" t="str">
        <f t="shared" si="59"/>
        <v>55551</v>
      </c>
      <c r="BL102" s="101">
        <f t="shared" si="60"/>
        <v>0</v>
      </c>
      <c r="BM102" s="101">
        <f>IF(BQ102="","",COUNTA($BQ$3:BQ102))</f>
        <v>94</v>
      </c>
      <c r="BN102" s="101" t="str">
        <f t="shared" si="61"/>
        <v>2T  4       S</v>
      </c>
      <c r="BO102" s="101">
        <f t="shared" si="62"/>
        <v>7</v>
      </c>
      <c r="BP102" s="101" t="str">
        <f t="shared" si="63"/>
        <v>S</v>
      </c>
      <c r="BQ102" s="101" t="s">
        <v>215</v>
      </c>
      <c r="BR102" s="102" t="str">
        <f t="shared" si="64"/>
        <v/>
      </c>
      <c r="BS102" s="102" t="str">
        <f t="shared" si="65"/>
        <v/>
      </c>
      <c r="BT102" s="102" t="str">
        <f t="shared" si="66"/>
        <v/>
      </c>
      <c r="BU102" s="102" t="str">
        <f t="shared" si="67"/>
        <v/>
      </c>
      <c r="BV102" s="101" t="str">
        <f t="shared" si="68"/>
        <v/>
      </c>
      <c r="BW102" s="101" t="str">
        <f t="shared" si="69"/>
        <v/>
      </c>
      <c r="BX102" s="103">
        <v>2</v>
      </c>
      <c r="BY102" s="101" t="str">
        <f t="shared" si="70"/>
        <v/>
      </c>
      <c r="BZ102" s="6" t="str">
        <f t="shared" si="47"/>
        <v/>
      </c>
      <c r="CA102" s="4" t="str">
        <f t="shared" si="48"/>
        <v/>
      </c>
      <c r="CB102" s="4" t="str">
        <f t="shared" si="49"/>
        <v/>
      </c>
      <c r="CC102" s="4" t="str">
        <f t="shared" si="50"/>
        <v/>
      </c>
      <c r="CD102" s="4" t="str">
        <f>IF(E102=15,IF(F102="S","",N103),IF(E102=11,IF(F102="P","",N101),IF(BX102="",IF(N102="","",N102),IF(BX102=2,"",IF(OR(BX102=0),100000+COUNTIF(BX$3:BX102,0),IF(N102="","",N102))))))</f>
        <v/>
      </c>
      <c r="CE102" s="4" t="str">
        <f t="shared" si="45"/>
        <v/>
      </c>
      <c r="CF102" s="4" t="str">
        <f t="shared" si="46"/>
        <v/>
      </c>
      <c r="CG102" s="4" t="str">
        <f t="shared" si="51"/>
        <v/>
      </c>
      <c r="CH102" s="9" t="str">
        <f t="shared" si="52"/>
        <v/>
      </c>
      <c r="CI102" s="9" t="str">
        <f t="shared" si="53"/>
        <v/>
      </c>
      <c r="CJ102" s="9" t="str">
        <f t="shared" si="54"/>
        <v/>
      </c>
      <c r="CK102" s="4" t="str">
        <f t="shared" si="55"/>
        <v/>
      </c>
      <c r="CL102" s="4" t="str">
        <f t="shared" si="56"/>
        <v/>
      </c>
      <c r="CM102" s="4" t="str">
        <f t="shared" si="57"/>
        <v/>
      </c>
      <c r="CN102" s="4" t="str">
        <f>IF($E102=15,IF($F102="S","",IF(X103=0,"",X103)),IF($E102=11,IF($F102="P","",IF(X101=0,"",X101)),IF($BX102="",IF(X102="","",X102),IF($BX102=2,"",IF(OR($BX102=0),IF(A102="T_Tosai",101000+COUNTIF($BX$3:$BX102,0),""),IF(X102="","",X102))))))</f>
        <v/>
      </c>
      <c r="CO102" s="4" t="str">
        <f>IF($E102=15,IF($F102="S","",IF(Y103=0,"",Y103)),IF($E102=11,IF($F102="P","",IF(Y101=0,"",Y101)),IF($BX102="",IF(Y102="","",Y102),IF($BX102=2,"",IF(OR($BX102=0),IF(A102="T_Kyokyu",102000+COUNTIF($BX$3:$BX102,0),""),IF(Y102="","",Y102))))))</f>
        <v/>
      </c>
      <c r="CP102" s="4" t="str">
        <f>IF($E102=15,IF($F102="S","",IF(Z103=0,"",Z103)),IF($E102=11,IF($F102="P","",IF(Z101=0,"",Z101)),IF($BX102="",IF(Z102="","",Z102),IF($BX102=2,"",IF(OR($BX102=0),IF(B102="T_Sogumi",103000+COUNTIF($BX$3:$BX102,0),""),IF(Z102="","",Z102))))))</f>
        <v/>
      </c>
    </row>
    <row r="103" spans="1:94">
      <c r="A103" s="7" t="s">
        <v>71</v>
      </c>
      <c r="B103" s="7" t="s">
        <v>73</v>
      </c>
      <c r="C103" s="49" t="s">
        <v>210</v>
      </c>
      <c r="D103" s="49" t="s">
        <v>210</v>
      </c>
      <c r="E103" s="2">
        <v>9</v>
      </c>
      <c r="F103" s="2" t="s">
        <v>26</v>
      </c>
      <c r="G103" s="2" t="s">
        <v>25</v>
      </c>
      <c r="H103" s="2" t="s">
        <v>37</v>
      </c>
      <c r="I103" s="14" t="s">
        <v>69</v>
      </c>
      <c r="J103" s="12">
        <v>44139.704409722224</v>
      </c>
      <c r="K103" s="2">
        <v>362</v>
      </c>
      <c r="L103" s="2">
        <v>55551</v>
      </c>
      <c r="M103" s="2">
        <v>0</v>
      </c>
      <c r="N103" s="2">
        <f>IF(AD103="","",94000+COUNTA($AD$3:AD103))</f>
        <v>94088</v>
      </c>
      <c r="O103" s="2" t="s">
        <v>90</v>
      </c>
      <c r="P103" s="2">
        <v>7</v>
      </c>
      <c r="Q103" s="2">
        <v>0</v>
      </c>
      <c r="R103" s="10">
        <v>43994</v>
      </c>
      <c r="S103" s="10"/>
      <c r="T103" s="10">
        <v>43994</v>
      </c>
      <c r="U103" s="2">
        <v>16</v>
      </c>
      <c r="V103" s="2"/>
      <c r="W103" s="2"/>
      <c r="X103" s="35">
        <f>IF(R103="","",94500+COUNTA($R$3:R103))</f>
        <v>94582</v>
      </c>
      <c r="Y103" s="35"/>
      <c r="Z103" s="35">
        <f>IF(T103="","",97500+COUNTA($T$3:T103))</f>
        <v>97582</v>
      </c>
      <c r="AA103" s="12">
        <v>44139.704409722224</v>
      </c>
      <c r="AB103" s="35">
        <f t="shared" si="58"/>
        <v>1001</v>
      </c>
      <c r="AC103" s="35">
        <f>IF(AB103="","",COUNTIF($AB$3:AB103,1001))</f>
        <v>82</v>
      </c>
      <c r="AD103" s="10" t="s">
        <v>90</v>
      </c>
      <c r="AE103" s="35">
        <v>7</v>
      </c>
      <c r="AF103" s="10" t="s">
        <v>26</v>
      </c>
      <c r="AG103" s="10" t="s">
        <v>143</v>
      </c>
      <c r="AH103" s="10">
        <v>43994</v>
      </c>
      <c r="AI103" s="10"/>
      <c r="AJ103" s="10">
        <v>43994</v>
      </c>
      <c r="AK103" s="10">
        <v>44009</v>
      </c>
      <c r="AL103" s="12">
        <v>44138.448310185187</v>
      </c>
      <c r="AM103" s="2">
        <v>0</v>
      </c>
      <c r="AN103" s="2">
        <v>55551</v>
      </c>
      <c r="AO103" s="2" t="s">
        <v>97</v>
      </c>
      <c r="AP103" s="2">
        <v>7</v>
      </c>
      <c r="AQ103" s="2">
        <f>IF(AO103="","",95000+COUNTA($AO$3:AO103))</f>
        <v>95065</v>
      </c>
      <c r="AR103" s="10">
        <v>44024</v>
      </c>
      <c r="AS103" s="12"/>
      <c r="AT103" s="2"/>
      <c r="AU103" s="2"/>
      <c r="AV103" s="2"/>
      <c r="AW103" s="2"/>
      <c r="AX103" s="2"/>
      <c r="AY103" s="2"/>
      <c r="AZ103" s="2" t="str">
        <f>IF(AV103="","",95200+COUNTA($AV$3:AV103))</f>
        <v/>
      </c>
      <c r="BA103" s="2"/>
      <c r="BB103" s="12">
        <v>44138.379212962966</v>
      </c>
      <c r="BC103" s="2">
        <v>0</v>
      </c>
      <c r="BD103" s="2">
        <v>55551</v>
      </c>
      <c r="BE103" s="2" t="s">
        <v>97</v>
      </c>
      <c r="BF103" s="2">
        <v>7</v>
      </c>
      <c r="BG103" s="2">
        <f>IF(BE103="","",95400+COUNTA($BE$3:BE103))</f>
        <v>95465</v>
      </c>
      <c r="BH103" s="10">
        <v>43994</v>
      </c>
      <c r="BI103" s="10">
        <v>44011</v>
      </c>
      <c r="BJ103" s="89">
        <v>44140.706956018519</v>
      </c>
      <c r="BK103" s="90" t="str">
        <f t="shared" si="59"/>
        <v>55551</v>
      </c>
      <c r="BL103" s="90">
        <f t="shared" si="60"/>
        <v>0</v>
      </c>
      <c r="BM103" s="90">
        <f>IF(BQ103="","",COUNTA($BQ$3:BQ103))</f>
        <v>95</v>
      </c>
      <c r="BN103" s="90" t="str">
        <f t="shared" si="61"/>
        <v>2T  5       C</v>
      </c>
      <c r="BO103" s="90">
        <f t="shared" si="62"/>
        <v>7</v>
      </c>
      <c r="BP103" s="90" t="str">
        <f t="shared" si="63"/>
        <v>C</v>
      </c>
      <c r="BQ103" s="90" t="s">
        <v>220</v>
      </c>
      <c r="BR103" s="91">
        <f t="shared" si="64"/>
        <v>44024</v>
      </c>
      <c r="BS103" s="91" t="str">
        <f t="shared" si="65"/>
        <v/>
      </c>
      <c r="BT103" s="91">
        <f t="shared" si="66"/>
        <v>43994</v>
      </c>
      <c r="BU103" s="91">
        <f t="shared" si="67"/>
        <v>44011</v>
      </c>
      <c r="BV103" s="90" t="str">
        <f t="shared" si="68"/>
        <v/>
      </c>
      <c r="BW103" s="90" t="str">
        <f t="shared" si="69"/>
        <v/>
      </c>
      <c r="BX103" s="84">
        <v>1</v>
      </c>
      <c r="BY103" s="90" t="str">
        <f t="shared" si="70"/>
        <v>2T  5       P</v>
      </c>
      <c r="BZ103" s="12">
        <f t="shared" si="47"/>
        <v>44160.640208333331</v>
      </c>
      <c r="CA103" s="2">
        <f t="shared" si="48"/>
        <v>362</v>
      </c>
      <c r="CB103" s="2">
        <f t="shared" si="49"/>
        <v>55551</v>
      </c>
      <c r="CC103" s="2">
        <f t="shared" si="50"/>
        <v>0</v>
      </c>
      <c r="CD103" s="2">
        <f>IF(E103=15,IF(F103="S","",N104),IF(E103=11,IF(F103="P","",N102),IF(BX103="",IF(N103="","",N103),IF(BX103=2,"",IF(OR(BX103=0),100000+COUNTIF(BX$3:BX103,0),IF(N103="","",N103))))))</f>
        <v>94088</v>
      </c>
      <c r="CE103" s="2" t="str">
        <f t="shared" si="45"/>
        <v>2T  5       C</v>
      </c>
      <c r="CF103" s="2">
        <f t="shared" si="46"/>
        <v>7</v>
      </c>
      <c r="CG103" s="2">
        <f t="shared" si="51"/>
        <v>0</v>
      </c>
      <c r="CH103" s="10">
        <f t="shared" si="52"/>
        <v>44024</v>
      </c>
      <c r="CI103" s="10" t="str">
        <f t="shared" si="53"/>
        <v/>
      </c>
      <c r="CJ103" s="10">
        <f t="shared" si="54"/>
        <v>43994</v>
      </c>
      <c r="CK103" s="2">
        <f t="shared" si="55"/>
        <v>18</v>
      </c>
      <c r="CL103" s="2" t="str">
        <f t="shared" si="56"/>
        <v/>
      </c>
      <c r="CM103" s="2" t="str">
        <f t="shared" si="57"/>
        <v/>
      </c>
      <c r="CN103" s="2">
        <f>IF($E103=15,IF($F103="S","",IF(X104=0,"",X104)),IF($E103=11,IF($F103="P","",IF(X102=0,"",X102)),IF($BX103="",IF(X103="","",X103),IF($BX103=2,"",IF(OR($BX103=0),IF(A103="T_Tosai",101000+COUNTIF($BX$3:$BX103,0),""),IF(X103="","",X103))))))</f>
        <v>94582</v>
      </c>
      <c r="CO103" s="2" t="str">
        <f>IF($E103=15,IF($F103="S","",IF(Y104=0,"",Y104)),IF($E103=11,IF($F103="P","",IF(Y102=0,"",Y102)),IF($BX103="",IF(Y103="","",Y103),IF($BX103=2,"",IF(OR($BX103=0),IF(A103="T_Kyokyu",102000+COUNTIF($BX$3:$BX103,0),""),IF(Y103="","",Y103))))))</f>
        <v/>
      </c>
      <c r="CP103" s="2">
        <f>IF($E103=15,IF($F103="S","",IF(Z104=0,"",Z104)),IF($E103=11,IF($F103="P","",IF(Z102=0,"",Z102)),IF($BX103="",IF(Z103="","",Z103),IF($BX103=2,"",IF(OR($BX103=0),IF(B103="T_Sogumi",103000+COUNTIF($BX$3:$BX103,0),""),IF(Z103="","",Z103))))))</f>
        <v>97582</v>
      </c>
    </row>
    <row r="104" spans="1:94">
      <c r="A104" s="7" t="s">
        <v>71</v>
      </c>
      <c r="B104" s="7" t="s">
        <v>73</v>
      </c>
      <c r="C104" s="49" t="s">
        <v>210</v>
      </c>
      <c r="D104" s="49" t="s">
        <v>210</v>
      </c>
      <c r="E104" s="3">
        <v>10</v>
      </c>
      <c r="F104" s="3" t="s">
        <v>26</v>
      </c>
      <c r="G104" s="3" t="s">
        <v>26</v>
      </c>
      <c r="H104" s="3" t="s">
        <v>38</v>
      </c>
      <c r="I104" s="16" t="s">
        <v>69</v>
      </c>
      <c r="J104" s="5">
        <v>44139.704409722224</v>
      </c>
      <c r="K104" s="3">
        <v>362</v>
      </c>
      <c r="L104" s="3">
        <v>55551</v>
      </c>
      <c r="M104" s="3">
        <v>0</v>
      </c>
      <c r="N104" s="3">
        <f>IF(AD104="","",94000+COUNTA($AD$3:AD104))</f>
        <v>94089</v>
      </c>
      <c r="O104" s="3" t="s">
        <v>86</v>
      </c>
      <c r="P104" s="3">
        <v>6</v>
      </c>
      <c r="Q104" s="3">
        <v>0</v>
      </c>
      <c r="R104" s="8">
        <v>43995</v>
      </c>
      <c r="S104" s="8"/>
      <c r="T104" s="8">
        <v>43995</v>
      </c>
      <c r="U104" s="3">
        <v>16</v>
      </c>
      <c r="V104" s="3"/>
      <c r="W104" s="3"/>
      <c r="X104" s="36">
        <f>IF(R104="","",94500+COUNTA($R$3:R104))</f>
        <v>94583</v>
      </c>
      <c r="Y104" s="36"/>
      <c r="Z104" s="36">
        <f>IF(T104="","",97500+COUNTA($T$3:T104))</f>
        <v>97583</v>
      </c>
      <c r="AA104" s="5">
        <v>44139.704409722224</v>
      </c>
      <c r="AB104" s="36">
        <f t="shared" si="58"/>
        <v>1001</v>
      </c>
      <c r="AC104" s="36">
        <f>IF(AB104="","",COUNTIF($AB$3:AB104,1001))</f>
        <v>83</v>
      </c>
      <c r="AD104" s="8" t="s">
        <v>86</v>
      </c>
      <c r="AE104" s="36">
        <v>6</v>
      </c>
      <c r="AF104" s="8" t="s">
        <v>26</v>
      </c>
      <c r="AG104" s="8" t="s">
        <v>143</v>
      </c>
      <c r="AH104" s="8">
        <v>43995</v>
      </c>
      <c r="AI104" s="8"/>
      <c r="AJ104" s="8">
        <v>43995</v>
      </c>
      <c r="AK104" s="8">
        <v>44010</v>
      </c>
      <c r="AL104" s="5">
        <v>44138.448310185187</v>
      </c>
      <c r="AM104" s="3">
        <v>0</v>
      </c>
      <c r="AN104" s="3">
        <v>55551</v>
      </c>
      <c r="AO104" s="3" t="s">
        <v>86</v>
      </c>
      <c r="AP104" s="3">
        <v>6</v>
      </c>
      <c r="AQ104" s="3">
        <f>IF(AO104="","",95000+COUNTA($AO$3:AO104))</f>
        <v>95066</v>
      </c>
      <c r="AR104" s="8">
        <v>44025</v>
      </c>
      <c r="AS104" s="5"/>
      <c r="AT104" s="3"/>
      <c r="AU104" s="3"/>
      <c r="AV104" s="3"/>
      <c r="AW104" s="3"/>
      <c r="AX104" s="3"/>
      <c r="AY104" s="3"/>
      <c r="AZ104" s="3" t="str">
        <f>IF(AV104="","",95200+COUNTA($AV$3:AV104))</f>
        <v/>
      </c>
      <c r="BA104" s="3"/>
      <c r="BB104" s="5">
        <v>44138.379212962966</v>
      </c>
      <c r="BC104" s="3">
        <v>0</v>
      </c>
      <c r="BD104" s="3">
        <v>55551</v>
      </c>
      <c r="BE104" s="3" t="s">
        <v>86</v>
      </c>
      <c r="BF104" s="3">
        <v>6</v>
      </c>
      <c r="BG104" s="3">
        <f>IF(BE104="","",95400+COUNTA($BE$3:BE104))</f>
        <v>95466</v>
      </c>
      <c r="BH104" s="8">
        <v>43996</v>
      </c>
      <c r="BI104" s="8">
        <v>44003</v>
      </c>
      <c r="BJ104" s="96">
        <v>44140.706956018519</v>
      </c>
      <c r="BK104" s="97" t="str">
        <f t="shared" si="59"/>
        <v>55551</v>
      </c>
      <c r="BL104" s="97">
        <f t="shared" si="60"/>
        <v>0</v>
      </c>
      <c r="BM104" s="97">
        <f>IF(BQ104="","",COUNTA($BQ$3:BQ104))</f>
        <v>96</v>
      </c>
      <c r="BN104" s="97" t="str">
        <f t="shared" si="61"/>
        <v>2T  3       P</v>
      </c>
      <c r="BO104" s="97">
        <f t="shared" si="62"/>
        <v>6</v>
      </c>
      <c r="BP104" s="97" t="str">
        <f t="shared" si="63"/>
        <v>P</v>
      </c>
      <c r="BQ104" s="97" t="s">
        <v>221</v>
      </c>
      <c r="BR104" s="98">
        <f t="shared" si="64"/>
        <v>44025</v>
      </c>
      <c r="BS104" s="98" t="str">
        <f t="shared" si="65"/>
        <v/>
      </c>
      <c r="BT104" s="98">
        <f t="shared" si="66"/>
        <v>43996</v>
      </c>
      <c r="BU104" s="98">
        <f t="shared" si="67"/>
        <v>44003</v>
      </c>
      <c r="BV104" s="97" t="str">
        <f t="shared" si="68"/>
        <v/>
      </c>
      <c r="BW104" s="97" t="str">
        <f t="shared" si="69"/>
        <v/>
      </c>
      <c r="BX104" s="99">
        <v>1</v>
      </c>
      <c r="BY104" s="97" t="str">
        <f t="shared" si="70"/>
        <v>2T  3       P</v>
      </c>
      <c r="BZ104" s="5">
        <f t="shared" si="47"/>
        <v>44160.640208333331</v>
      </c>
      <c r="CA104" s="3">
        <f t="shared" si="48"/>
        <v>362</v>
      </c>
      <c r="CB104" s="3">
        <f t="shared" si="49"/>
        <v>55551</v>
      </c>
      <c r="CC104" s="3">
        <f t="shared" si="50"/>
        <v>0</v>
      </c>
      <c r="CD104" s="3">
        <f>IF(E104=15,IF(F104="S","",N105),IF(E104=11,IF(F104="P","",N103),IF(BX104="",IF(N104="","",N104),IF(BX104=2,"",IF(OR(BX104=0),100000+COUNTIF(BX$3:BX104,0),IF(N104="","",N104))))))</f>
        <v>94089</v>
      </c>
      <c r="CE104" s="3" t="str">
        <f t="shared" si="45"/>
        <v>2T  3       P</v>
      </c>
      <c r="CF104" s="3">
        <f t="shared" si="46"/>
        <v>6</v>
      </c>
      <c r="CG104" s="3">
        <f t="shared" si="51"/>
        <v>0</v>
      </c>
      <c r="CH104" s="8">
        <f t="shared" si="52"/>
        <v>44025</v>
      </c>
      <c r="CI104" s="8" t="str">
        <f t="shared" si="53"/>
        <v/>
      </c>
      <c r="CJ104" s="8">
        <f t="shared" si="54"/>
        <v>43996</v>
      </c>
      <c r="CK104" s="3">
        <f t="shared" si="55"/>
        <v>8</v>
      </c>
      <c r="CL104" s="3" t="str">
        <f t="shared" si="56"/>
        <v/>
      </c>
      <c r="CM104" s="3" t="str">
        <f t="shared" si="57"/>
        <v/>
      </c>
      <c r="CN104" s="3">
        <f>IF($E104=15,IF($F104="S","",IF(X105=0,"",X105)),IF($E104=11,IF($F104="P","",IF(X103=0,"",X103)),IF($BX104="",IF(X104="","",X104),IF($BX104=2,"",IF(OR($BX104=0),IF(A104="T_Tosai",101000+COUNTIF($BX$3:$BX104,0),""),IF(X104="","",X104))))))</f>
        <v>94583</v>
      </c>
      <c r="CO104" s="3" t="str">
        <f>IF($E104=15,IF($F104="S","",IF(Y105=0,"",Y105)),IF($E104=11,IF($F104="P","",IF(Y103=0,"",Y103)),IF($BX104="",IF(Y104="","",Y104),IF($BX104=2,"",IF(OR($BX104=0),IF(A104="T_Kyokyu",102000+COUNTIF($BX$3:$BX104,0),""),IF(Y104="","",Y104))))))</f>
        <v/>
      </c>
      <c r="CP104" s="3">
        <f>IF($E104=15,IF($F104="S","",IF(Z105=0,"",Z105)),IF($E104=11,IF($F104="P","",IF(Z103=0,"",Z103)),IF($BX104="",IF(Z104="","",Z104),IF($BX104=2,"",IF(OR($BX104=0),IF(B104="T_Sogumi",103000+COUNTIF($BX$3:$BX104,0),""),IF(Z104="","",Z104))))))</f>
        <v>97583</v>
      </c>
    </row>
    <row r="105" spans="1:94">
      <c r="A105" s="7" t="s">
        <v>71</v>
      </c>
      <c r="B105" s="7" t="s">
        <v>73</v>
      </c>
      <c r="C105" s="49" t="s">
        <v>210</v>
      </c>
      <c r="D105" s="49" t="s">
        <v>210</v>
      </c>
      <c r="E105" s="4">
        <v>10</v>
      </c>
      <c r="F105" s="4"/>
      <c r="G105" s="4" t="s">
        <v>28</v>
      </c>
      <c r="H105" s="4"/>
      <c r="I105" s="17" t="s">
        <v>70</v>
      </c>
      <c r="J105" s="4"/>
      <c r="K105" s="4"/>
      <c r="L105" s="4"/>
      <c r="M105" s="4"/>
      <c r="N105" s="4" t="str">
        <f>IF(AD105="","",94000+COUNTA($AD$3:AD105))</f>
        <v/>
      </c>
      <c r="O105" s="4"/>
      <c r="P105" s="4"/>
      <c r="Q105" s="4"/>
      <c r="R105" s="9"/>
      <c r="S105" s="9"/>
      <c r="T105" s="9"/>
      <c r="U105" s="4"/>
      <c r="V105" s="4"/>
      <c r="W105" s="4"/>
      <c r="X105" s="33" t="str">
        <f>IF(R105="","",94500+COUNTA($R$3:R105))</f>
        <v/>
      </c>
      <c r="Y105" s="33"/>
      <c r="Z105" s="33" t="str">
        <f>IF(T105="","",97500+COUNTA($T$3:T105))</f>
        <v/>
      </c>
      <c r="AA105" s="6" t="s">
        <v>134</v>
      </c>
      <c r="AB105" s="33" t="str">
        <f t="shared" si="58"/>
        <v/>
      </c>
      <c r="AC105" s="33" t="str">
        <f>IF(AB105="","",COUNTIF($AB$3:AB105,1001))</f>
        <v/>
      </c>
      <c r="AD105" s="9" t="s">
        <v>134</v>
      </c>
      <c r="AE105" s="33" t="s">
        <v>134</v>
      </c>
      <c r="AF105" s="9" t="s">
        <v>134</v>
      </c>
      <c r="AG105" s="9" t="s">
        <v>134</v>
      </c>
      <c r="AH105" s="9" t="s">
        <v>134</v>
      </c>
      <c r="AI105" s="9"/>
      <c r="AJ105" s="9" t="s">
        <v>134</v>
      </c>
      <c r="AK105" s="9"/>
      <c r="AL105" s="6">
        <v>44138.448310185187</v>
      </c>
      <c r="AM105" s="4">
        <v>0</v>
      </c>
      <c r="AN105" s="4">
        <v>55551</v>
      </c>
      <c r="AO105" s="4" t="s">
        <v>87</v>
      </c>
      <c r="AP105" s="4">
        <v>6</v>
      </c>
      <c r="AQ105" s="4">
        <f>IF(AO105="","",95000+COUNTA($AO$3:AO105))</f>
        <v>95067</v>
      </c>
      <c r="AR105" s="9">
        <v>44026</v>
      </c>
      <c r="AS105" s="6"/>
      <c r="AT105" s="4"/>
      <c r="AU105" s="4"/>
      <c r="AV105" s="4"/>
      <c r="AW105" s="4"/>
      <c r="AX105" s="4"/>
      <c r="AY105" s="4"/>
      <c r="AZ105" s="4" t="str">
        <f>IF(AV105="","",95200+COUNTA($AV$3:AV105))</f>
        <v/>
      </c>
      <c r="BA105" s="4"/>
      <c r="BB105" s="6">
        <v>44138.379212962966</v>
      </c>
      <c r="BC105" s="4">
        <v>0</v>
      </c>
      <c r="BD105" s="4">
        <v>55551</v>
      </c>
      <c r="BE105" s="4" t="s">
        <v>87</v>
      </c>
      <c r="BF105" s="4">
        <v>6</v>
      </c>
      <c r="BG105" s="4">
        <f>IF(BE105="","",95400+COUNTA($BE$3:BE105))</f>
        <v>95467</v>
      </c>
      <c r="BH105" s="9">
        <v>43996</v>
      </c>
      <c r="BI105" s="9">
        <v>44011</v>
      </c>
      <c r="BJ105" s="100">
        <v>44140.706956018519</v>
      </c>
      <c r="BK105" s="101" t="str">
        <f t="shared" si="59"/>
        <v>55551</v>
      </c>
      <c r="BL105" s="101">
        <f t="shared" si="60"/>
        <v>0</v>
      </c>
      <c r="BM105" s="101">
        <f>IF(BQ105="","",COUNTA($BQ$3:BQ105))</f>
        <v>97</v>
      </c>
      <c r="BN105" s="101" t="str">
        <f t="shared" si="61"/>
        <v>2T  3       S</v>
      </c>
      <c r="BO105" s="101">
        <f t="shared" si="62"/>
        <v>6</v>
      </c>
      <c r="BP105" s="101" t="str">
        <f t="shared" si="63"/>
        <v>S</v>
      </c>
      <c r="BQ105" s="101" t="s">
        <v>143</v>
      </c>
      <c r="BR105" s="102">
        <f t="shared" si="64"/>
        <v>44026</v>
      </c>
      <c r="BS105" s="102" t="str">
        <f t="shared" si="65"/>
        <v/>
      </c>
      <c r="BT105" s="102">
        <f t="shared" si="66"/>
        <v>43996</v>
      </c>
      <c r="BU105" s="102">
        <f t="shared" si="67"/>
        <v>44011</v>
      </c>
      <c r="BV105" s="101" t="str">
        <f t="shared" si="68"/>
        <v/>
      </c>
      <c r="BW105" s="101" t="str">
        <f t="shared" si="69"/>
        <v/>
      </c>
      <c r="BX105" s="103">
        <v>0</v>
      </c>
      <c r="BY105" s="101" t="str">
        <f t="shared" si="70"/>
        <v/>
      </c>
      <c r="BZ105" s="6">
        <f t="shared" si="47"/>
        <v>44160.640208333331</v>
      </c>
      <c r="CA105" s="4">
        <f t="shared" si="48"/>
        <v>362</v>
      </c>
      <c r="CB105" s="4">
        <f t="shared" si="49"/>
        <v>55551</v>
      </c>
      <c r="CC105" s="4">
        <f t="shared" si="50"/>
        <v>0</v>
      </c>
      <c r="CD105" s="4">
        <f>IF(E105=15,IF(F105="S","",N106),IF(E105=11,IF(F105="P","",N104),IF(BX105="",IF(N105="","",N105),IF(BX105=2,"",IF(OR(BX105=0),100000+COUNTIF(BX$3:BX105,0),IF(N105="","",N105))))))</f>
        <v>100014</v>
      </c>
      <c r="CE105" s="4" t="str">
        <f t="shared" si="45"/>
        <v>2T  3       S</v>
      </c>
      <c r="CF105" s="4">
        <f t="shared" si="46"/>
        <v>6</v>
      </c>
      <c r="CG105" s="4">
        <f t="shared" si="51"/>
        <v>0</v>
      </c>
      <c r="CH105" s="9">
        <f t="shared" si="52"/>
        <v>44026</v>
      </c>
      <c r="CI105" s="9" t="str">
        <f t="shared" si="53"/>
        <v/>
      </c>
      <c r="CJ105" s="9">
        <f t="shared" si="54"/>
        <v>43996</v>
      </c>
      <c r="CK105" s="4">
        <f t="shared" si="55"/>
        <v>16</v>
      </c>
      <c r="CL105" s="4" t="str">
        <f t="shared" si="56"/>
        <v/>
      </c>
      <c r="CM105" s="4" t="str">
        <f t="shared" si="57"/>
        <v/>
      </c>
      <c r="CN105" s="4">
        <f>IF($E105=15,IF($F105="S","",IF(X106=0,"",X106)),IF($E105=11,IF($F105="P","",IF(X104=0,"",X104)),IF($BX105="",IF(X105="","",X105),IF($BX105=2,"",IF(OR($BX105=0),IF(A105="T_Tosai",101000+COUNTIF($BX$3:$BX105,0),""),IF(X105="","",X105))))))</f>
        <v>101014</v>
      </c>
      <c r="CO105" s="4" t="str">
        <f>IF($E105=15,IF($F105="S","",IF(Y106=0,"",Y106)),IF($E105=11,IF($F105="P","",IF(Y104=0,"",Y104)),IF($BX105="",IF(Y105="","",Y105),IF($BX105=2,"",IF(OR($BX105=0),IF(A105="T_Kyokyu",102000+COUNTIF($BX$3:$BX105,0),""),IF(Y105="","",Y105))))))</f>
        <v/>
      </c>
      <c r="CP105" s="4">
        <f>IF($E105=15,IF($F105="S","",IF(Z106=0,"",Z106)),IF($E105=11,IF($F105="P","",IF(Z104=0,"",Z104)),IF($BX105="",IF(Z105="","",Z105),IF($BX105=2,"",IF(OR($BX105=0),IF(B105="T_Sogumi",103000+COUNTIF($BX$3:$BX105,0),""),IF(Z105="","",Z105))))))</f>
        <v>103014</v>
      </c>
    </row>
    <row r="106" spans="1:94">
      <c r="A106" s="7" t="s">
        <v>71</v>
      </c>
      <c r="B106" s="7" t="s">
        <v>73</v>
      </c>
      <c r="C106" s="49" t="s">
        <v>210</v>
      </c>
      <c r="D106" s="49" t="s">
        <v>210</v>
      </c>
      <c r="E106" s="3">
        <v>11</v>
      </c>
      <c r="F106" s="3" t="s">
        <v>26</v>
      </c>
      <c r="G106" s="3" t="s">
        <v>31</v>
      </c>
      <c r="H106" s="3" t="s">
        <v>39</v>
      </c>
      <c r="I106" s="16" t="s">
        <v>70</v>
      </c>
      <c r="J106" s="5">
        <v>44139.704409722224</v>
      </c>
      <c r="K106" s="3">
        <v>362</v>
      </c>
      <c r="L106" s="3">
        <v>55551</v>
      </c>
      <c r="M106" s="3">
        <v>0</v>
      </c>
      <c r="N106" s="3">
        <f>IF(AD106="","",94000+COUNTA($AD$3:AD106))</f>
        <v>94091</v>
      </c>
      <c r="O106" s="3" t="s">
        <v>245</v>
      </c>
      <c r="P106" s="3">
        <v>6</v>
      </c>
      <c r="Q106" s="3">
        <v>0</v>
      </c>
      <c r="R106" s="8">
        <v>43997</v>
      </c>
      <c r="S106" s="8"/>
      <c r="T106" s="8">
        <v>43997</v>
      </c>
      <c r="U106" s="3">
        <v>16</v>
      </c>
      <c r="V106" s="3"/>
      <c r="W106" s="3"/>
      <c r="X106" s="36">
        <f>IF(R106="","",94500+COUNTA($R$3:R106))</f>
        <v>94584</v>
      </c>
      <c r="Y106" s="36"/>
      <c r="Z106" s="36">
        <f>IF(T106="","",97500+COUNTA($T$3:T106))</f>
        <v>97584</v>
      </c>
      <c r="AA106" s="5">
        <v>44139.704409722224</v>
      </c>
      <c r="AB106" s="36">
        <f t="shared" si="58"/>
        <v>1001</v>
      </c>
      <c r="AC106" s="36">
        <f>IF(AB106="","",COUNTIF($AB$3:AB106,1001))</f>
        <v>84</v>
      </c>
      <c r="AD106" s="8" t="s">
        <v>245</v>
      </c>
      <c r="AE106" s="36">
        <v>6</v>
      </c>
      <c r="AF106" s="8" t="s">
        <v>26</v>
      </c>
      <c r="AG106" s="8" t="s">
        <v>143</v>
      </c>
      <c r="AH106" s="8">
        <v>43997</v>
      </c>
      <c r="AI106" s="8"/>
      <c r="AJ106" s="8">
        <v>43997</v>
      </c>
      <c r="AK106" s="8">
        <v>44012</v>
      </c>
      <c r="AL106" s="5"/>
      <c r="AM106" s="3"/>
      <c r="AN106" s="3"/>
      <c r="AO106" s="3"/>
      <c r="AP106" s="3"/>
      <c r="AQ106" s="3" t="str">
        <f>IF(AO106="","",95000+COUNTA($AO$3:AO106))</f>
        <v/>
      </c>
      <c r="AR106" s="8"/>
      <c r="AS106" s="5"/>
      <c r="AT106" s="3"/>
      <c r="AU106" s="3"/>
      <c r="AV106" s="3"/>
      <c r="AW106" s="3"/>
      <c r="AX106" s="3"/>
      <c r="AY106" s="3"/>
      <c r="AZ106" s="3" t="str">
        <f>IF(AV106="","",95200+COUNTA($AV$3:AV106))</f>
        <v/>
      </c>
      <c r="BA106" s="3"/>
      <c r="BB106" s="5"/>
      <c r="BC106" s="3"/>
      <c r="BD106" s="3"/>
      <c r="BE106" s="3"/>
      <c r="BF106" s="3"/>
      <c r="BG106" s="3" t="str">
        <f>IF(BE106="","",95400+COUNTA($BE$3:BE106))</f>
        <v/>
      </c>
      <c r="BH106" s="8"/>
      <c r="BI106" s="8"/>
      <c r="BJ106" s="56"/>
      <c r="BK106" s="26" t="str">
        <f t="shared" si="59"/>
        <v/>
      </c>
      <c r="BL106" s="26" t="str">
        <f t="shared" si="60"/>
        <v/>
      </c>
      <c r="BM106" s="26" t="str">
        <f>IF(BQ106="","",COUNTA($BQ$3:BQ106))</f>
        <v/>
      </c>
      <c r="BN106" s="26" t="str">
        <f t="shared" si="61"/>
        <v/>
      </c>
      <c r="BO106" s="26" t="str">
        <f t="shared" si="62"/>
        <v/>
      </c>
      <c r="BP106" s="26" t="str">
        <f t="shared" si="63"/>
        <v/>
      </c>
      <c r="BQ106" s="26"/>
      <c r="BR106" s="75" t="str">
        <f t="shared" si="64"/>
        <v/>
      </c>
      <c r="BS106" s="75" t="str">
        <f t="shared" si="65"/>
        <v/>
      </c>
      <c r="BT106" s="75" t="str">
        <f t="shared" si="66"/>
        <v/>
      </c>
      <c r="BU106" s="75" t="str">
        <f t="shared" si="67"/>
        <v/>
      </c>
      <c r="BV106" s="26" t="str">
        <f t="shared" si="68"/>
        <v/>
      </c>
      <c r="BW106" s="26" t="str">
        <f t="shared" si="69"/>
        <v/>
      </c>
      <c r="BX106" s="99"/>
      <c r="BY106" s="26" t="str">
        <f t="shared" si="70"/>
        <v/>
      </c>
      <c r="BZ106" s="5" t="str">
        <f t="shared" si="47"/>
        <v/>
      </c>
      <c r="CA106" s="3" t="str">
        <f t="shared" si="48"/>
        <v/>
      </c>
      <c r="CB106" s="3" t="str">
        <f t="shared" si="49"/>
        <v/>
      </c>
      <c r="CC106" s="3" t="str">
        <f t="shared" si="50"/>
        <v/>
      </c>
      <c r="CD106" s="3" t="str">
        <f>IF(E106=15,IF(F106="S","",N107),IF(E106=11,IF(F106="P","",N105),IF(BX106="",IF(N106="","",N106),IF(BX106=2,"",IF(OR(BX106=0),100000+COUNTIF(BX$3:BX106,0),IF(N106="","",N106))))))</f>
        <v/>
      </c>
      <c r="CE106" s="3" t="str">
        <f t="shared" si="45"/>
        <v/>
      </c>
      <c r="CF106" s="3" t="str">
        <f t="shared" si="46"/>
        <v/>
      </c>
      <c r="CG106" s="3" t="str">
        <f t="shared" si="51"/>
        <v/>
      </c>
      <c r="CH106" s="8" t="str">
        <f t="shared" si="52"/>
        <v/>
      </c>
      <c r="CI106" s="8" t="str">
        <f t="shared" si="53"/>
        <v/>
      </c>
      <c r="CJ106" s="8" t="str">
        <f t="shared" si="54"/>
        <v/>
      </c>
      <c r="CK106" s="3" t="str">
        <f t="shared" si="55"/>
        <v/>
      </c>
      <c r="CL106" s="3" t="str">
        <f t="shared" si="56"/>
        <v/>
      </c>
      <c r="CM106" s="3" t="str">
        <f t="shared" si="57"/>
        <v/>
      </c>
      <c r="CN106" s="3" t="str">
        <f>IF($E106=15,IF($F106="S","",IF(X107=0,"",X107)),IF($E106=11,IF($F106="P","",IF(X105=0,"",X105)),IF($BX106="",IF(X106="","",X106),IF($BX106=2,"",IF(OR($BX106=0),IF(A106="T_Tosai",101000+COUNTIF($BX$3:$BX106,0),""),IF(X106="","",X106))))))</f>
        <v/>
      </c>
      <c r="CO106" s="3" t="str">
        <f>IF($E106=15,IF($F106="S","",IF(Y107=0,"",Y107)),IF($E106=11,IF($F106="P","",IF(Y105=0,"",Y105)),IF($BX106="",IF(Y106="","",Y106),IF($BX106=2,"",IF(OR($BX106=0),IF(A106="T_Kyokyu",102000+COUNTIF($BX$3:$BX106,0),""),IF(Y106="","",Y106))))))</f>
        <v/>
      </c>
      <c r="CP106" s="3" t="str">
        <f>IF($E106=15,IF($F106="S","",IF(Z107=0,"",Z107)),IF($E106=11,IF($F106="P","",IF(Z105=0,"",Z105)),IF($BX106="",IF(Z106="","",Z106),IF($BX106=2,"",IF(OR($BX106=0),IF(B106="T_Sogumi",103000+COUNTIF($BX$3:$BX106,0),""),IF(Z106="","",Z106))))))</f>
        <v/>
      </c>
    </row>
    <row r="107" spans="1:94">
      <c r="A107" s="7" t="s">
        <v>71</v>
      </c>
      <c r="B107" s="7" t="s">
        <v>73</v>
      </c>
      <c r="C107" s="49" t="s">
        <v>210</v>
      </c>
      <c r="D107" s="49" t="s">
        <v>210</v>
      </c>
      <c r="E107" s="4">
        <v>11</v>
      </c>
      <c r="F107" s="4" t="s">
        <v>31</v>
      </c>
      <c r="G107" s="4" t="s">
        <v>28</v>
      </c>
      <c r="H107" s="4"/>
      <c r="I107" s="21" t="s">
        <v>69</v>
      </c>
      <c r="J107" s="4"/>
      <c r="K107" s="4"/>
      <c r="L107" s="4"/>
      <c r="M107" s="4"/>
      <c r="N107" s="4" t="str">
        <f>IF(AD107="","",94000+COUNTA($AD$3:AD107))</f>
        <v/>
      </c>
      <c r="O107" s="4"/>
      <c r="P107" s="4"/>
      <c r="Q107" s="4"/>
      <c r="R107" s="9"/>
      <c r="S107" s="9"/>
      <c r="T107" s="9"/>
      <c r="U107" s="4"/>
      <c r="V107" s="4"/>
      <c r="W107" s="4"/>
      <c r="X107" s="33" t="str">
        <f>IF(R107="","",94500+COUNTA($R$3:R107))</f>
        <v/>
      </c>
      <c r="Y107" s="33"/>
      <c r="Z107" s="33" t="str">
        <f>IF(T107="","",97500+COUNTA($T$3:T107))</f>
        <v/>
      </c>
      <c r="AA107" s="6" t="s">
        <v>134</v>
      </c>
      <c r="AB107" s="33" t="str">
        <f t="shared" si="58"/>
        <v/>
      </c>
      <c r="AC107" s="33" t="str">
        <f>IF(AB107="","",COUNTIF($AB$3:AB107,1001))</f>
        <v/>
      </c>
      <c r="AD107" s="9" t="s">
        <v>134</v>
      </c>
      <c r="AE107" s="33" t="s">
        <v>134</v>
      </c>
      <c r="AF107" s="9" t="s">
        <v>134</v>
      </c>
      <c r="AG107" s="9" t="s">
        <v>134</v>
      </c>
      <c r="AH107" s="9" t="s">
        <v>134</v>
      </c>
      <c r="AI107" s="9"/>
      <c r="AJ107" s="9" t="s">
        <v>134</v>
      </c>
      <c r="AK107" s="9"/>
      <c r="AL107" s="6">
        <v>44138.448310185187</v>
      </c>
      <c r="AM107" s="4">
        <v>0</v>
      </c>
      <c r="AN107" s="4">
        <v>55551</v>
      </c>
      <c r="AO107" s="4" t="s">
        <v>246</v>
      </c>
      <c r="AP107" s="4">
        <v>6</v>
      </c>
      <c r="AQ107" s="4">
        <f>IF(AO107="","",95000+COUNTA($AO$3:AO107))</f>
        <v>95068</v>
      </c>
      <c r="AR107" s="9">
        <v>44027</v>
      </c>
      <c r="AS107" s="6"/>
      <c r="AT107" s="4"/>
      <c r="AU107" s="4"/>
      <c r="AV107" s="4"/>
      <c r="AW107" s="4"/>
      <c r="AX107" s="4"/>
      <c r="AY107" s="4"/>
      <c r="AZ107" s="4" t="str">
        <f>IF(AV107="","",95200+COUNTA($AV$3:AV107))</f>
        <v/>
      </c>
      <c r="BA107" s="4"/>
      <c r="BB107" s="6">
        <v>44138.379212962966</v>
      </c>
      <c r="BC107" s="4">
        <v>0</v>
      </c>
      <c r="BD107" s="4">
        <v>55551</v>
      </c>
      <c r="BE107" s="4" t="s">
        <v>246</v>
      </c>
      <c r="BF107" s="4">
        <v>6</v>
      </c>
      <c r="BG107" s="4">
        <f>IF(BE107="","",95400+COUNTA($BE$3:BE107))</f>
        <v>95468</v>
      </c>
      <c r="BH107" s="9">
        <v>43996</v>
      </c>
      <c r="BI107" s="9">
        <v>44011</v>
      </c>
      <c r="BJ107" s="55">
        <v>44140.706956018519</v>
      </c>
      <c r="BK107" s="27" t="str">
        <f t="shared" si="59"/>
        <v>55551</v>
      </c>
      <c r="BL107" s="27">
        <f t="shared" si="60"/>
        <v>0</v>
      </c>
      <c r="BM107" s="27">
        <f>IF(BQ107="","",COUNTA($BQ$3:BQ107))</f>
        <v>98</v>
      </c>
      <c r="BN107" s="27" t="str">
        <f t="shared" si="61"/>
        <v>2T  31      S</v>
      </c>
      <c r="BO107" s="27">
        <f t="shared" si="62"/>
        <v>6</v>
      </c>
      <c r="BP107" s="27" t="str">
        <f t="shared" si="63"/>
        <v>S</v>
      </c>
      <c r="BQ107" s="27" t="s">
        <v>222</v>
      </c>
      <c r="BR107" s="76">
        <f t="shared" si="64"/>
        <v>44027</v>
      </c>
      <c r="BS107" s="76" t="str">
        <f t="shared" si="65"/>
        <v/>
      </c>
      <c r="BT107" s="76">
        <f t="shared" si="66"/>
        <v>43996</v>
      </c>
      <c r="BU107" s="76">
        <f t="shared" si="67"/>
        <v>44011</v>
      </c>
      <c r="BV107" s="27" t="str">
        <f t="shared" si="68"/>
        <v/>
      </c>
      <c r="BW107" s="27" t="str">
        <f t="shared" si="69"/>
        <v/>
      </c>
      <c r="BX107" s="103">
        <v>1</v>
      </c>
      <c r="BY107" s="27" t="str">
        <f t="shared" si="70"/>
        <v>2T  31      P</v>
      </c>
      <c r="BZ107" s="6">
        <f t="shared" si="47"/>
        <v>44160.640208333331</v>
      </c>
      <c r="CA107" s="4">
        <f t="shared" si="48"/>
        <v>362</v>
      </c>
      <c r="CB107" s="4">
        <f t="shared" si="49"/>
        <v>55551</v>
      </c>
      <c r="CC107" s="4">
        <f t="shared" si="50"/>
        <v>0</v>
      </c>
      <c r="CD107" s="4">
        <f>IF(E107=15,IF(F107="S","",N108),IF(E107=11,IF(F107="P","",N106),IF(BX107="",IF(N107="","",N107),IF(BX107=2,"",IF(OR(BX107=0),100000+COUNTIF(BX$3:BX107,0),IF(N107="","",N107))))))</f>
        <v>94091</v>
      </c>
      <c r="CE107" s="4" t="str">
        <f t="shared" si="45"/>
        <v>2T  31      S</v>
      </c>
      <c r="CF107" s="4">
        <f t="shared" si="46"/>
        <v>6</v>
      </c>
      <c r="CG107" s="4">
        <f t="shared" si="51"/>
        <v>0</v>
      </c>
      <c r="CH107" s="9">
        <f t="shared" si="52"/>
        <v>44027</v>
      </c>
      <c r="CI107" s="9" t="str">
        <f t="shared" si="53"/>
        <v/>
      </c>
      <c r="CJ107" s="9">
        <f t="shared" si="54"/>
        <v>43996</v>
      </c>
      <c r="CK107" s="4">
        <f t="shared" si="55"/>
        <v>16</v>
      </c>
      <c r="CL107" s="4" t="str">
        <f t="shared" si="56"/>
        <v/>
      </c>
      <c r="CM107" s="4" t="str">
        <f t="shared" si="57"/>
        <v/>
      </c>
      <c r="CN107" s="4">
        <f>IF($E107=15,IF($F107="S","",IF(X108=0,"",X108)),IF($E107=11,IF($F107="P","",IF(X106=0,"",X106)),IF($BX107="",IF(X107="","",X107),IF($BX107=2,"",IF(OR($BX107=0),IF(A107="T_Tosai",101000+COUNTIF($BX$3:$BX107,0),""),IF(X107="","",X107))))))</f>
        <v>94584</v>
      </c>
      <c r="CO107" s="4" t="str">
        <f>IF($E107=15,IF($F107="S","",IF(Y108=0,"",Y108)),IF($E107=11,IF($F107="P","",IF(Y106=0,"",Y106)),IF($BX107="",IF(Y107="","",Y107),IF($BX107=2,"",IF(OR($BX107=0),IF(A107="T_Kyokyu",102000+COUNTIF($BX$3:$BX107,0),""),IF(Y107="","",Y107))))))</f>
        <v/>
      </c>
      <c r="CP107" s="4">
        <f>IF($E107=15,IF($F107="S","",IF(Z108=0,"",Z108)),IF($E107=11,IF($F107="P","",IF(Z106=0,"",Z106)),IF($BX107="",IF(Z107="","",Z107),IF($BX107=2,"",IF(OR($BX107=0),IF(B107="T_Sogumi",103000+COUNTIF($BX$3:$BX107,0),""),IF(Z107="","",Z107))))))</f>
        <v>97584</v>
      </c>
    </row>
    <row r="108" spans="1:94">
      <c r="A108" s="7" t="s">
        <v>71</v>
      </c>
      <c r="B108" s="7" t="s">
        <v>73</v>
      </c>
      <c r="C108" s="49" t="s">
        <v>210</v>
      </c>
      <c r="D108" s="49" t="s">
        <v>210</v>
      </c>
      <c r="E108" s="2">
        <v>12</v>
      </c>
      <c r="F108" s="2" t="s">
        <v>26</v>
      </c>
      <c r="G108" s="2" t="s">
        <v>31</v>
      </c>
      <c r="H108" s="2" t="s">
        <v>40</v>
      </c>
      <c r="I108" s="14" t="s">
        <v>70</v>
      </c>
      <c r="J108" s="12">
        <v>44139.704409722224</v>
      </c>
      <c r="K108" s="2">
        <v>362</v>
      </c>
      <c r="L108" s="2">
        <v>55551</v>
      </c>
      <c r="M108" s="2">
        <v>0</v>
      </c>
      <c r="N108" s="2">
        <f>IF(AD108="","",94000+COUNTA($AD$3:AD108))</f>
        <v>94093</v>
      </c>
      <c r="O108" s="2" t="s">
        <v>88</v>
      </c>
      <c r="P108" s="2">
        <v>6</v>
      </c>
      <c r="Q108" s="2">
        <v>0</v>
      </c>
      <c r="R108" s="10">
        <v>43998</v>
      </c>
      <c r="S108" s="10"/>
      <c r="T108" s="10">
        <v>43998</v>
      </c>
      <c r="U108" s="2">
        <v>16</v>
      </c>
      <c r="V108" s="2"/>
      <c r="W108" s="2"/>
      <c r="X108" s="35">
        <f>IF(R108="","",94500+COUNTA($R$3:R108))</f>
        <v>94585</v>
      </c>
      <c r="Y108" s="35"/>
      <c r="Z108" s="35">
        <f>IF(T108="","",97500+COUNTA($T$3:T108))</f>
        <v>97585</v>
      </c>
      <c r="AA108" s="12">
        <v>44139.704409722224</v>
      </c>
      <c r="AB108" s="35">
        <f t="shared" si="58"/>
        <v>1001</v>
      </c>
      <c r="AC108" s="35">
        <f>IF(AB108="","",COUNTIF($AB$3:AB108,1001))</f>
        <v>85</v>
      </c>
      <c r="AD108" s="10" t="s">
        <v>88</v>
      </c>
      <c r="AE108" s="35">
        <v>6</v>
      </c>
      <c r="AF108" s="10" t="s">
        <v>26</v>
      </c>
      <c r="AG108" s="10" t="s">
        <v>143</v>
      </c>
      <c r="AH108" s="10">
        <v>43998</v>
      </c>
      <c r="AI108" s="10"/>
      <c r="AJ108" s="10">
        <v>43998</v>
      </c>
      <c r="AK108" s="10">
        <v>44013</v>
      </c>
      <c r="AL108" s="12"/>
      <c r="AM108" s="2"/>
      <c r="AN108" s="2"/>
      <c r="AO108" s="2"/>
      <c r="AP108" s="2"/>
      <c r="AQ108" s="2" t="str">
        <f>IF(AO108="","",95000+COUNTA($AO$3:AO108))</f>
        <v/>
      </c>
      <c r="AR108" s="10"/>
      <c r="AS108" s="12"/>
      <c r="AT108" s="2"/>
      <c r="AU108" s="2"/>
      <c r="AV108" s="2"/>
      <c r="AW108" s="2"/>
      <c r="AX108" s="2"/>
      <c r="AY108" s="2"/>
      <c r="AZ108" s="2" t="str">
        <f>IF(AV108="","",95200+COUNTA($AV$3:AV108))</f>
        <v/>
      </c>
      <c r="BA108" s="2"/>
      <c r="BB108" s="12"/>
      <c r="BC108" s="2"/>
      <c r="BD108" s="2"/>
      <c r="BE108" s="2"/>
      <c r="BF108" s="2"/>
      <c r="BG108" s="2" t="str">
        <f>IF(BE108="","",95400+COUNTA($BE$3:BE108))</f>
        <v/>
      </c>
      <c r="BH108" s="10"/>
      <c r="BI108" s="10"/>
      <c r="BJ108" s="89">
        <v>44140.706956018519</v>
      </c>
      <c r="BK108" s="90" t="str">
        <f t="shared" si="59"/>
        <v>55551</v>
      </c>
      <c r="BL108" s="90">
        <f t="shared" si="60"/>
        <v>0</v>
      </c>
      <c r="BM108" s="90">
        <f>IF(BQ108="","",COUNTA($BQ$3:BQ108))</f>
        <v>99</v>
      </c>
      <c r="BN108" s="90" t="str">
        <f t="shared" si="61"/>
        <v>2T  4       P</v>
      </c>
      <c r="BO108" s="90">
        <f t="shared" si="62"/>
        <v>6</v>
      </c>
      <c r="BP108" s="90" t="str">
        <f t="shared" si="63"/>
        <v>P</v>
      </c>
      <c r="BQ108" s="90" t="s">
        <v>215</v>
      </c>
      <c r="BR108" s="91" t="str">
        <f t="shared" si="64"/>
        <v/>
      </c>
      <c r="BS108" s="91" t="str">
        <f t="shared" si="65"/>
        <v/>
      </c>
      <c r="BT108" s="91" t="str">
        <f t="shared" si="66"/>
        <v/>
      </c>
      <c r="BU108" s="91" t="str">
        <f t="shared" si="67"/>
        <v/>
      </c>
      <c r="BV108" s="90" t="str">
        <f t="shared" si="68"/>
        <v/>
      </c>
      <c r="BW108" s="90" t="str">
        <f t="shared" si="69"/>
        <v/>
      </c>
      <c r="BX108" s="84">
        <v>2</v>
      </c>
      <c r="BY108" s="90" t="str">
        <f t="shared" si="70"/>
        <v/>
      </c>
      <c r="BZ108" s="12" t="str">
        <f t="shared" si="47"/>
        <v/>
      </c>
      <c r="CA108" s="2" t="str">
        <f t="shared" si="48"/>
        <v/>
      </c>
      <c r="CB108" s="2" t="str">
        <f t="shared" si="49"/>
        <v/>
      </c>
      <c r="CC108" s="2" t="str">
        <f t="shared" si="50"/>
        <v/>
      </c>
      <c r="CD108" s="2" t="str">
        <f>IF(E108=15,IF(F108="S","",N109),IF(E108=11,IF(F108="P","",N107),IF(BX108="",IF(N108="","",N108),IF(BX108=2,"",IF(OR(BX108=0),100000+COUNTIF(BX$3:BX108,0),IF(N108="","",N108))))))</f>
        <v/>
      </c>
      <c r="CE108" s="2" t="str">
        <f t="shared" si="45"/>
        <v/>
      </c>
      <c r="CF108" s="2" t="str">
        <f t="shared" si="46"/>
        <v/>
      </c>
      <c r="CG108" s="2" t="str">
        <f t="shared" si="51"/>
        <v/>
      </c>
      <c r="CH108" s="10" t="str">
        <f t="shared" si="52"/>
        <v/>
      </c>
      <c r="CI108" s="10" t="str">
        <f t="shared" si="53"/>
        <v/>
      </c>
      <c r="CJ108" s="10" t="str">
        <f t="shared" si="54"/>
        <v/>
      </c>
      <c r="CK108" s="2" t="str">
        <f t="shared" si="55"/>
        <v/>
      </c>
      <c r="CL108" s="2" t="str">
        <f t="shared" si="56"/>
        <v/>
      </c>
      <c r="CM108" s="2" t="str">
        <f t="shared" si="57"/>
        <v/>
      </c>
      <c r="CN108" s="2" t="str">
        <f>IF($E108=15,IF($F108="S","",IF(X109=0,"",X109)),IF($E108=11,IF($F108="P","",IF(X107=0,"",X107)),IF($BX108="",IF(X108="","",X108),IF($BX108=2,"",IF(OR($BX108=0),IF(A108="T_Tosai",101000+COUNTIF($BX$3:$BX108,0),""),IF(X108="","",X108))))))</f>
        <v/>
      </c>
      <c r="CO108" s="2" t="str">
        <f>IF($E108=15,IF($F108="S","",IF(Y109=0,"",Y109)),IF($E108=11,IF($F108="P","",IF(Y107=0,"",Y107)),IF($BX108="",IF(Y108="","",Y108),IF($BX108=2,"",IF(OR($BX108=0),IF(A108="T_Kyokyu",102000+COUNTIF($BX$3:$BX108,0),""),IF(Y108="","",Y108))))))</f>
        <v/>
      </c>
      <c r="CP108" s="2" t="str">
        <f>IF($E108=15,IF($F108="S","",IF(Z109=0,"",Z109)),IF($E108=11,IF($F108="P","",IF(Z107=0,"",Z107)),IF($BX108="",IF(Z108="","",Z108),IF($BX108=2,"",IF(OR($BX108=0),IF(B108="T_Sogumi",103000+COUNTIF($BX$3:$BX108,0),""),IF(Z108="","",Z108))))))</f>
        <v/>
      </c>
    </row>
    <row r="109" spans="1:94">
      <c r="A109" s="7" t="s">
        <v>71</v>
      </c>
      <c r="B109" s="7" t="s">
        <v>73</v>
      </c>
      <c r="C109" s="49" t="s">
        <v>210</v>
      </c>
      <c r="D109" s="49" t="s">
        <v>210</v>
      </c>
      <c r="E109" s="2">
        <v>13</v>
      </c>
      <c r="F109" s="2" t="s">
        <v>28</v>
      </c>
      <c r="G109" s="2" t="s">
        <v>25</v>
      </c>
      <c r="H109" s="2" t="s">
        <v>41</v>
      </c>
      <c r="I109" s="14" t="s">
        <v>69</v>
      </c>
      <c r="J109" s="12">
        <v>44139.704409722224</v>
      </c>
      <c r="K109" s="2">
        <v>362</v>
      </c>
      <c r="L109" s="2">
        <v>55551</v>
      </c>
      <c r="M109" s="2">
        <v>0</v>
      </c>
      <c r="N109" s="2">
        <f>IF(AD109="","",94000+COUNTA($AD$3:AD109))</f>
        <v>94094</v>
      </c>
      <c r="O109" s="2" t="s">
        <v>299</v>
      </c>
      <c r="P109" s="2">
        <v>6</v>
      </c>
      <c r="Q109" s="2">
        <v>0</v>
      </c>
      <c r="R109" s="10">
        <v>43998</v>
      </c>
      <c r="S109" s="10"/>
      <c r="T109" s="10">
        <v>43998</v>
      </c>
      <c r="U109" s="2">
        <v>16</v>
      </c>
      <c r="V109" s="2"/>
      <c r="W109" s="2"/>
      <c r="X109" s="35">
        <f>IF(R109="","",94500+COUNTA($R$3:R109))</f>
        <v>94586</v>
      </c>
      <c r="Y109" s="35"/>
      <c r="Z109" s="35">
        <f>IF(T109="","",97500+COUNTA($T$3:T109))</f>
        <v>97586</v>
      </c>
      <c r="AA109" s="12">
        <v>44139.704409722224</v>
      </c>
      <c r="AB109" s="35">
        <f t="shared" si="58"/>
        <v>1001</v>
      </c>
      <c r="AC109" s="35">
        <f>IF(AB109="","",COUNTIF($AB$3:AB109,1001))</f>
        <v>86</v>
      </c>
      <c r="AD109" s="10" t="s">
        <v>299</v>
      </c>
      <c r="AE109" s="35">
        <v>6</v>
      </c>
      <c r="AF109" s="10" t="s">
        <v>302</v>
      </c>
      <c r="AG109" s="10" t="s">
        <v>143</v>
      </c>
      <c r="AH109" s="10">
        <v>43998</v>
      </c>
      <c r="AI109" s="10"/>
      <c r="AJ109" s="10">
        <v>43998</v>
      </c>
      <c r="AK109" s="10">
        <v>44013</v>
      </c>
      <c r="AL109" s="12">
        <v>44138.448310185187</v>
      </c>
      <c r="AM109" s="2">
        <v>0</v>
      </c>
      <c r="AN109" s="2">
        <v>55551</v>
      </c>
      <c r="AO109" s="2" t="s">
        <v>97</v>
      </c>
      <c r="AP109" s="2">
        <v>6</v>
      </c>
      <c r="AQ109" s="2">
        <f>IF(AO109="","",95000+COUNTA($AO$3:AO109))</f>
        <v>95069</v>
      </c>
      <c r="AR109" s="10">
        <v>44028</v>
      </c>
      <c r="AS109" s="12"/>
      <c r="AT109" s="2"/>
      <c r="AU109" s="2"/>
      <c r="AV109" s="2"/>
      <c r="AW109" s="2"/>
      <c r="AX109" s="2"/>
      <c r="AY109" s="2"/>
      <c r="AZ109" s="2" t="str">
        <f>IF(AV109="","",95200+COUNTA($AV$3:AV109))</f>
        <v/>
      </c>
      <c r="BA109" s="2"/>
      <c r="BB109" s="12">
        <v>44138.379212962966</v>
      </c>
      <c r="BC109" s="2">
        <v>0</v>
      </c>
      <c r="BD109" s="2">
        <v>55551</v>
      </c>
      <c r="BE109" s="2" t="s">
        <v>97</v>
      </c>
      <c r="BF109" s="2">
        <v>6</v>
      </c>
      <c r="BG109" s="2">
        <f>IF(BE109="","",95400+COUNTA($BE$3:BE109))</f>
        <v>95469</v>
      </c>
      <c r="BH109" s="10">
        <v>43996</v>
      </c>
      <c r="BI109" s="10">
        <v>44013</v>
      </c>
      <c r="BJ109" s="89">
        <v>44140.706956018519</v>
      </c>
      <c r="BK109" s="90" t="str">
        <f t="shared" si="59"/>
        <v>55551</v>
      </c>
      <c r="BL109" s="90">
        <f t="shared" si="60"/>
        <v>0</v>
      </c>
      <c r="BM109" s="90">
        <f>IF(BQ109="","",COUNTA($BQ$3:BQ109))</f>
        <v>100</v>
      </c>
      <c r="BN109" s="90" t="str">
        <f t="shared" si="61"/>
        <v>2T  5       C</v>
      </c>
      <c r="BO109" s="90">
        <f t="shared" si="62"/>
        <v>6</v>
      </c>
      <c r="BP109" s="90" t="str">
        <f t="shared" si="63"/>
        <v>C</v>
      </c>
      <c r="BQ109" s="90" t="s">
        <v>220</v>
      </c>
      <c r="BR109" s="91">
        <f t="shared" si="64"/>
        <v>44028</v>
      </c>
      <c r="BS109" s="91" t="str">
        <f t="shared" si="65"/>
        <v/>
      </c>
      <c r="BT109" s="91">
        <f t="shared" si="66"/>
        <v>43996</v>
      </c>
      <c r="BU109" s="91">
        <f t="shared" si="67"/>
        <v>44013</v>
      </c>
      <c r="BV109" s="90" t="str">
        <f t="shared" si="68"/>
        <v/>
      </c>
      <c r="BW109" s="90" t="str">
        <f t="shared" si="69"/>
        <v/>
      </c>
      <c r="BX109" s="84">
        <v>1</v>
      </c>
      <c r="BY109" s="90" t="str">
        <f t="shared" si="70"/>
        <v>2T  5       S</v>
      </c>
      <c r="BZ109" s="12">
        <f t="shared" si="47"/>
        <v>44160.640208333331</v>
      </c>
      <c r="CA109" s="2">
        <f t="shared" si="48"/>
        <v>362</v>
      </c>
      <c r="CB109" s="2">
        <f t="shared" si="49"/>
        <v>55551</v>
      </c>
      <c r="CC109" s="2">
        <f t="shared" si="50"/>
        <v>0</v>
      </c>
      <c r="CD109" s="2">
        <f>IF(E109=15,IF(F109="S","",N110),IF(E109=11,IF(F109="P","",N108),IF(BX109="",IF(N109="","",N109),IF(BX109=2,"",IF(OR(BX109=0),100000+COUNTIF(BX$3:BX109,0),IF(N109="","",N109))))))</f>
        <v>94094</v>
      </c>
      <c r="CE109" s="2" t="str">
        <f t="shared" si="45"/>
        <v>2T  5       C</v>
      </c>
      <c r="CF109" s="2">
        <f t="shared" si="46"/>
        <v>6</v>
      </c>
      <c r="CG109" s="2">
        <f t="shared" si="51"/>
        <v>0</v>
      </c>
      <c r="CH109" s="10">
        <f t="shared" si="52"/>
        <v>44028</v>
      </c>
      <c r="CI109" s="10" t="str">
        <f t="shared" si="53"/>
        <v/>
      </c>
      <c r="CJ109" s="10">
        <f t="shared" si="54"/>
        <v>43996</v>
      </c>
      <c r="CK109" s="2">
        <f t="shared" si="55"/>
        <v>18</v>
      </c>
      <c r="CL109" s="2" t="str">
        <f t="shared" si="56"/>
        <v/>
      </c>
      <c r="CM109" s="2" t="str">
        <f t="shared" si="57"/>
        <v/>
      </c>
      <c r="CN109" s="2">
        <f>IF($E109=15,IF($F109="S","",IF(X110=0,"",X110)),IF($E109=11,IF($F109="P","",IF(X108=0,"",X108)),IF($BX109="",IF(X109="","",X109),IF($BX109=2,"",IF(OR($BX109=0),IF(A109="T_Tosai",101000+COUNTIF($BX$3:$BX109,0),""),IF(X109="","",X109))))))</f>
        <v>94586</v>
      </c>
      <c r="CO109" s="2" t="str">
        <f>IF($E109=15,IF($F109="S","",IF(Y110=0,"",Y110)),IF($E109=11,IF($F109="P","",IF(Y108=0,"",Y108)),IF($BX109="",IF(Y109="","",Y109),IF($BX109=2,"",IF(OR($BX109=0),IF(A109="T_Kyokyu",102000+COUNTIF($BX$3:$BX109,0),""),IF(Y109="","",Y109))))))</f>
        <v/>
      </c>
      <c r="CP109" s="2">
        <f>IF($E109=15,IF($F109="S","",IF(Z110=0,"",Z110)),IF($E109=11,IF($F109="P","",IF(Z108=0,"",Z108)),IF($BX109="",IF(Z109="","",Z109),IF($BX109=2,"",IF(OR($BX109=0),IF(B109="T_Sogumi",103000+COUNTIF($BX$3:$BX109,0),""),IF(Z109="","",Z109))))))</f>
        <v>97586</v>
      </c>
    </row>
    <row r="110" spans="1:94">
      <c r="A110" s="7" t="s">
        <v>71</v>
      </c>
      <c r="B110" s="7" t="s">
        <v>73</v>
      </c>
      <c r="C110" s="49" t="s">
        <v>210</v>
      </c>
      <c r="D110" s="49" t="s">
        <v>210</v>
      </c>
      <c r="E110" s="3">
        <v>14</v>
      </c>
      <c r="F110" s="3" t="s">
        <v>28</v>
      </c>
      <c r="G110" s="3" t="s">
        <v>26</v>
      </c>
      <c r="H110" s="3" t="s">
        <v>42</v>
      </c>
      <c r="I110" s="16" t="s">
        <v>70</v>
      </c>
      <c r="J110" s="3"/>
      <c r="K110" s="3"/>
      <c r="L110" s="3"/>
      <c r="M110" s="3"/>
      <c r="N110" s="3" t="str">
        <f>IF(AD110="","",94000+COUNTA($AD$3:AD110))</f>
        <v/>
      </c>
      <c r="O110" s="3"/>
      <c r="P110" s="3"/>
      <c r="Q110" s="3"/>
      <c r="R110" s="8"/>
      <c r="S110" s="8"/>
      <c r="T110" s="8"/>
      <c r="U110" s="3"/>
      <c r="V110" s="3"/>
      <c r="W110" s="3"/>
      <c r="X110" s="36" t="str">
        <f>IF(R110="","",94500+COUNTA($R$3:R110))</f>
        <v/>
      </c>
      <c r="Y110" s="36"/>
      <c r="Z110" s="36" t="str">
        <f>IF(T110="","",97500+COUNTA($T$3:T110))</f>
        <v/>
      </c>
      <c r="AA110" s="5" t="s">
        <v>134</v>
      </c>
      <c r="AB110" s="36" t="str">
        <f t="shared" si="58"/>
        <v/>
      </c>
      <c r="AC110" s="36" t="str">
        <f>IF(AB110="","",COUNTIF($AB$3:AB110,1001))</f>
        <v/>
      </c>
      <c r="AD110" s="8" t="s">
        <v>134</v>
      </c>
      <c r="AE110" s="36" t="s">
        <v>134</v>
      </c>
      <c r="AF110" s="8" t="s">
        <v>134</v>
      </c>
      <c r="AG110" s="8" t="s">
        <v>134</v>
      </c>
      <c r="AH110" s="8" t="s">
        <v>134</v>
      </c>
      <c r="AI110" s="8"/>
      <c r="AJ110" s="8" t="s">
        <v>134</v>
      </c>
      <c r="AK110" s="8"/>
      <c r="AL110" s="5">
        <v>44138.448310185187</v>
      </c>
      <c r="AM110" s="3">
        <v>0</v>
      </c>
      <c r="AN110" s="3">
        <v>55551</v>
      </c>
      <c r="AO110" s="3" t="s">
        <v>98</v>
      </c>
      <c r="AP110" s="3">
        <v>6</v>
      </c>
      <c r="AQ110" s="3">
        <f>IF(AO110="","",95000+COUNTA($AO$3:AO110))</f>
        <v>95070</v>
      </c>
      <c r="AR110" s="8">
        <v>44029</v>
      </c>
      <c r="AS110" s="5"/>
      <c r="AT110" s="3"/>
      <c r="AU110" s="3"/>
      <c r="AV110" s="3"/>
      <c r="AW110" s="3"/>
      <c r="AX110" s="3"/>
      <c r="AY110" s="3"/>
      <c r="AZ110" s="3" t="str">
        <f>IF(AV110="","",95200+COUNTA($AV$3:AV110))</f>
        <v/>
      </c>
      <c r="BA110" s="3"/>
      <c r="BB110" s="5">
        <v>44138.379212962966</v>
      </c>
      <c r="BC110" s="3">
        <v>0</v>
      </c>
      <c r="BD110" s="3">
        <v>55551</v>
      </c>
      <c r="BE110" s="3" t="s">
        <v>98</v>
      </c>
      <c r="BF110" s="3">
        <v>6</v>
      </c>
      <c r="BG110" s="3">
        <f>IF(BE110="","",95400+COUNTA($BE$3:BE110))</f>
        <v>95470</v>
      </c>
      <c r="BH110" s="8">
        <v>43996</v>
      </c>
      <c r="BI110" s="8">
        <v>44020</v>
      </c>
      <c r="BJ110" s="96">
        <v>44140.706956018519</v>
      </c>
      <c r="BK110" s="97" t="str">
        <f t="shared" si="59"/>
        <v>55551</v>
      </c>
      <c r="BL110" s="97">
        <f t="shared" si="60"/>
        <v>0</v>
      </c>
      <c r="BM110" s="97">
        <f>IF(BQ110="","",COUNTA($BQ$3:BQ110))</f>
        <v>101</v>
      </c>
      <c r="BN110" s="97" t="str">
        <f t="shared" si="61"/>
        <v>2T  6       P</v>
      </c>
      <c r="BO110" s="97">
        <f t="shared" si="62"/>
        <v>6</v>
      </c>
      <c r="BP110" s="97" t="str">
        <f t="shared" si="63"/>
        <v>P</v>
      </c>
      <c r="BQ110" s="97" t="s">
        <v>143</v>
      </c>
      <c r="BR110" s="98">
        <f t="shared" si="64"/>
        <v>44029</v>
      </c>
      <c r="BS110" s="98" t="str">
        <f t="shared" si="65"/>
        <v/>
      </c>
      <c r="BT110" s="98">
        <f t="shared" si="66"/>
        <v>43996</v>
      </c>
      <c r="BU110" s="98">
        <f t="shared" si="67"/>
        <v>44020</v>
      </c>
      <c r="BV110" s="97" t="str">
        <f t="shared" si="68"/>
        <v/>
      </c>
      <c r="BW110" s="97" t="str">
        <f t="shared" si="69"/>
        <v/>
      </c>
      <c r="BX110" s="99">
        <v>0</v>
      </c>
      <c r="BY110" s="97" t="str">
        <f t="shared" si="70"/>
        <v/>
      </c>
      <c r="BZ110" s="5">
        <f t="shared" si="47"/>
        <v>44160.640208333331</v>
      </c>
      <c r="CA110" s="3">
        <f t="shared" si="48"/>
        <v>362</v>
      </c>
      <c r="CB110" s="3">
        <f t="shared" si="49"/>
        <v>55551</v>
      </c>
      <c r="CC110" s="3">
        <f t="shared" si="50"/>
        <v>0</v>
      </c>
      <c r="CD110" s="3">
        <f>IF(E110=15,IF(F110="S","",N111),IF(E110=11,IF(F110="P","",N109),IF(BX110="",IF(N110="","",N110),IF(BX110=2,"",IF(OR(BX110=0),100000+COUNTIF(BX$3:BX110,0),IF(N110="","",N110))))))</f>
        <v>100015</v>
      </c>
      <c r="CE110" s="3" t="str">
        <f t="shared" si="45"/>
        <v>2T  6       P</v>
      </c>
      <c r="CF110" s="3">
        <f t="shared" si="46"/>
        <v>6</v>
      </c>
      <c r="CG110" s="3">
        <f t="shared" si="51"/>
        <v>0</v>
      </c>
      <c r="CH110" s="8">
        <f t="shared" si="52"/>
        <v>44029</v>
      </c>
      <c r="CI110" s="8" t="str">
        <f t="shared" si="53"/>
        <v/>
      </c>
      <c r="CJ110" s="8">
        <f t="shared" si="54"/>
        <v>43996</v>
      </c>
      <c r="CK110" s="3">
        <f t="shared" si="55"/>
        <v>25</v>
      </c>
      <c r="CL110" s="3" t="str">
        <f t="shared" si="56"/>
        <v/>
      </c>
      <c r="CM110" s="3" t="str">
        <f t="shared" si="57"/>
        <v/>
      </c>
      <c r="CN110" s="3">
        <f>IF($E110=15,IF($F110="S","",IF(X111=0,"",X111)),IF($E110=11,IF($F110="P","",IF(X109=0,"",X109)),IF($BX110="",IF(X110="","",X110),IF($BX110=2,"",IF(OR($BX110=0),IF(A110="T_Tosai",101000+COUNTIF($BX$3:$BX110,0),""),IF(X110="","",X110))))))</f>
        <v>101015</v>
      </c>
      <c r="CO110" s="3" t="str">
        <f>IF($E110=15,IF($F110="S","",IF(Y111=0,"",Y111)),IF($E110=11,IF($F110="P","",IF(Y109=0,"",Y109)),IF($BX110="",IF(Y110="","",Y110),IF($BX110=2,"",IF(OR($BX110=0),IF(A110="T_Kyokyu",102000+COUNTIF($BX$3:$BX110,0),""),IF(Y110="","",Y110))))))</f>
        <v/>
      </c>
      <c r="CP110" s="3">
        <f>IF($E110=15,IF($F110="S","",IF(Z111=0,"",Z111)),IF($E110=11,IF($F110="P","",IF(Z109=0,"",Z109)),IF($BX110="",IF(Z110="","",Z110),IF($BX110=2,"",IF(OR($BX110=0),IF(B110="T_Sogumi",103000+COUNTIF($BX$3:$BX110,0),""),IF(Z110="","",Z110))))))</f>
        <v>103015</v>
      </c>
    </row>
    <row r="111" spans="1:94">
      <c r="A111" s="7" t="s">
        <v>71</v>
      </c>
      <c r="B111" s="7" t="s">
        <v>73</v>
      </c>
      <c r="C111" s="49" t="s">
        <v>210</v>
      </c>
      <c r="D111" s="49" t="s">
        <v>210</v>
      </c>
      <c r="E111" s="4">
        <v>14</v>
      </c>
      <c r="F111" s="4"/>
      <c r="G111" s="4" t="s">
        <v>28</v>
      </c>
      <c r="H111" s="4"/>
      <c r="I111" s="17" t="s">
        <v>69</v>
      </c>
      <c r="J111" s="6">
        <v>44139.704409722224</v>
      </c>
      <c r="K111" s="4">
        <v>362</v>
      </c>
      <c r="L111" s="4">
        <v>55551</v>
      </c>
      <c r="M111" s="4">
        <v>0</v>
      </c>
      <c r="N111" s="4">
        <f>IF(AD111="","",94000+COUNTA($AD$3:AD111))</f>
        <v>94096</v>
      </c>
      <c r="O111" s="4" t="s">
        <v>91</v>
      </c>
      <c r="P111" s="4">
        <v>6</v>
      </c>
      <c r="Q111" s="4">
        <v>0</v>
      </c>
      <c r="R111" s="9">
        <v>44000</v>
      </c>
      <c r="S111" s="9"/>
      <c r="T111" s="9">
        <v>44000</v>
      </c>
      <c r="U111" s="4">
        <v>16</v>
      </c>
      <c r="V111" s="4"/>
      <c r="W111" s="4"/>
      <c r="X111" s="33">
        <f>IF(R111="","",94500+COUNTA($R$3:R111))</f>
        <v>94587</v>
      </c>
      <c r="Y111" s="33"/>
      <c r="Z111" s="33">
        <f>IF(T111="","",97500+COUNTA($T$3:T111))</f>
        <v>97587</v>
      </c>
      <c r="AA111" s="6">
        <v>44139.704409722224</v>
      </c>
      <c r="AB111" s="33">
        <f t="shared" si="58"/>
        <v>1001</v>
      </c>
      <c r="AC111" s="33">
        <f>IF(AB111="","",COUNTIF($AB$3:AB111,1001))</f>
        <v>87</v>
      </c>
      <c r="AD111" s="9" t="s">
        <v>91</v>
      </c>
      <c r="AE111" s="33">
        <v>6</v>
      </c>
      <c r="AF111" s="9" t="s">
        <v>28</v>
      </c>
      <c r="AG111" s="9" t="s">
        <v>143</v>
      </c>
      <c r="AH111" s="9">
        <v>44000</v>
      </c>
      <c r="AI111" s="9"/>
      <c r="AJ111" s="9">
        <v>44000</v>
      </c>
      <c r="AK111" s="9">
        <v>44015</v>
      </c>
      <c r="AL111" s="6">
        <v>44138.448310185187</v>
      </c>
      <c r="AM111" s="4">
        <v>0</v>
      </c>
      <c r="AN111" s="4">
        <v>55551</v>
      </c>
      <c r="AO111" s="4" t="s">
        <v>91</v>
      </c>
      <c r="AP111" s="4">
        <v>6</v>
      </c>
      <c r="AQ111" s="4">
        <f>IF(AO111="","",95000+COUNTA($AO$3:AO111))</f>
        <v>95071</v>
      </c>
      <c r="AR111" s="9">
        <v>44030</v>
      </c>
      <c r="AS111" s="6"/>
      <c r="AT111" s="4"/>
      <c r="AU111" s="4"/>
      <c r="AV111" s="4"/>
      <c r="AW111" s="4"/>
      <c r="AX111" s="4"/>
      <c r="AY111" s="4"/>
      <c r="AZ111" s="4" t="str">
        <f>IF(AV111="","",95200+COUNTA($AV$3:AV111))</f>
        <v/>
      </c>
      <c r="BA111" s="4"/>
      <c r="BB111" s="6">
        <v>44138.379212962966</v>
      </c>
      <c r="BC111" s="4">
        <v>0</v>
      </c>
      <c r="BD111" s="4">
        <v>55551</v>
      </c>
      <c r="BE111" s="4" t="s">
        <v>91</v>
      </c>
      <c r="BF111" s="4">
        <v>6</v>
      </c>
      <c r="BG111" s="4">
        <f>IF(BE111="","",95400+COUNTA($BE$3:BE111))</f>
        <v>95471</v>
      </c>
      <c r="BH111" s="9">
        <v>44000</v>
      </c>
      <c r="BI111" s="9">
        <v>44035</v>
      </c>
      <c r="BJ111" s="100">
        <v>44140.706956018519</v>
      </c>
      <c r="BK111" s="101" t="str">
        <f t="shared" si="59"/>
        <v>55551</v>
      </c>
      <c r="BL111" s="101">
        <f t="shared" si="60"/>
        <v>0</v>
      </c>
      <c r="BM111" s="101">
        <f>IF(BQ111="","",COUNTA($BQ$3:BQ111))</f>
        <v>102</v>
      </c>
      <c r="BN111" s="101" t="str">
        <f t="shared" si="61"/>
        <v>2T  6       S</v>
      </c>
      <c r="BO111" s="101">
        <f t="shared" si="62"/>
        <v>6</v>
      </c>
      <c r="BP111" s="101" t="str">
        <f t="shared" si="63"/>
        <v>S</v>
      </c>
      <c r="BQ111" s="101" t="s">
        <v>221</v>
      </c>
      <c r="BR111" s="102">
        <f t="shared" si="64"/>
        <v>44030</v>
      </c>
      <c r="BS111" s="102" t="str">
        <f t="shared" si="65"/>
        <v/>
      </c>
      <c r="BT111" s="102">
        <f t="shared" si="66"/>
        <v>44000</v>
      </c>
      <c r="BU111" s="102">
        <f t="shared" si="67"/>
        <v>44035</v>
      </c>
      <c r="BV111" s="101" t="str">
        <f t="shared" si="68"/>
        <v/>
      </c>
      <c r="BW111" s="101" t="str">
        <f t="shared" si="69"/>
        <v/>
      </c>
      <c r="BX111" s="103">
        <v>1</v>
      </c>
      <c r="BY111" s="101" t="str">
        <f t="shared" si="70"/>
        <v>2T  6       S</v>
      </c>
      <c r="BZ111" s="6">
        <f t="shared" si="47"/>
        <v>44160.640208333331</v>
      </c>
      <c r="CA111" s="4">
        <f t="shared" si="48"/>
        <v>362</v>
      </c>
      <c r="CB111" s="4">
        <f t="shared" si="49"/>
        <v>55551</v>
      </c>
      <c r="CC111" s="4">
        <f t="shared" si="50"/>
        <v>0</v>
      </c>
      <c r="CD111" s="4">
        <f>IF(E111=15,IF(F111="S","",N112),IF(E111=11,IF(F111="P","",N110),IF(BX111="",IF(N111="","",N111),IF(BX111=2,"",IF(OR(BX111=0),100000+COUNTIF(BX$3:BX111,0),IF(N111="","",N111))))))</f>
        <v>94096</v>
      </c>
      <c r="CE111" s="4" t="str">
        <f t="shared" si="45"/>
        <v>2T  6       S</v>
      </c>
      <c r="CF111" s="4">
        <f t="shared" si="46"/>
        <v>6</v>
      </c>
      <c r="CG111" s="4">
        <f t="shared" si="51"/>
        <v>0</v>
      </c>
      <c r="CH111" s="9">
        <f t="shared" si="52"/>
        <v>44030</v>
      </c>
      <c r="CI111" s="9" t="str">
        <f t="shared" si="53"/>
        <v/>
      </c>
      <c r="CJ111" s="9">
        <f t="shared" si="54"/>
        <v>44000</v>
      </c>
      <c r="CK111" s="4">
        <f t="shared" si="55"/>
        <v>36</v>
      </c>
      <c r="CL111" s="4" t="str">
        <f t="shared" si="56"/>
        <v/>
      </c>
      <c r="CM111" s="4" t="str">
        <f t="shared" si="57"/>
        <v/>
      </c>
      <c r="CN111" s="4">
        <f>IF($E111=15,IF($F111="S","",IF(X112=0,"",X112)),IF($E111=11,IF($F111="P","",IF(X110=0,"",X110)),IF($BX111="",IF(X111="","",X111),IF($BX111=2,"",IF(OR($BX111=0),IF(A111="T_Tosai",101000+COUNTIF($BX$3:$BX111,0),""),IF(X111="","",X111))))))</f>
        <v>94587</v>
      </c>
      <c r="CO111" s="4" t="str">
        <f>IF($E111=15,IF($F111="S","",IF(Y112=0,"",Y112)),IF($E111=11,IF($F111="P","",IF(Y110=0,"",Y110)),IF($BX111="",IF(Y111="","",Y111),IF($BX111=2,"",IF(OR($BX111=0),IF(A111="T_Kyokyu",102000+COUNTIF($BX$3:$BX111,0),""),IF(Y111="","",Y111))))))</f>
        <v/>
      </c>
      <c r="CP111" s="4">
        <f>IF($E111=15,IF($F111="S","",IF(Z112=0,"",Z112)),IF($E111=11,IF($F111="P","",IF(Z110=0,"",Z110)),IF($BX111="",IF(Z111="","",Z111),IF($BX111=2,"",IF(OR($BX111=0),IF(B111="T_Sogumi",103000+COUNTIF($BX$3:$BX111,0),""),IF(Z111="","",Z111))))))</f>
        <v>97587</v>
      </c>
    </row>
    <row r="112" spans="1:94">
      <c r="A112" s="7" t="s">
        <v>71</v>
      </c>
      <c r="B112" s="7" t="s">
        <v>73</v>
      </c>
      <c r="C112" s="49" t="s">
        <v>210</v>
      </c>
      <c r="D112" s="49" t="s">
        <v>210</v>
      </c>
      <c r="E112" s="3">
        <v>15</v>
      </c>
      <c r="F112" s="3" t="s">
        <v>31</v>
      </c>
      <c r="G112" s="3" t="s">
        <v>26</v>
      </c>
      <c r="H112" s="3" t="s">
        <v>62</v>
      </c>
      <c r="I112" s="22" t="s">
        <v>69</v>
      </c>
      <c r="J112" s="3"/>
      <c r="K112" s="3"/>
      <c r="L112" s="3"/>
      <c r="M112" s="3"/>
      <c r="N112" s="3" t="str">
        <f>IF(AD112="","",94000+COUNTA($AD$3:AD112))</f>
        <v/>
      </c>
      <c r="O112" s="3"/>
      <c r="P112" s="3"/>
      <c r="Q112" s="3"/>
      <c r="R112" s="8"/>
      <c r="S112" s="8"/>
      <c r="T112" s="8"/>
      <c r="U112" s="3"/>
      <c r="V112" s="3"/>
      <c r="W112" s="3"/>
      <c r="X112" s="36" t="str">
        <f>IF(R112="","",94500+COUNTA($R$3:R112))</f>
        <v/>
      </c>
      <c r="Y112" s="36"/>
      <c r="Z112" s="36" t="str">
        <f>IF(T112="","",97500+COUNTA($T$3:T112))</f>
        <v/>
      </c>
      <c r="AA112" s="5" t="s">
        <v>134</v>
      </c>
      <c r="AB112" s="36" t="str">
        <f t="shared" si="58"/>
        <v/>
      </c>
      <c r="AC112" s="36" t="str">
        <f>IF(AB112="","",COUNTIF($AB$3:AB112,1001))</f>
        <v/>
      </c>
      <c r="AD112" s="8" t="s">
        <v>134</v>
      </c>
      <c r="AE112" s="36" t="s">
        <v>134</v>
      </c>
      <c r="AF112" s="8" t="s">
        <v>134</v>
      </c>
      <c r="AG112" s="8" t="s">
        <v>134</v>
      </c>
      <c r="AH112" s="8" t="s">
        <v>134</v>
      </c>
      <c r="AI112" s="8"/>
      <c r="AJ112" s="8" t="s">
        <v>134</v>
      </c>
      <c r="AK112" s="8"/>
      <c r="AL112" s="5">
        <v>44138.448310185187</v>
      </c>
      <c r="AM112" s="3">
        <v>0</v>
      </c>
      <c r="AN112" s="3">
        <v>55551</v>
      </c>
      <c r="AO112" s="3" t="s">
        <v>99</v>
      </c>
      <c r="AP112" s="3">
        <v>6</v>
      </c>
      <c r="AQ112" s="3">
        <f>IF(AO112="","",95000+COUNTA($AO$3:AO112))</f>
        <v>95072</v>
      </c>
      <c r="AR112" s="8">
        <v>44031</v>
      </c>
      <c r="AS112" s="5"/>
      <c r="AT112" s="3"/>
      <c r="AU112" s="3"/>
      <c r="AV112" s="3"/>
      <c r="AW112" s="3"/>
      <c r="AX112" s="3"/>
      <c r="AY112" s="3"/>
      <c r="AZ112" s="3" t="str">
        <f>IF(AV112="","",95200+COUNTA($AV$3:AV112))</f>
        <v/>
      </c>
      <c r="BA112" s="3"/>
      <c r="BB112" s="5">
        <v>44138.379212962966</v>
      </c>
      <c r="BC112" s="3">
        <v>0</v>
      </c>
      <c r="BD112" s="3">
        <v>55551</v>
      </c>
      <c r="BE112" s="3" t="s">
        <v>99</v>
      </c>
      <c r="BF112" s="3">
        <v>6</v>
      </c>
      <c r="BG112" s="3">
        <f>IF(BE112="","",95400+COUNTA($BE$3:BE112))</f>
        <v>95472</v>
      </c>
      <c r="BH112" s="8">
        <v>44001</v>
      </c>
      <c r="BI112" s="8">
        <v>44015</v>
      </c>
      <c r="BJ112" s="56">
        <v>44140.706956018519</v>
      </c>
      <c r="BK112" s="28" t="str">
        <f t="shared" si="59"/>
        <v>55551</v>
      </c>
      <c r="BL112" s="28">
        <f t="shared" si="60"/>
        <v>0</v>
      </c>
      <c r="BM112" s="28">
        <f>IF(BQ112="","",COUNTA($BQ$3:BQ112))</f>
        <v>103</v>
      </c>
      <c r="BN112" s="28" t="str">
        <f t="shared" si="61"/>
        <v>2T  7       P</v>
      </c>
      <c r="BO112" s="28">
        <f t="shared" si="62"/>
        <v>6</v>
      </c>
      <c r="BP112" s="28" t="str">
        <f t="shared" si="63"/>
        <v>P</v>
      </c>
      <c r="BQ112" s="28" t="s">
        <v>223</v>
      </c>
      <c r="BR112" s="77">
        <f t="shared" si="64"/>
        <v>44031</v>
      </c>
      <c r="BS112" s="77" t="str">
        <f t="shared" si="65"/>
        <v/>
      </c>
      <c r="BT112" s="77">
        <f t="shared" si="66"/>
        <v>44001</v>
      </c>
      <c r="BU112" s="77">
        <f t="shared" si="67"/>
        <v>44015</v>
      </c>
      <c r="BV112" s="28" t="str">
        <f t="shared" si="68"/>
        <v/>
      </c>
      <c r="BW112" s="28" t="str">
        <f t="shared" si="69"/>
        <v/>
      </c>
      <c r="BX112" s="99">
        <v>1</v>
      </c>
      <c r="BY112" s="28" t="str">
        <f t="shared" si="70"/>
        <v>2T  7       S</v>
      </c>
      <c r="BZ112" s="5">
        <f t="shared" si="47"/>
        <v>44160.640208333331</v>
      </c>
      <c r="CA112" s="3">
        <f t="shared" si="48"/>
        <v>362</v>
      </c>
      <c r="CB112" s="3">
        <f t="shared" si="49"/>
        <v>55551</v>
      </c>
      <c r="CC112" s="3">
        <f t="shared" si="50"/>
        <v>0</v>
      </c>
      <c r="CD112" s="3">
        <f>IF(E112=15,IF(F112="S","",N113),IF(E112=11,IF(F112="P","",N111),IF(BX112="",IF(N112="","",N112),IF(BX112=2,"",IF(OR(BX112=0),100000+COUNTIF(BX$3:BX112,0),IF(N112="","",N112))))))</f>
        <v>94098</v>
      </c>
      <c r="CE112" s="3" t="str">
        <f t="shared" si="45"/>
        <v>2T  7       P</v>
      </c>
      <c r="CF112" s="3">
        <f t="shared" si="46"/>
        <v>6</v>
      </c>
      <c r="CG112" s="3">
        <f t="shared" si="51"/>
        <v>0</v>
      </c>
      <c r="CH112" s="8">
        <f t="shared" si="52"/>
        <v>44031</v>
      </c>
      <c r="CI112" s="8" t="str">
        <f t="shared" si="53"/>
        <v/>
      </c>
      <c r="CJ112" s="8">
        <f t="shared" si="54"/>
        <v>44001</v>
      </c>
      <c r="CK112" s="3">
        <f t="shared" si="55"/>
        <v>15</v>
      </c>
      <c r="CL112" s="3" t="str">
        <f t="shared" si="56"/>
        <v/>
      </c>
      <c r="CM112" s="3" t="str">
        <f t="shared" si="57"/>
        <v/>
      </c>
      <c r="CN112" s="3">
        <f>IF($E112=15,IF($F112="S","",IF(X113=0,"",X113)),IF($E112=11,IF($F112="P","",IF(X111=0,"",X111)),IF($BX112="",IF(X112="","",X112),IF($BX112=2,"",IF(OR($BX112=0),IF(A112="T_Tosai",101000+COUNTIF($BX$3:$BX112,0),""),IF(X112="","",X112))))))</f>
        <v>94588</v>
      </c>
      <c r="CO112" s="3" t="str">
        <f>IF($E112=15,IF($F112="S","",IF(Y113=0,"",Y113)),IF($E112=11,IF($F112="P","",IF(Y111=0,"",Y111)),IF($BX112="",IF(Y112="","",Y112),IF($BX112=2,"",IF(OR($BX112=0),IF(A112="T_Kyokyu",102000+COUNTIF($BX$3:$BX112,0),""),IF(Y112="","",Y112))))))</f>
        <v/>
      </c>
      <c r="CP112" s="3">
        <f>IF($E112=15,IF($F112="S","",IF(Z113=0,"",Z113)),IF($E112=11,IF($F112="P","",IF(Z111=0,"",Z111)),IF($BX112="",IF(Z112="","",Z112),IF($BX112=2,"",IF(OR($BX112=0),IF(B112="T_Sogumi",103000+COUNTIF($BX$3:$BX112,0),""),IF(Z112="","",Z112))))))</f>
        <v>97588</v>
      </c>
    </row>
    <row r="113" spans="1:94">
      <c r="A113" s="7" t="s">
        <v>71</v>
      </c>
      <c r="B113" s="7" t="s">
        <v>73</v>
      </c>
      <c r="C113" s="49" t="s">
        <v>210</v>
      </c>
      <c r="D113" s="49" t="s">
        <v>210</v>
      </c>
      <c r="E113" s="4">
        <v>15</v>
      </c>
      <c r="F113" s="4" t="s">
        <v>28</v>
      </c>
      <c r="G113" s="4" t="s">
        <v>31</v>
      </c>
      <c r="H113" s="4"/>
      <c r="I113" s="17" t="s">
        <v>70</v>
      </c>
      <c r="J113" s="6">
        <v>44139.704409722224</v>
      </c>
      <c r="K113" s="4">
        <v>362</v>
      </c>
      <c r="L113" s="4">
        <v>55551</v>
      </c>
      <c r="M113" s="4">
        <v>0</v>
      </c>
      <c r="N113" s="4">
        <f>IF(AD113="","",94000+COUNTA($AD$3:AD113))</f>
        <v>94098</v>
      </c>
      <c r="O113" s="4" t="s">
        <v>92</v>
      </c>
      <c r="P113" s="4">
        <v>6</v>
      </c>
      <c r="Q113" s="4">
        <v>0</v>
      </c>
      <c r="R113" s="9">
        <v>44001</v>
      </c>
      <c r="S113" s="9"/>
      <c r="T113" s="9">
        <v>44001</v>
      </c>
      <c r="U113" s="4">
        <v>16</v>
      </c>
      <c r="V113" s="4"/>
      <c r="W113" s="4"/>
      <c r="X113" s="33">
        <f>IF(R113="","",94500+COUNTA($R$3:R113))</f>
        <v>94588</v>
      </c>
      <c r="Y113" s="33"/>
      <c r="Z113" s="33">
        <f>IF(T113="","",97500+COUNTA($T$3:T113))</f>
        <v>97588</v>
      </c>
      <c r="AA113" s="6">
        <v>44139.704409722224</v>
      </c>
      <c r="AB113" s="33">
        <f t="shared" si="58"/>
        <v>1001</v>
      </c>
      <c r="AC113" s="33">
        <f>IF(AB113="","",COUNTIF($AB$3:AB113,1001))</f>
        <v>88</v>
      </c>
      <c r="AD113" s="9" t="s">
        <v>92</v>
      </c>
      <c r="AE113" s="33">
        <v>6</v>
      </c>
      <c r="AF113" s="9" t="s">
        <v>28</v>
      </c>
      <c r="AG113" s="9" t="s">
        <v>143</v>
      </c>
      <c r="AH113" s="9">
        <v>44001</v>
      </c>
      <c r="AI113" s="9"/>
      <c r="AJ113" s="9">
        <v>44001</v>
      </c>
      <c r="AK113" s="9">
        <v>44016</v>
      </c>
      <c r="AL113" s="6"/>
      <c r="AM113" s="4"/>
      <c r="AN113" s="4"/>
      <c r="AO113" s="4"/>
      <c r="AP113" s="4"/>
      <c r="AQ113" s="4" t="str">
        <f>IF(AO113="","",95000+COUNTA($AO$3:AO113))</f>
        <v/>
      </c>
      <c r="AR113" s="9"/>
      <c r="AS113" s="6"/>
      <c r="AT113" s="4"/>
      <c r="AU113" s="4"/>
      <c r="AV113" s="4"/>
      <c r="AW113" s="4"/>
      <c r="AX113" s="4"/>
      <c r="AY113" s="4"/>
      <c r="AZ113" s="4" t="str">
        <f>IF(AV113="","",95200+COUNTA($AV$3:AV113))</f>
        <v/>
      </c>
      <c r="BA113" s="4"/>
      <c r="BB113" s="6"/>
      <c r="BC113" s="4"/>
      <c r="BD113" s="4"/>
      <c r="BE113" s="4"/>
      <c r="BF113" s="4"/>
      <c r="BG113" s="4" t="str">
        <f>IF(BE113="","",95400+COUNTA($BE$3:BE113))</f>
        <v/>
      </c>
      <c r="BH113" s="9"/>
      <c r="BI113" s="9"/>
      <c r="BJ113" s="55"/>
      <c r="BK113" s="29" t="str">
        <f t="shared" si="59"/>
        <v/>
      </c>
      <c r="BL113" s="29" t="str">
        <f t="shared" si="60"/>
        <v/>
      </c>
      <c r="BM113" s="29" t="str">
        <f>IF(BQ113="","",COUNTA($BQ$3:BQ113))</f>
        <v/>
      </c>
      <c r="BN113" s="29" t="str">
        <f t="shared" si="61"/>
        <v/>
      </c>
      <c r="BO113" s="29" t="str">
        <f t="shared" si="62"/>
        <v/>
      </c>
      <c r="BP113" s="29" t="str">
        <f t="shared" si="63"/>
        <v/>
      </c>
      <c r="BQ113" s="29"/>
      <c r="BR113" s="78" t="str">
        <f t="shared" si="64"/>
        <v/>
      </c>
      <c r="BS113" s="78" t="str">
        <f t="shared" si="65"/>
        <v/>
      </c>
      <c r="BT113" s="78" t="str">
        <f t="shared" si="66"/>
        <v/>
      </c>
      <c r="BU113" s="78" t="str">
        <f t="shared" si="67"/>
        <v/>
      </c>
      <c r="BV113" s="29" t="str">
        <f t="shared" si="68"/>
        <v/>
      </c>
      <c r="BW113" s="29" t="str">
        <f t="shared" si="69"/>
        <v/>
      </c>
      <c r="BX113" s="103"/>
      <c r="BY113" s="29" t="str">
        <f t="shared" si="70"/>
        <v/>
      </c>
      <c r="BZ113" s="6" t="str">
        <f t="shared" si="47"/>
        <v/>
      </c>
      <c r="CA113" s="4" t="str">
        <f t="shared" si="48"/>
        <v/>
      </c>
      <c r="CB113" s="4" t="str">
        <f t="shared" si="49"/>
        <v/>
      </c>
      <c r="CC113" s="4" t="str">
        <f t="shared" si="50"/>
        <v/>
      </c>
      <c r="CD113" s="4" t="str">
        <f>IF(E113=15,IF(F113="S","",N114),IF(E113=11,IF(F113="P","",N112),IF(BX113="",IF(N113="","",N113),IF(BX113=2,"",IF(OR(BX113=0),100000+COUNTIF(BX$3:BX113,0),IF(N113="","",N113))))))</f>
        <v/>
      </c>
      <c r="CE113" s="4" t="str">
        <f t="shared" si="45"/>
        <v/>
      </c>
      <c r="CF113" s="4" t="str">
        <f t="shared" si="46"/>
        <v/>
      </c>
      <c r="CG113" s="4" t="str">
        <f t="shared" si="51"/>
        <v/>
      </c>
      <c r="CH113" s="9" t="str">
        <f t="shared" si="52"/>
        <v/>
      </c>
      <c r="CI113" s="9" t="str">
        <f t="shared" si="53"/>
        <v/>
      </c>
      <c r="CJ113" s="9" t="str">
        <f t="shared" si="54"/>
        <v/>
      </c>
      <c r="CK113" s="4" t="str">
        <f t="shared" si="55"/>
        <v/>
      </c>
      <c r="CL113" s="4" t="str">
        <f t="shared" si="56"/>
        <v/>
      </c>
      <c r="CM113" s="4" t="str">
        <f t="shared" si="57"/>
        <v/>
      </c>
      <c r="CN113" s="4" t="str">
        <f>IF($E113=15,IF($F113="S","",IF(X114=0,"",X114)),IF($E113=11,IF($F113="P","",IF(X112=0,"",X112)),IF($BX113="",IF(X113="","",X113),IF($BX113=2,"",IF(OR($BX113=0),IF(A113="T_Tosai",101000+COUNTIF($BX$3:$BX113,0),""),IF(X113="","",X113))))))</f>
        <v/>
      </c>
      <c r="CO113" s="4" t="str">
        <f>IF($E113=15,IF($F113="S","",IF(Y114=0,"",Y114)),IF($E113=11,IF($F113="P","",IF(Y112=0,"",Y112)),IF($BX113="",IF(Y113="","",Y113),IF($BX113=2,"",IF(OR($BX113=0),IF(A113="T_Kyokyu",102000+COUNTIF($BX$3:$BX113,0),""),IF(Y113="","",Y113))))))</f>
        <v/>
      </c>
      <c r="CP113" s="4" t="str">
        <f>IF($E113=15,IF($F113="S","",IF(Z114=0,"",Z114)),IF($E113=11,IF($F113="P","",IF(Z112=0,"",Z112)),IF($BX113="",IF(Z113="","",Z113),IF($BX113=2,"",IF(OR($BX113=0),IF(B113="T_Sogumi",103000+COUNTIF($BX$3:$BX113,0),""),IF(Z113="","",Z113))))))</f>
        <v/>
      </c>
    </row>
    <row r="114" spans="1:94">
      <c r="A114" s="7" t="s">
        <v>71</v>
      </c>
      <c r="B114" s="7" t="s">
        <v>73</v>
      </c>
      <c r="C114" s="49" t="s">
        <v>210</v>
      </c>
      <c r="D114" s="49" t="s">
        <v>210</v>
      </c>
      <c r="E114" s="13">
        <v>16</v>
      </c>
      <c r="F114" s="13" t="s">
        <v>28</v>
      </c>
      <c r="G114" s="13" t="s">
        <v>31</v>
      </c>
      <c r="H114" s="13" t="s">
        <v>43</v>
      </c>
      <c r="I114" s="14" t="s">
        <v>70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94099</v>
      </c>
      <c r="O114" s="2" t="s">
        <v>93</v>
      </c>
      <c r="P114" s="2">
        <v>6</v>
      </c>
      <c r="Q114" s="2">
        <v>0</v>
      </c>
      <c r="R114" s="10">
        <v>44002</v>
      </c>
      <c r="S114" s="10"/>
      <c r="T114" s="10">
        <v>44002</v>
      </c>
      <c r="U114" s="2">
        <v>16</v>
      </c>
      <c r="V114" s="2"/>
      <c r="W114" s="2"/>
      <c r="X114" s="35">
        <f>IF(R114="","",94500+COUNTA($R$3:R114))</f>
        <v>94589</v>
      </c>
      <c r="Y114" s="35"/>
      <c r="Z114" s="35">
        <f>IF(T114="","",97500+COUNTA($T$3:T114))</f>
        <v>97589</v>
      </c>
      <c r="AA114" s="12">
        <v>44139.704409722224</v>
      </c>
      <c r="AB114" s="35">
        <f t="shared" si="58"/>
        <v>1001</v>
      </c>
      <c r="AC114" s="35">
        <f>IF(AB114="","",COUNTIF($AB$3:AB114,1001))</f>
        <v>89</v>
      </c>
      <c r="AD114" s="10" t="s">
        <v>93</v>
      </c>
      <c r="AE114" s="35">
        <v>6</v>
      </c>
      <c r="AF114" s="10" t="s">
        <v>28</v>
      </c>
      <c r="AG114" s="10" t="s">
        <v>143</v>
      </c>
      <c r="AH114" s="10">
        <v>44002</v>
      </c>
      <c r="AI114" s="10"/>
      <c r="AJ114" s="10">
        <v>44002</v>
      </c>
      <c r="AK114" s="10">
        <v>44017</v>
      </c>
      <c r="AL114" s="12"/>
      <c r="AM114" s="2"/>
      <c r="AN114" s="2"/>
      <c r="AO114" s="2"/>
      <c r="AP114" s="2"/>
      <c r="AQ114" s="2" t="str">
        <f>IF(AO114="","",95000+COUNTA($AO$3:AO114))</f>
        <v/>
      </c>
      <c r="AR114" s="10"/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/>
      <c r="BC114" s="2"/>
      <c r="BD114" s="2"/>
      <c r="BE114" s="2"/>
      <c r="BF114" s="2"/>
      <c r="BG114" s="2" t="str">
        <f>IF(BE114="","",95400+COUNTA($BE$3:BE114))</f>
        <v/>
      </c>
      <c r="BH114" s="10"/>
      <c r="BI114" s="10"/>
      <c r="BJ114" s="89">
        <v>44140.706956018519</v>
      </c>
      <c r="BK114" s="90" t="str">
        <f t="shared" si="59"/>
        <v>55551</v>
      </c>
      <c r="BL114" s="90">
        <f t="shared" si="60"/>
        <v>0</v>
      </c>
      <c r="BM114" s="90">
        <f>IF(BQ114="","",COUNTA($BQ$3:BQ114))</f>
        <v>104</v>
      </c>
      <c r="BN114" s="90" t="str">
        <f t="shared" si="61"/>
        <v>2T  8       S</v>
      </c>
      <c r="BO114" s="90">
        <f t="shared" si="62"/>
        <v>6</v>
      </c>
      <c r="BP114" s="90" t="str">
        <f t="shared" si="63"/>
        <v>S</v>
      </c>
      <c r="BQ114" s="90" t="s">
        <v>215</v>
      </c>
      <c r="BR114" s="91" t="str">
        <f t="shared" si="64"/>
        <v/>
      </c>
      <c r="BS114" s="91" t="str">
        <f t="shared" si="65"/>
        <v/>
      </c>
      <c r="BT114" s="91" t="str">
        <f t="shared" si="66"/>
        <v/>
      </c>
      <c r="BU114" s="91" t="str">
        <f t="shared" si="67"/>
        <v/>
      </c>
      <c r="BV114" s="90" t="str">
        <f t="shared" si="68"/>
        <v/>
      </c>
      <c r="BW114" s="90" t="str">
        <f t="shared" si="69"/>
        <v/>
      </c>
      <c r="BX114" s="84">
        <v>2</v>
      </c>
      <c r="BY114" s="90" t="str">
        <f t="shared" si="70"/>
        <v/>
      </c>
      <c r="BZ114" s="12" t="str">
        <f t="shared" si="47"/>
        <v/>
      </c>
      <c r="CA114" s="2" t="str">
        <f t="shared" si="48"/>
        <v/>
      </c>
      <c r="CB114" s="2" t="str">
        <f t="shared" si="49"/>
        <v/>
      </c>
      <c r="CC114" s="2" t="str">
        <f t="shared" si="50"/>
        <v/>
      </c>
      <c r="CD114" s="2" t="str">
        <f>IF(E114=15,IF(F114="S","",N115),IF(E114=11,IF(F114="P","",N113),IF(BX114="",IF(N114="","",N114),IF(BX114=2,"",IF(OR(BX114=0),100000+COUNTIF(BX$3:BX114,0),IF(N114="","",N114))))))</f>
        <v/>
      </c>
      <c r="CE114" s="2" t="str">
        <f t="shared" si="45"/>
        <v/>
      </c>
      <c r="CF114" s="2" t="str">
        <f t="shared" si="46"/>
        <v/>
      </c>
      <c r="CG114" s="2" t="str">
        <f t="shared" si="51"/>
        <v/>
      </c>
      <c r="CH114" s="10" t="str">
        <f t="shared" si="52"/>
        <v/>
      </c>
      <c r="CI114" s="10" t="str">
        <f t="shared" si="53"/>
        <v/>
      </c>
      <c r="CJ114" s="10" t="str">
        <f t="shared" si="54"/>
        <v/>
      </c>
      <c r="CK114" s="2" t="str">
        <f t="shared" si="55"/>
        <v/>
      </c>
      <c r="CL114" s="2" t="str">
        <f t="shared" si="56"/>
        <v/>
      </c>
      <c r="CM114" s="2" t="str">
        <f t="shared" si="57"/>
        <v/>
      </c>
      <c r="CN114" s="2" t="str">
        <f>IF($E114=15,IF($F114="S","",IF(X115=0,"",X115)),IF($E114=11,IF($F114="P","",IF(X113=0,"",X113)),IF($BX114="",IF(X114="","",X114),IF($BX114=2,"",IF(OR($BX114=0),IF(A114="T_Tosai",101000+COUNTIF($BX$3:$BX114,0),""),IF(X114="","",X114))))))</f>
        <v/>
      </c>
      <c r="CO114" s="2" t="str">
        <f>IF($E114=15,IF($F114="S","",IF(Y115=0,"",Y115)),IF($E114=11,IF($F114="P","",IF(Y113=0,"",Y113)),IF($BX114="",IF(Y114="","",Y114),IF($BX114=2,"",IF(OR($BX114=0),IF(A114="T_Kyokyu",102000+COUNTIF($BX$3:$BX114,0),""),IF(Y114="","",Y114))))))</f>
        <v/>
      </c>
      <c r="CP114" s="2" t="str">
        <f>IF($E114=15,IF($F114="S","",IF(Z115=0,"",Z115)),IF($E114=11,IF($F114="P","",IF(Z113=0,"",Z113)),IF($BX114="",IF(Z114="","",Z114),IF($BX114=2,"",IF(OR($BX114=0),IF(B114="T_Sogumi",103000+COUNTIF($BX$3:$BX114,0),""),IF(Z114="","",Z114))))))</f>
        <v/>
      </c>
    </row>
    <row r="115" spans="1:94">
      <c r="A115" s="7" t="s">
        <v>71</v>
      </c>
      <c r="B115" s="7" t="s">
        <v>73</v>
      </c>
      <c r="C115" s="49" t="s">
        <v>210</v>
      </c>
      <c r="D115" s="49" t="s">
        <v>210</v>
      </c>
      <c r="E115" s="2">
        <v>17</v>
      </c>
      <c r="F115" s="2" t="s">
        <v>26</v>
      </c>
      <c r="G115" s="2" t="s">
        <v>26</v>
      </c>
      <c r="H115" s="2" t="s">
        <v>64</v>
      </c>
      <c r="I115" s="14" t="s">
        <v>69</v>
      </c>
      <c r="J115" s="12">
        <v>44139.704409722224</v>
      </c>
      <c r="K115" s="2">
        <v>362</v>
      </c>
      <c r="L115" s="2">
        <v>55551</v>
      </c>
      <c r="M115" s="2">
        <v>0</v>
      </c>
      <c r="N115" s="2">
        <f>IF(AD115="","",94000+COUNTA($AD$3:AD115))</f>
        <v>94100</v>
      </c>
      <c r="O115" s="2" t="s">
        <v>94</v>
      </c>
      <c r="P115" s="2">
        <v>7</v>
      </c>
      <c r="Q115" s="2">
        <v>0</v>
      </c>
      <c r="R115" s="10">
        <v>44002</v>
      </c>
      <c r="S115" s="10"/>
      <c r="T115" s="10">
        <v>44002</v>
      </c>
      <c r="U115" s="2">
        <v>16</v>
      </c>
      <c r="V115" s="2"/>
      <c r="W115" s="2"/>
      <c r="X115" s="35">
        <f>IF(R115="","",94500+COUNTA($R$3:R115))</f>
        <v>94590</v>
      </c>
      <c r="Y115" s="35"/>
      <c r="Z115" s="35">
        <f>IF(T115="","",97500+COUNTA($T$3:T115))</f>
        <v>97590</v>
      </c>
      <c r="AA115" s="12">
        <v>44139.704409722224</v>
      </c>
      <c r="AB115" s="35">
        <f t="shared" si="58"/>
        <v>1001</v>
      </c>
      <c r="AC115" s="35">
        <f>IF(AB115="","",COUNTIF($AB$3:AB115,1001))</f>
        <v>90</v>
      </c>
      <c r="AD115" s="10" t="s">
        <v>94</v>
      </c>
      <c r="AE115" s="35">
        <v>7</v>
      </c>
      <c r="AF115" s="10" t="s">
        <v>26</v>
      </c>
      <c r="AG115" s="10" t="s">
        <v>143</v>
      </c>
      <c r="AH115" s="10">
        <v>44002</v>
      </c>
      <c r="AI115" s="10"/>
      <c r="AJ115" s="10">
        <v>44002</v>
      </c>
      <c r="AK115" s="10">
        <v>44017</v>
      </c>
      <c r="AL115" s="12">
        <v>44138.448310185187</v>
      </c>
      <c r="AM115" s="2">
        <v>0</v>
      </c>
      <c r="AN115" s="2">
        <v>55551</v>
      </c>
      <c r="AO115" s="2" t="s">
        <v>94</v>
      </c>
      <c r="AP115" s="2">
        <v>7</v>
      </c>
      <c r="AQ115" s="2">
        <f>IF(AO115="","",95000+COUNTA($AO$3:AO115))</f>
        <v>95073</v>
      </c>
      <c r="AR115" s="10">
        <v>44032</v>
      </c>
      <c r="AS115" s="12"/>
      <c r="AT115" s="2"/>
      <c r="AU115" s="2"/>
      <c r="AV115" s="2"/>
      <c r="AW115" s="2"/>
      <c r="AX115" s="2"/>
      <c r="AY115" s="2"/>
      <c r="AZ115" s="2" t="str">
        <f>IF(AV115="","",95200+COUNTA($AV$3:AV115))</f>
        <v/>
      </c>
      <c r="BA115" s="2"/>
      <c r="BB115" s="12">
        <v>44138.379212962966</v>
      </c>
      <c r="BC115" s="2">
        <v>0</v>
      </c>
      <c r="BD115" s="2">
        <v>55551</v>
      </c>
      <c r="BE115" s="2" t="s">
        <v>94</v>
      </c>
      <c r="BF115" s="2">
        <v>7</v>
      </c>
      <c r="BG115" s="2">
        <f>IF(BE115="","",95400+COUNTA($BE$3:BE115))</f>
        <v>95473</v>
      </c>
      <c r="BH115" s="10">
        <v>44001</v>
      </c>
      <c r="BI115" s="10">
        <v>44016</v>
      </c>
      <c r="BJ115" s="89">
        <v>44140.706956018519</v>
      </c>
      <c r="BK115" s="90" t="str">
        <f t="shared" si="59"/>
        <v>55551</v>
      </c>
      <c r="BL115" s="90">
        <f t="shared" si="60"/>
        <v>0</v>
      </c>
      <c r="BM115" s="90">
        <f>IF(BQ115="","",COUNTA($BQ$3:BQ115))</f>
        <v>105</v>
      </c>
      <c r="BN115" s="90" t="str">
        <f t="shared" si="61"/>
        <v>2T  9       P</v>
      </c>
      <c r="BO115" s="90">
        <f t="shared" si="62"/>
        <v>7</v>
      </c>
      <c r="BP115" s="90" t="str">
        <f t="shared" si="63"/>
        <v>P</v>
      </c>
      <c r="BQ115" s="90" t="s">
        <v>221</v>
      </c>
      <c r="BR115" s="91">
        <f t="shared" si="64"/>
        <v>44032</v>
      </c>
      <c r="BS115" s="91" t="str">
        <f t="shared" si="65"/>
        <v/>
      </c>
      <c r="BT115" s="91">
        <f t="shared" si="66"/>
        <v>44001</v>
      </c>
      <c r="BU115" s="91">
        <f t="shared" si="67"/>
        <v>44016</v>
      </c>
      <c r="BV115" s="90" t="str">
        <f t="shared" si="68"/>
        <v/>
      </c>
      <c r="BW115" s="90" t="str">
        <f t="shared" si="69"/>
        <v/>
      </c>
      <c r="BX115" s="84">
        <v>1</v>
      </c>
      <c r="BY115" s="90" t="str">
        <f t="shared" si="70"/>
        <v>2T  9       P</v>
      </c>
      <c r="BZ115" s="12">
        <f t="shared" si="47"/>
        <v>44160.640208333331</v>
      </c>
      <c r="CA115" s="2">
        <f t="shared" si="48"/>
        <v>362</v>
      </c>
      <c r="CB115" s="2">
        <f t="shared" si="49"/>
        <v>55551</v>
      </c>
      <c r="CC115" s="2">
        <f t="shared" si="50"/>
        <v>0</v>
      </c>
      <c r="CD115" s="2">
        <f>IF(E115=15,IF(F115="S","",N116),IF(E115=11,IF(F115="P","",N114),IF(BX115="",IF(N115="","",N115),IF(BX115=2,"",IF(OR(BX115=0),100000+COUNTIF(BX$3:BX115,0),IF(N115="","",N115))))))</f>
        <v>94100</v>
      </c>
      <c r="CE115" s="2" t="str">
        <f t="shared" si="45"/>
        <v>2T  9       P</v>
      </c>
      <c r="CF115" s="2">
        <f t="shared" si="46"/>
        <v>7</v>
      </c>
      <c r="CG115" s="2">
        <f t="shared" si="51"/>
        <v>0</v>
      </c>
      <c r="CH115" s="10">
        <f t="shared" si="52"/>
        <v>44032</v>
      </c>
      <c r="CI115" s="10" t="str">
        <f t="shared" si="53"/>
        <v/>
      </c>
      <c r="CJ115" s="10">
        <f t="shared" si="54"/>
        <v>44001</v>
      </c>
      <c r="CK115" s="2">
        <f t="shared" si="55"/>
        <v>16</v>
      </c>
      <c r="CL115" s="2" t="str">
        <f t="shared" si="56"/>
        <v/>
      </c>
      <c r="CM115" s="2" t="str">
        <f t="shared" si="57"/>
        <v/>
      </c>
      <c r="CN115" s="2">
        <f>IF($E115=15,IF($F115="S","",IF(X116=0,"",X116)),IF($E115=11,IF($F115="P","",IF(X114=0,"",X114)),IF($BX115="",IF(X115="","",X115),IF($BX115=2,"",IF(OR($BX115=0),IF(A115="T_Tosai",101000+COUNTIF($BX$3:$BX115,0),""),IF(X115="","",X115))))))</f>
        <v>94590</v>
      </c>
      <c r="CO115" s="2" t="str">
        <f>IF($E115=15,IF($F115="S","",IF(Y116=0,"",Y116)),IF($E115=11,IF($F115="P","",IF(Y114=0,"",Y114)),IF($BX115="",IF(Y115="","",Y115),IF($BX115=2,"",IF(OR($BX115=0),IF(A115="T_Kyokyu",102000+COUNTIF($BX$3:$BX115,0),""),IF(Y115="","",Y115))))))</f>
        <v/>
      </c>
      <c r="CP115" s="2">
        <f>IF($E115=15,IF($F115="S","",IF(Z116=0,"",Z116)),IF($E115=11,IF($F115="P","",IF(Z114=0,"",Z114)),IF($BX115="",IF(Z115="","",Z115),IF($BX115=2,"",IF(OR($BX115=0),IF(B115="T_Sogumi",103000+COUNTIF($BX$3:$BX115,0),""),IF(Z115="","",Z115))))))</f>
        <v>97590</v>
      </c>
    </row>
    <row r="116" spans="1:94">
      <c r="A116" s="7" t="s">
        <v>71</v>
      </c>
      <c r="B116" s="7" t="s">
        <v>73</v>
      </c>
      <c r="C116" s="49" t="s">
        <v>210</v>
      </c>
      <c r="D116" s="49" t="s">
        <v>210</v>
      </c>
      <c r="E116" s="2">
        <v>18</v>
      </c>
      <c r="F116" s="2" t="s">
        <v>28</v>
      </c>
      <c r="G116" s="2" t="s">
        <v>28</v>
      </c>
      <c r="H116" s="2" t="s">
        <v>64</v>
      </c>
      <c r="I116" s="14" t="s">
        <v>69</v>
      </c>
      <c r="J116" s="12">
        <v>44139.704409722224</v>
      </c>
      <c r="K116" s="2">
        <v>362</v>
      </c>
      <c r="L116" s="2">
        <v>55551</v>
      </c>
      <c r="M116" s="2">
        <v>0</v>
      </c>
      <c r="N116" s="2">
        <f>IF(AD116="","",94000+COUNTA($AD$3:AD116))</f>
        <v>94101</v>
      </c>
      <c r="O116" s="2" t="s">
        <v>95</v>
      </c>
      <c r="P116" s="2">
        <v>7</v>
      </c>
      <c r="Q116" s="2">
        <v>0</v>
      </c>
      <c r="R116" s="10">
        <v>44003</v>
      </c>
      <c r="S116" s="10"/>
      <c r="T116" s="10">
        <v>44003</v>
      </c>
      <c r="U116" s="2">
        <v>16</v>
      </c>
      <c r="V116" s="2"/>
      <c r="W116" s="2"/>
      <c r="X116" s="35">
        <f>IF(R116="","",94500+COUNTA($R$3:R116))</f>
        <v>94591</v>
      </c>
      <c r="Y116" s="35"/>
      <c r="Z116" s="35">
        <f>IF(T116="","",97500+COUNTA($T$3:T116))</f>
        <v>97591</v>
      </c>
      <c r="AA116" s="12">
        <v>44139.704409722224</v>
      </c>
      <c r="AB116" s="35">
        <f t="shared" si="58"/>
        <v>1001</v>
      </c>
      <c r="AC116" s="35">
        <f>IF(AB116="","",COUNTIF($AB$3:AB116,1001))</f>
        <v>91</v>
      </c>
      <c r="AD116" s="10" t="s">
        <v>95</v>
      </c>
      <c r="AE116" s="35">
        <v>7</v>
      </c>
      <c r="AF116" s="10" t="s">
        <v>28</v>
      </c>
      <c r="AG116" s="10" t="s">
        <v>143</v>
      </c>
      <c r="AH116" s="10">
        <v>44003</v>
      </c>
      <c r="AI116" s="10"/>
      <c r="AJ116" s="10">
        <v>44003</v>
      </c>
      <c r="AK116" s="10">
        <v>44018</v>
      </c>
      <c r="AL116" s="12">
        <v>44138.448310185187</v>
      </c>
      <c r="AM116" s="2">
        <v>0</v>
      </c>
      <c r="AN116" s="2">
        <v>55551</v>
      </c>
      <c r="AO116" s="2" t="s">
        <v>95</v>
      </c>
      <c r="AP116" s="2">
        <v>7</v>
      </c>
      <c r="AQ116" s="2">
        <f>IF(AO116="","",95000+COUNTA($AO$3:AO116))</f>
        <v>95074</v>
      </c>
      <c r="AR116" s="10">
        <v>44033</v>
      </c>
      <c r="AS116" s="12"/>
      <c r="AT116" s="2"/>
      <c r="AU116" s="2"/>
      <c r="AV116" s="2"/>
      <c r="AW116" s="2"/>
      <c r="AX116" s="2"/>
      <c r="AY116" s="2"/>
      <c r="AZ116" s="2" t="str">
        <f>IF(AV116="","",95200+COUNTA($AV$3:AV116))</f>
        <v/>
      </c>
      <c r="BA116" s="2"/>
      <c r="BB116" s="12">
        <v>44138.379212962966</v>
      </c>
      <c r="BC116" s="2">
        <v>0</v>
      </c>
      <c r="BD116" s="2">
        <v>55551</v>
      </c>
      <c r="BE116" s="2" t="s">
        <v>95</v>
      </c>
      <c r="BF116" s="2">
        <v>7</v>
      </c>
      <c r="BG116" s="2">
        <f>IF(BE116="","",95400+COUNTA($BE$3:BE116))</f>
        <v>95474</v>
      </c>
      <c r="BH116" s="10">
        <v>44003</v>
      </c>
      <c r="BI116" s="10">
        <v>44017</v>
      </c>
      <c r="BJ116" s="89">
        <v>44140.706956018519</v>
      </c>
      <c r="BK116" s="90" t="str">
        <f t="shared" si="59"/>
        <v>55551</v>
      </c>
      <c r="BL116" s="90">
        <f t="shared" si="60"/>
        <v>0</v>
      </c>
      <c r="BM116" s="90">
        <f>IF(BQ116="","",COUNTA($BQ$3:BQ116))</f>
        <v>106</v>
      </c>
      <c r="BN116" s="90" t="str">
        <f t="shared" si="61"/>
        <v>2T  9       S</v>
      </c>
      <c r="BO116" s="90">
        <f t="shared" si="62"/>
        <v>7</v>
      </c>
      <c r="BP116" s="90" t="str">
        <f t="shared" si="63"/>
        <v>S</v>
      </c>
      <c r="BQ116" s="90" t="s">
        <v>221</v>
      </c>
      <c r="BR116" s="91">
        <f t="shared" si="64"/>
        <v>44033</v>
      </c>
      <c r="BS116" s="91" t="str">
        <f t="shared" si="65"/>
        <v/>
      </c>
      <c r="BT116" s="91">
        <f t="shared" si="66"/>
        <v>44003</v>
      </c>
      <c r="BU116" s="91">
        <f t="shared" si="67"/>
        <v>44017</v>
      </c>
      <c r="BV116" s="90" t="str">
        <f t="shared" si="68"/>
        <v/>
      </c>
      <c r="BW116" s="90" t="str">
        <f t="shared" si="69"/>
        <v/>
      </c>
      <c r="BX116" s="84">
        <v>1</v>
      </c>
      <c r="BY116" s="90" t="str">
        <f t="shared" si="70"/>
        <v>2T  9       S</v>
      </c>
      <c r="BZ116" s="12">
        <f t="shared" si="47"/>
        <v>44160.640208333331</v>
      </c>
      <c r="CA116" s="2">
        <f t="shared" si="48"/>
        <v>362</v>
      </c>
      <c r="CB116" s="2">
        <f t="shared" si="49"/>
        <v>55551</v>
      </c>
      <c r="CC116" s="2">
        <f t="shared" si="50"/>
        <v>0</v>
      </c>
      <c r="CD116" s="2">
        <f>IF(E116=15,IF(F116="S","",N117),IF(E116=11,IF(F116="P","",N115),IF(BX116="",IF(N116="","",N116),IF(BX116=2,"",IF(OR(BX116=0),100000+COUNTIF(BX$3:BX116,0),IF(N116="","",N116))))))</f>
        <v>94101</v>
      </c>
      <c r="CE116" s="2" t="str">
        <f t="shared" si="45"/>
        <v>2T  9       S</v>
      </c>
      <c r="CF116" s="2">
        <f t="shared" si="46"/>
        <v>7</v>
      </c>
      <c r="CG116" s="2">
        <f t="shared" si="51"/>
        <v>0</v>
      </c>
      <c r="CH116" s="10">
        <f t="shared" si="52"/>
        <v>44033</v>
      </c>
      <c r="CI116" s="10" t="str">
        <f t="shared" si="53"/>
        <v/>
      </c>
      <c r="CJ116" s="10">
        <f t="shared" si="54"/>
        <v>44003</v>
      </c>
      <c r="CK116" s="2">
        <f t="shared" si="55"/>
        <v>15</v>
      </c>
      <c r="CL116" s="2" t="str">
        <f t="shared" si="56"/>
        <v/>
      </c>
      <c r="CM116" s="2" t="str">
        <f t="shared" si="57"/>
        <v/>
      </c>
      <c r="CN116" s="2">
        <f>IF($E116=15,IF($F116="S","",IF(X117=0,"",X117)),IF($E116=11,IF($F116="P","",IF(X115=0,"",X115)),IF($BX116="",IF(X116="","",X116),IF($BX116=2,"",IF(OR($BX116=0),IF(A116="T_Tosai",101000+COUNTIF($BX$3:$BX116,0),""),IF(X116="","",X116))))))</f>
        <v>94591</v>
      </c>
      <c r="CO116" s="2" t="str">
        <f>IF($E116=15,IF($F116="S","",IF(Y117=0,"",Y117)),IF($E116=11,IF($F116="P","",IF(Y115=0,"",Y115)),IF($BX116="",IF(Y116="","",Y116),IF($BX116=2,"",IF(OR($BX116=0),IF(A116="T_Kyokyu",102000+COUNTIF($BX$3:$BX116,0),""),IF(Y116="","",Y116))))))</f>
        <v/>
      </c>
      <c r="CP116" s="2">
        <f>IF($E116=15,IF($F116="S","",IF(Z117=0,"",Z117)),IF($E116=11,IF($F116="P","",IF(Z115=0,"",Z115)),IF($BX116="",IF(Z116="","",Z116),IF($BX116=2,"",IF(OR($BX116=0),IF(B116="T_Sogumi",103000+COUNTIF($BX$3:$BX116,0),""),IF(Z116="","",Z116))))))</f>
        <v>97591</v>
      </c>
    </row>
    <row r="117" spans="1:94">
      <c r="A117" s="11" t="s">
        <v>71</v>
      </c>
      <c r="B117" s="11" t="s">
        <v>73</v>
      </c>
      <c r="C117" s="50" t="s">
        <v>210</v>
      </c>
      <c r="D117" s="50" t="s">
        <v>210</v>
      </c>
      <c r="E117" s="2">
        <v>19</v>
      </c>
      <c r="F117" s="2" t="s">
        <v>25</v>
      </c>
      <c r="G117" s="2" t="s">
        <v>25</v>
      </c>
      <c r="H117" s="2" t="s">
        <v>64</v>
      </c>
      <c r="I117" s="14" t="s">
        <v>69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94102</v>
      </c>
      <c r="O117" s="2" t="s">
        <v>96</v>
      </c>
      <c r="P117" s="2">
        <v>6</v>
      </c>
      <c r="Q117" s="2">
        <v>0</v>
      </c>
      <c r="R117" s="10">
        <v>44004</v>
      </c>
      <c r="S117" s="10"/>
      <c r="T117" s="10">
        <v>44004</v>
      </c>
      <c r="U117" s="2">
        <v>16</v>
      </c>
      <c r="V117" s="2"/>
      <c r="W117" s="2"/>
      <c r="X117" s="35">
        <f>IF(R117="","",94500+COUNTA($R$3:R117))</f>
        <v>94592</v>
      </c>
      <c r="Y117" s="35"/>
      <c r="Z117" s="35">
        <f>IF(T117="","",97500+COUNTA($T$3:T117))</f>
        <v>97592</v>
      </c>
      <c r="AA117" s="12">
        <v>44139.704409722224</v>
      </c>
      <c r="AB117" s="35">
        <f t="shared" si="58"/>
        <v>1001</v>
      </c>
      <c r="AC117" s="35">
        <f>IF(AB117="","",COUNTIF($AB$3:AB117,1001))</f>
        <v>92</v>
      </c>
      <c r="AD117" s="10" t="s">
        <v>96</v>
      </c>
      <c r="AE117" s="35">
        <v>6</v>
      </c>
      <c r="AF117" s="10" t="s">
        <v>25</v>
      </c>
      <c r="AG117" s="10" t="s">
        <v>143</v>
      </c>
      <c r="AH117" s="10">
        <v>44004</v>
      </c>
      <c r="AI117" s="10"/>
      <c r="AJ117" s="10">
        <v>44004</v>
      </c>
      <c r="AK117" s="10">
        <v>44019</v>
      </c>
      <c r="AL117" s="12">
        <v>44138.448310185187</v>
      </c>
      <c r="AM117" s="2">
        <v>0</v>
      </c>
      <c r="AN117" s="2">
        <v>55551</v>
      </c>
      <c r="AO117" s="2" t="s">
        <v>96</v>
      </c>
      <c r="AP117" s="2">
        <v>6</v>
      </c>
      <c r="AQ117" s="2">
        <f>IF(AO117="","",95000+COUNTA($AO$3:AO117))</f>
        <v>95075</v>
      </c>
      <c r="AR117" s="10">
        <v>44034</v>
      </c>
      <c r="AS117" s="12"/>
      <c r="AT117" s="2"/>
      <c r="AU117" s="2"/>
      <c r="AV117" s="2"/>
      <c r="AW117" s="2"/>
      <c r="AX117" s="2"/>
      <c r="AY117" s="2"/>
      <c r="AZ117" s="2" t="str">
        <f>IF(AV117="","",95200+COUNTA($AV$3:AV117))</f>
        <v/>
      </c>
      <c r="BA117" s="2"/>
      <c r="BB117" s="12">
        <v>44138.379212962966</v>
      </c>
      <c r="BC117" s="2">
        <v>0</v>
      </c>
      <c r="BD117" s="2">
        <v>55551</v>
      </c>
      <c r="BE117" s="2" t="s">
        <v>96</v>
      </c>
      <c r="BF117" s="2">
        <v>6</v>
      </c>
      <c r="BG117" s="2">
        <f>IF(BE117="","",95400+COUNTA($BE$3:BE117))</f>
        <v>95475</v>
      </c>
      <c r="BH117" s="10">
        <v>44003</v>
      </c>
      <c r="BI117" s="10">
        <v>44019</v>
      </c>
      <c r="BJ117" s="89">
        <v>44140.706956018519</v>
      </c>
      <c r="BK117" s="90" t="str">
        <f t="shared" si="59"/>
        <v>55551</v>
      </c>
      <c r="BL117" s="90">
        <f t="shared" si="60"/>
        <v>0</v>
      </c>
      <c r="BM117" s="90">
        <f>IF(BQ117="","",COUNTA($BQ$3:BQ117))</f>
        <v>107</v>
      </c>
      <c r="BN117" s="90" t="str">
        <f t="shared" si="61"/>
        <v>2T  9       C</v>
      </c>
      <c r="BO117" s="90">
        <f t="shared" si="62"/>
        <v>6</v>
      </c>
      <c r="BP117" s="90" t="str">
        <f t="shared" si="63"/>
        <v>C</v>
      </c>
      <c r="BQ117" s="90" t="s">
        <v>221</v>
      </c>
      <c r="BR117" s="91">
        <f t="shared" si="64"/>
        <v>44034</v>
      </c>
      <c r="BS117" s="91" t="str">
        <f t="shared" si="65"/>
        <v/>
      </c>
      <c r="BT117" s="91">
        <f t="shared" si="66"/>
        <v>44003</v>
      </c>
      <c r="BU117" s="91">
        <f t="shared" si="67"/>
        <v>44019</v>
      </c>
      <c r="BV117" s="90" t="str">
        <f t="shared" si="68"/>
        <v/>
      </c>
      <c r="BW117" s="90" t="str">
        <f t="shared" si="69"/>
        <v/>
      </c>
      <c r="BX117" s="84">
        <v>1</v>
      </c>
      <c r="BY117" s="90" t="str">
        <f t="shared" si="70"/>
        <v>2T  9       C</v>
      </c>
      <c r="BZ117" s="12">
        <f t="shared" si="47"/>
        <v>44160.640208333331</v>
      </c>
      <c r="CA117" s="2">
        <f t="shared" si="48"/>
        <v>362</v>
      </c>
      <c r="CB117" s="2">
        <f t="shared" si="49"/>
        <v>55551</v>
      </c>
      <c r="CC117" s="2">
        <f t="shared" si="50"/>
        <v>0</v>
      </c>
      <c r="CD117" s="2">
        <f>IF(E117=15,IF(F117="S","",N118),IF(E117=11,IF(F117="P","",N116),IF(BX117="",IF(N117="","",N117),IF(BX117=2,"",IF(OR(BX117=0),100000+COUNTIF(BX$3:BX117,0),IF(N117="","",N117))))))</f>
        <v>94102</v>
      </c>
      <c r="CE117" s="2" t="str">
        <f t="shared" si="45"/>
        <v>2T  9       C</v>
      </c>
      <c r="CF117" s="2">
        <f t="shared" si="46"/>
        <v>6</v>
      </c>
      <c r="CG117" s="2">
        <f t="shared" si="51"/>
        <v>0</v>
      </c>
      <c r="CH117" s="10">
        <f t="shared" si="52"/>
        <v>44034</v>
      </c>
      <c r="CI117" s="10" t="str">
        <f t="shared" si="53"/>
        <v/>
      </c>
      <c r="CJ117" s="10">
        <f t="shared" si="54"/>
        <v>44003</v>
      </c>
      <c r="CK117" s="2">
        <f t="shared" si="55"/>
        <v>17</v>
      </c>
      <c r="CL117" s="2" t="str">
        <f t="shared" si="56"/>
        <v/>
      </c>
      <c r="CM117" s="2" t="str">
        <f t="shared" si="57"/>
        <v/>
      </c>
      <c r="CN117" s="2">
        <f>IF($E117=15,IF($F117="S","",IF(X118=0,"",X118)),IF($E117=11,IF($F117="P","",IF(X116=0,"",X116)),IF($BX117="",IF(X117="","",X117),IF($BX117=2,"",IF(OR($BX117=0),IF(A117="T_Tosai",101000+COUNTIF($BX$3:$BX117,0),""),IF(X117="","",X117))))))</f>
        <v>94592</v>
      </c>
      <c r="CO117" s="2" t="str">
        <f>IF($E117=15,IF($F117="S","",IF(Y118=0,"",Y118)),IF($E117=11,IF($F117="P","",IF(Y116=0,"",Y116)),IF($BX117="",IF(Y117="","",Y117),IF($BX117=2,"",IF(OR($BX117=0),IF(A117="T_Kyokyu",102000+COUNTIF($BX$3:$BX117,0),""),IF(Y117="","",Y117))))))</f>
        <v/>
      </c>
      <c r="CP117" s="2">
        <f>IF($E117=15,IF($F117="S","",IF(Z118=0,"",Z118)),IF($E117=11,IF($F117="P","",IF(Z116=0,"",Z116)),IF($BX117="",IF(Z117="","",Z117),IF($BX117=2,"",IF(OR($BX117=0),IF(B117="T_Sogumi",103000+COUNTIF($BX$3:$BX117,0),""),IF(Z117="","",Z117))))))</f>
        <v>97592</v>
      </c>
    </row>
    <row r="118" spans="1:94">
      <c r="A118" s="13" t="s">
        <v>76</v>
      </c>
      <c r="B118" s="48" t="s">
        <v>167</v>
      </c>
      <c r="C118" s="48" t="s">
        <v>209</v>
      </c>
      <c r="D118" s="48" t="s">
        <v>31</v>
      </c>
      <c r="E118" s="3">
        <v>1</v>
      </c>
      <c r="F118" s="3" t="s">
        <v>25</v>
      </c>
      <c r="G118" s="3" t="s">
        <v>26</v>
      </c>
      <c r="H118" s="3" t="s">
        <v>27</v>
      </c>
      <c r="I118" s="16" t="s">
        <v>69</v>
      </c>
      <c r="J118" s="30">
        <v>44139.704409722224</v>
      </c>
      <c r="K118" s="15">
        <v>362</v>
      </c>
      <c r="L118" s="15">
        <v>55551</v>
      </c>
      <c r="M118" s="15">
        <v>0</v>
      </c>
      <c r="N118" s="15">
        <f>IF(AD118="","",94000+COUNTA($AD$3:AD118))</f>
        <v>94103</v>
      </c>
      <c r="O118" s="15" t="s">
        <v>102</v>
      </c>
      <c r="P118" s="15">
        <v>7</v>
      </c>
      <c r="Q118" s="15">
        <v>0</v>
      </c>
      <c r="R118" s="19"/>
      <c r="S118" s="19">
        <v>43956</v>
      </c>
      <c r="T118" s="19"/>
      <c r="U118" s="15"/>
      <c r="V118" s="15" t="str">
        <f>IF(LEN(O118)&gt;0,MID(O118,1,1)&amp;"T"&amp;MID(O118,3,11),"")</f>
        <v>1T  2       C</v>
      </c>
      <c r="W118" s="15">
        <f>IF(LEN(P118)&gt;0,P118,"")</f>
        <v>7</v>
      </c>
      <c r="X118" s="32" t="str">
        <f>IF(R118="","",94500+COUNTA($R$3:R118))</f>
        <v/>
      </c>
      <c r="Y118" s="32">
        <f>IF(S118="","",96500+COUNTA($S$3:S118))</f>
        <v>96501</v>
      </c>
      <c r="Z118" s="32"/>
      <c r="AA118" s="30">
        <v>44139.704409722224</v>
      </c>
      <c r="AB118" s="32">
        <f t="shared" si="58"/>
        <v>1001</v>
      </c>
      <c r="AC118" s="32">
        <f>IF(AB118="","",COUNTIF($AB$3:AB118,1001))</f>
        <v>93</v>
      </c>
      <c r="AD118" s="19" t="s">
        <v>102</v>
      </c>
      <c r="AE118" s="32">
        <v>7</v>
      </c>
      <c r="AF118" s="19" t="s">
        <v>25</v>
      </c>
      <c r="AG118" s="19" t="s">
        <v>143</v>
      </c>
      <c r="AH118" s="19"/>
      <c r="AI118" s="19">
        <v>43956</v>
      </c>
      <c r="AJ118" s="19"/>
      <c r="AK118" s="19"/>
      <c r="AL118" s="30"/>
      <c r="AM118" s="15"/>
      <c r="AN118" s="15"/>
      <c r="AO118" s="15"/>
      <c r="AP118" s="15"/>
      <c r="AQ118" s="15" t="str">
        <f>IF(AO118="","",95000+COUNTA($AO$3:AO118))</f>
        <v/>
      </c>
      <c r="AR118" s="15"/>
      <c r="AS118" s="30">
        <v>44138.466597222221</v>
      </c>
      <c r="AT118" s="15">
        <v>0</v>
      </c>
      <c r="AU118" s="3">
        <v>55551</v>
      </c>
      <c r="AV118" s="15" t="s">
        <v>100</v>
      </c>
      <c r="AW118" s="15">
        <v>7</v>
      </c>
      <c r="AX118" s="15" t="s">
        <v>46</v>
      </c>
      <c r="AY118" s="15">
        <v>7</v>
      </c>
      <c r="AZ118" s="15">
        <f>IF(AV118="","",95200+COUNTA($AV$3:AV118))</f>
        <v>95201</v>
      </c>
      <c r="BA118" s="19">
        <v>43956</v>
      </c>
      <c r="BB118" s="30"/>
      <c r="BC118" s="15"/>
      <c r="BD118" s="3"/>
      <c r="BE118" s="15"/>
      <c r="BF118" s="15"/>
      <c r="BG118" s="15" t="str">
        <f>IF(BE118="","",95400+COUNTA($BE$3:BE118))</f>
        <v/>
      </c>
      <c r="BH118" s="15"/>
      <c r="BI118" s="15"/>
      <c r="BJ118" s="96">
        <v>44140.706956018519</v>
      </c>
      <c r="BK118" s="97" t="str">
        <f t="shared" si="59"/>
        <v>55551</v>
      </c>
      <c r="BL118" s="97">
        <f t="shared" si="60"/>
        <v>0</v>
      </c>
      <c r="BM118" s="97">
        <f>IF(BQ118="","",COUNTA($BQ$3:BQ118))</f>
        <v>108</v>
      </c>
      <c r="BN118" s="97" t="str">
        <f t="shared" si="61"/>
        <v>1S  2       P</v>
      </c>
      <c r="BO118" s="97">
        <f t="shared" si="62"/>
        <v>7</v>
      </c>
      <c r="BP118" s="97" t="str">
        <f t="shared" si="63"/>
        <v>P</v>
      </c>
      <c r="BQ118" s="97" t="s">
        <v>214</v>
      </c>
      <c r="BR118" s="106" t="str">
        <f t="shared" si="64"/>
        <v/>
      </c>
      <c r="BS118" s="106">
        <f t="shared" si="65"/>
        <v>43956</v>
      </c>
      <c r="BT118" s="106" t="str">
        <f t="shared" si="66"/>
        <v/>
      </c>
      <c r="BU118" s="106" t="str">
        <f t="shared" si="67"/>
        <v/>
      </c>
      <c r="BV118" s="105" t="str">
        <f t="shared" si="68"/>
        <v>1T  2       P</v>
      </c>
      <c r="BW118" s="105">
        <f t="shared" si="69"/>
        <v>7</v>
      </c>
      <c r="BX118" s="107">
        <v>1</v>
      </c>
      <c r="BY118" s="105" t="str">
        <f t="shared" si="70"/>
        <v>1S  2       C</v>
      </c>
      <c r="BZ118" s="30">
        <f t="shared" si="47"/>
        <v>44160.640208333331</v>
      </c>
      <c r="CA118" s="15">
        <f t="shared" si="48"/>
        <v>362</v>
      </c>
      <c r="CB118" s="15">
        <f t="shared" si="49"/>
        <v>55551</v>
      </c>
      <c r="CC118" s="15">
        <f t="shared" si="50"/>
        <v>0</v>
      </c>
      <c r="CD118" s="15">
        <f>IF(E118=15,IF(F118="S","",N119),IF(E118=11,IF(F118="P","",N117),IF(BX118="",IF(N118="","",N118),IF(BX118=2,"",IF(OR(BX118=0),100000+COUNTIF(BX$3:BX118,0),IF(N118="","",N118))))))</f>
        <v>94103</v>
      </c>
      <c r="CE118" s="15" t="str">
        <f>IF(E118=15,IF(F118="S","",IF(A118="T_Tosai",AO118,AV118)),IF(E118=11,IF(F118="P","",IF(A118="T_Tosai",AO118,AV118)),IF(BX118="",IF(O118="","",O118),IF(BX118=2,"",IF(OR(BX118=0,BX118=1),IF(A118="T_Tosai",AO118,AV118),IF(O118="","",O118))))))</f>
        <v>1S  2       P</v>
      </c>
      <c r="CF118" s="15">
        <f>IF(E118=15,IF(F118="S","",IF(A118="T_Tosai",AP118,AW118)),IF(E118=11,IF(F118="P","",IF(A118="T_Tosai",AP118,AW118)),IF(BX118="",IF(P118="","",P118),IF(BX118=2,"",IF(OR(BX118=0,BX118=1),IF(A118="T_Tosai",AP118,AW118),IF(P118="","",P118))))))</f>
        <v>7</v>
      </c>
      <c r="CG118" s="15">
        <f t="shared" si="51"/>
        <v>0</v>
      </c>
      <c r="CH118" s="19" t="str">
        <f t="shared" si="52"/>
        <v/>
      </c>
      <c r="CI118" s="19">
        <f t="shared" si="53"/>
        <v>43956</v>
      </c>
      <c r="CJ118" s="19" t="str">
        <f t="shared" si="54"/>
        <v/>
      </c>
      <c r="CK118" s="15" t="str">
        <f t="shared" si="55"/>
        <v/>
      </c>
      <c r="CL118" s="15" t="str">
        <f t="shared" si="56"/>
        <v>1T  2       P</v>
      </c>
      <c r="CM118" s="15">
        <f t="shared" si="57"/>
        <v>7</v>
      </c>
      <c r="CN118" s="15" t="str">
        <f>IF($E118=15,IF($F118="S","",IF(X119=0,"",X119)),IF($E118=11,IF($F118="P","",IF(X117=0,"",X117)),IF($BX118="",IF(X118="","",X118),IF($BX118=2,"",IF(OR($BX118=0),IF(A118="T_Tosai",101000+COUNTIF($BX$3:$BX118,0),""),IF(X118="","",X118))))))</f>
        <v/>
      </c>
      <c r="CO118" s="15">
        <f>IF($E118=15,IF($F118="S","",IF(Y119=0,"",Y119)),IF($E118=11,IF($F118="P","",IF(Y117=0,"",Y117)),IF($BX118="",IF(Y118="","",Y118),IF($BX118=2,"",IF(OR($BX118=0),IF(A118="T_Kyokyu",102000+COUNTIF($BX$3:$BX118,0),""),IF(Y118="","",Y118))))))</f>
        <v>96501</v>
      </c>
      <c r="CP118" s="15" t="str">
        <f>IF($E118=15,IF($F118="S","",IF(Z119=0,"",Z119)),IF($E118=11,IF($F118="P","",IF(Z117=0,"",Z117)),IF($BX118="",IF(Z118="","",Z118),IF($BX118=2,"",IF(OR($BX118=0),IF(B118="T_Sogumi",103000+COUNTIF($BX$3:$BX118,0),""),IF(Z118="","",Z118))))))</f>
        <v/>
      </c>
    </row>
    <row r="119" spans="1:94">
      <c r="A119" s="7" t="s">
        <v>75</v>
      </c>
      <c r="B119" s="49" t="s">
        <v>31</v>
      </c>
      <c r="C119" s="49" t="s">
        <v>209</v>
      </c>
      <c r="D119" s="49" t="s">
        <v>31</v>
      </c>
      <c r="E119" s="4">
        <v>1</v>
      </c>
      <c r="F119" s="4"/>
      <c r="G119" s="4" t="s">
        <v>28</v>
      </c>
      <c r="H119" s="4"/>
      <c r="I119" s="17" t="s">
        <v>70</v>
      </c>
      <c r="J119" s="4"/>
      <c r="K119" s="4"/>
      <c r="L119" s="4"/>
      <c r="M119" s="4"/>
      <c r="N119" s="4" t="str">
        <f>IF(AD119="","",94000+COUNTA($AD$3:AD119))</f>
        <v/>
      </c>
      <c r="O119" s="4"/>
      <c r="P119" s="4"/>
      <c r="Q119" s="4"/>
      <c r="R119" s="9"/>
      <c r="S119" s="9"/>
      <c r="T119" s="9"/>
      <c r="U119" s="4"/>
      <c r="V119" s="4" t="str">
        <f t="shared" ref="V119:V173" si="71">IF(LEN(O119)&gt;0,MID(O119,1,1)&amp;"T"&amp;MID(O119,3,11),"")</f>
        <v/>
      </c>
      <c r="W119" s="4" t="str">
        <f t="shared" ref="W119:W173" si="72">IF(LEN(P119)&gt;0,P119,"")</f>
        <v/>
      </c>
      <c r="X119" s="33" t="str">
        <f>IF(R119="","",94500+COUNTA($R$3:R119))</f>
        <v/>
      </c>
      <c r="Y119" s="33" t="str">
        <f>IF(S119="","",96500+COUNTA($S$3:S119))</f>
        <v/>
      </c>
      <c r="Z119" s="33"/>
      <c r="AA119" s="6" t="s">
        <v>134</v>
      </c>
      <c r="AB119" s="33" t="str">
        <f t="shared" si="58"/>
        <v/>
      </c>
      <c r="AC119" s="33" t="str">
        <f>IF(AB119="","",COUNTIF($AB$3:AB119,1001))</f>
        <v/>
      </c>
      <c r="AD119" s="9" t="s">
        <v>134</v>
      </c>
      <c r="AE119" s="33" t="s">
        <v>134</v>
      </c>
      <c r="AF119" s="9" t="s">
        <v>134</v>
      </c>
      <c r="AG119" s="9" t="s">
        <v>134</v>
      </c>
      <c r="AH119" s="9"/>
      <c r="AI119" s="9" t="s">
        <v>134</v>
      </c>
      <c r="AJ119" s="9"/>
      <c r="AK119" s="9"/>
      <c r="AL119" s="6"/>
      <c r="AM119" s="4"/>
      <c r="AN119" s="4"/>
      <c r="AO119" s="4"/>
      <c r="AP119" s="4"/>
      <c r="AQ119" s="4" t="str">
        <f>IF(AO119="","",95000+COUNTA($AO$3:AO119))</f>
        <v/>
      </c>
      <c r="AR119" s="4"/>
      <c r="AS119" s="6">
        <v>44138.466597222221</v>
      </c>
      <c r="AT119" s="4">
        <v>0</v>
      </c>
      <c r="AU119" s="4">
        <v>55551</v>
      </c>
      <c r="AV119" s="4" t="s">
        <v>101</v>
      </c>
      <c r="AW119" s="4">
        <v>7</v>
      </c>
      <c r="AX119" s="4" t="s">
        <v>47</v>
      </c>
      <c r="AY119" s="4">
        <v>7</v>
      </c>
      <c r="AZ119" s="4">
        <f>IF(AV119="","",95200+COUNTA($AV$3:AV119))</f>
        <v>95202</v>
      </c>
      <c r="BA119" s="9">
        <v>43957</v>
      </c>
      <c r="BB119" s="6"/>
      <c r="BC119" s="4"/>
      <c r="BD119" s="4"/>
      <c r="BE119" s="4"/>
      <c r="BF119" s="4"/>
      <c r="BG119" s="4" t="str">
        <f>IF(BE119="","",95400+COUNTA($BE$3:BE119))</f>
        <v/>
      </c>
      <c r="BH119" s="4"/>
      <c r="BI119" s="4"/>
      <c r="BJ119" s="100">
        <v>44140.706956018519</v>
      </c>
      <c r="BK119" s="101" t="str">
        <f t="shared" si="59"/>
        <v>55551</v>
      </c>
      <c r="BL119" s="101">
        <f t="shared" si="60"/>
        <v>0</v>
      </c>
      <c r="BM119" s="101">
        <f>IF(BQ119="","",COUNTA($BQ$3:BQ119))</f>
        <v>109</v>
      </c>
      <c r="BN119" s="101" t="str">
        <f t="shared" si="61"/>
        <v>1S  2       S</v>
      </c>
      <c r="BO119" s="101">
        <f t="shared" si="62"/>
        <v>7</v>
      </c>
      <c r="BP119" s="101" t="str">
        <f t="shared" si="63"/>
        <v>S</v>
      </c>
      <c r="BQ119" s="101" t="s">
        <v>288</v>
      </c>
      <c r="BR119" s="102" t="str">
        <f t="shared" si="64"/>
        <v/>
      </c>
      <c r="BS119" s="102">
        <f t="shared" si="65"/>
        <v>43957</v>
      </c>
      <c r="BT119" s="102" t="str">
        <f t="shared" si="66"/>
        <v/>
      </c>
      <c r="BU119" s="102" t="str">
        <f t="shared" si="67"/>
        <v/>
      </c>
      <c r="BV119" s="101" t="str">
        <f t="shared" si="68"/>
        <v>1T  2       S</v>
      </c>
      <c r="BW119" s="101">
        <f t="shared" si="69"/>
        <v>7</v>
      </c>
      <c r="BX119" s="103">
        <v>0</v>
      </c>
      <c r="BY119" s="101" t="str">
        <f t="shared" si="70"/>
        <v/>
      </c>
      <c r="BZ119" s="6">
        <f t="shared" si="47"/>
        <v>44160.640208333331</v>
      </c>
      <c r="CA119" s="4">
        <f t="shared" si="48"/>
        <v>362</v>
      </c>
      <c r="CB119" s="4">
        <f t="shared" si="49"/>
        <v>55551</v>
      </c>
      <c r="CC119" s="4">
        <f t="shared" si="50"/>
        <v>0</v>
      </c>
      <c r="CD119" s="4">
        <f>IF(E119=15,IF(F119="S","",N120),IF(E119=11,IF(F119="P","",N118),IF(BX119="",IF(N119="","",N119),IF(BX119=2,"",IF(OR(BX119=0),100000+COUNTIF(BX$3:BX119,0),IF(N119="","",N119))))))</f>
        <v>100016</v>
      </c>
      <c r="CE119" s="4" t="str">
        <f t="shared" ref="CE119:CE182" si="73">IF(E119=15,IF(F119="S","",IF(A119="T_Tosai",AO119,AV119)),IF(E119=11,IF(F119="P","",IF(A119="T_Tosai",AO119,AV119)),IF(BX119="",IF(O119="","",O119),IF(BX119=2,"",IF(OR(BX119=0,BX119=1),IF(A119="T_Tosai",AO119,AV119),IF(O119="","",O119))))))</f>
        <v>1S  2       S</v>
      </c>
      <c r="CF119" s="4">
        <f t="shared" ref="CF119:CF182" si="74">IF(E119=15,IF(F119="S","",IF(A119="T_Tosai",AP119,AW119)),IF(E119=11,IF(F119="P","",IF(A119="T_Tosai",AP119,AW119)),IF(BX119="",IF(P119="","",P119),IF(BX119=2,"",IF(OR(BX119=0,BX119=1),IF(A119="T_Tosai",AP119,AW119),IF(P119="","",P119))))))</f>
        <v>7</v>
      </c>
      <c r="CG119" s="4">
        <f t="shared" si="51"/>
        <v>0</v>
      </c>
      <c r="CH119" s="9" t="str">
        <f t="shared" si="52"/>
        <v/>
      </c>
      <c r="CI119" s="9">
        <f t="shared" si="53"/>
        <v>43957</v>
      </c>
      <c r="CJ119" s="9" t="str">
        <f t="shared" si="54"/>
        <v/>
      </c>
      <c r="CK119" s="4" t="str">
        <f t="shared" si="55"/>
        <v/>
      </c>
      <c r="CL119" s="4" t="str">
        <f t="shared" si="56"/>
        <v>1T  2       S</v>
      </c>
      <c r="CM119" s="4">
        <f t="shared" si="57"/>
        <v>7</v>
      </c>
      <c r="CN119" s="4" t="str">
        <f>IF($E119=15,IF($F119="S","",IF(X120=0,"",X120)),IF($E119=11,IF($F119="P","",IF(X118=0,"",X118)),IF($BX119="",IF(X119="","",X119),IF($BX119=2,"",IF(OR($BX119=0),IF(A119="T_Tosai",101000+COUNTIF($BX$3:$BX119,0),""),IF(X119="","",X119))))))</f>
        <v/>
      </c>
      <c r="CO119" s="4">
        <f>IF($E119=15,IF($F119="S","",IF(Y120=0,"",Y120)),IF($E119=11,IF($F119="P","",IF(Y118=0,"",Y118)),IF($BX119="",IF(Y119="","",Y119),IF($BX119=2,"",IF(OR($BX119=0),IF(A119="T_Kyokyu",102000+COUNTIF($BX$3:$BX119,0),""),IF(Y119="","",Y119))))))</f>
        <v>102016</v>
      </c>
      <c r="CP119" s="4" t="str">
        <f>IF($E119=15,IF($F119="S","",IF(Z120=0,"",Z120)),IF($E119=11,IF($F119="P","",IF(Z118=0,"",Z118)),IF($BX119="",IF(Z119="","",Z119),IF($BX119=2,"",IF(OR($BX119=0),IF(B119="T_Sogumi",103000+COUNTIF($BX$3:$BX119,0),""),IF(Z119="","",Z119))))))</f>
        <v/>
      </c>
    </row>
    <row r="120" spans="1:94">
      <c r="A120" s="7" t="s">
        <v>75</v>
      </c>
      <c r="B120" s="49" t="s">
        <v>31</v>
      </c>
      <c r="C120" s="49" t="s">
        <v>209</v>
      </c>
      <c r="D120" s="49" t="s">
        <v>31</v>
      </c>
      <c r="E120" s="2">
        <v>2</v>
      </c>
      <c r="F120" s="2" t="s">
        <v>25</v>
      </c>
      <c r="G120" s="2" t="s">
        <v>26</v>
      </c>
      <c r="H120" s="2" t="s">
        <v>29</v>
      </c>
      <c r="I120" s="14" t="s">
        <v>69</v>
      </c>
      <c r="J120" s="12">
        <v>44139.704409722224</v>
      </c>
      <c r="K120" s="2">
        <v>362</v>
      </c>
      <c r="L120" s="2">
        <v>55551</v>
      </c>
      <c r="M120" s="2">
        <v>0</v>
      </c>
      <c r="N120" s="2">
        <f>IF(AD120="","",94000+COUNTA($AD$3:AD120))</f>
        <v>94105</v>
      </c>
      <c r="O120" s="2" t="s">
        <v>102</v>
      </c>
      <c r="P120" s="2">
        <v>6</v>
      </c>
      <c r="Q120" s="2">
        <v>0</v>
      </c>
      <c r="R120" s="20"/>
      <c r="S120" s="20">
        <v>43958</v>
      </c>
      <c r="T120" s="10"/>
      <c r="U120" s="2"/>
      <c r="V120" s="2" t="str">
        <f t="shared" si="71"/>
        <v>1T  2       C</v>
      </c>
      <c r="W120" s="2">
        <f t="shared" si="72"/>
        <v>6</v>
      </c>
      <c r="X120" s="34" t="str">
        <f>IF(R120="","",94500+COUNTA($R$3:R120))</f>
        <v/>
      </c>
      <c r="Y120" s="34">
        <f>IF(S120="","",96500+COUNTA($S$3:S120))</f>
        <v>96502</v>
      </c>
      <c r="Z120" s="35"/>
      <c r="AA120" s="12">
        <v>44139.704409722224</v>
      </c>
      <c r="AB120" s="35">
        <f t="shared" si="58"/>
        <v>1001</v>
      </c>
      <c r="AC120" s="35">
        <f>IF(AB120="","",COUNTIF($AB$3:AB120,1001))</f>
        <v>94</v>
      </c>
      <c r="AD120" s="10" t="s">
        <v>102</v>
      </c>
      <c r="AE120" s="35">
        <v>6</v>
      </c>
      <c r="AF120" s="10" t="s">
        <v>25</v>
      </c>
      <c r="AG120" s="10" t="s">
        <v>143</v>
      </c>
      <c r="AH120" s="10"/>
      <c r="AI120" s="10">
        <v>43958</v>
      </c>
      <c r="AJ120" s="10"/>
      <c r="AK120" s="10"/>
      <c r="AL120" s="12"/>
      <c r="AM120" s="2"/>
      <c r="AN120" s="2"/>
      <c r="AO120" s="2"/>
      <c r="AP120" s="2"/>
      <c r="AQ120" s="3" t="str">
        <f>IF(AO120="","",95000+COUNTA($AO$3:AO120))</f>
        <v/>
      </c>
      <c r="AR120" s="13"/>
      <c r="AS120" s="12">
        <v>44138.466597222221</v>
      </c>
      <c r="AT120" s="2">
        <v>0</v>
      </c>
      <c r="AU120" s="2">
        <v>55551</v>
      </c>
      <c r="AV120" s="2" t="s">
        <v>100</v>
      </c>
      <c r="AW120" s="2">
        <v>6</v>
      </c>
      <c r="AX120" s="2" t="s">
        <v>46</v>
      </c>
      <c r="AY120" s="2">
        <v>6</v>
      </c>
      <c r="AZ120" s="3">
        <f>IF(AV120="","",95200+COUNTA($AV$3:AV120))</f>
        <v>95203</v>
      </c>
      <c r="BA120" s="20">
        <v>43958</v>
      </c>
      <c r="BB120" s="12"/>
      <c r="BC120" s="2"/>
      <c r="BD120" s="2"/>
      <c r="BE120" s="2"/>
      <c r="BF120" s="2"/>
      <c r="BG120" s="3" t="str">
        <f>IF(BE120="","",95400+COUNTA($BE$3:BE120))</f>
        <v/>
      </c>
      <c r="BH120" s="13"/>
      <c r="BI120" s="13"/>
      <c r="BJ120" s="89">
        <v>44140.706956018519</v>
      </c>
      <c r="BK120" s="90" t="str">
        <f t="shared" si="59"/>
        <v>55551</v>
      </c>
      <c r="BL120" s="90">
        <f t="shared" si="60"/>
        <v>0</v>
      </c>
      <c r="BM120" s="90">
        <f>IF(BQ120="","",COUNTA($BQ$3:BQ120))</f>
        <v>110</v>
      </c>
      <c r="BN120" s="90" t="str">
        <f t="shared" si="61"/>
        <v>1S  2       P</v>
      </c>
      <c r="BO120" s="90">
        <f t="shared" si="62"/>
        <v>6</v>
      </c>
      <c r="BP120" s="90" t="str">
        <f t="shared" si="63"/>
        <v>P</v>
      </c>
      <c r="BQ120" s="90" t="s">
        <v>214</v>
      </c>
      <c r="BR120" s="91" t="str">
        <f t="shared" si="64"/>
        <v/>
      </c>
      <c r="BS120" s="91">
        <f t="shared" si="65"/>
        <v>43958</v>
      </c>
      <c r="BT120" s="91" t="str">
        <f t="shared" si="66"/>
        <v/>
      </c>
      <c r="BU120" s="91" t="str">
        <f t="shared" si="67"/>
        <v/>
      </c>
      <c r="BV120" s="90" t="str">
        <f t="shared" si="68"/>
        <v>1T  2       P</v>
      </c>
      <c r="BW120" s="90">
        <f t="shared" si="69"/>
        <v>6</v>
      </c>
      <c r="BX120" s="84">
        <v>1</v>
      </c>
      <c r="BY120" s="90" t="str">
        <f t="shared" si="70"/>
        <v>1S  2       C</v>
      </c>
      <c r="BZ120" s="12">
        <f t="shared" si="47"/>
        <v>44160.640208333331</v>
      </c>
      <c r="CA120" s="2">
        <f t="shared" si="48"/>
        <v>362</v>
      </c>
      <c r="CB120" s="2">
        <f t="shared" si="49"/>
        <v>55551</v>
      </c>
      <c r="CC120" s="2">
        <f t="shared" si="50"/>
        <v>0</v>
      </c>
      <c r="CD120" s="2">
        <f>IF(E120=15,IF(F120="S","",N121),IF(E120=11,IF(F120="P","",N119),IF(BX120="",IF(N120="","",N120),IF(BX120=2,"",IF(OR(BX120=0),100000+COUNTIF(BX$3:BX120,0),IF(N120="","",N120))))))</f>
        <v>94105</v>
      </c>
      <c r="CE120" s="2" t="str">
        <f t="shared" si="73"/>
        <v>1S  2       P</v>
      </c>
      <c r="CF120" s="2">
        <f t="shared" si="74"/>
        <v>6</v>
      </c>
      <c r="CG120" s="2">
        <f t="shared" si="51"/>
        <v>0</v>
      </c>
      <c r="CH120" s="10" t="str">
        <f t="shared" si="52"/>
        <v/>
      </c>
      <c r="CI120" s="10">
        <f t="shared" si="53"/>
        <v>43958</v>
      </c>
      <c r="CJ120" s="10" t="str">
        <f t="shared" si="54"/>
        <v/>
      </c>
      <c r="CK120" s="2" t="str">
        <f t="shared" si="55"/>
        <v/>
      </c>
      <c r="CL120" s="2" t="str">
        <f t="shared" si="56"/>
        <v>1T  2       P</v>
      </c>
      <c r="CM120" s="2">
        <f t="shared" si="57"/>
        <v>6</v>
      </c>
      <c r="CN120" s="2" t="str">
        <f>IF($E120=15,IF($F120="S","",IF(X121=0,"",X121)),IF($E120=11,IF($F120="P","",IF(X119=0,"",X119)),IF($BX120="",IF(X120="","",X120),IF($BX120=2,"",IF(OR($BX120=0),IF(A120="T_Tosai",101000+COUNTIF($BX$3:$BX120,0),""),IF(X120="","",X120))))))</f>
        <v/>
      </c>
      <c r="CO120" s="2">
        <f>IF($E120=15,IF($F120="S","",IF(Y121=0,"",Y121)),IF($E120=11,IF($F120="P","",IF(Y119=0,"",Y119)),IF($BX120="",IF(Y120="","",Y120),IF($BX120=2,"",IF(OR($BX120=0),IF(A120="T_Kyokyu",102000+COUNTIF($BX$3:$BX120,0),""),IF(Y120="","",Y120))))))</f>
        <v>96502</v>
      </c>
      <c r="CP120" s="2" t="str">
        <f>IF($E120=15,IF($F120="S","",IF(Z121=0,"",Z121)),IF($E120=11,IF($F120="P","",IF(Z119=0,"",Z119)),IF($BX120="",IF(Z120="","",Z120),IF($BX120=2,"",IF(OR($BX120=0),IF(B120="T_Sogumi",103000+COUNTIF($BX$3:$BX120,0),""),IF(Z120="","",Z120))))))</f>
        <v/>
      </c>
    </row>
    <row r="121" spans="1:94">
      <c r="A121" s="7" t="s">
        <v>75</v>
      </c>
      <c r="B121" s="49" t="s">
        <v>31</v>
      </c>
      <c r="C121" s="49" t="s">
        <v>209</v>
      </c>
      <c r="D121" s="49" t="s">
        <v>31</v>
      </c>
      <c r="E121" s="2">
        <v>3</v>
      </c>
      <c r="F121" s="2" t="s">
        <v>25</v>
      </c>
      <c r="G121" s="2" t="s">
        <v>28</v>
      </c>
      <c r="H121" s="2" t="s">
        <v>30</v>
      </c>
      <c r="I121" s="14" t="s">
        <v>69</v>
      </c>
      <c r="J121" s="12">
        <v>44139.704409722224</v>
      </c>
      <c r="K121" s="2">
        <v>362</v>
      </c>
      <c r="L121" s="2">
        <v>55551</v>
      </c>
      <c r="M121" s="2">
        <v>0</v>
      </c>
      <c r="N121" s="2">
        <f>IF(AD121="","",94000+COUNTA($AD$3:AD121))</f>
        <v>94106</v>
      </c>
      <c r="O121" s="2" t="s">
        <v>102</v>
      </c>
      <c r="P121" s="2">
        <v>5</v>
      </c>
      <c r="Q121" s="2">
        <v>0</v>
      </c>
      <c r="R121" s="20"/>
      <c r="S121" s="20">
        <v>43959</v>
      </c>
      <c r="T121" s="10"/>
      <c r="U121" s="2"/>
      <c r="V121" s="2" t="str">
        <f t="shared" si="71"/>
        <v>1T  2       C</v>
      </c>
      <c r="W121" s="2">
        <f t="shared" si="72"/>
        <v>5</v>
      </c>
      <c r="X121" s="34" t="str">
        <f>IF(R121="","",94500+COUNTA($R$3:R121))</f>
        <v/>
      </c>
      <c r="Y121" s="34">
        <f>IF(S121="","",96500+COUNTA($S$3:S121))</f>
        <v>96503</v>
      </c>
      <c r="Z121" s="35"/>
      <c r="AA121" s="12">
        <v>44139.704409722224</v>
      </c>
      <c r="AB121" s="35">
        <f t="shared" si="58"/>
        <v>1001</v>
      </c>
      <c r="AC121" s="35">
        <f>IF(AB121="","",COUNTIF($AB$3:AB121,1001))</f>
        <v>95</v>
      </c>
      <c r="AD121" s="10" t="s">
        <v>102</v>
      </c>
      <c r="AE121" s="35">
        <v>5</v>
      </c>
      <c r="AF121" s="10" t="s">
        <v>25</v>
      </c>
      <c r="AG121" s="10" t="s">
        <v>143</v>
      </c>
      <c r="AH121" s="10"/>
      <c r="AI121" s="10">
        <v>43959</v>
      </c>
      <c r="AJ121" s="10"/>
      <c r="AK121" s="10"/>
      <c r="AL121" s="12"/>
      <c r="AM121" s="2"/>
      <c r="AN121" s="2"/>
      <c r="AO121" s="2"/>
      <c r="AP121" s="2"/>
      <c r="AQ121" s="3" t="str">
        <f>IF(AO121="","",95000+COUNTA($AO$3:AO121))</f>
        <v/>
      </c>
      <c r="AR121" s="13"/>
      <c r="AS121" s="12">
        <v>44138.466597222221</v>
      </c>
      <c r="AT121" s="2">
        <v>0</v>
      </c>
      <c r="AU121" s="2">
        <v>55551</v>
      </c>
      <c r="AV121" s="2" t="s">
        <v>101</v>
      </c>
      <c r="AW121" s="2">
        <v>5</v>
      </c>
      <c r="AX121" s="2" t="s">
        <v>47</v>
      </c>
      <c r="AY121" s="2">
        <v>5</v>
      </c>
      <c r="AZ121" s="3">
        <f>IF(AV121="","",95200+COUNTA($AV$3:AV121))</f>
        <v>95204</v>
      </c>
      <c r="BA121" s="20">
        <v>43959</v>
      </c>
      <c r="BB121" s="12"/>
      <c r="BC121" s="2"/>
      <c r="BD121" s="2"/>
      <c r="BE121" s="2"/>
      <c r="BF121" s="2"/>
      <c r="BG121" s="3" t="str">
        <f>IF(BE121="","",95400+COUNTA($BE$3:BE121))</f>
        <v/>
      </c>
      <c r="BH121" s="13"/>
      <c r="BI121" s="13"/>
      <c r="BJ121" s="89">
        <v>44140.706956018519</v>
      </c>
      <c r="BK121" s="90" t="str">
        <f t="shared" si="59"/>
        <v>55551</v>
      </c>
      <c r="BL121" s="90">
        <f t="shared" si="60"/>
        <v>0</v>
      </c>
      <c r="BM121" s="90">
        <f>IF(BQ121="","",COUNTA($BQ$3:BQ121))</f>
        <v>111</v>
      </c>
      <c r="BN121" s="90" t="str">
        <f t="shared" si="61"/>
        <v>1S  2       S</v>
      </c>
      <c r="BO121" s="90">
        <f t="shared" si="62"/>
        <v>5</v>
      </c>
      <c r="BP121" s="90" t="str">
        <f t="shared" si="63"/>
        <v>S</v>
      </c>
      <c r="BQ121" s="90" t="s">
        <v>214</v>
      </c>
      <c r="BR121" s="91" t="str">
        <f t="shared" si="64"/>
        <v/>
      </c>
      <c r="BS121" s="91">
        <f t="shared" si="65"/>
        <v>43959</v>
      </c>
      <c r="BT121" s="91" t="str">
        <f t="shared" si="66"/>
        <v/>
      </c>
      <c r="BU121" s="91" t="str">
        <f t="shared" si="67"/>
        <v/>
      </c>
      <c r="BV121" s="90" t="str">
        <f t="shared" si="68"/>
        <v>1T  2       S</v>
      </c>
      <c r="BW121" s="90">
        <f t="shared" si="69"/>
        <v>5</v>
      </c>
      <c r="BX121" s="84">
        <v>1</v>
      </c>
      <c r="BY121" s="90" t="str">
        <f t="shared" si="70"/>
        <v>1S  2       C</v>
      </c>
      <c r="BZ121" s="12">
        <f t="shared" si="47"/>
        <v>44160.640208333331</v>
      </c>
      <c r="CA121" s="2">
        <f t="shared" si="48"/>
        <v>362</v>
      </c>
      <c r="CB121" s="2">
        <f t="shared" si="49"/>
        <v>55551</v>
      </c>
      <c r="CC121" s="2">
        <f t="shared" si="50"/>
        <v>0</v>
      </c>
      <c r="CD121" s="2">
        <f>IF(E121=15,IF(F121="S","",N122),IF(E121=11,IF(F121="P","",N120),IF(BX121="",IF(N121="","",N121),IF(BX121=2,"",IF(OR(BX121=0),100000+COUNTIF(BX$3:BX121,0),IF(N121="","",N121))))))</f>
        <v>94106</v>
      </c>
      <c r="CE121" s="2" t="str">
        <f t="shared" si="73"/>
        <v>1S  2       S</v>
      </c>
      <c r="CF121" s="2">
        <f t="shared" si="74"/>
        <v>5</v>
      </c>
      <c r="CG121" s="2">
        <f t="shared" si="51"/>
        <v>0</v>
      </c>
      <c r="CH121" s="10" t="str">
        <f t="shared" si="52"/>
        <v/>
      </c>
      <c r="CI121" s="10">
        <f t="shared" si="53"/>
        <v>43959</v>
      </c>
      <c r="CJ121" s="10" t="str">
        <f t="shared" si="54"/>
        <v/>
      </c>
      <c r="CK121" s="2" t="str">
        <f t="shared" si="55"/>
        <v/>
      </c>
      <c r="CL121" s="2" t="str">
        <f t="shared" si="56"/>
        <v>1T  2       S</v>
      </c>
      <c r="CM121" s="2">
        <f t="shared" si="57"/>
        <v>5</v>
      </c>
      <c r="CN121" s="2" t="str">
        <f>IF($E121=15,IF($F121="S","",IF(X122=0,"",X122)),IF($E121=11,IF($F121="P","",IF(X120=0,"",X120)),IF($BX121="",IF(X121="","",X121),IF($BX121=2,"",IF(OR($BX121=0),IF(A121="T_Tosai",101000+COUNTIF($BX$3:$BX121,0),""),IF(X121="","",X121))))))</f>
        <v/>
      </c>
      <c r="CO121" s="2">
        <f>IF($E121=15,IF($F121="S","",IF(Y122=0,"",Y122)),IF($E121=11,IF($F121="P","",IF(Y120=0,"",Y120)),IF($BX121="",IF(Y121="","",Y121),IF($BX121=2,"",IF(OR($BX121=0),IF(A121="T_Kyokyu",102000+COUNTIF($BX$3:$BX121,0),""),IF(Y121="","",Y121))))))</f>
        <v>96503</v>
      </c>
      <c r="CP121" s="2" t="str">
        <f>IF($E121=15,IF($F121="S","",IF(Z122=0,"",Z122)),IF($E121=11,IF($F121="P","",IF(Z120=0,"",Z120)),IF($BX121="",IF(Z121="","",Z121),IF($BX121=2,"",IF(OR($BX121=0),IF(B121="T_Sogumi",103000+COUNTIF($BX$3:$BX121,0),""),IF(Z121="","",Z121))))))</f>
        <v/>
      </c>
    </row>
    <row r="122" spans="1:94">
      <c r="A122" s="7" t="s">
        <v>75</v>
      </c>
      <c r="B122" s="49" t="s">
        <v>31</v>
      </c>
      <c r="C122" s="49" t="s">
        <v>209</v>
      </c>
      <c r="D122" s="49" t="s">
        <v>31</v>
      </c>
      <c r="E122" s="2">
        <v>4</v>
      </c>
      <c r="F122" s="2" t="s">
        <v>25</v>
      </c>
      <c r="G122" s="2" t="s">
        <v>31</v>
      </c>
      <c r="H122" s="2" t="s">
        <v>32</v>
      </c>
      <c r="I122" s="14" t="s">
        <v>70</v>
      </c>
      <c r="J122" s="12">
        <v>44139.704409722224</v>
      </c>
      <c r="K122" s="2">
        <v>362</v>
      </c>
      <c r="L122" s="2">
        <v>55551</v>
      </c>
      <c r="M122" s="2">
        <v>0</v>
      </c>
      <c r="N122" s="2">
        <f>IF(AD122="","",94000+COUNTA($AD$3:AD122))</f>
        <v>94107</v>
      </c>
      <c r="O122" s="2" t="s">
        <v>102</v>
      </c>
      <c r="P122" s="2">
        <v>4</v>
      </c>
      <c r="Q122" s="2">
        <v>0</v>
      </c>
      <c r="R122" s="10"/>
      <c r="S122" s="10">
        <v>43960</v>
      </c>
      <c r="T122" s="10"/>
      <c r="U122" s="2"/>
      <c r="V122" s="2" t="str">
        <f t="shared" si="71"/>
        <v>1T  2       C</v>
      </c>
      <c r="W122" s="2">
        <f t="shared" si="72"/>
        <v>4</v>
      </c>
      <c r="X122" s="35" t="str">
        <f>IF(R122="","",94500+COUNTA($R$3:R122))</f>
        <v/>
      </c>
      <c r="Y122" s="35">
        <f>IF(S122="","",96500+COUNTA($S$3:S122))</f>
        <v>96504</v>
      </c>
      <c r="Z122" s="35"/>
      <c r="AA122" s="12">
        <v>44139.704409722224</v>
      </c>
      <c r="AB122" s="35">
        <f t="shared" si="58"/>
        <v>1001</v>
      </c>
      <c r="AC122" s="35">
        <f>IF(AB122="","",COUNTIF($AB$3:AB122,1001))</f>
        <v>96</v>
      </c>
      <c r="AD122" s="10" t="s">
        <v>102</v>
      </c>
      <c r="AE122" s="35">
        <v>4</v>
      </c>
      <c r="AF122" s="10" t="s">
        <v>25</v>
      </c>
      <c r="AG122" s="10" t="s">
        <v>143</v>
      </c>
      <c r="AH122" s="10"/>
      <c r="AI122" s="10">
        <v>43960</v>
      </c>
      <c r="AJ122" s="10"/>
      <c r="AK122" s="10"/>
      <c r="AL122" s="12"/>
      <c r="AM122" s="2"/>
      <c r="AN122" s="2"/>
      <c r="AO122" s="2"/>
      <c r="AP122" s="2"/>
      <c r="AQ122" s="3" t="str">
        <f>IF(AO122="","",95000+COUNTA($AO$3:AO122))</f>
        <v/>
      </c>
      <c r="AR122" s="13"/>
      <c r="AS122" s="12"/>
      <c r="AT122" s="2"/>
      <c r="AU122" s="2"/>
      <c r="AV122" s="2"/>
      <c r="AW122" s="2"/>
      <c r="AX122" s="2"/>
      <c r="AY122" s="2"/>
      <c r="AZ122" s="3" t="str">
        <f>IF(AV122="","",95200+COUNTA($AV$3:AV122))</f>
        <v/>
      </c>
      <c r="BA122" s="20"/>
      <c r="BB122" s="12"/>
      <c r="BC122" s="2"/>
      <c r="BD122" s="2"/>
      <c r="BE122" s="2"/>
      <c r="BF122" s="2"/>
      <c r="BG122" s="3" t="str">
        <f>IF(BE122="","",95400+COUNTA($BE$3:BE122))</f>
        <v/>
      </c>
      <c r="BH122" s="13"/>
      <c r="BI122" s="13"/>
      <c r="BJ122" s="89">
        <v>44140.706956018519</v>
      </c>
      <c r="BK122" s="90" t="str">
        <f t="shared" si="59"/>
        <v>55551</v>
      </c>
      <c r="BL122" s="90">
        <f t="shared" si="60"/>
        <v>0</v>
      </c>
      <c r="BM122" s="90">
        <f>IF(BQ122="","",COUNTA($BQ$3:BQ122))</f>
        <v>112</v>
      </c>
      <c r="BN122" s="90" t="str">
        <f t="shared" si="61"/>
        <v>1S  2       C</v>
      </c>
      <c r="BO122" s="90">
        <f t="shared" si="62"/>
        <v>4</v>
      </c>
      <c r="BP122" s="90" t="str">
        <f t="shared" si="63"/>
        <v>C</v>
      </c>
      <c r="BQ122" s="90" t="s">
        <v>215</v>
      </c>
      <c r="BR122" s="91" t="str">
        <f t="shared" si="64"/>
        <v/>
      </c>
      <c r="BS122" s="91" t="str">
        <f t="shared" si="65"/>
        <v/>
      </c>
      <c r="BT122" s="91" t="str">
        <f t="shared" si="66"/>
        <v/>
      </c>
      <c r="BU122" s="91" t="str">
        <f t="shared" si="67"/>
        <v/>
      </c>
      <c r="BV122" s="90" t="str">
        <f t="shared" si="68"/>
        <v/>
      </c>
      <c r="BW122" s="90" t="str">
        <f t="shared" si="69"/>
        <v/>
      </c>
      <c r="BX122" s="84">
        <v>2</v>
      </c>
      <c r="BY122" s="90" t="str">
        <f t="shared" si="70"/>
        <v/>
      </c>
      <c r="BZ122" s="12" t="str">
        <f t="shared" si="47"/>
        <v/>
      </c>
      <c r="CA122" s="2" t="str">
        <f t="shared" si="48"/>
        <v/>
      </c>
      <c r="CB122" s="2" t="str">
        <f t="shared" si="49"/>
        <v/>
      </c>
      <c r="CC122" s="2" t="str">
        <f t="shared" si="50"/>
        <v/>
      </c>
      <c r="CD122" s="2" t="str">
        <f>IF(E122=15,IF(F122="S","",N123),IF(E122=11,IF(F122="P","",N121),IF(BX122="",IF(N122="","",N122),IF(BX122=2,"",IF(OR(BX122=0),100000+COUNTIF(BX$3:BX122,0),IF(N122="","",N122))))))</f>
        <v/>
      </c>
      <c r="CE122" s="2" t="str">
        <f t="shared" si="73"/>
        <v/>
      </c>
      <c r="CF122" s="2" t="str">
        <f t="shared" si="74"/>
        <v/>
      </c>
      <c r="CG122" s="2" t="str">
        <f t="shared" si="51"/>
        <v/>
      </c>
      <c r="CH122" s="10" t="str">
        <f t="shared" si="52"/>
        <v/>
      </c>
      <c r="CI122" s="10" t="str">
        <f t="shared" si="53"/>
        <v/>
      </c>
      <c r="CJ122" s="10" t="str">
        <f t="shared" si="54"/>
        <v/>
      </c>
      <c r="CK122" s="2" t="str">
        <f t="shared" si="55"/>
        <v/>
      </c>
      <c r="CL122" s="2" t="str">
        <f t="shared" si="56"/>
        <v/>
      </c>
      <c r="CM122" s="2" t="str">
        <f t="shared" si="57"/>
        <v/>
      </c>
      <c r="CN122" s="2" t="str">
        <f>IF($E122=15,IF($F122="S","",IF(X123=0,"",X123)),IF($E122=11,IF($F122="P","",IF(X121=0,"",X121)),IF($BX122="",IF(X122="","",X122),IF($BX122=2,"",IF(OR($BX122=0),IF(A122="T_Tosai",101000+COUNTIF($BX$3:$BX122,0),""),IF(X122="","",X122))))))</f>
        <v/>
      </c>
      <c r="CO122" s="2" t="str">
        <f>IF($E122=15,IF($F122="S","",IF(Y123=0,"",Y123)),IF($E122=11,IF($F122="P","",IF(Y121=0,"",Y121)),IF($BX122="",IF(Y122="","",Y122),IF($BX122=2,"",IF(OR($BX122=0),IF(A122="T_Kyokyu",102000+COUNTIF($BX$3:$BX122,0),""),IF(Y122="","",Y122))))))</f>
        <v/>
      </c>
      <c r="CP122" s="2" t="str">
        <f>IF($E122=15,IF($F122="S","",IF(Z123=0,"",Z123)),IF($E122=11,IF($F122="P","",IF(Z121=0,"",Z121)),IF($BX122="",IF(Z122="","",Z122),IF($BX122=2,"",IF(OR($BX122=0),IF(B122="T_Sogumi",103000+COUNTIF($BX$3:$BX122,0),""),IF(Z122="","",Z122))))))</f>
        <v/>
      </c>
    </row>
    <row r="123" spans="1:94">
      <c r="A123" s="7" t="s">
        <v>75</v>
      </c>
      <c r="B123" s="49" t="s">
        <v>31</v>
      </c>
      <c r="C123" s="49" t="s">
        <v>209</v>
      </c>
      <c r="D123" s="49" t="s">
        <v>31</v>
      </c>
      <c r="E123" s="3">
        <v>5</v>
      </c>
      <c r="F123" s="3" t="s">
        <v>26</v>
      </c>
      <c r="G123" s="3" t="s">
        <v>25</v>
      </c>
      <c r="H123" s="3" t="s">
        <v>33</v>
      </c>
      <c r="I123" s="16" t="s">
        <v>69</v>
      </c>
      <c r="J123" s="5">
        <v>44139.704409722224</v>
      </c>
      <c r="K123" s="3">
        <v>362</v>
      </c>
      <c r="L123" s="3">
        <v>55551</v>
      </c>
      <c r="M123" s="3">
        <v>0</v>
      </c>
      <c r="N123" s="3">
        <f>IF(AD123="","",94000+COUNTA($AD$3:AD123))</f>
        <v>94108</v>
      </c>
      <c r="O123" s="3" t="s">
        <v>100</v>
      </c>
      <c r="P123" s="3">
        <v>2</v>
      </c>
      <c r="Q123" s="3">
        <v>0</v>
      </c>
      <c r="R123" s="8"/>
      <c r="S123" s="8">
        <v>43960</v>
      </c>
      <c r="T123" s="8"/>
      <c r="U123" s="3"/>
      <c r="V123" s="3" t="str">
        <f t="shared" si="71"/>
        <v>1T  2       P</v>
      </c>
      <c r="W123" s="3">
        <f t="shared" si="72"/>
        <v>2</v>
      </c>
      <c r="X123" s="36" t="str">
        <f>IF(R123="","",94500+COUNTA($R$3:R123))</f>
        <v/>
      </c>
      <c r="Y123" s="36">
        <f>IF(S123="","",96500+COUNTA($S$3:S123))</f>
        <v>96505</v>
      </c>
      <c r="Z123" s="36"/>
      <c r="AA123" s="5">
        <v>44139.704409722224</v>
      </c>
      <c r="AB123" s="36">
        <f t="shared" si="58"/>
        <v>1001</v>
      </c>
      <c r="AC123" s="36">
        <f>IF(AB123="","",COUNTIF($AB$3:AB123,1001))</f>
        <v>97</v>
      </c>
      <c r="AD123" s="8" t="s">
        <v>100</v>
      </c>
      <c r="AE123" s="36">
        <v>2</v>
      </c>
      <c r="AF123" s="8" t="s">
        <v>26</v>
      </c>
      <c r="AG123" s="8" t="s">
        <v>143</v>
      </c>
      <c r="AH123" s="8"/>
      <c r="AI123" s="8">
        <v>43960</v>
      </c>
      <c r="AJ123" s="8"/>
      <c r="AK123" s="8"/>
      <c r="AL123" s="5"/>
      <c r="AM123" s="3"/>
      <c r="AN123" s="3"/>
      <c r="AO123" s="3"/>
      <c r="AP123" s="3"/>
      <c r="AQ123" s="3" t="str">
        <f>IF(AO123="","",95000+COUNTA($AO$3:AO123))</f>
        <v/>
      </c>
      <c r="AR123" s="3"/>
      <c r="AS123" s="5">
        <v>44138.466597222221</v>
      </c>
      <c r="AT123" s="3">
        <v>0</v>
      </c>
      <c r="AU123" s="3">
        <v>55551</v>
      </c>
      <c r="AV123" s="3" t="s">
        <v>102</v>
      </c>
      <c r="AW123" s="3">
        <v>2</v>
      </c>
      <c r="AX123" s="3" t="s">
        <v>45</v>
      </c>
      <c r="AY123" s="3">
        <v>2</v>
      </c>
      <c r="AZ123" s="3">
        <f>IF(AV123="","",95200+COUNTA($AV$3:AV123))</f>
        <v>95205</v>
      </c>
      <c r="BA123" s="8">
        <v>43960</v>
      </c>
      <c r="BB123" s="5"/>
      <c r="BC123" s="3"/>
      <c r="BD123" s="3"/>
      <c r="BE123" s="3"/>
      <c r="BF123" s="3"/>
      <c r="BG123" s="3" t="str">
        <f>IF(BE123="","",95400+COUNTA($BE$3:BE123))</f>
        <v/>
      </c>
      <c r="BH123" s="3"/>
      <c r="BI123" s="3"/>
      <c r="BJ123" s="96">
        <v>44140.706956018519</v>
      </c>
      <c r="BK123" s="97" t="str">
        <f t="shared" si="59"/>
        <v>55551</v>
      </c>
      <c r="BL123" s="97">
        <f t="shared" si="60"/>
        <v>0</v>
      </c>
      <c r="BM123" s="97">
        <f>IF(BQ123="","",COUNTA($BQ$3:BQ123))</f>
        <v>113</v>
      </c>
      <c r="BN123" s="97" t="str">
        <f t="shared" si="61"/>
        <v>1S  2       C</v>
      </c>
      <c r="BO123" s="97">
        <f t="shared" si="62"/>
        <v>2</v>
      </c>
      <c r="BP123" s="97" t="str">
        <f t="shared" si="63"/>
        <v>C</v>
      </c>
      <c r="BQ123" s="97" t="s">
        <v>216</v>
      </c>
      <c r="BR123" s="98" t="str">
        <f t="shared" si="64"/>
        <v/>
      </c>
      <c r="BS123" s="98">
        <f t="shared" si="65"/>
        <v>43960</v>
      </c>
      <c r="BT123" s="98" t="str">
        <f t="shared" si="66"/>
        <v/>
      </c>
      <c r="BU123" s="98" t="str">
        <f t="shared" si="67"/>
        <v/>
      </c>
      <c r="BV123" s="97" t="str">
        <f t="shared" si="68"/>
        <v>1T  2       C</v>
      </c>
      <c r="BW123" s="97">
        <f t="shared" si="69"/>
        <v>2</v>
      </c>
      <c r="BX123" s="99">
        <v>1</v>
      </c>
      <c r="BY123" s="97" t="str">
        <f t="shared" si="70"/>
        <v>1S  2       P</v>
      </c>
      <c r="BZ123" s="5">
        <f t="shared" si="47"/>
        <v>44160.640208333331</v>
      </c>
      <c r="CA123" s="3">
        <f t="shared" si="48"/>
        <v>362</v>
      </c>
      <c r="CB123" s="3">
        <f t="shared" si="49"/>
        <v>55551</v>
      </c>
      <c r="CC123" s="3">
        <f t="shared" si="50"/>
        <v>0</v>
      </c>
      <c r="CD123" s="3">
        <f>IF(E123=15,IF(F123="S","",N124),IF(E123=11,IF(F123="P","",N122),IF(BX123="",IF(N123="","",N123),IF(BX123=2,"",IF(OR(BX123=0),100000+COUNTIF(BX$3:BX123,0),IF(N123="","",N123))))))</f>
        <v>94108</v>
      </c>
      <c r="CE123" s="3" t="str">
        <f t="shared" si="73"/>
        <v>1S  2       C</v>
      </c>
      <c r="CF123" s="3">
        <f t="shared" si="74"/>
        <v>2</v>
      </c>
      <c r="CG123" s="3">
        <f t="shared" si="51"/>
        <v>0</v>
      </c>
      <c r="CH123" s="8" t="str">
        <f t="shared" si="52"/>
        <v/>
      </c>
      <c r="CI123" s="8">
        <f t="shared" si="53"/>
        <v>43960</v>
      </c>
      <c r="CJ123" s="8" t="str">
        <f t="shared" si="54"/>
        <v/>
      </c>
      <c r="CK123" s="3" t="str">
        <f t="shared" si="55"/>
        <v/>
      </c>
      <c r="CL123" s="3" t="str">
        <f t="shared" si="56"/>
        <v>1T  2       C</v>
      </c>
      <c r="CM123" s="3">
        <f t="shared" si="57"/>
        <v>2</v>
      </c>
      <c r="CN123" s="3" t="str">
        <f>IF($E123=15,IF($F123="S","",IF(X124=0,"",X124)),IF($E123=11,IF($F123="P","",IF(X122=0,"",X122)),IF($BX123="",IF(X123="","",X123),IF($BX123=2,"",IF(OR($BX123=0),IF(A123="T_Tosai",101000+COUNTIF($BX$3:$BX123,0),""),IF(X123="","",X123))))))</f>
        <v/>
      </c>
      <c r="CO123" s="3">
        <f>IF($E123=15,IF($F123="S","",IF(Y124=0,"",Y124)),IF($E123=11,IF($F123="P","",IF(Y122=0,"",Y122)),IF($BX123="",IF(Y123="","",Y123),IF($BX123=2,"",IF(OR($BX123=0),IF(A123="T_Kyokyu",102000+COUNTIF($BX$3:$BX123,0),""),IF(Y123="","",Y123))))))</f>
        <v>96505</v>
      </c>
      <c r="CP123" s="3" t="str">
        <f>IF($E123=15,IF($F123="S","",IF(Z124=0,"",Z124)),IF($E123=11,IF($F123="P","",IF(Z122=0,"",Z122)),IF($BX123="",IF(Z123="","",Z123),IF($BX123=2,"",IF(OR($BX123=0),IF(B123="T_Sogumi",103000+COUNTIF($BX$3:$BX123,0),""),IF(Z123="","",Z123))))))</f>
        <v/>
      </c>
    </row>
    <row r="124" spans="1:94">
      <c r="A124" s="7" t="s">
        <v>75</v>
      </c>
      <c r="B124" s="49" t="s">
        <v>31</v>
      </c>
      <c r="C124" s="49" t="s">
        <v>209</v>
      </c>
      <c r="D124" s="49" t="s">
        <v>31</v>
      </c>
      <c r="E124" s="4">
        <v>5</v>
      </c>
      <c r="F124" s="4" t="s">
        <v>28</v>
      </c>
      <c r="G124" s="4"/>
      <c r="H124" s="4"/>
      <c r="I124" s="17" t="s">
        <v>70</v>
      </c>
      <c r="J124" s="6">
        <v>44139.704409722224</v>
      </c>
      <c r="K124" s="4">
        <v>362</v>
      </c>
      <c r="L124" s="4">
        <v>55551</v>
      </c>
      <c r="M124" s="4">
        <v>0</v>
      </c>
      <c r="N124" s="4">
        <f>IF(AD124="","",94000+COUNTA($AD$3:AD124))</f>
        <v>94109</v>
      </c>
      <c r="O124" s="4" t="s">
        <v>101</v>
      </c>
      <c r="P124" s="4">
        <v>2</v>
      </c>
      <c r="Q124" s="4">
        <v>0</v>
      </c>
      <c r="R124" s="9"/>
      <c r="S124" s="9">
        <v>43960</v>
      </c>
      <c r="T124" s="9"/>
      <c r="U124" s="4"/>
      <c r="V124" s="4" t="str">
        <f t="shared" si="71"/>
        <v>1T  2       S</v>
      </c>
      <c r="W124" s="4">
        <f t="shared" si="72"/>
        <v>2</v>
      </c>
      <c r="X124" s="33" t="str">
        <f>IF(R124="","",94500+COUNTA($R$3:R124))</f>
        <v/>
      </c>
      <c r="Y124" s="33">
        <f>IF(S124="","",96500+COUNTA($S$3:S124))</f>
        <v>96506</v>
      </c>
      <c r="Z124" s="33"/>
      <c r="AA124" s="6">
        <v>44139.704409722224</v>
      </c>
      <c r="AB124" s="33">
        <f t="shared" si="58"/>
        <v>1001</v>
      </c>
      <c r="AC124" s="33">
        <f>IF(AB124="","",COUNTIF($AB$3:AB124,1001))</f>
        <v>98</v>
      </c>
      <c r="AD124" s="9" t="s">
        <v>101</v>
      </c>
      <c r="AE124" s="33">
        <v>2</v>
      </c>
      <c r="AF124" s="9" t="s">
        <v>28</v>
      </c>
      <c r="AG124" s="9" t="s">
        <v>143</v>
      </c>
      <c r="AH124" s="9"/>
      <c r="AI124" s="9">
        <v>43960</v>
      </c>
      <c r="AJ124" s="9"/>
      <c r="AK124" s="9"/>
      <c r="AL124" s="6"/>
      <c r="AM124" s="4"/>
      <c r="AN124" s="4"/>
      <c r="AO124" s="4"/>
      <c r="AP124" s="4"/>
      <c r="AQ124" s="4" t="str">
        <f>IF(AO124="","",95000+COUNTA($AO$3:AO124))</f>
        <v/>
      </c>
      <c r="AR124" s="4"/>
      <c r="AS124" s="6"/>
      <c r="AT124" s="4"/>
      <c r="AU124" s="4"/>
      <c r="AV124" s="4"/>
      <c r="AW124" s="4"/>
      <c r="AX124" s="4"/>
      <c r="AY124" s="4"/>
      <c r="AZ124" s="4" t="str">
        <f>IF(AV124="","",95200+COUNTA($AV$3:AV124))</f>
        <v/>
      </c>
      <c r="BA124" s="9"/>
      <c r="BB124" s="6"/>
      <c r="BC124" s="4"/>
      <c r="BD124" s="4"/>
      <c r="BE124" s="4"/>
      <c r="BF124" s="4"/>
      <c r="BG124" s="4" t="str">
        <f>IF(BE124="","",95400+COUNTA($BE$3:BE124))</f>
        <v/>
      </c>
      <c r="BH124" s="4"/>
      <c r="BI124" s="4"/>
      <c r="BJ124" s="100">
        <v>44140.706956018519</v>
      </c>
      <c r="BK124" s="101" t="str">
        <f t="shared" si="59"/>
        <v>55551</v>
      </c>
      <c r="BL124" s="101">
        <f t="shared" si="60"/>
        <v>0</v>
      </c>
      <c r="BM124" s="101">
        <f>IF(BQ124="","",COUNTA($BQ$3:BQ124))</f>
        <v>114</v>
      </c>
      <c r="BN124" s="101" t="str">
        <f t="shared" si="61"/>
        <v>1S  2       S</v>
      </c>
      <c r="BO124" s="101">
        <f t="shared" si="62"/>
        <v>2</v>
      </c>
      <c r="BP124" s="101" t="str">
        <f t="shared" si="63"/>
        <v>S</v>
      </c>
      <c r="BQ124" s="101" t="s">
        <v>346</v>
      </c>
      <c r="BR124" s="102" t="str">
        <f t="shared" si="64"/>
        <v/>
      </c>
      <c r="BS124" s="102" t="str">
        <f t="shared" si="65"/>
        <v/>
      </c>
      <c r="BT124" s="102" t="str">
        <f t="shared" si="66"/>
        <v/>
      </c>
      <c r="BU124" s="102" t="str">
        <f t="shared" si="67"/>
        <v/>
      </c>
      <c r="BV124" s="101" t="str">
        <f t="shared" si="68"/>
        <v/>
      </c>
      <c r="BW124" s="101" t="str">
        <f t="shared" si="69"/>
        <v/>
      </c>
      <c r="BX124" s="103">
        <v>2</v>
      </c>
      <c r="BY124" s="101" t="str">
        <f t="shared" si="70"/>
        <v/>
      </c>
      <c r="BZ124" s="6" t="str">
        <f t="shared" si="47"/>
        <v/>
      </c>
      <c r="CA124" s="4" t="str">
        <f t="shared" si="48"/>
        <v/>
      </c>
      <c r="CB124" s="4" t="str">
        <f t="shared" si="49"/>
        <v/>
      </c>
      <c r="CC124" s="4" t="str">
        <f t="shared" si="50"/>
        <v/>
      </c>
      <c r="CD124" s="4" t="str">
        <f>IF(E124=15,IF(F124="S","",N125),IF(E124=11,IF(F124="P","",N123),IF(BX124="",IF(N124="","",N124),IF(BX124=2,"",IF(OR(BX124=0),100000+COUNTIF(BX$3:BX124,0),IF(N124="","",N124))))))</f>
        <v/>
      </c>
      <c r="CE124" s="4" t="str">
        <f t="shared" si="73"/>
        <v/>
      </c>
      <c r="CF124" s="4" t="str">
        <f t="shared" si="74"/>
        <v/>
      </c>
      <c r="CG124" s="4" t="str">
        <f t="shared" si="51"/>
        <v/>
      </c>
      <c r="CH124" s="9" t="str">
        <f t="shared" si="52"/>
        <v/>
      </c>
      <c r="CI124" s="9" t="str">
        <f t="shared" si="53"/>
        <v/>
      </c>
      <c r="CJ124" s="9" t="str">
        <f t="shared" si="54"/>
        <v/>
      </c>
      <c r="CK124" s="4" t="str">
        <f t="shared" si="55"/>
        <v/>
      </c>
      <c r="CL124" s="4" t="str">
        <f t="shared" si="56"/>
        <v/>
      </c>
      <c r="CM124" s="4" t="str">
        <f t="shared" si="57"/>
        <v/>
      </c>
      <c r="CN124" s="4" t="str">
        <f>IF($E124=15,IF($F124="S","",IF(X125=0,"",X125)),IF($E124=11,IF($F124="P","",IF(X123=0,"",X123)),IF($BX124="",IF(X124="","",X124),IF($BX124=2,"",IF(OR($BX124=0),IF(A124="T_Tosai",101000+COUNTIF($BX$3:$BX124,0),""),IF(X124="","",X124))))))</f>
        <v/>
      </c>
      <c r="CO124" s="4" t="str">
        <f>IF($E124=15,IF($F124="S","",IF(Y125=0,"",Y125)),IF($E124=11,IF($F124="P","",IF(Y123=0,"",Y123)),IF($BX124="",IF(Y124="","",Y124),IF($BX124=2,"",IF(OR($BX124=0),IF(A124="T_Kyokyu",102000+COUNTIF($BX$3:$BX124,0),""),IF(Y124="","",Y124))))))</f>
        <v/>
      </c>
      <c r="CP124" s="4" t="str">
        <f>IF($E124=15,IF($F124="S","",IF(Z125=0,"",Z125)),IF($E124=11,IF($F124="P","",IF(Z123=0,"",Z123)),IF($BX124="",IF(Z124="","",Z124),IF($BX124=2,"",IF(OR($BX124=0),IF(B124="T_Sogumi",103000+COUNTIF($BX$3:$BX124,0),""),IF(Z124="","",Z124))))))</f>
        <v/>
      </c>
    </row>
    <row r="125" spans="1:94">
      <c r="A125" s="7" t="s">
        <v>75</v>
      </c>
      <c r="B125" s="49" t="s">
        <v>31</v>
      </c>
      <c r="C125" s="49" t="s">
        <v>209</v>
      </c>
      <c r="D125" s="49" t="s">
        <v>31</v>
      </c>
      <c r="E125" s="3">
        <v>6</v>
      </c>
      <c r="F125" s="3" t="s">
        <v>26</v>
      </c>
      <c r="G125" s="3" t="s">
        <v>26</v>
      </c>
      <c r="H125" s="3" t="s">
        <v>34</v>
      </c>
      <c r="I125" s="16" t="s">
        <v>69</v>
      </c>
      <c r="J125" s="5">
        <v>44139.704409722224</v>
      </c>
      <c r="K125" s="3">
        <v>362</v>
      </c>
      <c r="L125" s="3">
        <v>55551</v>
      </c>
      <c r="M125" s="3">
        <v>0</v>
      </c>
      <c r="N125" s="3">
        <f>IF(AD125="","",94000+COUNTA($AD$3:AD125))</f>
        <v>94110</v>
      </c>
      <c r="O125" s="3" t="s">
        <v>100</v>
      </c>
      <c r="P125" s="3">
        <v>1</v>
      </c>
      <c r="Q125" s="3">
        <v>0</v>
      </c>
      <c r="R125" s="8"/>
      <c r="S125" s="8">
        <v>43961</v>
      </c>
      <c r="T125" s="8"/>
      <c r="U125" s="3"/>
      <c r="V125" s="3" t="str">
        <f t="shared" si="71"/>
        <v>1T  2       P</v>
      </c>
      <c r="W125" s="3">
        <f t="shared" si="72"/>
        <v>1</v>
      </c>
      <c r="X125" s="36" t="str">
        <f>IF(R125="","",94500+COUNTA($R$3:R125))</f>
        <v/>
      </c>
      <c r="Y125" s="36">
        <f>IF(S125="","",96500+COUNTA($S$3:S125))</f>
        <v>96507</v>
      </c>
      <c r="Z125" s="36"/>
      <c r="AA125" s="5">
        <v>44139.704409722224</v>
      </c>
      <c r="AB125" s="36">
        <f t="shared" si="58"/>
        <v>1001</v>
      </c>
      <c r="AC125" s="36">
        <f>IF(AB125="","",COUNTIF($AB$3:AB125,1001))</f>
        <v>99</v>
      </c>
      <c r="AD125" s="8" t="s">
        <v>100</v>
      </c>
      <c r="AE125" s="36">
        <v>1</v>
      </c>
      <c r="AF125" s="8" t="s">
        <v>26</v>
      </c>
      <c r="AG125" s="8" t="s">
        <v>143</v>
      </c>
      <c r="AH125" s="8"/>
      <c r="AI125" s="8">
        <v>43961</v>
      </c>
      <c r="AJ125" s="8"/>
      <c r="AK125" s="8"/>
      <c r="AL125" s="5"/>
      <c r="AM125" s="3"/>
      <c r="AN125" s="3"/>
      <c r="AO125" s="3"/>
      <c r="AP125" s="3"/>
      <c r="AQ125" s="3" t="str">
        <f>IF(AO125="","",95000+COUNTA($AO$3:AO125))</f>
        <v/>
      </c>
      <c r="AR125" s="3"/>
      <c r="AS125" s="5">
        <v>44138.466597222221</v>
      </c>
      <c r="AT125" s="3">
        <v>0</v>
      </c>
      <c r="AU125" s="3">
        <v>55551</v>
      </c>
      <c r="AV125" s="3" t="s">
        <v>100</v>
      </c>
      <c r="AW125" s="3">
        <v>1</v>
      </c>
      <c r="AX125" s="3" t="s">
        <v>46</v>
      </c>
      <c r="AY125" s="3">
        <v>1</v>
      </c>
      <c r="AZ125" s="3">
        <f>IF(AV125="","",95200+COUNTA($AV$3:AV125))</f>
        <v>95206</v>
      </c>
      <c r="BA125" s="8">
        <v>43961</v>
      </c>
      <c r="BB125" s="5"/>
      <c r="BC125" s="3"/>
      <c r="BD125" s="3"/>
      <c r="BE125" s="3"/>
      <c r="BF125" s="3"/>
      <c r="BG125" s="3" t="str">
        <f>IF(BE125="","",95400+COUNTA($BE$3:BE125))</f>
        <v/>
      </c>
      <c r="BH125" s="3"/>
      <c r="BI125" s="3"/>
      <c r="BJ125" s="96">
        <v>44140.706956018519</v>
      </c>
      <c r="BK125" s="97" t="str">
        <f t="shared" si="59"/>
        <v>55551</v>
      </c>
      <c r="BL125" s="97">
        <f t="shared" si="60"/>
        <v>0</v>
      </c>
      <c r="BM125" s="97">
        <f>IF(BQ125="","",COUNTA($BQ$3:BQ125))</f>
        <v>115</v>
      </c>
      <c r="BN125" s="97" t="str">
        <f t="shared" si="61"/>
        <v>1S  2       P</v>
      </c>
      <c r="BO125" s="97">
        <f t="shared" si="62"/>
        <v>1</v>
      </c>
      <c r="BP125" s="97" t="str">
        <f t="shared" si="63"/>
        <v>P</v>
      </c>
      <c r="BQ125" s="97" t="s">
        <v>347</v>
      </c>
      <c r="BR125" s="98" t="str">
        <f t="shared" si="64"/>
        <v/>
      </c>
      <c r="BS125" s="98">
        <f t="shared" si="65"/>
        <v>43961</v>
      </c>
      <c r="BT125" s="98" t="str">
        <f t="shared" si="66"/>
        <v/>
      </c>
      <c r="BU125" s="98" t="str">
        <f t="shared" si="67"/>
        <v/>
      </c>
      <c r="BV125" s="97" t="str">
        <f t="shared" si="68"/>
        <v>1T  2       P</v>
      </c>
      <c r="BW125" s="97">
        <f t="shared" si="69"/>
        <v>1</v>
      </c>
      <c r="BX125" s="99"/>
      <c r="BY125" s="97" t="str">
        <f t="shared" si="70"/>
        <v/>
      </c>
      <c r="BZ125" s="5">
        <f t="shared" si="47"/>
        <v>44139.704409722224</v>
      </c>
      <c r="CA125" s="3">
        <f t="shared" si="48"/>
        <v>362</v>
      </c>
      <c r="CB125" s="3">
        <f t="shared" si="49"/>
        <v>55551</v>
      </c>
      <c r="CC125" s="3">
        <f t="shared" si="50"/>
        <v>0</v>
      </c>
      <c r="CD125" s="3">
        <f>IF(E125=15,IF(F125="S","",N126),IF(E125=11,IF(F125="P","",N124),IF(BX125="",IF(N125="","",N125),IF(BX125=2,"",IF(OR(BX125=0),100000+COUNTIF(BX$3:BX125,0),IF(N125="","",N125))))))</f>
        <v>94110</v>
      </c>
      <c r="CE125" s="3" t="str">
        <f t="shared" si="73"/>
        <v>1S  2       P</v>
      </c>
      <c r="CF125" s="3">
        <f t="shared" si="74"/>
        <v>1</v>
      </c>
      <c r="CG125" s="3">
        <f t="shared" si="51"/>
        <v>0</v>
      </c>
      <c r="CH125" s="8" t="str">
        <f t="shared" si="52"/>
        <v/>
      </c>
      <c r="CI125" s="8">
        <f t="shared" si="53"/>
        <v>43961</v>
      </c>
      <c r="CJ125" s="8" t="str">
        <f t="shared" si="54"/>
        <v/>
      </c>
      <c r="CK125" s="3" t="str">
        <f t="shared" si="55"/>
        <v/>
      </c>
      <c r="CL125" s="3" t="str">
        <f t="shared" si="56"/>
        <v>1T  2       P</v>
      </c>
      <c r="CM125" s="3">
        <f t="shared" si="57"/>
        <v>1</v>
      </c>
      <c r="CN125" s="3" t="str">
        <f>IF($E125=15,IF($F125="S","",IF(X126=0,"",X126)),IF($E125=11,IF($F125="P","",IF(X124=0,"",X124)),IF($BX125="",IF(X125="","",X125),IF($BX125=2,"",IF(OR($BX125=0),IF(A125="T_Tosai",101000+COUNTIF($BX$3:$BX125,0),""),IF(X125="","",X125))))))</f>
        <v/>
      </c>
      <c r="CO125" s="3">
        <f>IF($E125=15,IF($F125="S","",IF(Y126=0,"",Y126)),IF($E125=11,IF($F125="P","",IF(Y124=0,"",Y124)),IF($BX125="",IF(Y125="","",Y125),IF($BX125=2,"",IF(OR($BX125=0),IF(A125="T_Kyokyu",102000+COUNTIF($BX$3:$BX125,0),""),IF(Y125="","",Y125))))))</f>
        <v>96507</v>
      </c>
      <c r="CP125" s="3" t="str">
        <f>IF($E125=15,IF($F125="S","",IF(Z126=0,"",Z126)),IF($E125=11,IF($F125="P","",IF(Z124=0,"",Z124)),IF($BX125="",IF(Z125="","",Z125),IF($BX125=2,"",IF(OR($BX125=0),IF(B125="T_Sogumi",103000+COUNTIF($BX$3:$BX125,0),""),IF(Z125="","",Z125))))))</f>
        <v/>
      </c>
    </row>
    <row r="126" spans="1:94">
      <c r="A126" s="7" t="s">
        <v>75</v>
      </c>
      <c r="B126" s="49" t="s">
        <v>31</v>
      </c>
      <c r="C126" s="49" t="s">
        <v>209</v>
      </c>
      <c r="D126" s="49" t="s">
        <v>31</v>
      </c>
      <c r="E126" s="4">
        <v>6</v>
      </c>
      <c r="F126" s="4" t="s">
        <v>28</v>
      </c>
      <c r="G126" s="4"/>
      <c r="H126" s="4"/>
      <c r="I126" s="17" t="s">
        <v>70</v>
      </c>
      <c r="J126" s="6">
        <v>44139.704409722224</v>
      </c>
      <c r="K126" s="4">
        <v>362</v>
      </c>
      <c r="L126" s="4">
        <v>55551</v>
      </c>
      <c r="M126" s="4">
        <v>0</v>
      </c>
      <c r="N126" s="4">
        <f>IF(AD126="","",94000+COUNTA($AD$3:AD126))</f>
        <v>94111</v>
      </c>
      <c r="O126" s="4" t="s">
        <v>101</v>
      </c>
      <c r="P126" s="4">
        <v>1</v>
      </c>
      <c r="Q126" s="4">
        <v>0</v>
      </c>
      <c r="R126" s="9"/>
      <c r="S126" s="9">
        <v>43961</v>
      </c>
      <c r="T126" s="9"/>
      <c r="U126" s="4"/>
      <c r="V126" s="4" t="str">
        <f t="shared" si="71"/>
        <v>1T  2       S</v>
      </c>
      <c r="W126" s="4">
        <f t="shared" si="72"/>
        <v>1</v>
      </c>
      <c r="X126" s="33" t="str">
        <f>IF(R126="","",94500+COUNTA($R$3:R126))</f>
        <v/>
      </c>
      <c r="Y126" s="33">
        <f>IF(S126="","",96500+COUNTA($S$3:S126))</f>
        <v>96508</v>
      </c>
      <c r="Z126" s="33"/>
      <c r="AA126" s="6">
        <v>44139.704409722224</v>
      </c>
      <c r="AB126" s="33">
        <f t="shared" si="58"/>
        <v>1001</v>
      </c>
      <c r="AC126" s="33">
        <f>IF(AB126="","",COUNTIF($AB$3:AB126,1001))</f>
        <v>100</v>
      </c>
      <c r="AD126" s="9" t="s">
        <v>101</v>
      </c>
      <c r="AE126" s="33">
        <v>1</v>
      </c>
      <c r="AF126" s="9" t="s">
        <v>28</v>
      </c>
      <c r="AG126" s="9" t="s">
        <v>143</v>
      </c>
      <c r="AH126" s="9"/>
      <c r="AI126" s="9">
        <v>43961</v>
      </c>
      <c r="AJ126" s="9"/>
      <c r="AK126" s="9"/>
      <c r="AL126" s="6"/>
      <c r="AM126" s="4"/>
      <c r="AN126" s="4"/>
      <c r="AO126" s="4"/>
      <c r="AP126" s="4"/>
      <c r="AQ126" s="4" t="str">
        <f>IF(AO126="","",95000+COUNTA($AO$3:AO126))</f>
        <v/>
      </c>
      <c r="AR126" s="4"/>
      <c r="AS126" s="6"/>
      <c r="AT126" s="4"/>
      <c r="AU126" s="4"/>
      <c r="AV126" s="4"/>
      <c r="AW126" s="4"/>
      <c r="AX126" s="4"/>
      <c r="AY126" s="4"/>
      <c r="AZ126" s="4" t="str">
        <f>IF(AV126="","",95200+COUNTA($AV$3:AV126))</f>
        <v/>
      </c>
      <c r="BA126" s="9"/>
      <c r="BB126" s="6"/>
      <c r="BC126" s="4"/>
      <c r="BD126" s="4"/>
      <c r="BE126" s="4"/>
      <c r="BF126" s="4"/>
      <c r="BG126" s="4" t="str">
        <f>IF(BE126="","",95400+COUNTA($BE$3:BE126))</f>
        <v/>
      </c>
      <c r="BH126" s="4"/>
      <c r="BI126" s="4"/>
      <c r="BJ126" s="100">
        <v>44140.706956018519</v>
      </c>
      <c r="BK126" s="101" t="str">
        <f t="shared" si="59"/>
        <v>55551</v>
      </c>
      <c r="BL126" s="101">
        <f t="shared" si="60"/>
        <v>0</v>
      </c>
      <c r="BM126" s="101">
        <f>IF(BQ126="","",COUNTA($BQ$3:BQ126))</f>
        <v>116</v>
      </c>
      <c r="BN126" s="101" t="str">
        <f t="shared" si="61"/>
        <v>1S  2       S</v>
      </c>
      <c r="BO126" s="101">
        <f t="shared" si="62"/>
        <v>1</v>
      </c>
      <c r="BP126" s="101" t="str">
        <f t="shared" si="63"/>
        <v>S</v>
      </c>
      <c r="BQ126" s="101" t="s">
        <v>215</v>
      </c>
      <c r="BR126" s="102" t="str">
        <f t="shared" si="64"/>
        <v/>
      </c>
      <c r="BS126" s="102" t="str">
        <f t="shared" si="65"/>
        <v/>
      </c>
      <c r="BT126" s="102" t="str">
        <f t="shared" si="66"/>
        <v/>
      </c>
      <c r="BU126" s="102" t="str">
        <f t="shared" si="67"/>
        <v/>
      </c>
      <c r="BV126" s="101" t="str">
        <f t="shared" si="68"/>
        <v/>
      </c>
      <c r="BW126" s="101" t="str">
        <f t="shared" si="69"/>
        <v/>
      </c>
      <c r="BX126" s="103">
        <v>2</v>
      </c>
      <c r="BY126" s="101" t="str">
        <f t="shared" si="70"/>
        <v/>
      </c>
      <c r="BZ126" s="6" t="str">
        <f t="shared" si="47"/>
        <v/>
      </c>
      <c r="CA126" s="4" t="str">
        <f t="shared" si="48"/>
        <v/>
      </c>
      <c r="CB126" s="4" t="str">
        <f t="shared" si="49"/>
        <v/>
      </c>
      <c r="CC126" s="4" t="str">
        <f t="shared" si="50"/>
        <v/>
      </c>
      <c r="CD126" s="4" t="str">
        <f>IF(E126=15,IF(F126="S","",N127),IF(E126=11,IF(F126="P","",N125),IF(BX126="",IF(N126="","",N126),IF(BX126=2,"",IF(OR(BX126=0),100000+COUNTIF(BX$3:BX126,0),IF(N126="","",N126))))))</f>
        <v/>
      </c>
      <c r="CE126" s="4" t="str">
        <f t="shared" si="73"/>
        <v/>
      </c>
      <c r="CF126" s="4" t="str">
        <f t="shared" si="74"/>
        <v/>
      </c>
      <c r="CG126" s="4" t="str">
        <f t="shared" si="51"/>
        <v/>
      </c>
      <c r="CH126" s="9" t="str">
        <f t="shared" si="52"/>
        <v/>
      </c>
      <c r="CI126" s="9" t="str">
        <f t="shared" si="53"/>
        <v/>
      </c>
      <c r="CJ126" s="9" t="str">
        <f t="shared" si="54"/>
        <v/>
      </c>
      <c r="CK126" s="4" t="str">
        <f t="shared" si="55"/>
        <v/>
      </c>
      <c r="CL126" s="4" t="str">
        <f t="shared" si="56"/>
        <v/>
      </c>
      <c r="CM126" s="4" t="str">
        <f t="shared" si="57"/>
        <v/>
      </c>
      <c r="CN126" s="4" t="str">
        <f>IF($E126=15,IF($F126="S","",IF(X127=0,"",X127)),IF($E126=11,IF($F126="P","",IF(X125=0,"",X125)),IF($BX126="",IF(X126="","",X126),IF($BX126=2,"",IF(OR($BX126=0),IF(A126="T_Tosai",101000+COUNTIF($BX$3:$BX126,0),""),IF(X126="","",X126))))))</f>
        <v/>
      </c>
      <c r="CO126" s="4" t="str">
        <f>IF($E126=15,IF($F126="S","",IF(Y127=0,"",Y127)),IF($E126=11,IF($F126="P","",IF(Y125=0,"",Y125)),IF($BX126="",IF(Y126="","",Y126),IF($BX126=2,"",IF(OR($BX126=0),IF(A126="T_Kyokyu",102000+COUNTIF($BX$3:$BX126,0),""),IF(Y126="","",Y126))))))</f>
        <v/>
      </c>
      <c r="CP126" s="4" t="str">
        <f>IF($E126=15,IF($F126="S","",IF(Z127=0,"",Z127)),IF($E126=11,IF($F126="P","",IF(Z125=0,"",Z125)),IF($BX126="",IF(Z126="","",Z126),IF($BX126=2,"",IF(OR($BX126=0),IF(B126="T_Sogumi",103000+COUNTIF($BX$3:$BX126,0),""),IF(Z126="","",Z126))))))</f>
        <v/>
      </c>
    </row>
    <row r="127" spans="1:94">
      <c r="A127" s="7" t="s">
        <v>75</v>
      </c>
      <c r="B127" s="49" t="s">
        <v>31</v>
      </c>
      <c r="C127" s="49" t="s">
        <v>209</v>
      </c>
      <c r="D127" s="49" t="s">
        <v>31</v>
      </c>
      <c r="E127" s="3">
        <v>7</v>
      </c>
      <c r="F127" s="3" t="s">
        <v>26</v>
      </c>
      <c r="G127" s="3" t="s">
        <v>28</v>
      </c>
      <c r="H127" s="3" t="s">
        <v>35</v>
      </c>
      <c r="I127" s="16" t="s">
        <v>70</v>
      </c>
      <c r="J127" s="5">
        <v>44139.704409722224</v>
      </c>
      <c r="K127" s="3">
        <v>362</v>
      </c>
      <c r="L127" s="3">
        <v>55551</v>
      </c>
      <c r="M127" s="3">
        <v>0</v>
      </c>
      <c r="N127" s="3">
        <f>IF(AD127="","",94000+COUNTA($AD$3:AD127))</f>
        <v>94112</v>
      </c>
      <c r="O127" s="3" t="s">
        <v>105</v>
      </c>
      <c r="P127" s="3">
        <v>7</v>
      </c>
      <c r="Q127" s="3">
        <v>0</v>
      </c>
      <c r="R127" s="8"/>
      <c r="S127" s="8">
        <v>43962</v>
      </c>
      <c r="T127" s="8"/>
      <c r="U127" s="3"/>
      <c r="V127" s="3" t="str">
        <f t="shared" si="71"/>
        <v>1T  3       P</v>
      </c>
      <c r="W127" s="3">
        <f t="shared" si="72"/>
        <v>7</v>
      </c>
      <c r="X127" s="36" t="str">
        <f>IF(R127="","",94500+COUNTA($R$3:R127))</f>
        <v/>
      </c>
      <c r="Y127" s="36">
        <f>IF(S127="","",96500+COUNTA($S$3:S127))</f>
        <v>96509</v>
      </c>
      <c r="Z127" s="36"/>
      <c r="AA127" s="5">
        <v>44139.704409722224</v>
      </c>
      <c r="AB127" s="36">
        <f t="shared" si="58"/>
        <v>1001</v>
      </c>
      <c r="AC127" s="36">
        <f>IF(AB127="","",COUNTIF($AB$3:AB127,1001))</f>
        <v>101</v>
      </c>
      <c r="AD127" s="8" t="s">
        <v>105</v>
      </c>
      <c r="AE127" s="36">
        <v>7</v>
      </c>
      <c r="AF127" s="8" t="s">
        <v>26</v>
      </c>
      <c r="AG127" s="8" t="s">
        <v>143</v>
      </c>
      <c r="AH127" s="8"/>
      <c r="AI127" s="8">
        <v>43962</v>
      </c>
      <c r="AJ127" s="8"/>
      <c r="AK127" s="8"/>
      <c r="AL127" s="5"/>
      <c r="AM127" s="3"/>
      <c r="AN127" s="3"/>
      <c r="AO127" s="3"/>
      <c r="AP127" s="3"/>
      <c r="AQ127" s="3" t="str">
        <f>IF(AO127="","",95000+COUNTA($AO$3:AO127))</f>
        <v/>
      </c>
      <c r="AR127" s="3"/>
      <c r="AS127" s="5"/>
      <c r="AT127" s="3"/>
      <c r="AU127" s="3"/>
      <c r="AV127" s="3"/>
      <c r="AW127" s="3"/>
      <c r="AX127" s="3"/>
      <c r="AY127" s="3"/>
      <c r="AZ127" s="3" t="str">
        <f>IF(AV127="","",95200+COUNTA($AV$3:AV127))</f>
        <v/>
      </c>
      <c r="BA127" s="8"/>
      <c r="BB127" s="5"/>
      <c r="BC127" s="3"/>
      <c r="BD127" s="3"/>
      <c r="BE127" s="3"/>
      <c r="BF127" s="3"/>
      <c r="BG127" s="3" t="str">
        <f>IF(BE127="","",95400+COUNTA($BE$3:BE127))</f>
        <v/>
      </c>
      <c r="BH127" s="3"/>
      <c r="BI127" s="3"/>
      <c r="BJ127" s="96">
        <v>44140.706956018519</v>
      </c>
      <c r="BK127" s="97" t="str">
        <f t="shared" si="59"/>
        <v>55551</v>
      </c>
      <c r="BL127" s="97">
        <f t="shared" si="60"/>
        <v>0</v>
      </c>
      <c r="BM127" s="97">
        <f>IF(BQ127="","",COUNTA($BQ$3:BQ127))</f>
        <v>117</v>
      </c>
      <c r="BN127" s="97" t="str">
        <f t="shared" si="61"/>
        <v>1S  3       P</v>
      </c>
      <c r="BO127" s="97">
        <f t="shared" si="62"/>
        <v>7</v>
      </c>
      <c r="BP127" s="97" t="str">
        <f t="shared" si="63"/>
        <v>P</v>
      </c>
      <c r="BQ127" s="97" t="s">
        <v>215</v>
      </c>
      <c r="BR127" s="98" t="str">
        <f t="shared" si="64"/>
        <v/>
      </c>
      <c r="BS127" s="98" t="str">
        <f t="shared" si="65"/>
        <v/>
      </c>
      <c r="BT127" s="98" t="str">
        <f t="shared" si="66"/>
        <v/>
      </c>
      <c r="BU127" s="98" t="str">
        <f t="shared" si="67"/>
        <v/>
      </c>
      <c r="BV127" s="97" t="str">
        <f t="shared" si="68"/>
        <v/>
      </c>
      <c r="BW127" s="97" t="str">
        <f t="shared" si="69"/>
        <v/>
      </c>
      <c r="BX127" s="99">
        <v>2</v>
      </c>
      <c r="BY127" s="97" t="str">
        <f t="shared" si="70"/>
        <v/>
      </c>
      <c r="BZ127" s="5" t="str">
        <f t="shared" si="47"/>
        <v/>
      </c>
      <c r="CA127" s="3" t="str">
        <f t="shared" si="48"/>
        <v/>
      </c>
      <c r="CB127" s="3" t="str">
        <f t="shared" si="49"/>
        <v/>
      </c>
      <c r="CC127" s="3" t="str">
        <f t="shared" si="50"/>
        <v/>
      </c>
      <c r="CD127" s="3" t="str">
        <f>IF(E127=15,IF(F127="S","",N128),IF(E127=11,IF(F127="P","",N126),IF(BX127="",IF(N127="","",N127),IF(BX127=2,"",IF(OR(BX127=0),100000+COUNTIF(BX$3:BX127,0),IF(N127="","",N127))))))</f>
        <v/>
      </c>
      <c r="CE127" s="3" t="str">
        <f t="shared" si="73"/>
        <v/>
      </c>
      <c r="CF127" s="3" t="str">
        <f t="shared" si="74"/>
        <v/>
      </c>
      <c r="CG127" s="3" t="str">
        <f t="shared" si="51"/>
        <v/>
      </c>
      <c r="CH127" s="8" t="str">
        <f t="shared" si="52"/>
        <v/>
      </c>
      <c r="CI127" s="8" t="str">
        <f t="shared" si="53"/>
        <v/>
      </c>
      <c r="CJ127" s="8" t="str">
        <f t="shared" si="54"/>
        <v/>
      </c>
      <c r="CK127" s="3" t="str">
        <f t="shared" si="55"/>
        <v/>
      </c>
      <c r="CL127" s="3" t="str">
        <f t="shared" si="56"/>
        <v/>
      </c>
      <c r="CM127" s="3" t="str">
        <f t="shared" si="57"/>
        <v/>
      </c>
      <c r="CN127" s="3" t="str">
        <f>IF($E127=15,IF($F127="S","",IF(X128=0,"",X128)),IF($E127=11,IF($F127="P","",IF(X126=0,"",X126)),IF($BX127="",IF(X127="","",X127),IF($BX127=2,"",IF(OR($BX127=0),IF(A127="T_Tosai",101000+COUNTIF($BX$3:$BX127,0),""),IF(X127="","",X127))))))</f>
        <v/>
      </c>
      <c r="CO127" s="3" t="str">
        <f>IF($E127=15,IF($F127="S","",IF(Y128=0,"",Y128)),IF($E127=11,IF($F127="P","",IF(Y126=0,"",Y126)),IF($BX127="",IF(Y127="","",Y127),IF($BX127=2,"",IF(OR($BX127=0),IF(A127="T_Kyokyu",102000+COUNTIF($BX$3:$BX127,0),""),IF(Y127="","",Y127))))))</f>
        <v/>
      </c>
      <c r="CP127" s="3" t="str">
        <f>IF($E127=15,IF($F127="S","",IF(Z128=0,"",Z128)),IF($E127=11,IF($F127="P","",IF(Z126=0,"",Z126)),IF($BX127="",IF(Z127="","",Z127),IF($BX127=2,"",IF(OR($BX127=0),IF(B127="T_Sogumi",103000+COUNTIF($BX$3:$BX127,0),""),IF(Z127="","",Z127))))))</f>
        <v/>
      </c>
    </row>
    <row r="128" spans="1:94">
      <c r="A128" s="7" t="s">
        <v>75</v>
      </c>
      <c r="B128" s="49" t="s">
        <v>31</v>
      </c>
      <c r="C128" s="49" t="s">
        <v>209</v>
      </c>
      <c r="D128" s="49" t="s">
        <v>31</v>
      </c>
      <c r="E128" s="4">
        <v>7</v>
      </c>
      <c r="F128" s="4" t="s">
        <v>28</v>
      </c>
      <c r="G128" s="4"/>
      <c r="H128" s="4"/>
      <c r="I128" s="17" t="s">
        <v>69</v>
      </c>
      <c r="J128" s="6">
        <v>44139.704409722224</v>
      </c>
      <c r="K128" s="4">
        <v>362</v>
      </c>
      <c r="L128" s="4">
        <v>55551</v>
      </c>
      <c r="M128" s="4">
        <v>0</v>
      </c>
      <c r="N128" s="4">
        <f>IF(AD128="","",94000+COUNTA($AD$3:AD128))</f>
        <v>94113</v>
      </c>
      <c r="O128" s="4" t="s">
        <v>103</v>
      </c>
      <c r="P128" s="4">
        <v>7</v>
      </c>
      <c r="Q128" s="4">
        <v>0</v>
      </c>
      <c r="R128" s="9"/>
      <c r="S128" s="9">
        <v>43962</v>
      </c>
      <c r="T128" s="9"/>
      <c r="U128" s="4"/>
      <c r="V128" s="4" t="str">
        <f t="shared" si="71"/>
        <v>1T  3       S</v>
      </c>
      <c r="W128" s="4">
        <f t="shared" si="72"/>
        <v>7</v>
      </c>
      <c r="X128" s="33" t="str">
        <f>IF(R128="","",94500+COUNTA($R$3:R128))</f>
        <v/>
      </c>
      <c r="Y128" s="33">
        <f>IF(S128="","",96500+COUNTA($S$3:S128))</f>
        <v>96510</v>
      </c>
      <c r="Z128" s="33"/>
      <c r="AA128" s="6">
        <v>44139.704409722224</v>
      </c>
      <c r="AB128" s="33">
        <f t="shared" si="58"/>
        <v>1001</v>
      </c>
      <c r="AC128" s="33">
        <f>IF(AB128="","",COUNTIF($AB$3:AB128,1001))</f>
        <v>102</v>
      </c>
      <c r="AD128" s="9" t="s">
        <v>103</v>
      </c>
      <c r="AE128" s="33">
        <v>7</v>
      </c>
      <c r="AF128" s="9" t="s">
        <v>28</v>
      </c>
      <c r="AG128" s="9" t="s">
        <v>143</v>
      </c>
      <c r="AH128" s="9"/>
      <c r="AI128" s="9">
        <v>43962</v>
      </c>
      <c r="AJ128" s="9"/>
      <c r="AK128" s="9"/>
      <c r="AL128" s="6"/>
      <c r="AM128" s="4"/>
      <c r="AN128" s="4"/>
      <c r="AO128" s="4"/>
      <c r="AP128" s="4"/>
      <c r="AQ128" s="4" t="str">
        <f>IF(AO128="","",95000+COUNTA($AO$3:AO128))</f>
        <v/>
      </c>
      <c r="AR128" s="4"/>
      <c r="AS128" s="6">
        <v>44138.466597222221</v>
      </c>
      <c r="AT128" s="4">
        <v>0</v>
      </c>
      <c r="AU128" s="4">
        <v>55551</v>
      </c>
      <c r="AV128" s="4" t="s">
        <v>103</v>
      </c>
      <c r="AW128" s="4">
        <v>7</v>
      </c>
      <c r="AX128" s="4" t="s">
        <v>49</v>
      </c>
      <c r="AY128" s="4">
        <v>7</v>
      </c>
      <c r="AZ128" s="4">
        <f>IF(AV128="","",95200+COUNTA($AV$3:AV128))</f>
        <v>95207</v>
      </c>
      <c r="BA128" s="9">
        <v>43962</v>
      </c>
      <c r="BB128" s="6"/>
      <c r="BC128" s="4"/>
      <c r="BD128" s="4"/>
      <c r="BE128" s="4"/>
      <c r="BF128" s="4"/>
      <c r="BG128" s="4" t="str">
        <f>IF(BE128="","",95400+COUNTA($BE$3:BE128))</f>
        <v/>
      </c>
      <c r="BH128" s="4"/>
      <c r="BI128" s="4"/>
      <c r="BJ128" s="100">
        <v>44140.706956018519</v>
      </c>
      <c r="BK128" s="101" t="str">
        <f t="shared" si="59"/>
        <v>55551</v>
      </c>
      <c r="BL128" s="101">
        <f t="shared" si="60"/>
        <v>0</v>
      </c>
      <c r="BM128" s="101">
        <f>IF(BQ128="","",COUNTA($BQ$3:BQ128))</f>
        <v>118</v>
      </c>
      <c r="BN128" s="101" t="str">
        <f t="shared" si="61"/>
        <v>1S  3       S</v>
      </c>
      <c r="BO128" s="101">
        <f t="shared" si="62"/>
        <v>7</v>
      </c>
      <c r="BP128" s="101" t="str">
        <f t="shared" si="63"/>
        <v>S</v>
      </c>
      <c r="BQ128" s="101" t="s">
        <v>348</v>
      </c>
      <c r="BR128" s="102" t="str">
        <f t="shared" si="64"/>
        <v/>
      </c>
      <c r="BS128" s="102">
        <f t="shared" si="65"/>
        <v>43962</v>
      </c>
      <c r="BT128" s="102" t="str">
        <f t="shared" si="66"/>
        <v/>
      </c>
      <c r="BU128" s="102" t="str">
        <f t="shared" si="67"/>
        <v/>
      </c>
      <c r="BV128" s="101" t="str">
        <f t="shared" si="68"/>
        <v>1T  3       S</v>
      </c>
      <c r="BW128" s="101">
        <f t="shared" si="69"/>
        <v>7</v>
      </c>
      <c r="BX128" s="103"/>
      <c r="BY128" s="101" t="str">
        <f t="shared" si="70"/>
        <v/>
      </c>
      <c r="BZ128" s="6">
        <f t="shared" si="47"/>
        <v>44139.704409722224</v>
      </c>
      <c r="CA128" s="4">
        <f t="shared" si="48"/>
        <v>362</v>
      </c>
      <c r="CB128" s="4">
        <f t="shared" si="49"/>
        <v>55551</v>
      </c>
      <c r="CC128" s="4">
        <f t="shared" si="50"/>
        <v>0</v>
      </c>
      <c r="CD128" s="4">
        <f>IF(E128=15,IF(F128="S","",N129),IF(E128=11,IF(F128="P","",N127),IF(BX128="",IF(N128="","",N128),IF(BX128=2,"",IF(OR(BX128=0),100000+COUNTIF(BX$3:BX128,0),IF(N128="","",N128))))))</f>
        <v>94113</v>
      </c>
      <c r="CE128" s="4" t="str">
        <f t="shared" si="73"/>
        <v>1S  3       S</v>
      </c>
      <c r="CF128" s="4">
        <f t="shared" si="74"/>
        <v>7</v>
      </c>
      <c r="CG128" s="4">
        <f t="shared" si="51"/>
        <v>0</v>
      </c>
      <c r="CH128" s="9" t="str">
        <f t="shared" si="52"/>
        <v/>
      </c>
      <c r="CI128" s="9">
        <f t="shared" si="53"/>
        <v>43962</v>
      </c>
      <c r="CJ128" s="9" t="str">
        <f t="shared" si="54"/>
        <v/>
      </c>
      <c r="CK128" s="4" t="str">
        <f t="shared" si="55"/>
        <v/>
      </c>
      <c r="CL128" s="4" t="str">
        <f t="shared" si="56"/>
        <v>1T  3       S</v>
      </c>
      <c r="CM128" s="4">
        <f t="shared" si="57"/>
        <v>7</v>
      </c>
      <c r="CN128" s="4" t="str">
        <f>IF($E128=15,IF($F128="S","",IF(X129=0,"",X129)),IF($E128=11,IF($F128="P","",IF(X127=0,"",X127)),IF($BX128="",IF(X128="","",X128),IF($BX128=2,"",IF(OR($BX128=0),IF(A128="T_Tosai",101000+COUNTIF($BX$3:$BX128,0),""),IF(X128="","",X128))))))</f>
        <v/>
      </c>
      <c r="CO128" s="4">
        <f>IF($E128=15,IF($F128="S","",IF(Y129=0,"",Y129)),IF($E128=11,IF($F128="P","",IF(Y127=0,"",Y127)),IF($BX128="",IF(Y128="","",Y128),IF($BX128=2,"",IF(OR($BX128=0),IF(A128="T_Kyokyu",102000+COUNTIF($BX$3:$BX128,0),""),IF(Y128="","",Y128))))))</f>
        <v>96510</v>
      </c>
      <c r="CP128" s="4" t="str">
        <f>IF($E128=15,IF($F128="S","",IF(Z129=0,"",Z129)),IF($E128=11,IF($F128="P","",IF(Z127=0,"",Z127)),IF($BX128="",IF(Z128="","",Z128),IF($BX128=2,"",IF(OR($BX128=0),IF(B128="T_Sogumi",103000+COUNTIF($BX$3:$BX128,0),""),IF(Z128="","",Z128))))))</f>
        <v/>
      </c>
    </row>
    <row r="129" spans="1:94">
      <c r="A129" s="7" t="s">
        <v>75</v>
      </c>
      <c r="B129" s="49" t="s">
        <v>31</v>
      </c>
      <c r="C129" s="49" t="s">
        <v>209</v>
      </c>
      <c r="D129" s="49" t="s">
        <v>31</v>
      </c>
      <c r="E129" s="3">
        <v>8</v>
      </c>
      <c r="F129" s="3" t="s">
        <v>26</v>
      </c>
      <c r="G129" s="3" t="s">
        <v>31</v>
      </c>
      <c r="H129" s="3" t="s">
        <v>36</v>
      </c>
      <c r="I129" s="16" t="s">
        <v>70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94114</v>
      </c>
      <c r="O129" s="3" t="s">
        <v>112</v>
      </c>
      <c r="P129" s="3">
        <v>7</v>
      </c>
      <c r="Q129" s="3">
        <v>0</v>
      </c>
      <c r="R129" s="8"/>
      <c r="S129" s="8">
        <v>43963</v>
      </c>
      <c r="T129" s="8"/>
      <c r="U129" s="3"/>
      <c r="V129" s="3" t="str">
        <f t="shared" si="71"/>
        <v>1T  4       P</v>
      </c>
      <c r="W129" s="3">
        <f t="shared" si="72"/>
        <v>7</v>
      </c>
      <c r="X129" s="36" t="str">
        <f>IF(R129="","",94500+COUNTA($R$3:R129))</f>
        <v/>
      </c>
      <c r="Y129" s="36">
        <f>IF(S129="","",96500+COUNTA($S$3:S129))</f>
        <v>96511</v>
      </c>
      <c r="Z129" s="36"/>
      <c r="AA129" s="5">
        <v>44139.704409722224</v>
      </c>
      <c r="AB129" s="36">
        <f t="shared" si="58"/>
        <v>1001</v>
      </c>
      <c r="AC129" s="36">
        <f>IF(AB129="","",COUNTIF($AB$3:AB129,1001))</f>
        <v>103</v>
      </c>
      <c r="AD129" s="8" t="s">
        <v>112</v>
      </c>
      <c r="AE129" s="36">
        <v>7</v>
      </c>
      <c r="AF129" s="8" t="s">
        <v>26</v>
      </c>
      <c r="AG129" s="8" t="s">
        <v>143</v>
      </c>
      <c r="AH129" s="8"/>
      <c r="AI129" s="8">
        <v>43963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/>
      <c r="AT129" s="3"/>
      <c r="AU129" s="3"/>
      <c r="AV129" s="3"/>
      <c r="AW129" s="3"/>
      <c r="AX129" s="3"/>
      <c r="AY129" s="3"/>
      <c r="AZ129" s="3" t="str">
        <f>IF(AV129="","",95200+COUNTA($AV$3:AV129))</f>
        <v/>
      </c>
      <c r="BA129" s="8"/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96">
        <v>44140.706956018519</v>
      </c>
      <c r="BK129" s="97" t="str">
        <f t="shared" si="59"/>
        <v>55551</v>
      </c>
      <c r="BL129" s="97">
        <f t="shared" si="60"/>
        <v>0</v>
      </c>
      <c r="BM129" s="97">
        <f>IF(BQ129="","",COUNTA($BQ$3:BQ129))</f>
        <v>119</v>
      </c>
      <c r="BN129" s="97" t="str">
        <f t="shared" si="61"/>
        <v>1S  4       P</v>
      </c>
      <c r="BO129" s="97">
        <f t="shared" si="62"/>
        <v>7</v>
      </c>
      <c r="BP129" s="97" t="str">
        <f t="shared" si="63"/>
        <v>P</v>
      </c>
      <c r="BQ129" s="97" t="s">
        <v>215</v>
      </c>
      <c r="BR129" s="98" t="str">
        <f t="shared" si="64"/>
        <v/>
      </c>
      <c r="BS129" s="98" t="str">
        <f t="shared" si="65"/>
        <v/>
      </c>
      <c r="BT129" s="98" t="str">
        <f t="shared" si="66"/>
        <v/>
      </c>
      <c r="BU129" s="98" t="str">
        <f t="shared" si="67"/>
        <v/>
      </c>
      <c r="BV129" s="97" t="str">
        <f t="shared" si="68"/>
        <v/>
      </c>
      <c r="BW129" s="97" t="str">
        <f t="shared" si="69"/>
        <v/>
      </c>
      <c r="BX129" s="99">
        <v>2</v>
      </c>
      <c r="BY129" s="97" t="str">
        <f t="shared" si="70"/>
        <v/>
      </c>
      <c r="BZ129" s="5" t="str">
        <f t="shared" si="47"/>
        <v/>
      </c>
      <c r="CA129" s="3" t="str">
        <f t="shared" si="48"/>
        <v/>
      </c>
      <c r="CB129" s="3" t="str">
        <f t="shared" si="49"/>
        <v/>
      </c>
      <c r="CC129" s="3" t="str">
        <f t="shared" si="50"/>
        <v/>
      </c>
      <c r="CD129" s="3" t="str">
        <f>IF(E129=15,IF(F129="S","",N130),IF(E129=11,IF(F129="P","",N128),IF(BX129="",IF(N129="","",N129),IF(BX129=2,"",IF(OR(BX129=0),100000+COUNTIF(BX$3:BX129,0),IF(N129="","",N129))))))</f>
        <v/>
      </c>
      <c r="CE129" s="3" t="str">
        <f t="shared" si="73"/>
        <v/>
      </c>
      <c r="CF129" s="3" t="str">
        <f t="shared" si="74"/>
        <v/>
      </c>
      <c r="CG129" s="3" t="str">
        <f t="shared" si="51"/>
        <v/>
      </c>
      <c r="CH129" s="8" t="str">
        <f t="shared" si="52"/>
        <v/>
      </c>
      <c r="CI129" s="8" t="str">
        <f t="shared" si="53"/>
        <v/>
      </c>
      <c r="CJ129" s="8" t="str">
        <f t="shared" si="54"/>
        <v/>
      </c>
      <c r="CK129" s="3" t="str">
        <f t="shared" si="55"/>
        <v/>
      </c>
      <c r="CL129" s="3" t="str">
        <f t="shared" si="56"/>
        <v/>
      </c>
      <c r="CM129" s="3" t="str">
        <f t="shared" si="57"/>
        <v/>
      </c>
      <c r="CN129" s="3" t="str">
        <f>IF($E129=15,IF($F129="S","",IF(X130=0,"",X130)),IF($E129=11,IF($F129="P","",IF(X128=0,"",X128)),IF($BX129="",IF(X129="","",X129),IF($BX129=2,"",IF(OR($BX129=0),IF(A129="T_Tosai",101000+COUNTIF($BX$3:$BX129,0),""),IF(X129="","",X129))))))</f>
        <v/>
      </c>
      <c r="CO129" s="3" t="str">
        <f>IF($E129=15,IF($F129="S","",IF(Y130=0,"",Y130)),IF($E129=11,IF($F129="P","",IF(Y128=0,"",Y128)),IF($BX129="",IF(Y129="","",Y129),IF($BX129=2,"",IF(OR($BX129=0),IF(A129="T_Kyokyu",102000+COUNTIF($BX$3:$BX129,0),""),IF(Y129="","",Y129))))))</f>
        <v/>
      </c>
      <c r="CP129" s="3" t="str">
        <f>IF($E129=15,IF($F129="S","",IF(Z130=0,"",Z130)),IF($E129=11,IF($F129="P","",IF(Z128=0,"",Z128)),IF($BX129="",IF(Z129="","",Z129),IF($BX129=2,"",IF(OR($BX129=0),IF(B129="T_Sogumi",103000+COUNTIF($BX$3:$BX129,0),""),IF(Z129="","",Z129))))))</f>
        <v/>
      </c>
    </row>
    <row r="130" spans="1:94">
      <c r="A130" s="7" t="s">
        <v>75</v>
      </c>
      <c r="B130" s="49" t="s">
        <v>31</v>
      </c>
      <c r="C130" s="49" t="s">
        <v>209</v>
      </c>
      <c r="D130" s="49" t="s">
        <v>31</v>
      </c>
      <c r="E130" s="4">
        <v>8</v>
      </c>
      <c r="F130" s="4" t="s">
        <v>28</v>
      </c>
      <c r="G130" s="4"/>
      <c r="H130" s="4"/>
      <c r="I130" s="17" t="s">
        <v>70</v>
      </c>
      <c r="J130" s="6">
        <v>44139.704409722224</v>
      </c>
      <c r="K130" s="4">
        <v>362</v>
      </c>
      <c r="L130" s="4">
        <v>55551</v>
      </c>
      <c r="M130" s="4">
        <v>0</v>
      </c>
      <c r="N130" s="4">
        <f>IF(AD130="","",94000+COUNTA($AD$3:AD130))</f>
        <v>94115</v>
      </c>
      <c r="O130" s="4" t="s">
        <v>113</v>
      </c>
      <c r="P130" s="4">
        <v>7</v>
      </c>
      <c r="Q130" s="4">
        <v>0</v>
      </c>
      <c r="R130" s="9"/>
      <c r="S130" s="9">
        <v>43963</v>
      </c>
      <c r="T130" s="9"/>
      <c r="U130" s="4"/>
      <c r="V130" s="4" t="str">
        <f t="shared" si="71"/>
        <v>1T  4       S</v>
      </c>
      <c r="W130" s="4">
        <f t="shared" si="72"/>
        <v>7</v>
      </c>
      <c r="X130" s="33" t="str">
        <f>IF(R130="","",94500+COUNTA($R$3:R130))</f>
        <v/>
      </c>
      <c r="Y130" s="33">
        <f>IF(S130="","",96500+COUNTA($S$3:S130))</f>
        <v>96512</v>
      </c>
      <c r="Z130" s="33"/>
      <c r="AA130" s="6">
        <v>44139.704409722224</v>
      </c>
      <c r="AB130" s="33">
        <f t="shared" si="58"/>
        <v>1001</v>
      </c>
      <c r="AC130" s="33">
        <f>IF(AB130="","",COUNTIF($AB$3:AB130,1001))</f>
        <v>104</v>
      </c>
      <c r="AD130" s="9" t="s">
        <v>113</v>
      </c>
      <c r="AE130" s="33">
        <v>7</v>
      </c>
      <c r="AF130" s="9" t="s">
        <v>28</v>
      </c>
      <c r="AG130" s="9" t="s">
        <v>143</v>
      </c>
      <c r="AH130" s="9"/>
      <c r="AI130" s="9">
        <v>43963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/>
      <c r="AT130" s="4"/>
      <c r="AU130" s="4"/>
      <c r="AV130" s="4"/>
      <c r="AW130" s="4"/>
      <c r="AX130" s="4"/>
      <c r="AY130" s="4"/>
      <c r="AZ130" s="4" t="str">
        <f>IF(AV130="","",95200+COUNTA($AV$3:AV130))</f>
        <v/>
      </c>
      <c r="BA130" s="9"/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100">
        <v>44140.706956018519</v>
      </c>
      <c r="BK130" s="101" t="str">
        <f t="shared" si="59"/>
        <v>55551</v>
      </c>
      <c r="BL130" s="101">
        <f t="shared" si="60"/>
        <v>0</v>
      </c>
      <c r="BM130" s="101">
        <f>IF(BQ130="","",COUNTA($BQ$3:BQ130))</f>
        <v>120</v>
      </c>
      <c r="BN130" s="101" t="str">
        <f t="shared" si="61"/>
        <v>1S  4       S</v>
      </c>
      <c r="BO130" s="101">
        <f t="shared" si="62"/>
        <v>7</v>
      </c>
      <c r="BP130" s="101" t="str">
        <f t="shared" si="63"/>
        <v>S</v>
      </c>
      <c r="BQ130" s="101" t="s">
        <v>215</v>
      </c>
      <c r="BR130" s="102" t="str">
        <f t="shared" si="64"/>
        <v/>
      </c>
      <c r="BS130" s="102" t="str">
        <f t="shared" si="65"/>
        <v/>
      </c>
      <c r="BT130" s="102" t="str">
        <f t="shared" si="66"/>
        <v/>
      </c>
      <c r="BU130" s="102" t="str">
        <f t="shared" si="67"/>
        <v/>
      </c>
      <c r="BV130" s="101" t="str">
        <f t="shared" si="68"/>
        <v/>
      </c>
      <c r="BW130" s="101" t="str">
        <f t="shared" si="69"/>
        <v/>
      </c>
      <c r="BX130" s="103">
        <v>2</v>
      </c>
      <c r="BY130" s="101" t="str">
        <f t="shared" si="70"/>
        <v/>
      </c>
      <c r="BZ130" s="6" t="str">
        <f t="shared" si="47"/>
        <v/>
      </c>
      <c r="CA130" s="4" t="str">
        <f t="shared" si="48"/>
        <v/>
      </c>
      <c r="CB130" s="4" t="str">
        <f t="shared" si="49"/>
        <v/>
      </c>
      <c r="CC130" s="4" t="str">
        <f t="shared" si="50"/>
        <v/>
      </c>
      <c r="CD130" s="4" t="str">
        <f>IF(E130=15,IF(F130="S","",N131),IF(E130=11,IF(F130="P","",N129),IF(BX130="",IF(N130="","",N130),IF(BX130=2,"",IF(OR(BX130=0),100000+COUNTIF(BX$3:BX130,0),IF(N130="","",N130))))))</f>
        <v/>
      </c>
      <c r="CE130" s="4" t="str">
        <f t="shared" si="73"/>
        <v/>
      </c>
      <c r="CF130" s="4" t="str">
        <f t="shared" si="74"/>
        <v/>
      </c>
      <c r="CG130" s="4" t="str">
        <f t="shared" si="51"/>
        <v/>
      </c>
      <c r="CH130" s="9" t="str">
        <f t="shared" si="52"/>
        <v/>
      </c>
      <c r="CI130" s="9" t="str">
        <f t="shared" si="53"/>
        <v/>
      </c>
      <c r="CJ130" s="9" t="str">
        <f t="shared" si="54"/>
        <v/>
      </c>
      <c r="CK130" s="4" t="str">
        <f t="shared" si="55"/>
        <v/>
      </c>
      <c r="CL130" s="4" t="str">
        <f t="shared" si="56"/>
        <v/>
      </c>
      <c r="CM130" s="4" t="str">
        <f t="shared" si="57"/>
        <v/>
      </c>
      <c r="CN130" s="4" t="str">
        <f>IF($E130=15,IF($F130="S","",IF(X131=0,"",X131)),IF($E130=11,IF($F130="P","",IF(X129=0,"",X129)),IF($BX130="",IF(X130="","",X130),IF($BX130=2,"",IF(OR($BX130=0),IF(A130="T_Tosai",101000+COUNTIF($BX$3:$BX130,0),""),IF(X130="","",X130))))))</f>
        <v/>
      </c>
      <c r="CO130" s="4" t="str">
        <f>IF($E130=15,IF($F130="S","",IF(Y131=0,"",Y131)),IF($E130=11,IF($F130="P","",IF(Y129=0,"",Y129)),IF($BX130="",IF(Y130="","",Y130),IF($BX130=2,"",IF(OR($BX130=0),IF(A130="T_Kyokyu",102000+COUNTIF($BX$3:$BX130,0),""),IF(Y130="","",Y130))))))</f>
        <v/>
      </c>
      <c r="CP130" s="4" t="str">
        <f>IF($E130=15,IF($F130="S","",IF(Z131=0,"",Z131)),IF($E130=11,IF($F130="P","",IF(Z129=0,"",Z129)),IF($BX130="",IF(Z130="","",Z130),IF($BX130=2,"",IF(OR($BX130=0),IF(B130="T_Sogumi",103000+COUNTIF($BX$3:$BX130,0),""),IF(Z130="","",Z130))))))</f>
        <v/>
      </c>
    </row>
    <row r="131" spans="1:94">
      <c r="A131" s="7" t="s">
        <v>75</v>
      </c>
      <c r="B131" s="49" t="s">
        <v>31</v>
      </c>
      <c r="C131" s="49" t="s">
        <v>209</v>
      </c>
      <c r="D131" s="49" t="s">
        <v>31</v>
      </c>
      <c r="E131" s="2">
        <v>9</v>
      </c>
      <c r="F131" s="2" t="s">
        <v>26</v>
      </c>
      <c r="G131" s="2" t="s">
        <v>25</v>
      </c>
      <c r="H131" s="2" t="s">
        <v>37</v>
      </c>
      <c r="I131" s="14" t="s">
        <v>69</v>
      </c>
      <c r="J131" s="12">
        <v>44139.704409722224</v>
      </c>
      <c r="K131" s="2">
        <v>362</v>
      </c>
      <c r="L131" s="2">
        <v>55551</v>
      </c>
      <c r="M131" s="2">
        <v>0</v>
      </c>
      <c r="N131" s="2">
        <f>IF(AD131="","",94000+COUNTA($AD$3:AD131))</f>
        <v>94116</v>
      </c>
      <c r="O131" s="2" t="s">
        <v>114</v>
      </c>
      <c r="P131" s="2">
        <v>7</v>
      </c>
      <c r="Q131" s="2">
        <v>0</v>
      </c>
      <c r="R131" s="10"/>
      <c r="S131" s="10">
        <v>43963</v>
      </c>
      <c r="T131" s="10"/>
      <c r="U131" s="2"/>
      <c r="V131" s="2" t="str">
        <f t="shared" si="71"/>
        <v>1T  5       P</v>
      </c>
      <c r="W131" s="2">
        <f t="shared" si="72"/>
        <v>7</v>
      </c>
      <c r="X131" s="35" t="str">
        <f>IF(R131="","",94500+COUNTA($R$3:R131))</f>
        <v/>
      </c>
      <c r="Y131" s="35">
        <f>IF(S131="","",96500+COUNTA($S$3:S131))</f>
        <v>96513</v>
      </c>
      <c r="Z131" s="35"/>
      <c r="AA131" s="12">
        <v>44139.704409722224</v>
      </c>
      <c r="AB131" s="35">
        <f t="shared" si="58"/>
        <v>1001</v>
      </c>
      <c r="AC131" s="35">
        <f>IF(AB131="","",COUNTIF($AB$3:AB131,1001))</f>
        <v>105</v>
      </c>
      <c r="AD131" s="10" t="s">
        <v>114</v>
      </c>
      <c r="AE131" s="35">
        <v>7</v>
      </c>
      <c r="AF131" s="10" t="s">
        <v>26</v>
      </c>
      <c r="AG131" s="10" t="s">
        <v>143</v>
      </c>
      <c r="AH131" s="10"/>
      <c r="AI131" s="10">
        <v>43963</v>
      </c>
      <c r="AJ131" s="10"/>
      <c r="AK131" s="10"/>
      <c r="AL131" s="12"/>
      <c r="AM131" s="2"/>
      <c r="AN131" s="2"/>
      <c r="AO131" s="2"/>
      <c r="AP131" s="2"/>
      <c r="AQ131" s="2" t="str">
        <f>IF(AO131="","",95000+COUNTA($AO$3:AO131))</f>
        <v/>
      </c>
      <c r="AR131" s="2"/>
      <c r="AS131" s="12">
        <v>44138.466597222221</v>
      </c>
      <c r="AT131" s="2">
        <v>0</v>
      </c>
      <c r="AU131" s="2">
        <v>55551</v>
      </c>
      <c r="AV131" s="2" t="s">
        <v>104</v>
      </c>
      <c r="AW131" s="2">
        <v>7</v>
      </c>
      <c r="AX131" s="2" t="s">
        <v>53</v>
      </c>
      <c r="AY131" s="2">
        <v>7</v>
      </c>
      <c r="AZ131" s="2">
        <f>IF(AV131="","",95200+COUNTA($AV$3:AV131))</f>
        <v>95208</v>
      </c>
      <c r="BA131" s="10">
        <v>43963</v>
      </c>
      <c r="BB131" s="12"/>
      <c r="BC131" s="2"/>
      <c r="BD131" s="2"/>
      <c r="BE131" s="2"/>
      <c r="BF131" s="2"/>
      <c r="BG131" s="2" t="str">
        <f>IF(BE131="","",95400+COUNTA($BE$3:BE131))</f>
        <v/>
      </c>
      <c r="BH131" s="2"/>
      <c r="BI131" s="2"/>
      <c r="BJ131" s="89">
        <v>44140.706956018519</v>
      </c>
      <c r="BK131" s="90" t="str">
        <f t="shared" si="59"/>
        <v>55551</v>
      </c>
      <c r="BL131" s="90">
        <f t="shared" si="60"/>
        <v>0</v>
      </c>
      <c r="BM131" s="90">
        <f>IF(BQ131="","",COUNTA($BQ$3:BQ131))</f>
        <v>121</v>
      </c>
      <c r="BN131" s="90" t="str">
        <f t="shared" si="61"/>
        <v>1S  5       C</v>
      </c>
      <c r="BO131" s="90">
        <f t="shared" si="62"/>
        <v>7</v>
      </c>
      <c r="BP131" s="90" t="str">
        <f t="shared" si="63"/>
        <v>C</v>
      </c>
      <c r="BQ131" s="90" t="s">
        <v>216</v>
      </c>
      <c r="BR131" s="91" t="str">
        <f t="shared" si="64"/>
        <v/>
      </c>
      <c r="BS131" s="91">
        <f t="shared" si="65"/>
        <v>43963</v>
      </c>
      <c r="BT131" s="91" t="str">
        <f t="shared" si="66"/>
        <v/>
      </c>
      <c r="BU131" s="91" t="str">
        <f t="shared" si="67"/>
        <v/>
      </c>
      <c r="BV131" s="90" t="str">
        <f t="shared" si="68"/>
        <v>1T  5       C</v>
      </c>
      <c r="BW131" s="90">
        <f t="shared" si="69"/>
        <v>7</v>
      </c>
      <c r="BX131" s="84">
        <v>1</v>
      </c>
      <c r="BY131" s="90" t="str">
        <f t="shared" si="70"/>
        <v>1S  5       P</v>
      </c>
      <c r="BZ131" s="12">
        <f t="shared" si="47"/>
        <v>44160.640208333331</v>
      </c>
      <c r="CA131" s="2">
        <f t="shared" si="48"/>
        <v>362</v>
      </c>
      <c r="CB131" s="2">
        <f t="shared" si="49"/>
        <v>55551</v>
      </c>
      <c r="CC131" s="2">
        <f t="shared" si="50"/>
        <v>0</v>
      </c>
      <c r="CD131" s="2">
        <f>IF(E131=15,IF(F131="S","",N132),IF(E131=11,IF(F131="P","",N130),IF(BX131="",IF(N131="","",N131),IF(BX131=2,"",IF(OR(BX131=0),100000+COUNTIF(BX$3:BX131,0),IF(N131="","",N131))))))</f>
        <v>94116</v>
      </c>
      <c r="CE131" s="2" t="str">
        <f t="shared" si="73"/>
        <v>1S  5       C</v>
      </c>
      <c r="CF131" s="2">
        <f t="shared" si="74"/>
        <v>7</v>
      </c>
      <c r="CG131" s="2">
        <f t="shared" si="51"/>
        <v>0</v>
      </c>
      <c r="CH131" s="10" t="str">
        <f t="shared" si="52"/>
        <v/>
      </c>
      <c r="CI131" s="10">
        <f t="shared" si="53"/>
        <v>43963</v>
      </c>
      <c r="CJ131" s="10" t="str">
        <f t="shared" si="54"/>
        <v/>
      </c>
      <c r="CK131" s="2" t="str">
        <f t="shared" si="55"/>
        <v/>
      </c>
      <c r="CL131" s="2" t="str">
        <f t="shared" si="56"/>
        <v>1T  5       C</v>
      </c>
      <c r="CM131" s="2">
        <f t="shared" si="57"/>
        <v>7</v>
      </c>
      <c r="CN131" s="2" t="str">
        <f>IF($E131=15,IF($F131="S","",IF(X132=0,"",X132)),IF($E131=11,IF($F131="P","",IF(X130=0,"",X130)),IF($BX131="",IF(X131="","",X131),IF($BX131=2,"",IF(OR($BX131=0),IF(A131="T_Tosai",101000+COUNTIF($BX$3:$BX131,0),""),IF(X131="","",X131))))))</f>
        <v/>
      </c>
      <c r="CO131" s="2">
        <f>IF($E131=15,IF($F131="S","",IF(Y132=0,"",Y132)),IF($E131=11,IF($F131="P","",IF(Y130=0,"",Y130)),IF($BX131="",IF(Y131="","",Y131),IF($BX131=2,"",IF(OR($BX131=0),IF(A131="T_Kyokyu",102000+COUNTIF($BX$3:$BX131,0),""),IF(Y131="","",Y131))))))</f>
        <v>96513</v>
      </c>
      <c r="CP131" s="2" t="str">
        <f>IF($E131=15,IF($F131="S","",IF(Z132=0,"",Z132)),IF($E131=11,IF($F131="P","",IF(Z130=0,"",Z130)),IF($BX131="",IF(Z131="","",Z131),IF($BX131=2,"",IF(OR($BX131=0),IF(B131="T_Sogumi",103000+COUNTIF($BX$3:$BX131,0),""),IF(Z131="","",Z131))))))</f>
        <v/>
      </c>
    </row>
    <row r="132" spans="1:94">
      <c r="A132" s="7" t="s">
        <v>75</v>
      </c>
      <c r="B132" s="49" t="s">
        <v>31</v>
      </c>
      <c r="C132" s="49" t="s">
        <v>209</v>
      </c>
      <c r="D132" s="49" t="s">
        <v>31</v>
      </c>
      <c r="E132" s="3">
        <v>10</v>
      </c>
      <c r="F132" s="3" t="s">
        <v>26</v>
      </c>
      <c r="G132" s="3" t="s">
        <v>26</v>
      </c>
      <c r="H132" s="3" t="s">
        <v>38</v>
      </c>
      <c r="I132" s="16" t="s">
        <v>69</v>
      </c>
      <c r="J132" s="5">
        <v>44139.704409722224</v>
      </c>
      <c r="K132" s="3">
        <v>362</v>
      </c>
      <c r="L132" s="3">
        <v>55551</v>
      </c>
      <c r="M132" s="3">
        <v>0</v>
      </c>
      <c r="N132" s="3">
        <f>IF(AD132="","",94000+COUNTA($AD$3:AD132))</f>
        <v>94117</v>
      </c>
      <c r="O132" s="3" t="s">
        <v>105</v>
      </c>
      <c r="P132" s="3">
        <v>6</v>
      </c>
      <c r="Q132" s="3">
        <v>0</v>
      </c>
      <c r="R132" s="8"/>
      <c r="S132" s="8">
        <v>43964</v>
      </c>
      <c r="T132" s="8"/>
      <c r="U132" s="3"/>
      <c r="V132" s="3" t="str">
        <f t="shared" si="71"/>
        <v>1T  3       P</v>
      </c>
      <c r="W132" s="3">
        <f t="shared" si="72"/>
        <v>6</v>
      </c>
      <c r="X132" s="36" t="str">
        <f>IF(R132="","",94500+COUNTA($R$3:R132))</f>
        <v/>
      </c>
      <c r="Y132" s="36">
        <f>IF(S132="","",96500+COUNTA($S$3:S132))</f>
        <v>96514</v>
      </c>
      <c r="Z132" s="36"/>
      <c r="AA132" s="5">
        <v>44139.704409722224</v>
      </c>
      <c r="AB132" s="36">
        <f t="shared" si="58"/>
        <v>1001</v>
      </c>
      <c r="AC132" s="36">
        <f>IF(AB132="","",COUNTIF($AB$3:AB132,1001))</f>
        <v>106</v>
      </c>
      <c r="AD132" s="8" t="s">
        <v>105</v>
      </c>
      <c r="AE132" s="36">
        <v>6</v>
      </c>
      <c r="AF132" s="8" t="s">
        <v>26</v>
      </c>
      <c r="AG132" s="8" t="s">
        <v>143</v>
      </c>
      <c r="AH132" s="8"/>
      <c r="AI132" s="8">
        <v>43964</v>
      </c>
      <c r="AJ132" s="8"/>
      <c r="AK132" s="8"/>
      <c r="AL132" s="5"/>
      <c r="AM132" s="3"/>
      <c r="AN132" s="3"/>
      <c r="AO132" s="3"/>
      <c r="AP132" s="3"/>
      <c r="AQ132" s="3" t="str">
        <f>IF(AO132="","",95000+COUNTA($AO$3:AO132))</f>
        <v/>
      </c>
      <c r="AR132" s="3"/>
      <c r="AS132" s="5">
        <v>44138.466597222221</v>
      </c>
      <c r="AT132" s="3">
        <v>0</v>
      </c>
      <c r="AU132" s="3">
        <v>55551</v>
      </c>
      <c r="AV132" s="3" t="s">
        <v>105</v>
      </c>
      <c r="AW132" s="3">
        <v>6</v>
      </c>
      <c r="AX132" s="3" t="s">
        <v>58</v>
      </c>
      <c r="AY132" s="3">
        <v>6</v>
      </c>
      <c r="AZ132" s="3">
        <f>IF(AV132="","",95200+COUNTA($AV$3:AV132))</f>
        <v>95209</v>
      </c>
      <c r="BA132" s="8">
        <v>43964</v>
      </c>
      <c r="BB132" s="5"/>
      <c r="BC132" s="3"/>
      <c r="BD132" s="3"/>
      <c r="BE132" s="3"/>
      <c r="BF132" s="3"/>
      <c r="BG132" s="3" t="str">
        <f>IF(BE132="","",95400+COUNTA($BE$3:BE132))</f>
        <v/>
      </c>
      <c r="BH132" s="3"/>
      <c r="BI132" s="3"/>
      <c r="BJ132" s="96">
        <v>44140.706956018519</v>
      </c>
      <c r="BK132" s="97" t="str">
        <f t="shared" si="59"/>
        <v>55551</v>
      </c>
      <c r="BL132" s="97">
        <f t="shared" si="60"/>
        <v>0</v>
      </c>
      <c r="BM132" s="97">
        <f>IF(BQ132="","",COUNTA($BQ$3:BQ132))</f>
        <v>122</v>
      </c>
      <c r="BN132" s="97" t="str">
        <f t="shared" si="61"/>
        <v>1S  3       P</v>
      </c>
      <c r="BO132" s="97">
        <f t="shared" si="62"/>
        <v>6</v>
      </c>
      <c r="BP132" s="97" t="str">
        <f t="shared" si="63"/>
        <v>P</v>
      </c>
      <c r="BQ132" s="97" t="s">
        <v>348</v>
      </c>
      <c r="BR132" s="98" t="str">
        <f t="shared" si="64"/>
        <v/>
      </c>
      <c r="BS132" s="98">
        <f t="shared" si="65"/>
        <v>43964</v>
      </c>
      <c r="BT132" s="98" t="str">
        <f t="shared" si="66"/>
        <v/>
      </c>
      <c r="BU132" s="98" t="str">
        <f t="shared" si="67"/>
        <v/>
      </c>
      <c r="BV132" s="97" t="str">
        <f t="shared" si="68"/>
        <v>1T  3       P</v>
      </c>
      <c r="BW132" s="97">
        <f t="shared" si="69"/>
        <v>6</v>
      </c>
      <c r="BX132" s="99"/>
      <c r="BY132" s="97" t="str">
        <f t="shared" si="70"/>
        <v/>
      </c>
      <c r="BZ132" s="5">
        <f t="shared" ref="BZ132:BZ195" si="75">IF(E132=15,IF(F132="S","",DATE(2020,11,25)+TIME(15,21,54)),IF(E132=11,IF(F132="P","",DATE(2020,11,25)+TIME(15,21,54)),IF(BX132="",IF(J132="","",J132),IF(BX132=2,"",IF(OR(BX132=0,BX132=1),DATE(2020,11,25)+TIME(15,21,54),IF(J132="","",J132))))))</f>
        <v>44139.704409722224</v>
      </c>
      <c r="CA132" s="3">
        <f t="shared" ref="CA132:CA195" si="76">IF(E132=15,IF(F132="S","",362),IF(E132=11,IF(F132="P","",362),IF(BX132=2,"",IF(OR(BX132=0,BX132=1),362,IF(K132="","",K132)))))</f>
        <v>362</v>
      </c>
      <c r="CB132" s="3">
        <f t="shared" ref="CB132:CB195" si="77">IF(E132=15,IF(F132="S","",55551),IF(E132=11,IF(F132="P","",55551),IF(BX132=2,"",IF(OR(BX132=0,BX132=1),55551,IF(L132="","",L132)))))</f>
        <v>55551</v>
      </c>
      <c r="CC132" s="3">
        <f t="shared" ref="CC132:CC195" si="78">IF(E132=15,IF(F132="S","",0),IF(E132=11,IF(F132="P","",0),IF(BX132=2,"",IF(OR(BX132=0,BX132=1),0,IF(M132="","",M132)))))</f>
        <v>0</v>
      </c>
      <c r="CD132" s="3">
        <f>IF(E132=15,IF(F132="S","",N133),IF(E132=11,IF(F132="P","",N131),IF(BX132="",IF(N132="","",N132),IF(BX132=2,"",IF(OR(BX132=0),100000+COUNTIF(BX$3:BX132,0),IF(N132="","",N132))))))</f>
        <v>94117</v>
      </c>
      <c r="CE132" s="3" t="str">
        <f t="shared" si="73"/>
        <v>1S  3       P</v>
      </c>
      <c r="CF132" s="3">
        <f t="shared" si="74"/>
        <v>6</v>
      </c>
      <c r="CG132" s="3">
        <f t="shared" ref="CG132:CG195" si="79">IF(E132=15,IF(F132="S","",0),IF(E132=11,IF(F132="P","",0),IF(BX132=2,"",IF(OR(BX132=0,BX132=1),0,IF(Q132="","",Q132)))))</f>
        <v>0</v>
      </c>
      <c r="CH132" s="8" t="str">
        <f t="shared" ref="CH132:CH195" si="80">IF($E132=15,IF($F132="S","",IF(AR132="","",AR132)),IF($E132=11,IF($F132="P","",IF(AR132="","",AR132)),IF($BX132="",IF(R132="","",R132),IF($BX132=2,"",IF(OR($BX132=0,$BX132=1),IF(AR132="","",AR132),IF(R132="","",R132))))))</f>
        <v/>
      </c>
      <c r="CI132" s="8">
        <f t="shared" ref="CI132:CI195" si="81">IF($E132=15,IF($F132="S","",IF(BA132="","",BA132)),IF($E132=11,IF($F132="P","",IF(BA132="","",BA132)),IF($BX132="",IF(S132="","",S132),IF($BX132=2,"",IF(OR($BX132=0,$BX132=1),IF(BA132="","",BA132),IF(S132="","",S132))))))</f>
        <v>43964</v>
      </c>
      <c r="CJ132" s="8" t="str">
        <f t="shared" ref="CJ132:CJ195" si="82">IF($E132=15,IF($F132="S","",IF(BH132="","",BH132)),IF($E132=11,IF($F132="P","",IF(BH132="","",BH132)),IF($BX132="",IF(T132="","",T132),IF($BX132=2,"",IF(OR($BX132=0,$BX132=1),IF(BH132="","",BH132),IF(T132="","",T132))))))</f>
        <v/>
      </c>
      <c r="CK132" s="3" t="str">
        <f t="shared" ref="CK132:CK195" si="83">IF(B132="T_Sogumi",IF($E132=15,IF($F132="S","",BI132-BH132+1),IF($E132=11,IF($F132="P","",BI132-BH132+1),IF($BX132="",BI132-BH132+1,IF($BX132=2,"",BI132-BH132+1)))),"")</f>
        <v/>
      </c>
      <c r="CL132" s="3" t="str">
        <f t="shared" ref="CL132:CL195" si="84">IF($E132=15,IF($F132="S","",IF(AX132="","",AX132)),IF($E132=11,IF($F132="P","",IF(AX132="","",AX132)),IF($BX132="",IF(V132="","",V132),IF($BX132=2,"",IF(OR($BX132=0,$BX132=1),IF(AX132="","",AX132),IF(V132="","",V132))))))</f>
        <v>1T  3       P</v>
      </c>
      <c r="CM132" s="3">
        <f t="shared" ref="CM132:CM195" si="85">IF($E132=15,IF($F132="S","",IF(AY132="","",AY132)),IF($E132=11,IF($F132="P","",IF(AY132="","",AY132)),IF($BX132="",IF(W132="","",W132),IF($BX132=2,"",IF(OR($BX132=0,$BX132=1),IF(AY132="","",AY132),IF(W132="","",W132))))))</f>
        <v>6</v>
      </c>
      <c r="CN132" s="3" t="str">
        <f>IF($E132=15,IF($F132="S","",IF(X133=0,"",X133)),IF($E132=11,IF($F132="P","",IF(X131=0,"",X131)),IF($BX132="",IF(X132="","",X132),IF($BX132=2,"",IF(OR($BX132=0),IF(A132="T_Tosai",101000+COUNTIF($BX$3:$BX132,0),""),IF(X132="","",X132))))))</f>
        <v/>
      </c>
      <c r="CO132" s="3">
        <f>IF($E132=15,IF($F132="S","",IF(Y133=0,"",Y133)),IF($E132=11,IF($F132="P","",IF(Y131=0,"",Y131)),IF($BX132="",IF(Y132="","",Y132),IF($BX132=2,"",IF(OR($BX132=0),IF(A132="T_Kyokyu",102000+COUNTIF($BX$3:$BX132,0),""),IF(Y132="","",Y132))))))</f>
        <v>96514</v>
      </c>
      <c r="CP132" s="3" t="str">
        <f>IF($E132=15,IF($F132="S","",IF(Z133=0,"",Z133)),IF($E132=11,IF($F132="P","",IF(Z131=0,"",Z131)),IF($BX132="",IF(Z132="","",Z132),IF($BX132=2,"",IF(OR($BX132=0),IF(B132="T_Sogumi",103000+COUNTIF($BX$3:$BX132,0),""),IF(Z132="","",Z132))))))</f>
        <v/>
      </c>
    </row>
    <row r="133" spans="1:94">
      <c r="A133" s="7" t="s">
        <v>75</v>
      </c>
      <c r="B133" s="49" t="s">
        <v>31</v>
      </c>
      <c r="C133" s="49" t="s">
        <v>209</v>
      </c>
      <c r="D133" s="49" t="s">
        <v>31</v>
      </c>
      <c r="E133" s="4">
        <v>10</v>
      </c>
      <c r="F133" s="4"/>
      <c r="G133" s="4" t="s">
        <v>28</v>
      </c>
      <c r="H133" s="4"/>
      <c r="I133" s="17" t="s">
        <v>70</v>
      </c>
      <c r="J133" s="4"/>
      <c r="K133" s="4"/>
      <c r="L133" s="4"/>
      <c r="M133" s="4"/>
      <c r="N133" s="4" t="str">
        <f>IF(AD133="","",94000+COUNTA($AD$3:AD133))</f>
        <v/>
      </c>
      <c r="O133" s="4"/>
      <c r="P133" s="4"/>
      <c r="Q133" s="4"/>
      <c r="R133" s="9"/>
      <c r="S133" s="9"/>
      <c r="T133" s="9"/>
      <c r="U133" s="4"/>
      <c r="V133" s="4" t="str">
        <f t="shared" si="71"/>
        <v/>
      </c>
      <c r="W133" s="4" t="str">
        <f t="shared" si="72"/>
        <v/>
      </c>
      <c r="X133" s="33" t="str">
        <f>IF(R133="","",94500+COUNTA($R$3:R133))</f>
        <v/>
      </c>
      <c r="Y133" s="33" t="str">
        <f>IF(S133="","",96500+COUNTA($S$3:S133))</f>
        <v/>
      </c>
      <c r="Z133" s="33"/>
      <c r="AA133" s="6" t="s">
        <v>134</v>
      </c>
      <c r="AB133" s="33" t="str">
        <f t="shared" si="58"/>
        <v/>
      </c>
      <c r="AC133" s="33" t="str">
        <f>IF(AB133="","",COUNTIF($AB$3:AB133,1001))</f>
        <v/>
      </c>
      <c r="AD133" s="9" t="s">
        <v>134</v>
      </c>
      <c r="AE133" s="33" t="s">
        <v>134</v>
      </c>
      <c r="AF133" s="9" t="s">
        <v>134</v>
      </c>
      <c r="AG133" s="9" t="s">
        <v>134</v>
      </c>
      <c r="AH133" s="9"/>
      <c r="AI133" s="9" t="s">
        <v>134</v>
      </c>
      <c r="AJ133" s="9"/>
      <c r="AK133" s="9"/>
      <c r="AL133" s="6"/>
      <c r="AM133" s="4"/>
      <c r="AN133" s="4"/>
      <c r="AO133" s="4"/>
      <c r="AP133" s="4"/>
      <c r="AQ133" s="4" t="str">
        <f>IF(AO133="","",95000+COUNTA($AO$3:AO133))</f>
        <v/>
      </c>
      <c r="AR133" s="4"/>
      <c r="AS133" s="6">
        <v>44138.466597222221</v>
      </c>
      <c r="AT133" s="4">
        <v>0</v>
      </c>
      <c r="AU133" s="4">
        <v>55551</v>
      </c>
      <c r="AV133" s="4" t="s">
        <v>103</v>
      </c>
      <c r="AW133" s="4">
        <v>6</v>
      </c>
      <c r="AX133" s="4" t="s">
        <v>59</v>
      </c>
      <c r="AY133" s="4">
        <v>6</v>
      </c>
      <c r="AZ133" s="4">
        <f>IF(AV133="","",95200+COUNTA($AV$3:AV133))</f>
        <v>95210</v>
      </c>
      <c r="BA133" s="9">
        <v>43965</v>
      </c>
      <c r="BB133" s="6"/>
      <c r="BC133" s="4"/>
      <c r="BD133" s="4"/>
      <c r="BE133" s="4"/>
      <c r="BF133" s="4"/>
      <c r="BG133" s="4" t="str">
        <f>IF(BE133="","",95400+COUNTA($BE$3:BE133))</f>
        <v/>
      </c>
      <c r="BH133" s="4"/>
      <c r="BI133" s="4"/>
      <c r="BJ133" s="100">
        <v>44140.706956018519</v>
      </c>
      <c r="BK133" s="101" t="str">
        <f t="shared" si="59"/>
        <v>55551</v>
      </c>
      <c r="BL133" s="101">
        <f t="shared" si="60"/>
        <v>0</v>
      </c>
      <c r="BM133" s="101">
        <f>IF(BQ133="","",COUNTA($BQ$3:BQ133))</f>
        <v>123</v>
      </c>
      <c r="BN133" s="101" t="str">
        <f t="shared" si="61"/>
        <v>1S  3       S</v>
      </c>
      <c r="BO133" s="101">
        <f t="shared" si="62"/>
        <v>6</v>
      </c>
      <c r="BP133" s="101" t="str">
        <f t="shared" si="63"/>
        <v>S</v>
      </c>
      <c r="BQ133" s="101" t="s">
        <v>143</v>
      </c>
      <c r="BR133" s="102" t="str">
        <f t="shared" si="64"/>
        <v/>
      </c>
      <c r="BS133" s="102">
        <f t="shared" si="65"/>
        <v>43965</v>
      </c>
      <c r="BT133" s="102" t="str">
        <f t="shared" si="66"/>
        <v/>
      </c>
      <c r="BU133" s="102" t="str">
        <f t="shared" si="67"/>
        <v/>
      </c>
      <c r="BV133" s="101" t="str">
        <f t="shared" si="68"/>
        <v>1T  3       S</v>
      </c>
      <c r="BW133" s="101">
        <f t="shared" si="69"/>
        <v>6</v>
      </c>
      <c r="BX133" s="103">
        <v>0</v>
      </c>
      <c r="BY133" s="101" t="str">
        <f t="shared" si="70"/>
        <v/>
      </c>
      <c r="BZ133" s="6">
        <f t="shared" si="75"/>
        <v>44160.640208333331</v>
      </c>
      <c r="CA133" s="4">
        <f t="shared" si="76"/>
        <v>362</v>
      </c>
      <c r="CB133" s="4">
        <f t="shared" si="77"/>
        <v>55551</v>
      </c>
      <c r="CC133" s="4">
        <f t="shared" si="78"/>
        <v>0</v>
      </c>
      <c r="CD133" s="4">
        <f>IF(E133=15,IF(F133="S","",N134),IF(E133=11,IF(F133="P","",N132),IF(BX133="",IF(N133="","",N133),IF(BX133=2,"",IF(OR(BX133=0),100000+COUNTIF(BX$3:BX133,0),IF(N133="","",N133))))))</f>
        <v>100017</v>
      </c>
      <c r="CE133" s="4" t="str">
        <f t="shared" si="73"/>
        <v>1S  3       S</v>
      </c>
      <c r="CF133" s="4">
        <f t="shared" si="74"/>
        <v>6</v>
      </c>
      <c r="CG133" s="4">
        <f t="shared" si="79"/>
        <v>0</v>
      </c>
      <c r="CH133" s="9" t="str">
        <f t="shared" si="80"/>
        <v/>
      </c>
      <c r="CI133" s="9">
        <f t="shared" si="81"/>
        <v>43965</v>
      </c>
      <c r="CJ133" s="9" t="str">
        <f t="shared" si="82"/>
        <v/>
      </c>
      <c r="CK133" s="4" t="str">
        <f t="shared" si="83"/>
        <v/>
      </c>
      <c r="CL133" s="4" t="str">
        <f t="shared" si="84"/>
        <v>1T  3       S</v>
      </c>
      <c r="CM133" s="4">
        <f t="shared" si="85"/>
        <v>6</v>
      </c>
      <c r="CN133" s="4" t="str">
        <f>IF($E133=15,IF($F133="S","",IF(X134=0,"",X134)),IF($E133=11,IF($F133="P","",IF(X132=0,"",X132)),IF($BX133="",IF(X133="","",X133),IF($BX133=2,"",IF(OR($BX133=0),IF(A133="T_Tosai",101000+COUNTIF($BX$3:$BX133,0),""),IF(X133="","",X133))))))</f>
        <v/>
      </c>
      <c r="CO133" s="4">
        <f>IF($E133=15,IF($F133="S","",IF(Y134=0,"",Y134)),IF($E133=11,IF($F133="P","",IF(Y132=0,"",Y132)),IF($BX133="",IF(Y133="","",Y133),IF($BX133=2,"",IF(OR($BX133=0),IF(A133="T_Kyokyu",102000+COUNTIF($BX$3:$BX133,0),""),IF(Y133="","",Y133))))))</f>
        <v>102017</v>
      </c>
      <c r="CP133" s="4" t="str">
        <f>IF($E133=15,IF($F133="S","",IF(Z134=0,"",Z134)),IF($E133=11,IF($F133="P","",IF(Z132=0,"",Z132)),IF($BX133="",IF(Z133="","",Z133),IF($BX133=2,"",IF(OR($BX133=0),IF(B133="T_Sogumi",103000+COUNTIF($BX$3:$BX133,0),""),IF(Z133="","",Z133))))))</f>
        <v/>
      </c>
    </row>
    <row r="134" spans="1:94">
      <c r="A134" s="7" t="s">
        <v>75</v>
      </c>
      <c r="B134" s="49" t="s">
        <v>31</v>
      </c>
      <c r="C134" s="49" t="s">
        <v>209</v>
      </c>
      <c r="D134" s="49" t="s">
        <v>31</v>
      </c>
      <c r="E134" s="3">
        <v>11</v>
      </c>
      <c r="F134" s="3" t="s">
        <v>26</v>
      </c>
      <c r="G134" s="3" t="s">
        <v>31</v>
      </c>
      <c r="H134" s="3" t="s">
        <v>39</v>
      </c>
      <c r="I134" s="16" t="s">
        <v>70</v>
      </c>
      <c r="J134" s="5">
        <v>44139.704409722224</v>
      </c>
      <c r="K134" s="3">
        <v>362</v>
      </c>
      <c r="L134" s="3">
        <v>55551</v>
      </c>
      <c r="M134" s="3">
        <v>0</v>
      </c>
      <c r="N134" s="3">
        <f>IF(AD134="","",94000+COUNTA($AD$3:AD134))</f>
        <v>94119</v>
      </c>
      <c r="O134" s="3" t="s">
        <v>239</v>
      </c>
      <c r="P134" s="3">
        <v>6</v>
      </c>
      <c r="Q134" s="3">
        <v>0</v>
      </c>
      <c r="R134" s="8"/>
      <c r="S134" s="8">
        <v>43966</v>
      </c>
      <c r="T134" s="8"/>
      <c r="U134" s="3"/>
      <c r="V134" s="3" t="str">
        <f t="shared" si="71"/>
        <v>1T  31      P</v>
      </c>
      <c r="W134" s="3">
        <f t="shared" si="72"/>
        <v>6</v>
      </c>
      <c r="X134" s="36" t="str">
        <f>IF(R134="","",94500+COUNTA($R$3:R134))</f>
        <v/>
      </c>
      <c r="Y134" s="36">
        <f>IF(S134="","",96500+COUNTA($S$3:S134))</f>
        <v>96515</v>
      </c>
      <c r="Z134" s="36"/>
      <c r="AA134" s="5">
        <v>44139.704409722224</v>
      </c>
      <c r="AB134" s="36">
        <f t="shared" si="58"/>
        <v>1001</v>
      </c>
      <c r="AC134" s="36">
        <f>IF(AB134="","",COUNTIF($AB$3:AB134,1001))</f>
        <v>107</v>
      </c>
      <c r="AD134" s="8" t="s">
        <v>239</v>
      </c>
      <c r="AE134" s="36">
        <v>6</v>
      </c>
      <c r="AF134" s="8" t="s">
        <v>26</v>
      </c>
      <c r="AG134" s="8" t="s">
        <v>143</v>
      </c>
      <c r="AH134" s="8"/>
      <c r="AI134" s="8">
        <v>43966</v>
      </c>
      <c r="AJ134" s="8"/>
      <c r="AK134" s="8"/>
      <c r="AL134" s="5"/>
      <c r="AM134" s="3"/>
      <c r="AN134" s="3"/>
      <c r="AO134" s="3"/>
      <c r="AP134" s="3"/>
      <c r="AQ134" s="3" t="str">
        <f>IF(AO134="","",95000+COUNTA($AO$3:AO134))</f>
        <v/>
      </c>
      <c r="AR134" s="3"/>
      <c r="AS134" s="5"/>
      <c r="AT134" s="3"/>
      <c r="AU134" s="3"/>
      <c r="AV134" s="3"/>
      <c r="AW134" s="3"/>
      <c r="AX134" s="3"/>
      <c r="AY134" s="3"/>
      <c r="AZ134" s="3" t="str">
        <f>IF(AV134="","",95200+COUNTA($AV$3:AV134))</f>
        <v/>
      </c>
      <c r="BA134" s="8"/>
      <c r="BB134" s="5"/>
      <c r="BC134" s="3"/>
      <c r="BD134" s="3"/>
      <c r="BE134" s="3"/>
      <c r="BF134" s="3"/>
      <c r="BG134" s="3" t="str">
        <f>IF(BE134="","",95400+COUNTA($BE$3:BE134))</f>
        <v/>
      </c>
      <c r="BH134" s="3"/>
      <c r="BI134" s="3"/>
      <c r="BJ134" s="56"/>
      <c r="BK134" s="26" t="str">
        <f t="shared" si="59"/>
        <v/>
      </c>
      <c r="BL134" s="26" t="str">
        <f t="shared" si="60"/>
        <v/>
      </c>
      <c r="BM134" s="26" t="str">
        <f>IF(BQ134="","",COUNTA($BQ$3:BQ134))</f>
        <v/>
      </c>
      <c r="BN134" s="26" t="str">
        <f t="shared" si="61"/>
        <v/>
      </c>
      <c r="BO134" s="26" t="str">
        <f t="shared" si="62"/>
        <v/>
      </c>
      <c r="BP134" s="26" t="str">
        <f t="shared" si="63"/>
        <v/>
      </c>
      <c r="BQ134" s="26"/>
      <c r="BR134" s="75" t="str">
        <f t="shared" si="64"/>
        <v/>
      </c>
      <c r="BS134" s="75" t="str">
        <f t="shared" si="65"/>
        <v/>
      </c>
      <c r="BT134" s="75" t="str">
        <f t="shared" si="66"/>
        <v/>
      </c>
      <c r="BU134" s="75" t="str">
        <f t="shared" si="67"/>
        <v/>
      </c>
      <c r="BV134" s="26" t="str">
        <f t="shared" si="68"/>
        <v/>
      </c>
      <c r="BW134" s="26" t="str">
        <f t="shared" si="69"/>
        <v/>
      </c>
      <c r="BX134" s="99"/>
      <c r="BY134" s="26" t="str">
        <f t="shared" si="70"/>
        <v/>
      </c>
      <c r="BZ134" s="5" t="str">
        <f t="shared" si="75"/>
        <v/>
      </c>
      <c r="CA134" s="3" t="str">
        <f t="shared" si="76"/>
        <v/>
      </c>
      <c r="CB134" s="3" t="str">
        <f t="shared" si="77"/>
        <v/>
      </c>
      <c r="CC134" s="3" t="str">
        <f t="shared" si="78"/>
        <v/>
      </c>
      <c r="CD134" s="3" t="str">
        <f>IF(E134=15,IF(F134="S","",N135),IF(E134=11,IF(F134="P","",N133),IF(BX134="",IF(N134="","",N134),IF(BX134=2,"",IF(OR(BX134=0),100000+COUNTIF(BX$3:BX134,0),IF(N134="","",N134))))))</f>
        <v/>
      </c>
      <c r="CE134" s="3" t="str">
        <f t="shared" si="73"/>
        <v/>
      </c>
      <c r="CF134" s="3" t="str">
        <f t="shared" si="74"/>
        <v/>
      </c>
      <c r="CG134" s="3" t="str">
        <f t="shared" si="79"/>
        <v/>
      </c>
      <c r="CH134" s="8" t="str">
        <f t="shared" si="80"/>
        <v/>
      </c>
      <c r="CI134" s="8" t="str">
        <f t="shared" si="81"/>
        <v/>
      </c>
      <c r="CJ134" s="8" t="str">
        <f t="shared" si="82"/>
        <v/>
      </c>
      <c r="CK134" s="3" t="str">
        <f t="shared" si="83"/>
        <v/>
      </c>
      <c r="CL134" s="3" t="str">
        <f t="shared" si="84"/>
        <v/>
      </c>
      <c r="CM134" s="3" t="str">
        <f t="shared" si="85"/>
        <v/>
      </c>
      <c r="CN134" s="3" t="str">
        <f>IF($E134=15,IF($F134="S","",IF(X135=0,"",X135)),IF($E134=11,IF($F134="P","",IF(X133=0,"",X133)),IF($BX134="",IF(X134="","",X134),IF($BX134=2,"",IF(OR($BX134=0),IF(A134="T_Tosai",101000+COUNTIF($BX$3:$BX134,0),""),IF(X134="","",X134))))))</f>
        <v/>
      </c>
      <c r="CO134" s="3" t="str">
        <f>IF($E134=15,IF($F134="S","",IF(Y135=0,"",Y135)),IF($E134=11,IF($F134="P","",IF(Y133=0,"",Y133)),IF($BX134="",IF(Y134="","",Y134),IF($BX134=2,"",IF(OR($BX134=0),IF(A134="T_Kyokyu",102000+COUNTIF($BX$3:$BX134,0),""),IF(Y134="","",Y134))))))</f>
        <v/>
      </c>
      <c r="CP134" s="3" t="str">
        <f>IF($E134=15,IF($F134="S","",IF(Z135=0,"",Z135)),IF($E134=11,IF($F134="P","",IF(Z133=0,"",Z133)),IF($BX134="",IF(Z134="","",Z134),IF($BX134=2,"",IF(OR($BX134=0),IF(B134="T_Sogumi",103000+COUNTIF($BX$3:$BX134,0),""),IF(Z134="","",Z134))))))</f>
        <v/>
      </c>
    </row>
    <row r="135" spans="1:94">
      <c r="A135" s="7" t="s">
        <v>75</v>
      </c>
      <c r="B135" s="49" t="s">
        <v>31</v>
      </c>
      <c r="C135" s="49" t="s">
        <v>209</v>
      </c>
      <c r="D135" s="49" t="s">
        <v>31</v>
      </c>
      <c r="E135" s="4">
        <v>11</v>
      </c>
      <c r="F135" s="4" t="s">
        <v>31</v>
      </c>
      <c r="G135" s="4" t="s">
        <v>28</v>
      </c>
      <c r="H135" s="4"/>
      <c r="I135" s="21" t="s">
        <v>69</v>
      </c>
      <c r="J135" s="4"/>
      <c r="K135" s="4"/>
      <c r="L135" s="4"/>
      <c r="M135" s="4"/>
      <c r="N135" s="4" t="str">
        <f>IF(AD135="","",94000+COUNTA($AD$3:AD135))</f>
        <v/>
      </c>
      <c r="O135" s="4"/>
      <c r="P135" s="4"/>
      <c r="Q135" s="4"/>
      <c r="R135" s="9"/>
      <c r="S135" s="9"/>
      <c r="T135" s="9"/>
      <c r="U135" s="4"/>
      <c r="V135" s="4" t="str">
        <f t="shared" si="71"/>
        <v/>
      </c>
      <c r="W135" s="4" t="str">
        <f t="shared" si="72"/>
        <v/>
      </c>
      <c r="X135" s="33" t="str">
        <f>IF(R135="","",94500+COUNTA($R$3:R135))</f>
        <v/>
      </c>
      <c r="Y135" s="33" t="str">
        <f>IF(S135="","",96500+COUNTA($S$3:S135))</f>
        <v/>
      </c>
      <c r="Z135" s="33"/>
      <c r="AA135" s="6" t="s">
        <v>134</v>
      </c>
      <c r="AB135" s="33" t="str">
        <f t="shared" ref="AB135:AB173" si="86">IF(LEN(AD135)&gt;3,1001,"")</f>
        <v/>
      </c>
      <c r="AC135" s="33" t="str">
        <f>IF(AB135="","",COUNTIF($AB$3:AB135,1001))</f>
        <v/>
      </c>
      <c r="AD135" s="9" t="s">
        <v>134</v>
      </c>
      <c r="AE135" s="33" t="s">
        <v>134</v>
      </c>
      <c r="AF135" s="9" t="s">
        <v>134</v>
      </c>
      <c r="AG135" s="9" t="s">
        <v>134</v>
      </c>
      <c r="AH135" s="9"/>
      <c r="AI135" s="9" t="s">
        <v>134</v>
      </c>
      <c r="AJ135" s="9"/>
      <c r="AK135" s="9"/>
      <c r="AL135" s="6"/>
      <c r="AM135" s="4"/>
      <c r="AN135" s="4"/>
      <c r="AO135" s="4"/>
      <c r="AP135" s="4"/>
      <c r="AQ135" s="4" t="str">
        <f>IF(AO135="","",95000+COUNTA($AO$3:AO135))</f>
        <v/>
      </c>
      <c r="AR135" s="4"/>
      <c r="AS135" s="6">
        <v>44138.466597222221</v>
      </c>
      <c r="AT135" s="4">
        <v>0</v>
      </c>
      <c r="AU135" s="4">
        <v>55551</v>
      </c>
      <c r="AV135" s="4" t="s">
        <v>240</v>
      </c>
      <c r="AW135" s="4">
        <v>6</v>
      </c>
      <c r="AX135" s="4" t="s">
        <v>238</v>
      </c>
      <c r="AY135" s="4">
        <v>6</v>
      </c>
      <c r="AZ135" s="4">
        <f>IF(AV135="","",95200+COUNTA($AV$3:AV135))</f>
        <v>95211</v>
      </c>
      <c r="BA135" s="9">
        <v>43966</v>
      </c>
      <c r="BB135" s="6"/>
      <c r="BC135" s="4"/>
      <c r="BD135" s="4"/>
      <c r="BE135" s="4"/>
      <c r="BF135" s="4"/>
      <c r="BG135" s="4" t="str">
        <f>IF(BE135="","",95400+COUNTA($BE$3:BE135))</f>
        <v/>
      </c>
      <c r="BH135" s="4"/>
      <c r="BI135" s="4"/>
      <c r="BJ135" s="55">
        <v>44140.706956018519</v>
      </c>
      <c r="BK135" s="27" t="str">
        <f t="shared" ref="BK135:BK173" si="87">IF(BQ135="","","55551")</f>
        <v>55551</v>
      </c>
      <c r="BL135" s="27">
        <f t="shared" ref="BL135:BL173" si="88">IF(BQ135="","",0)</f>
        <v>0</v>
      </c>
      <c r="BM135" s="27">
        <f>IF(BQ135="","",COUNTA($BQ$3:BQ135))</f>
        <v>124</v>
      </c>
      <c r="BN135" s="27" t="str">
        <f t="shared" ref="BN135:BN173" si="89">IF(LEN(BQ135)=0,"",IF(BX135=2,O135,IF(A135="T_Tosai",AO135,AV135)))</f>
        <v>1S  31      S</v>
      </c>
      <c r="BO135" s="27">
        <f t="shared" ref="BO135:BO173" si="90">IF(LEN(BQ135)=0,"",IF(BX135=2,P135,IF(A135="T_Tosai",AP135,AW135)))</f>
        <v>6</v>
      </c>
      <c r="BP135" s="27" t="str">
        <f t="shared" ref="BP135:BP173" si="91">IF(LEN(BN135)&gt;0,MID(BN135,13,1),"")</f>
        <v>S</v>
      </c>
      <c r="BQ135" s="27" t="s">
        <v>217</v>
      </c>
      <c r="BR135" s="76" t="str">
        <f t="shared" ref="BR135:BR173" si="92">IF(OR(BX135=2,LEN(BQ135)=0,A135&lt;&gt;"T_Tosai"),"",AR135)</f>
        <v/>
      </c>
      <c r="BS135" s="76">
        <f t="shared" ref="BS135:BS173" si="93">IF(OR(BX135=2,LEN(BQ135)=0,A135&lt;&gt;"T_Kyokyu"),"",BA135)</f>
        <v>43966</v>
      </c>
      <c r="BT135" s="76" t="str">
        <f t="shared" ref="BT135:BT173" si="94">IF(OR(BX135=2,LEN(BQ135)=0,B135&lt;&gt;"T_Sogumi"),"",BH135)</f>
        <v/>
      </c>
      <c r="BU135" s="76" t="str">
        <f t="shared" ref="BU135:BU173" si="95">IF(OR(BX135=2,LEN(BQ135)=0,B135&lt;&gt;"T_Sogumi"),"",BI135)</f>
        <v/>
      </c>
      <c r="BV135" s="27" t="str">
        <f t="shared" ref="BV135:BV173" si="96">IF(OR(BX135=2,LEN(BQ135)=0,A135&lt;&gt;"T_Kyokyu"),"",AX135)</f>
        <v>1T  31      S</v>
      </c>
      <c r="BW135" s="27">
        <f t="shared" ref="BW135:BW173" si="97">IF(OR(BX135=2,LEN(BQ135)=0,A135&lt;&gt;"T_Kyokyu"),"",AY135)</f>
        <v>6</v>
      </c>
      <c r="BX135" s="103">
        <v>1</v>
      </c>
      <c r="BY135" s="27" t="str">
        <f t="shared" si="70"/>
        <v>1S  31      P</v>
      </c>
      <c r="BZ135" s="6">
        <f t="shared" si="75"/>
        <v>44160.640208333331</v>
      </c>
      <c r="CA135" s="4">
        <f t="shared" si="76"/>
        <v>362</v>
      </c>
      <c r="CB135" s="4">
        <f t="shared" si="77"/>
        <v>55551</v>
      </c>
      <c r="CC135" s="4">
        <f t="shared" si="78"/>
        <v>0</v>
      </c>
      <c r="CD135" s="4">
        <f>IF(E135=15,IF(F135="S","",N136),IF(E135=11,IF(F135="P","",N134),IF(BX135="",IF(N135="","",N135),IF(BX135=2,"",IF(OR(BX135=0),100000+COUNTIF(BX$3:BX135,0),IF(N135="","",N135))))))</f>
        <v>94119</v>
      </c>
      <c r="CE135" s="4" t="str">
        <f t="shared" si="73"/>
        <v>1S  31      S</v>
      </c>
      <c r="CF135" s="4">
        <f t="shared" si="74"/>
        <v>6</v>
      </c>
      <c r="CG135" s="4">
        <f t="shared" si="79"/>
        <v>0</v>
      </c>
      <c r="CH135" s="9" t="str">
        <f t="shared" si="80"/>
        <v/>
      </c>
      <c r="CI135" s="9">
        <f t="shared" si="81"/>
        <v>43966</v>
      </c>
      <c r="CJ135" s="9" t="str">
        <f t="shared" si="82"/>
        <v/>
      </c>
      <c r="CK135" s="4" t="str">
        <f t="shared" si="83"/>
        <v/>
      </c>
      <c r="CL135" s="4" t="str">
        <f t="shared" si="84"/>
        <v>1T  31      S</v>
      </c>
      <c r="CM135" s="4">
        <f t="shared" si="85"/>
        <v>6</v>
      </c>
      <c r="CN135" s="4" t="str">
        <f>IF($E135=15,IF($F135="S","",IF(X136=0,"",X136)),IF($E135=11,IF($F135="P","",IF(X134=0,"",X134)),IF($BX135="",IF(X135="","",X135),IF($BX135=2,"",IF(OR($BX135=0),IF(A135="T_Tosai",101000+COUNTIF($BX$3:$BX135,0),""),IF(X135="","",X135))))))</f>
        <v/>
      </c>
      <c r="CO135" s="4">
        <f>IF($E135=15,IF($F135="S","",IF(Y136=0,"",Y136)),IF($E135=11,IF($F135="P","",IF(Y134=0,"",Y134)),IF($BX135="",IF(Y135="","",Y135),IF($BX135=2,"",IF(OR($BX135=0),IF(A135="T_Kyokyu",102000+COUNTIF($BX$3:$BX135,0),""),IF(Y135="","",Y135))))))</f>
        <v>96515</v>
      </c>
      <c r="CP135" s="4" t="str">
        <f>IF($E135=15,IF($F135="S","",IF(Z136=0,"",Z136)),IF($E135=11,IF($F135="P","",IF(Z134=0,"",Z134)),IF($BX135="",IF(Z135="","",Z135),IF($BX135=2,"",IF(OR($BX135=0),IF(B135="T_Sogumi",103000+COUNTIF($BX$3:$BX135,0),""),IF(Z135="","",Z135))))))</f>
        <v/>
      </c>
    </row>
    <row r="136" spans="1:94">
      <c r="A136" s="7" t="s">
        <v>75</v>
      </c>
      <c r="B136" s="49" t="s">
        <v>31</v>
      </c>
      <c r="C136" s="49" t="s">
        <v>209</v>
      </c>
      <c r="D136" s="49" t="s">
        <v>31</v>
      </c>
      <c r="E136" s="2">
        <v>12</v>
      </c>
      <c r="F136" s="2" t="s">
        <v>26</v>
      </c>
      <c r="G136" s="2" t="s">
        <v>31</v>
      </c>
      <c r="H136" s="2" t="s">
        <v>40</v>
      </c>
      <c r="I136" s="14" t="s">
        <v>70</v>
      </c>
      <c r="J136" s="12">
        <v>44139.704409722224</v>
      </c>
      <c r="K136" s="2">
        <v>362</v>
      </c>
      <c r="L136" s="2">
        <v>55551</v>
      </c>
      <c r="M136" s="2">
        <v>0</v>
      </c>
      <c r="N136" s="2">
        <f>IF(AD136="","",94000+COUNTA($AD$3:AD136))</f>
        <v>94121</v>
      </c>
      <c r="O136" s="2" t="s">
        <v>112</v>
      </c>
      <c r="P136" s="2">
        <v>6</v>
      </c>
      <c r="Q136" s="2">
        <v>0</v>
      </c>
      <c r="R136" s="10"/>
      <c r="S136" s="10">
        <v>43967</v>
      </c>
      <c r="T136" s="10"/>
      <c r="U136" s="2"/>
      <c r="V136" s="2" t="str">
        <f t="shared" si="71"/>
        <v>1T  4       P</v>
      </c>
      <c r="W136" s="2">
        <f t="shared" si="72"/>
        <v>6</v>
      </c>
      <c r="X136" s="35" t="str">
        <f>IF(R136="","",94500+COUNTA($R$3:R136))</f>
        <v/>
      </c>
      <c r="Y136" s="35">
        <f>IF(S136="","",96500+COUNTA($S$3:S136))</f>
        <v>96516</v>
      </c>
      <c r="Z136" s="35"/>
      <c r="AA136" s="12">
        <v>44139.704409722224</v>
      </c>
      <c r="AB136" s="35">
        <f t="shared" si="86"/>
        <v>1001</v>
      </c>
      <c r="AC136" s="35">
        <f>IF(AB136="","",COUNTIF($AB$3:AB136,1001))</f>
        <v>108</v>
      </c>
      <c r="AD136" s="10" t="s">
        <v>112</v>
      </c>
      <c r="AE136" s="35">
        <v>6</v>
      </c>
      <c r="AF136" s="10" t="s">
        <v>26</v>
      </c>
      <c r="AG136" s="10" t="s">
        <v>143</v>
      </c>
      <c r="AH136" s="10"/>
      <c r="AI136" s="10">
        <v>43967</v>
      </c>
      <c r="AJ136" s="10"/>
      <c r="AK136" s="10"/>
      <c r="AL136" s="12"/>
      <c r="AM136" s="2"/>
      <c r="AN136" s="2"/>
      <c r="AO136" s="2"/>
      <c r="AP136" s="2"/>
      <c r="AQ136" s="2" t="str">
        <f>IF(AO136="","",95000+COUNTA($AO$3:AO136))</f>
        <v/>
      </c>
      <c r="AR136" s="2"/>
      <c r="AS136" s="12"/>
      <c r="AT136" s="2"/>
      <c r="AU136" s="2"/>
      <c r="AV136" s="2"/>
      <c r="AW136" s="2"/>
      <c r="AX136" s="2"/>
      <c r="AY136" s="2"/>
      <c r="AZ136" s="2" t="str">
        <f>IF(AV136="","",95200+COUNTA($AV$3:AV136))</f>
        <v/>
      </c>
      <c r="BA136" s="10"/>
      <c r="BB136" s="12"/>
      <c r="BC136" s="2"/>
      <c r="BD136" s="2"/>
      <c r="BE136" s="2"/>
      <c r="BF136" s="2"/>
      <c r="BG136" s="2" t="str">
        <f>IF(BE136="","",95400+COUNTA($BE$3:BE136))</f>
        <v/>
      </c>
      <c r="BH136" s="2"/>
      <c r="BI136" s="2"/>
      <c r="BJ136" s="89">
        <v>44140.706956018519</v>
      </c>
      <c r="BK136" s="90" t="str">
        <f t="shared" si="87"/>
        <v>55551</v>
      </c>
      <c r="BL136" s="90">
        <f t="shared" si="88"/>
        <v>0</v>
      </c>
      <c r="BM136" s="90">
        <f>IF(BQ136="","",COUNTA($BQ$3:BQ136))</f>
        <v>125</v>
      </c>
      <c r="BN136" s="90" t="str">
        <f t="shared" si="89"/>
        <v>1S  4       P</v>
      </c>
      <c r="BO136" s="90">
        <f t="shared" si="90"/>
        <v>6</v>
      </c>
      <c r="BP136" s="90" t="str">
        <f t="shared" si="91"/>
        <v>P</v>
      </c>
      <c r="BQ136" s="90" t="s">
        <v>215</v>
      </c>
      <c r="BR136" s="91" t="str">
        <f t="shared" si="92"/>
        <v/>
      </c>
      <c r="BS136" s="91" t="str">
        <f t="shared" si="93"/>
        <v/>
      </c>
      <c r="BT136" s="91" t="str">
        <f t="shared" si="94"/>
        <v/>
      </c>
      <c r="BU136" s="91" t="str">
        <f t="shared" si="95"/>
        <v/>
      </c>
      <c r="BV136" s="90" t="str">
        <f t="shared" si="96"/>
        <v/>
      </c>
      <c r="BW136" s="90" t="str">
        <f t="shared" si="97"/>
        <v/>
      </c>
      <c r="BX136" s="84">
        <v>2</v>
      </c>
      <c r="BY136" s="90" t="str">
        <f t="shared" si="70"/>
        <v/>
      </c>
      <c r="BZ136" s="12" t="str">
        <f t="shared" si="75"/>
        <v/>
      </c>
      <c r="CA136" s="2" t="str">
        <f t="shared" si="76"/>
        <v/>
      </c>
      <c r="CB136" s="2" t="str">
        <f t="shared" si="77"/>
        <v/>
      </c>
      <c r="CC136" s="2" t="str">
        <f t="shared" si="78"/>
        <v/>
      </c>
      <c r="CD136" s="2" t="str">
        <f>IF(E136=15,IF(F136="S","",N137),IF(E136=11,IF(F136="P","",N135),IF(BX136="",IF(N136="","",N136),IF(BX136=2,"",IF(OR(BX136=0),100000+COUNTIF(BX$3:BX136,0),IF(N136="","",N136))))))</f>
        <v/>
      </c>
      <c r="CE136" s="2" t="str">
        <f t="shared" si="73"/>
        <v/>
      </c>
      <c r="CF136" s="2" t="str">
        <f t="shared" si="74"/>
        <v/>
      </c>
      <c r="CG136" s="2" t="str">
        <f t="shared" si="79"/>
        <v/>
      </c>
      <c r="CH136" s="10" t="str">
        <f t="shared" si="80"/>
        <v/>
      </c>
      <c r="CI136" s="10" t="str">
        <f t="shared" si="81"/>
        <v/>
      </c>
      <c r="CJ136" s="10" t="str">
        <f t="shared" si="82"/>
        <v/>
      </c>
      <c r="CK136" s="2" t="str">
        <f t="shared" si="83"/>
        <v/>
      </c>
      <c r="CL136" s="2" t="str">
        <f t="shared" si="84"/>
        <v/>
      </c>
      <c r="CM136" s="2" t="str">
        <f t="shared" si="85"/>
        <v/>
      </c>
      <c r="CN136" s="2" t="str">
        <f>IF($E136=15,IF($F136="S","",IF(X137=0,"",X137)),IF($E136=11,IF($F136="P","",IF(X135=0,"",X135)),IF($BX136="",IF(X136="","",X136),IF($BX136=2,"",IF(OR($BX136=0),IF(A136="T_Tosai",101000+COUNTIF($BX$3:$BX136,0),""),IF(X136="","",X136))))))</f>
        <v/>
      </c>
      <c r="CO136" s="2" t="str">
        <f>IF($E136=15,IF($F136="S","",IF(Y137=0,"",Y137)),IF($E136=11,IF($F136="P","",IF(Y135=0,"",Y135)),IF($BX136="",IF(Y136="","",Y136),IF($BX136=2,"",IF(OR($BX136=0),IF(A136="T_Kyokyu",102000+COUNTIF($BX$3:$BX136,0),""),IF(Y136="","",Y136))))))</f>
        <v/>
      </c>
      <c r="CP136" s="2" t="str">
        <f>IF($E136=15,IF($F136="S","",IF(Z137=0,"",Z137)),IF($E136=11,IF($F136="P","",IF(Z135=0,"",Z135)),IF($BX136="",IF(Z136="","",Z136),IF($BX136=2,"",IF(OR($BX136=0),IF(B136="T_Sogumi",103000+COUNTIF($BX$3:$BX136,0),""),IF(Z136="","",Z136))))))</f>
        <v/>
      </c>
    </row>
    <row r="137" spans="1:94">
      <c r="A137" s="7" t="s">
        <v>75</v>
      </c>
      <c r="B137" s="49" t="s">
        <v>31</v>
      </c>
      <c r="C137" s="49" t="s">
        <v>209</v>
      </c>
      <c r="D137" s="49" t="s">
        <v>31</v>
      </c>
      <c r="E137" s="2">
        <v>13</v>
      </c>
      <c r="F137" s="2" t="s">
        <v>28</v>
      </c>
      <c r="G137" s="2" t="s">
        <v>25</v>
      </c>
      <c r="H137" s="2" t="s">
        <v>41</v>
      </c>
      <c r="I137" s="14" t="s">
        <v>69</v>
      </c>
      <c r="J137" s="12">
        <v>44139.704409722224</v>
      </c>
      <c r="K137" s="2">
        <v>362</v>
      </c>
      <c r="L137" s="2">
        <v>55551</v>
      </c>
      <c r="M137" s="2">
        <v>0</v>
      </c>
      <c r="N137" s="2">
        <f>IF(AD137="","",94000+COUNTA($AD$3:AD137))</f>
        <v>94122</v>
      </c>
      <c r="O137" s="2" t="s">
        <v>300</v>
      </c>
      <c r="P137" s="2">
        <v>6</v>
      </c>
      <c r="Q137" s="2">
        <v>0</v>
      </c>
      <c r="R137" s="10"/>
      <c r="S137" s="10">
        <v>43967</v>
      </c>
      <c r="T137" s="10"/>
      <c r="U137" s="2"/>
      <c r="V137" s="2" t="str">
        <f t="shared" si="71"/>
        <v>1T  5       S</v>
      </c>
      <c r="W137" s="2">
        <f t="shared" si="72"/>
        <v>6</v>
      </c>
      <c r="X137" s="35" t="str">
        <f>IF(R137="","",94500+COUNTA($R$3:R137))</f>
        <v/>
      </c>
      <c r="Y137" s="35">
        <f>IF(S137="","",96500+COUNTA($S$3:S137))</f>
        <v>96517</v>
      </c>
      <c r="Z137" s="35"/>
      <c r="AA137" s="12">
        <v>44139.704409722224</v>
      </c>
      <c r="AB137" s="35">
        <f t="shared" si="86"/>
        <v>1001</v>
      </c>
      <c r="AC137" s="35">
        <f>IF(AB137="","",COUNTIF($AB$3:AB137,1001))</f>
        <v>109</v>
      </c>
      <c r="AD137" s="10" t="s">
        <v>300</v>
      </c>
      <c r="AE137" s="35">
        <v>6</v>
      </c>
      <c r="AF137" s="10" t="s">
        <v>302</v>
      </c>
      <c r="AG137" s="10" t="s">
        <v>143</v>
      </c>
      <c r="AH137" s="10"/>
      <c r="AI137" s="10">
        <v>43967</v>
      </c>
      <c r="AJ137" s="10"/>
      <c r="AK137" s="10"/>
      <c r="AL137" s="12"/>
      <c r="AM137" s="2"/>
      <c r="AN137" s="2"/>
      <c r="AO137" s="2"/>
      <c r="AP137" s="2"/>
      <c r="AQ137" s="2" t="str">
        <f>IF(AO137="","",95000+COUNTA($AO$3:AO137))</f>
        <v/>
      </c>
      <c r="AR137" s="2"/>
      <c r="AS137" s="12">
        <v>44138.466597222221</v>
      </c>
      <c r="AT137" s="2">
        <v>0</v>
      </c>
      <c r="AU137" s="2">
        <v>55551</v>
      </c>
      <c r="AV137" s="2" t="s">
        <v>104</v>
      </c>
      <c r="AW137" s="2">
        <v>6</v>
      </c>
      <c r="AX137" s="2" t="s">
        <v>61</v>
      </c>
      <c r="AY137" s="2">
        <v>6</v>
      </c>
      <c r="AZ137" s="2">
        <f>IF(AV137="","",95200+COUNTA($AV$3:AV137))</f>
        <v>95212</v>
      </c>
      <c r="BA137" s="10">
        <v>43967</v>
      </c>
      <c r="BB137" s="12"/>
      <c r="BC137" s="2"/>
      <c r="BD137" s="2"/>
      <c r="BE137" s="2"/>
      <c r="BF137" s="2"/>
      <c r="BG137" s="2" t="str">
        <f>IF(BE137="","",95400+COUNTA($BE$3:BE137))</f>
        <v/>
      </c>
      <c r="BH137" s="2"/>
      <c r="BI137" s="2"/>
      <c r="BJ137" s="89">
        <v>44140.706956018519</v>
      </c>
      <c r="BK137" s="90" t="str">
        <f t="shared" si="87"/>
        <v>55551</v>
      </c>
      <c r="BL137" s="90">
        <f t="shared" si="88"/>
        <v>0</v>
      </c>
      <c r="BM137" s="90">
        <f>IF(BQ137="","",COUNTA($BQ$3:BQ137))</f>
        <v>126</v>
      </c>
      <c r="BN137" s="90" t="str">
        <f t="shared" si="89"/>
        <v>1S  5       C</v>
      </c>
      <c r="BO137" s="90">
        <f t="shared" si="90"/>
        <v>6</v>
      </c>
      <c r="BP137" s="90" t="str">
        <f t="shared" si="91"/>
        <v>C</v>
      </c>
      <c r="BQ137" s="90" t="s">
        <v>216</v>
      </c>
      <c r="BR137" s="91" t="str">
        <f t="shared" si="92"/>
        <v/>
      </c>
      <c r="BS137" s="91">
        <f t="shared" si="93"/>
        <v>43967</v>
      </c>
      <c r="BT137" s="91" t="str">
        <f t="shared" si="94"/>
        <v/>
      </c>
      <c r="BU137" s="91" t="str">
        <f t="shared" si="95"/>
        <v/>
      </c>
      <c r="BV137" s="90" t="str">
        <f t="shared" si="96"/>
        <v>1T  5       C</v>
      </c>
      <c r="BW137" s="90">
        <f t="shared" si="97"/>
        <v>6</v>
      </c>
      <c r="BX137" s="84">
        <v>1</v>
      </c>
      <c r="BY137" s="90" t="str">
        <f t="shared" si="70"/>
        <v>1S  5       S</v>
      </c>
      <c r="BZ137" s="12">
        <f t="shared" si="75"/>
        <v>44160.640208333331</v>
      </c>
      <c r="CA137" s="2">
        <f t="shared" si="76"/>
        <v>362</v>
      </c>
      <c r="CB137" s="2">
        <f t="shared" si="77"/>
        <v>55551</v>
      </c>
      <c r="CC137" s="2">
        <f t="shared" si="78"/>
        <v>0</v>
      </c>
      <c r="CD137" s="2">
        <f>IF(E137=15,IF(F137="S","",N138),IF(E137=11,IF(F137="P","",N136),IF(BX137="",IF(N137="","",N137),IF(BX137=2,"",IF(OR(BX137=0),100000+COUNTIF(BX$3:BX137,0),IF(N137="","",N137))))))</f>
        <v>94122</v>
      </c>
      <c r="CE137" s="2" t="str">
        <f t="shared" si="73"/>
        <v>1S  5       C</v>
      </c>
      <c r="CF137" s="2">
        <f t="shared" si="74"/>
        <v>6</v>
      </c>
      <c r="CG137" s="2">
        <f t="shared" si="79"/>
        <v>0</v>
      </c>
      <c r="CH137" s="10" t="str">
        <f t="shared" si="80"/>
        <v/>
      </c>
      <c r="CI137" s="10">
        <f t="shared" si="81"/>
        <v>43967</v>
      </c>
      <c r="CJ137" s="10" t="str">
        <f t="shared" si="82"/>
        <v/>
      </c>
      <c r="CK137" s="2" t="str">
        <f t="shared" si="83"/>
        <v/>
      </c>
      <c r="CL137" s="2" t="str">
        <f t="shared" si="84"/>
        <v>1T  5       C</v>
      </c>
      <c r="CM137" s="2">
        <f t="shared" si="85"/>
        <v>6</v>
      </c>
      <c r="CN137" s="2" t="str">
        <f>IF($E137=15,IF($F137="S","",IF(X138=0,"",X138)),IF($E137=11,IF($F137="P","",IF(X136=0,"",X136)),IF($BX137="",IF(X137="","",X137),IF($BX137=2,"",IF(OR($BX137=0),IF(A137="T_Tosai",101000+COUNTIF($BX$3:$BX137,0),""),IF(X137="","",X137))))))</f>
        <v/>
      </c>
      <c r="CO137" s="2">
        <f>IF($E137=15,IF($F137="S","",IF(Y138=0,"",Y138)),IF($E137=11,IF($F137="P","",IF(Y136=0,"",Y136)),IF($BX137="",IF(Y137="","",Y137),IF($BX137=2,"",IF(OR($BX137=0),IF(A137="T_Kyokyu",102000+COUNTIF($BX$3:$BX137,0),""),IF(Y137="","",Y137))))))</f>
        <v>96517</v>
      </c>
      <c r="CP137" s="2" t="str">
        <f>IF($E137=15,IF($F137="S","",IF(Z138=0,"",Z138)),IF($E137=11,IF($F137="P","",IF(Z136=0,"",Z136)),IF($BX137="",IF(Z137="","",Z137),IF($BX137=2,"",IF(OR($BX137=0),IF(B137="T_Sogumi",103000+COUNTIF($BX$3:$BX137,0),""),IF(Z137="","",Z137))))))</f>
        <v/>
      </c>
    </row>
    <row r="138" spans="1:94">
      <c r="A138" s="7" t="s">
        <v>75</v>
      </c>
      <c r="B138" s="49" t="s">
        <v>31</v>
      </c>
      <c r="C138" s="49" t="s">
        <v>209</v>
      </c>
      <c r="D138" s="49" t="s">
        <v>31</v>
      </c>
      <c r="E138" s="3">
        <v>14</v>
      </c>
      <c r="F138" s="3" t="s">
        <v>28</v>
      </c>
      <c r="G138" s="3" t="s">
        <v>26</v>
      </c>
      <c r="H138" s="3" t="s">
        <v>42</v>
      </c>
      <c r="I138" s="16" t="s">
        <v>70</v>
      </c>
      <c r="J138" s="3"/>
      <c r="K138" s="3"/>
      <c r="L138" s="3"/>
      <c r="M138" s="3"/>
      <c r="N138" s="3" t="str">
        <f>IF(AD138="","",94000+COUNTA($AD$3:AD138))</f>
        <v/>
      </c>
      <c r="O138" s="3"/>
      <c r="P138" s="3"/>
      <c r="Q138" s="3"/>
      <c r="R138" s="8"/>
      <c r="S138" s="8"/>
      <c r="T138" s="8"/>
      <c r="U138" s="3"/>
      <c r="V138" s="3" t="str">
        <f t="shared" si="71"/>
        <v/>
      </c>
      <c r="W138" s="3" t="str">
        <f t="shared" si="72"/>
        <v/>
      </c>
      <c r="X138" s="36" t="str">
        <f>IF(R138="","",94500+COUNTA($R$3:R138))</f>
        <v/>
      </c>
      <c r="Y138" s="36" t="str">
        <f>IF(S138="","",96500+COUNTA($S$3:S138))</f>
        <v/>
      </c>
      <c r="Z138" s="36"/>
      <c r="AA138" s="5" t="s">
        <v>134</v>
      </c>
      <c r="AB138" s="36" t="str">
        <f t="shared" si="86"/>
        <v/>
      </c>
      <c r="AC138" s="36" t="str">
        <f>IF(AB138="","",COUNTIF($AB$3:AB138,1001))</f>
        <v/>
      </c>
      <c r="AD138" s="8" t="s">
        <v>134</v>
      </c>
      <c r="AE138" s="36" t="s">
        <v>134</v>
      </c>
      <c r="AF138" s="8" t="s">
        <v>134</v>
      </c>
      <c r="AG138" s="8" t="s">
        <v>134</v>
      </c>
      <c r="AH138" s="8"/>
      <c r="AI138" s="8" t="s">
        <v>134</v>
      </c>
      <c r="AJ138" s="8"/>
      <c r="AK138" s="8"/>
      <c r="AL138" s="5"/>
      <c r="AM138" s="3"/>
      <c r="AN138" s="3"/>
      <c r="AO138" s="3"/>
      <c r="AP138" s="3"/>
      <c r="AQ138" s="3" t="str">
        <f>IF(AO138="","",95000+COUNTA($AO$3:AO138))</f>
        <v/>
      </c>
      <c r="AR138" s="3"/>
      <c r="AS138" s="5">
        <v>44138.466597222221</v>
      </c>
      <c r="AT138" s="3">
        <v>0</v>
      </c>
      <c r="AU138" s="3">
        <v>55551</v>
      </c>
      <c r="AV138" s="3" t="s">
        <v>106</v>
      </c>
      <c r="AW138" s="3">
        <v>6</v>
      </c>
      <c r="AX138" s="3" t="s">
        <v>54</v>
      </c>
      <c r="AY138" s="3">
        <v>6</v>
      </c>
      <c r="AZ138" s="3">
        <f>IF(AV138="","",95200+COUNTA($AV$3:AV138))</f>
        <v>95213</v>
      </c>
      <c r="BA138" s="8">
        <v>43968</v>
      </c>
      <c r="BB138" s="5"/>
      <c r="BC138" s="3"/>
      <c r="BD138" s="3"/>
      <c r="BE138" s="3"/>
      <c r="BF138" s="3"/>
      <c r="BG138" s="3" t="str">
        <f>IF(BE138="","",95400+COUNTA($BE$3:BE138))</f>
        <v/>
      </c>
      <c r="BH138" s="3"/>
      <c r="BI138" s="3"/>
      <c r="BJ138" s="96">
        <v>44140.706956018519</v>
      </c>
      <c r="BK138" s="97" t="str">
        <f t="shared" si="87"/>
        <v>55551</v>
      </c>
      <c r="BL138" s="97">
        <f t="shared" si="88"/>
        <v>0</v>
      </c>
      <c r="BM138" s="97">
        <f>IF(BQ138="","",COUNTA($BQ$3:BQ138))</f>
        <v>127</v>
      </c>
      <c r="BN138" s="97" t="str">
        <f t="shared" si="89"/>
        <v>1S  6       P</v>
      </c>
      <c r="BO138" s="97">
        <f t="shared" si="90"/>
        <v>6</v>
      </c>
      <c r="BP138" s="97" t="str">
        <f t="shared" si="91"/>
        <v>P</v>
      </c>
      <c r="BQ138" s="97" t="s">
        <v>143</v>
      </c>
      <c r="BR138" s="98" t="str">
        <f t="shared" si="92"/>
        <v/>
      </c>
      <c r="BS138" s="98">
        <f t="shared" si="93"/>
        <v>43968</v>
      </c>
      <c r="BT138" s="98" t="str">
        <f t="shared" si="94"/>
        <v/>
      </c>
      <c r="BU138" s="98" t="str">
        <f t="shared" si="95"/>
        <v/>
      </c>
      <c r="BV138" s="97" t="str">
        <f t="shared" si="96"/>
        <v>1T  6       P</v>
      </c>
      <c r="BW138" s="97">
        <f t="shared" si="97"/>
        <v>6</v>
      </c>
      <c r="BX138" s="99">
        <v>0</v>
      </c>
      <c r="BY138" s="97" t="str">
        <f t="shared" si="70"/>
        <v/>
      </c>
      <c r="BZ138" s="5">
        <f t="shared" si="75"/>
        <v>44160.640208333331</v>
      </c>
      <c r="CA138" s="3">
        <f t="shared" si="76"/>
        <v>362</v>
      </c>
      <c r="CB138" s="3">
        <f t="shared" si="77"/>
        <v>55551</v>
      </c>
      <c r="CC138" s="3">
        <f t="shared" si="78"/>
        <v>0</v>
      </c>
      <c r="CD138" s="3">
        <f>IF(E138=15,IF(F138="S","",N139),IF(E138=11,IF(F138="P","",N137),IF(BX138="",IF(N138="","",N138),IF(BX138=2,"",IF(OR(BX138=0),100000+COUNTIF(BX$3:BX138,0),IF(N138="","",N138))))))</f>
        <v>100018</v>
      </c>
      <c r="CE138" s="3" t="str">
        <f t="shared" si="73"/>
        <v>1S  6       P</v>
      </c>
      <c r="CF138" s="3">
        <f t="shared" si="74"/>
        <v>6</v>
      </c>
      <c r="CG138" s="3">
        <f t="shared" si="79"/>
        <v>0</v>
      </c>
      <c r="CH138" s="8" t="str">
        <f t="shared" si="80"/>
        <v/>
      </c>
      <c r="CI138" s="8">
        <f t="shared" si="81"/>
        <v>43968</v>
      </c>
      <c r="CJ138" s="8" t="str">
        <f t="shared" si="82"/>
        <v/>
      </c>
      <c r="CK138" s="3" t="str">
        <f t="shared" si="83"/>
        <v/>
      </c>
      <c r="CL138" s="3" t="str">
        <f t="shared" si="84"/>
        <v>1T  6       P</v>
      </c>
      <c r="CM138" s="3">
        <f t="shared" si="85"/>
        <v>6</v>
      </c>
      <c r="CN138" s="3" t="str">
        <f>IF($E138=15,IF($F138="S","",IF(X139=0,"",X139)),IF($E138=11,IF($F138="P","",IF(X137=0,"",X137)),IF($BX138="",IF(X138="","",X138),IF($BX138=2,"",IF(OR($BX138=0),IF(A138="T_Tosai",101000+COUNTIF($BX$3:$BX138,0),""),IF(X138="","",X138))))))</f>
        <v/>
      </c>
      <c r="CO138" s="3">
        <f>IF($E138=15,IF($F138="S","",IF(Y139=0,"",Y139)),IF($E138=11,IF($F138="P","",IF(Y137=0,"",Y137)),IF($BX138="",IF(Y138="","",Y138),IF($BX138=2,"",IF(OR($BX138=0),IF(A138="T_Kyokyu",102000+COUNTIF($BX$3:$BX138,0),""),IF(Y138="","",Y138))))))</f>
        <v>102018</v>
      </c>
      <c r="CP138" s="3" t="str">
        <f>IF($E138=15,IF($F138="S","",IF(Z139=0,"",Z139)),IF($E138=11,IF($F138="P","",IF(Z137=0,"",Z137)),IF($BX138="",IF(Z138="","",Z138),IF($BX138=2,"",IF(OR($BX138=0),IF(B138="T_Sogumi",103000+COUNTIF($BX$3:$BX138,0),""),IF(Z138="","",Z138))))))</f>
        <v/>
      </c>
    </row>
    <row r="139" spans="1:94">
      <c r="A139" s="7" t="s">
        <v>75</v>
      </c>
      <c r="B139" s="49" t="s">
        <v>31</v>
      </c>
      <c r="C139" s="49" t="s">
        <v>209</v>
      </c>
      <c r="D139" s="49" t="s">
        <v>31</v>
      </c>
      <c r="E139" s="4">
        <v>14</v>
      </c>
      <c r="F139" s="4"/>
      <c r="G139" s="4" t="s">
        <v>28</v>
      </c>
      <c r="H139" s="4"/>
      <c r="I139" s="17" t="s">
        <v>69</v>
      </c>
      <c r="J139" s="6">
        <v>44139.704409722224</v>
      </c>
      <c r="K139" s="4">
        <v>362</v>
      </c>
      <c r="L139" s="4">
        <v>55551</v>
      </c>
      <c r="M139" s="4">
        <v>0</v>
      </c>
      <c r="N139" s="4">
        <f>IF(AD139="","",94000+COUNTA($AD$3:AD139))</f>
        <v>94124</v>
      </c>
      <c r="O139" s="4" t="s">
        <v>107</v>
      </c>
      <c r="P139" s="4">
        <v>6</v>
      </c>
      <c r="Q139" s="4">
        <v>0</v>
      </c>
      <c r="R139" s="9"/>
      <c r="S139" s="9">
        <v>43969</v>
      </c>
      <c r="T139" s="9"/>
      <c r="U139" s="4"/>
      <c r="V139" s="4" t="str">
        <f t="shared" si="71"/>
        <v>1T  6       S</v>
      </c>
      <c r="W139" s="4">
        <f t="shared" si="72"/>
        <v>6</v>
      </c>
      <c r="X139" s="33" t="str">
        <f>IF(R139="","",94500+COUNTA($R$3:R139))</f>
        <v/>
      </c>
      <c r="Y139" s="33">
        <f>IF(S139="","",96500+COUNTA($S$3:S139))</f>
        <v>96518</v>
      </c>
      <c r="Z139" s="33"/>
      <c r="AA139" s="6">
        <v>44139.704409722224</v>
      </c>
      <c r="AB139" s="33">
        <f t="shared" si="86"/>
        <v>1001</v>
      </c>
      <c r="AC139" s="33">
        <f>IF(AB139="","",COUNTIF($AB$3:AB139,1001))</f>
        <v>110</v>
      </c>
      <c r="AD139" s="9" t="s">
        <v>107</v>
      </c>
      <c r="AE139" s="33">
        <v>6</v>
      </c>
      <c r="AF139" s="9" t="s">
        <v>28</v>
      </c>
      <c r="AG139" s="9" t="s">
        <v>143</v>
      </c>
      <c r="AH139" s="9"/>
      <c r="AI139" s="9">
        <v>43969</v>
      </c>
      <c r="AJ139" s="9"/>
      <c r="AK139" s="9"/>
      <c r="AL139" s="6"/>
      <c r="AM139" s="4"/>
      <c r="AN139" s="4"/>
      <c r="AO139" s="4"/>
      <c r="AP139" s="4"/>
      <c r="AQ139" s="4" t="str">
        <f>IF(AO139="","",95000+COUNTA($AO$3:AO139))</f>
        <v/>
      </c>
      <c r="AR139" s="4"/>
      <c r="AS139" s="6">
        <v>44138.466597222221</v>
      </c>
      <c r="AT139" s="4">
        <v>0</v>
      </c>
      <c r="AU139" s="4">
        <v>55551</v>
      </c>
      <c r="AV139" s="4" t="s">
        <v>107</v>
      </c>
      <c r="AW139" s="4">
        <v>6</v>
      </c>
      <c r="AX139" s="4" t="s">
        <v>55</v>
      </c>
      <c r="AY139" s="4">
        <v>6</v>
      </c>
      <c r="AZ139" s="4">
        <f>IF(AV139="","",95200+COUNTA($AV$3:AV139))</f>
        <v>95214</v>
      </c>
      <c r="BA139" s="9">
        <v>43969</v>
      </c>
      <c r="BB139" s="6"/>
      <c r="BC139" s="4"/>
      <c r="BD139" s="4"/>
      <c r="BE139" s="4"/>
      <c r="BF139" s="4"/>
      <c r="BG139" s="4" t="str">
        <f>IF(BE139="","",95400+COUNTA($BE$3:BE139))</f>
        <v/>
      </c>
      <c r="BH139" s="4"/>
      <c r="BI139" s="4"/>
      <c r="BJ139" s="100">
        <v>44140.706956018519</v>
      </c>
      <c r="BK139" s="101" t="str">
        <f t="shared" si="87"/>
        <v>55551</v>
      </c>
      <c r="BL139" s="101">
        <f t="shared" si="88"/>
        <v>0</v>
      </c>
      <c r="BM139" s="101">
        <f>IF(BQ139="","",COUNTA($BQ$3:BQ139))</f>
        <v>128</v>
      </c>
      <c r="BN139" s="101" t="str">
        <f t="shared" si="89"/>
        <v>1S  6       S</v>
      </c>
      <c r="BO139" s="101">
        <f t="shared" si="90"/>
        <v>6</v>
      </c>
      <c r="BP139" s="101" t="str">
        <f t="shared" si="91"/>
        <v>S</v>
      </c>
      <c r="BQ139" s="101" t="s">
        <v>348</v>
      </c>
      <c r="BR139" s="102" t="str">
        <f t="shared" si="92"/>
        <v/>
      </c>
      <c r="BS139" s="102">
        <f t="shared" si="93"/>
        <v>43969</v>
      </c>
      <c r="BT139" s="102" t="str">
        <f t="shared" si="94"/>
        <v/>
      </c>
      <c r="BU139" s="102" t="str">
        <f t="shared" si="95"/>
        <v/>
      </c>
      <c r="BV139" s="101" t="str">
        <f t="shared" si="96"/>
        <v>1T  6       S</v>
      </c>
      <c r="BW139" s="101">
        <f t="shared" si="97"/>
        <v>6</v>
      </c>
      <c r="BX139" s="103"/>
      <c r="BY139" s="101" t="str">
        <f t="shared" si="70"/>
        <v/>
      </c>
      <c r="BZ139" s="6">
        <f t="shared" si="75"/>
        <v>44139.704409722224</v>
      </c>
      <c r="CA139" s="4">
        <f t="shared" si="76"/>
        <v>362</v>
      </c>
      <c r="CB139" s="4">
        <f t="shared" si="77"/>
        <v>55551</v>
      </c>
      <c r="CC139" s="4">
        <f t="shared" si="78"/>
        <v>0</v>
      </c>
      <c r="CD139" s="4">
        <f>IF(E139=15,IF(F139="S","",N140),IF(E139=11,IF(F139="P","",N138),IF(BX139="",IF(N139="","",N139),IF(BX139=2,"",IF(OR(BX139=0),100000+COUNTIF(BX$3:BX139,0),IF(N139="","",N139))))))</f>
        <v>94124</v>
      </c>
      <c r="CE139" s="4" t="str">
        <f t="shared" si="73"/>
        <v>1S  6       S</v>
      </c>
      <c r="CF139" s="4">
        <f t="shared" si="74"/>
        <v>6</v>
      </c>
      <c r="CG139" s="4">
        <f t="shared" si="79"/>
        <v>0</v>
      </c>
      <c r="CH139" s="9" t="str">
        <f t="shared" si="80"/>
        <v/>
      </c>
      <c r="CI139" s="9">
        <f t="shared" si="81"/>
        <v>43969</v>
      </c>
      <c r="CJ139" s="9" t="str">
        <f t="shared" si="82"/>
        <v/>
      </c>
      <c r="CK139" s="4" t="str">
        <f t="shared" si="83"/>
        <v/>
      </c>
      <c r="CL139" s="4" t="str">
        <f t="shared" si="84"/>
        <v>1T  6       S</v>
      </c>
      <c r="CM139" s="4">
        <f t="shared" si="85"/>
        <v>6</v>
      </c>
      <c r="CN139" s="4" t="str">
        <f>IF($E139=15,IF($F139="S","",IF(X140=0,"",X140)),IF($E139=11,IF($F139="P","",IF(X138=0,"",X138)),IF($BX139="",IF(X139="","",X139),IF($BX139=2,"",IF(OR($BX139=0),IF(A139="T_Tosai",101000+COUNTIF($BX$3:$BX139,0),""),IF(X139="","",X139))))))</f>
        <v/>
      </c>
      <c r="CO139" s="4">
        <f>IF($E139=15,IF($F139="S","",IF(Y140=0,"",Y140)),IF($E139=11,IF($F139="P","",IF(Y138=0,"",Y138)),IF($BX139="",IF(Y139="","",Y139),IF($BX139=2,"",IF(OR($BX139=0),IF(A139="T_Kyokyu",102000+COUNTIF($BX$3:$BX139,0),""),IF(Y139="","",Y139))))))</f>
        <v>96518</v>
      </c>
      <c r="CP139" s="4" t="str">
        <f>IF($E139=15,IF($F139="S","",IF(Z140=0,"",Z140)),IF($E139=11,IF($F139="P","",IF(Z138=0,"",Z138)),IF($BX139="",IF(Z139="","",Z139),IF($BX139=2,"",IF(OR($BX139=0),IF(B139="T_Sogumi",103000+COUNTIF($BX$3:$BX139,0),""),IF(Z139="","",Z139))))))</f>
        <v/>
      </c>
    </row>
    <row r="140" spans="1:94">
      <c r="A140" s="7" t="s">
        <v>75</v>
      </c>
      <c r="B140" s="49" t="s">
        <v>31</v>
      </c>
      <c r="C140" s="49" t="s">
        <v>209</v>
      </c>
      <c r="D140" s="49" t="s">
        <v>31</v>
      </c>
      <c r="E140" s="3">
        <v>15</v>
      </c>
      <c r="F140" s="3" t="s">
        <v>31</v>
      </c>
      <c r="G140" s="3" t="s">
        <v>26</v>
      </c>
      <c r="H140" s="3" t="s">
        <v>62</v>
      </c>
      <c r="I140" s="22" t="s">
        <v>69</v>
      </c>
      <c r="J140" s="3"/>
      <c r="K140" s="3"/>
      <c r="L140" s="3"/>
      <c r="M140" s="3"/>
      <c r="N140" s="3" t="str">
        <f>IF(AD140="","",94000+COUNTA($AD$3:AD140))</f>
        <v/>
      </c>
      <c r="O140" s="3"/>
      <c r="P140" s="3"/>
      <c r="Q140" s="3"/>
      <c r="R140" s="8"/>
      <c r="S140" s="8"/>
      <c r="T140" s="8"/>
      <c r="U140" s="3"/>
      <c r="V140" s="3" t="str">
        <f t="shared" si="71"/>
        <v/>
      </c>
      <c r="W140" s="3" t="str">
        <f t="shared" si="72"/>
        <v/>
      </c>
      <c r="X140" s="36" t="str">
        <f>IF(R140="","",94500+COUNTA($R$3:R140))</f>
        <v/>
      </c>
      <c r="Y140" s="36" t="str">
        <f>IF(S140="","",96500+COUNTA($S$3:S140))</f>
        <v/>
      </c>
      <c r="Z140" s="36"/>
      <c r="AA140" s="5" t="s">
        <v>134</v>
      </c>
      <c r="AB140" s="36" t="str">
        <f t="shared" si="86"/>
        <v/>
      </c>
      <c r="AC140" s="36" t="str">
        <f>IF(AB140="","",COUNTIF($AB$3:AB140,1001))</f>
        <v/>
      </c>
      <c r="AD140" s="8" t="s">
        <v>134</v>
      </c>
      <c r="AE140" s="36" t="s">
        <v>134</v>
      </c>
      <c r="AF140" s="8" t="s">
        <v>134</v>
      </c>
      <c r="AG140" s="8" t="s">
        <v>134</v>
      </c>
      <c r="AH140" s="8"/>
      <c r="AI140" s="8" t="s">
        <v>134</v>
      </c>
      <c r="AJ140" s="8"/>
      <c r="AK140" s="8"/>
      <c r="AL140" s="5"/>
      <c r="AM140" s="3"/>
      <c r="AN140" s="3"/>
      <c r="AO140" s="3"/>
      <c r="AP140" s="3"/>
      <c r="AQ140" s="3" t="str">
        <f>IF(AO140="","",95000+COUNTA($AO$3:AO140))</f>
        <v/>
      </c>
      <c r="AR140" s="3"/>
      <c r="AS140" s="5">
        <v>44138.466597222221</v>
      </c>
      <c r="AT140" s="3">
        <v>0</v>
      </c>
      <c r="AU140" s="3">
        <v>55551</v>
      </c>
      <c r="AV140" s="3" t="s">
        <v>108</v>
      </c>
      <c r="AW140" s="3">
        <v>6</v>
      </c>
      <c r="AX140" s="3" t="s">
        <v>56</v>
      </c>
      <c r="AY140" s="3">
        <v>6</v>
      </c>
      <c r="AZ140" s="3">
        <f>IF(AV140="","",95200+COUNTA($AV$3:AV140))</f>
        <v>95215</v>
      </c>
      <c r="BA140" s="8">
        <v>43970</v>
      </c>
      <c r="BB140" s="5"/>
      <c r="BC140" s="3"/>
      <c r="BD140" s="3"/>
      <c r="BE140" s="3"/>
      <c r="BF140" s="3"/>
      <c r="BG140" s="3" t="str">
        <f>IF(BE140="","",95400+COUNTA($BE$3:BE140))</f>
        <v/>
      </c>
      <c r="BH140" s="3"/>
      <c r="BI140" s="3"/>
      <c r="BJ140" s="56">
        <v>44140.706956018519</v>
      </c>
      <c r="BK140" s="28" t="str">
        <f t="shared" si="87"/>
        <v>55551</v>
      </c>
      <c r="BL140" s="28">
        <f t="shared" si="88"/>
        <v>0</v>
      </c>
      <c r="BM140" s="28">
        <f>IF(BQ140="","",COUNTA($BQ$3:BQ140))</f>
        <v>129</v>
      </c>
      <c r="BN140" s="28" t="str">
        <f t="shared" si="89"/>
        <v>1S  7       P</v>
      </c>
      <c r="BO140" s="28">
        <f t="shared" si="90"/>
        <v>6</v>
      </c>
      <c r="BP140" s="28" t="str">
        <f t="shared" si="91"/>
        <v>P</v>
      </c>
      <c r="BQ140" s="28" t="s">
        <v>218</v>
      </c>
      <c r="BR140" s="77" t="str">
        <f t="shared" si="92"/>
        <v/>
      </c>
      <c r="BS140" s="77">
        <f t="shared" si="93"/>
        <v>43970</v>
      </c>
      <c r="BT140" s="77" t="str">
        <f t="shared" si="94"/>
        <v/>
      </c>
      <c r="BU140" s="77" t="str">
        <f t="shared" si="95"/>
        <v/>
      </c>
      <c r="BV140" s="28" t="str">
        <f t="shared" si="96"/>
        <v>1T  7       P</v>
      </c>
      <c r="BW140" s="28">
        <f t="shared" si="97"/>
        <v>6</v>
      </c>
      <c r="BX140" s="99">
        <v>1</v>
      </c>
      <c r="BY140" s="28" t="str">
        <f t="shared" si="70"/>
        <v>1S  7       S</v>
      </c>
      <c r="BZ140" s="5">
        <f t="shared" si="75"/>
        <v>44160.640208333331</v>
      </c>
      <c r="CA140" s="3">
        <f t="shared" si="76"/>
        <v>362</v>
      </c>
      <c r="CB140" s="3">
        <f t="shared" si="77"/>
        <v>55551</v>
      </c>
      <c r="CC140" s="3">
        <f t="shared" si="78"/>
        <v>0</v>
      </c>
      <c r="CD140" s="3">
        <f>IF(E140=15,IF(F140="S","",N141),IF(E140=11,IF(F140="P","",N139),IF(BX140="",IF(N140="","",N140),IF(BX140=2,"",IF(OR(BX140=0),100000+COUNTIF(BX$3:BX140,0),IF(N140="","",N140))))))</f>
        <v>94126</v>
      </c>
      <c r="CE140" s="3" t="str">
        <f t="shared" si="73"/>
        <v>1S  7       P</v>
      </c>
      <c r="CF140" s="3">
        <f t="shared" si="74"/>
        <v>6</v>
      </c>
      <c r="CG140" s="3">
        <f t="shared" si="79"/>
        <v>0</v>
      </c>
      <c r="CH140" s="8" t="str">
        <f t="shared" si="80"/>
        <v/>
      </c>
      <c r="CI140" s="8">
        <f t="shared" si="81"/>
        <v>43970</v>
      </c>
      <c r="CJ140" s="8" t="str">
        <f t="shared" si="82"/>
        <v/>
      </c>
      <c r="CK140" s="3" t="str">
        <f t="shared" si="83"/>
        <v/>
      </c>
      <c r="CL140" s="3" t="str">
        <f t="shared" si="84"/>
        <v>1T  7       P</v>
      </c>
      <c r="CM140" s="3">
        <f t="shared" si="85"/>
        <v>6</v>
      </c>
      <c r="CN140" s="3" t="str">
        <f>IF($E140=15,IF($F140="S","",IF(X141=0,"",X141)),IF($E140=11,IF($F140="P","",IF(X139=0,"",X139)),IF($BX140="",IF(X140="","",X140),IF($BX140=2,"",IF(OR($BX140=0),IF(A140="T_Tosai",101000+COUNTIF($BX$3:$BX140,0),""),IF(X140="","",X140))))))</f>
        <v/>
      </c>
      <c r="CO140" s="3">
        <f>IF($E140=15,IF($F140="S","",IF(Y141=0,"",Y141)),IF($E140=11,IF($F140="P","",IF(Y139=0,"",Y139)),IF($BX140="",IF(Y140="","",Y140),IF($BX140=2,"",IF(OR($BX140=0),IF(A140="T_Kyokyu",102000+COUNTIF($BX$3:$BX140,0),""),IF(Y140="","",Y140))))))</f>
        <v>96519</v>
      </c>
      <c r="CP140" s="3" t="str">
        <f>IF($E140=15,IF($F140="S","",IF(Z141=0,"",Z141)),IF($E140=11,IF($F140="P","",IF(Z139=0,"",Z139)),IF($BX140="",IF(Z140="","",Z140),IF($BX140=2,"",IF(OR($BX140=0),IF(B140="T_Sogumi",103000+COUNTIF($BX$3:$BX140,0),""),IF(Z140="","",Z140))))))</f>
        <v/>
      </c>
    </row>
    <row r="141" spans="1:94">
      <c r="A141" s="7" t="s">
        <v>75</v>
      </c>
      <c r="B141" s="49" t="s">
        <v>31</v>
      </c>
      <c r="C141" s="49" t="s">
        <v>209</v>
      </c>
      <c r="D141" s="49" t="s">
        <v>31</v>
      </c>
      <c r="E141" s="4">
        <v>15</v>
      </c>
      <c r="F141" s="4" t="s">
        <v>28</v>
      </c>
      <c r="G141" s="4" t="s">
        <v>31</v>
      </c>
      <c r="H141" s="4"/>
      <c r="I141" s="17" t="s">
        <v>70</v>
      </c>
      <c r="J141" s="6">
        <v>44139.704409722224</v>
      </c>
      <c r="K141" s="4">
        <v>362</v>
      </c>
      <c r="L141" s="4">
        <v>55551</v>
      </c>
      <c r="M141" s="4">
        <v>0</v>
      </c>
      <c r="N141" s="4">
        <f>IF(AD141="","",94000+COUNTA($AD$3:AD141))</f>
        <v>94126</v>
      </c>
      <c r="O141" s="4" t="s">
        <v>115</v>
      </c>
      <c r="P141" s="4">
        <v>6</v>
      </c>
      <c r="Q141" s="4">
        <v>0</v>
      </c>
      <c r="R141" s="9"/>
      <c r="S141" s="9">
        <v>43970</v>
      </c>
      <c r="T141" s="9"/>
      <c r="U141" s="4"/>
      <c r="V141" s="4" t="str">
        <f t="shared" si="71"/>
        <v>1T  7       S</v>
      </c>
      <c r="W141" s="4">
        <f t="shared" si="72"/>
        <v>6</v>
      </c>
      <c r="X141" s="33" t="str">
        <f>IF(R141="","",94500+COUNTA($R$3:R141))</f>
        <v/>
      </c>
      <c r="Y141" s="33">
        <f>IF(S141="","",96500+COUNTA($S$3:S141))</f>
        <v>96519</v>
      </c>
      <c r="Z141" s="33"/>
      <c r="AA141" s="6">
        <v>44139.704409722224</v>
      </c>
      <c r="AB141" s="33">
        <f t="shared" si="86"/>
        <v>1001</v>
      </c>
      <c r="AC141" s="33">
        <f>IF(AB141="","",COUNTIF($AB$3:AB141,1001))</f>
        <v>111</v>
      </c>
      <c r="AD141" s="9" t="s">
        <v>115</v>
      </c>
      <c r="AE141" s="33">
        <v>6</v>
      </c>
      <c r="AF141" s="9" t="s">
        <v>28</v>
      </c>
      <c r="AG141" s="9" t="s">
        <v>143</v>
      </c>
      <c r="AH141" s="9"/>
      <c r="AI141" s="9">
        <v>43970</v>
      </c>
      <c r="AJ141" s="9"/>
      <c r="AK141" s="9"/>
      <c r="AL141" s="6"/>
      <c r="AM141" s="4"/>
      <c r="AN141" s="4"/>
      <c r="AO141" s="4"/>
      <c r="AP141" s="4"/>
      <c r="AQ141" s="4" t="str">
        <f>IF(AO141="","",95000+COUNTA($AO$3:AO141))</f>
        <v/>
      </c>
      <c r="AR141" s="4"/>
      <c r="AS141" s="6"/>
      <c r="AT141" s="4"/>
      <c r="AU141" s="4"/>
      <c r="AV141" s="4"/>
      <c r="AW141" s="4"/>
      <c r="AX141" s="4"/>
      <c r="AY141" s="4"/>
      <c r="AZ141" s="4" t="str">
        <f>IF(AV141="","",95200+COUNTA($AV$3:AV141))</f>
        <v/>
      </c>
      <c r="BA141" s="9"/>
      <c r="BB141" s="6"/>
      <c r="BC141" s="4"/>
      <c r="BD141" s="4"/>
      <c r="BE141" s="4"/>
      <c r="BF141" s="4"/>
      <c r="BG141" s="4" t="str">
        <f>IF(BE141="","",95400+COUNTA($BE$3:BE141))</f>
        <v/>
      </c>
      <c r="BH141" s="4"/>
      <c r="BI141" s="4"/>
      <c r="BJ141" s="55"/>
      <c r="BK141" s="29" t="str">
        <f t="shared" si="87"/>
        <v/>
      </c>
      <c r="BL141" s="29" t="str">
        <f t="shared" si="88"/>
        <v/>
      </c>
      <c r="BM141" s="29" t="str">
        <f>IF(BQ141="","",COUNTA($BQ$3:BQ141))</f>
        <v/>
      </c>
      <c r="BN141" s="29" t="str">
        <f t="shared" si="89"/>
        <v/>
      </c>
      <c r="BO141" s="29" t="str">
        <f t="shared" si="90"/>
        <v/>
      </c>
      <c r="BP141" s="29" t="str">
        <f t="shared" si="91"/>
        <v/>
      </c>
      <c r="BQ141" s="29"/>
      <c r="BR141" s="78" t="str">
        <f t="shared" si="92"/>
        <v/>
      </c>
      <c r="BS141" s="78" t="str">
        <f t="shared" si="93"/>
        <v/>
      </c>
      <c r="BT141" s="78" t="str">
        <f t="shared" si="94"/>
        <v/>
      </c>
      <c r="BU141" s="78" t="str">
        <f t="shared" si="95"/>
        <v/>
      </c>
      <c r="BV141" s="29" t="str">
        <f t="shared" si="96"/>
        <v/>
      </c>
      <c r="BW141" s="29" t="str">
        <f t="shared" si="97"/>
        <v/>
      </c>
      <c r="BX141" s="103"/>
      <c r="BY141" s="29" t="str">
        <f t="shared" si="70"/>
        <v/>
      </c>
      <c r="BZ141" s="6" t="str">
        <f t="shared" si="75"/>
        <v/>
      </c>
      <c r="CA141" s="4" t="str">
        <f t="shared" si="76"/>
        <v/>
      </c>
      <c r="CB141" s="4" t="str">
        <f t="shared" si="77"/>
        <v/>
      </c>
      <c r="CC141" s="4" t="str">
        <f t="shared" si="78"/>
        <v/>
      </c>
      <c r="CD141" s="4" t="str">
        <f>IF(E141=15,IF(F141="S","",N142),IF(E141=11,IF(F141="P","",N140),IF(BX141="",IF(N141="","",N141),IF(BX141=2,"",IF(OR(BX141=0),100000+COUNTIF(BX$3:BX141,0),IF(N141="","",N141))))))</f>
        <v/>
      </c>
      <c r="CE141" s="4" t="str">
        <f t="shared" si="73"/>
        <v/>
      </c>
      <c r="CF141" s="4" t="str">
        <f t="shared" si="74"/>
        <v/>
      </c>
      <c r="CG141" s="4" t="str">
        <f t="shared" si="79"/>
        <v/>
      </c>
      <c r="CH141" s="9" t="str">
        <f t="shared" si="80"/>
        <v/>
      </c>
      <c r="CI141" s="9" t="str">
        <f t="shared" si="81"/>
        <v/>
      </c>
      <c r="CJ141" s="9" t="str">
        <f t="shared" si="82"/>
        <v/>
      </c>
      <c r="CK141" s="4" t="str">
        <f t="shared" si="83"/>
        <v/>
      </c>
      <c r="CL141" s="4" t="str">
        <f t="shared" si="84"/>
        <v/>
      </c>
      <c r="CM141" s="4" t="str">
        <f t="shared" si="85"/>
        <v/>
      </c>
      <c r="CN141" s="4" t="str">
        <f>IF($E141=15,IF($F141="S","",IF(X142=0,"",X142)),IF($E141=11,IF($F141="P","",IF(X140=0,"",X140)),IF($BX141="",IF(X141="","",X141),IF($BX141=2,"",IF(OR($BX141=0),IF(A141="T_Tosai",101000+COUNTIF($BX$3:$BX141,0),""),IF(X141="","",X141))))))</f>
        <v/>
      </c>
      <c r="CO141" s="4" t="str">
        <f>IF($E141=15,IF($F141="S","",IF(Y142=0,"",Y142)),IF($E141=11,IF($F141="P","",IF(Y140=0,"",Y140)),IF($BX141="",IF(Y141="","",Y141),IF($BX141=2,"",IF(OR($BX141=0),IF(A141="T_Kyokyu",102000+COUNTIF($BX$3:$BX141,0),""),IF(Y141="","",Y141))))))</f>
        <v/>
      </c>
      <c r="CP141" s="4" t="str">
        <f>IF($E141=15,IF($F141="S","",IF(Z142=0,"",Z142)),IF($E141=11,IF($F141="P","",IF(Z140=0,"",Z140)),IF($BX141="",IF(Z141="","",Z141),IF($BX141=2,"",IF(OR($BX141=0),IF(B141="T_Sogumi",103000+COUNTIF($BX$3:$BX141,0),""),IF(Z141="","",Z141))))))</f>
        <v/>
      </c>
    </row>
    <row r="142" spans="1:94">
      <c r="A142" s="7" t="s">
        <v>75</v>
      </c>
      <c r="B142" s="49" t="s">
        <v>31</v>
      </c>
      <c r="C142" s="49" t="s">
        <v>209</v>
      </c>
      <c r="D142" s="49" t="s">
        <v>31</v>
      </c>
      <c r="E142" s="13">
        <v>16</v>
      </c>
      <c r="F142" s="13" t="s">
        <v>28</v>
      </c>
      <c r="G142" s="13" t="s">
        <v>31</v>
      </c>
      <c r="H142" s="13" t="s">
        <v>43</v>
      </c>
      <c r="I142" s="14" t="s">
        <v>70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94127</v>
      </c>
      <c r="O142" s="2" t="s">
        <v>116</v>
      </c>
      <c r="P142" s="2">
        <v>6</v>
      </c>
      <c r="Q142" s="2">
        <v>0</v>
      </c>
      <c r="R142" s="10"/>
      <c r="S142" s="10">
        <v>43971</v>
      </c>
      <c r="T142" s="10"/>
      <c r="U142" s="2"/>
      <c r="V142" s="2" t="str">
        <f t="shared" si="71"/>
        <v>1T  8       S</v>
      </c>
      <c r="W142" s="2">
        <f t="shared" si="72"/>
        <v>6</v>
      </c>
      <c r="X142" s="35" t="str">
        <f>IF(R142="","",94500+COUNTA($R$3:R142))</f>
        <v/>
      </c>
      <c r="Y142" s="35">
        <f>IF(S142="","",96500+COUNTA($S$3:S142))</f>
        <v>96520</v>
      </c>
      <c r="Z142" s="35"/>
      <c r="AA142" s="12">
        <v>44139.704409722224</v>
      </c>
      <c r="AB142" s="35">
        <f t="shared" si="86"/>
        <v>1001</v>
      </c>
      <c r="AC142" s="35">
        <f>IF(AB142="","",COUNTIF($AB$3:AB142,1001))</f>
        <v>112</v>
      </c>
      <c r="AD142" s="10" t="s">
        <v>116</v>
      </c>
      <c r="AE142" s="35">
        <v>6</v>
      </c>
      <c r="AF142" s="10" t="s">
        <v>28</v>
      </c>
      <c r="AG142" s="10" t="s">
        <v>143</v>
      </c>
      <c r="AH142" s="10"/>
      <c r="AI142" s="10">
        <v>43971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/>
      <c r="AT142" s="2"/>
      <c r="AU142" s="2"/>
      <c r="AV142" s="2"/>
      <c r="AW142" s="2"/>
      <c r="AX142" s="2"/>
      <c r="AY142" s="2"/>
      <c r="AZ142" s="2" t="str">
        <f>IF(AV142="","",95200+COUNTA($AV$3:AV142))</f>
        <v/>
      </c>
      <c r="BA142" s="10"/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89">
        <v>44140.706956018519</v>
      </c>
      <c r="BK142" s="90" t="str">
        <f t="shared" si="87"/>
        <v>55551</v>
      </c>
      <c r="BL142" s="90">
        <f t="shared" si="88"/>
        <v>0</v>
      </c>
      <c r="BM142" s="90">
        <f>IF(BQ142="","",COUNTA($BQ$3:BQ142))</f>
        <v>130</v>
      </c>
      <c r="BN142" s="90" t="str">
        <f t="shared" si="89"/>
        <v>1S  8       S</v>
      </c>
      <c r="BO142" s="90">
        <f t="shared" si="90"/>
        <v>6</v>
      </c>
      <c r="BP142" s="90" t="str">
        <f t="shared" si="91"/>
        <v>S</v>
      </c>
      <c r="BQ142" s="90" t="s">
        <v>215</v>
      </c>
      <c r="BR142" s="91" t="str">
        <f t="shared" si="92"/>
        <v/>
      </c>
      <c r="BS142" s="91" t="str">
        <f t="shared" si="93"/>
        <v/>
      </c>
      <c r="BT142" s="91" t="str">
        <f t="shared" si="94"/>
        <v/>
      </c>
      <c r="BU142" s="91" t="str">
        <f t="shared" si="95"/>
        <v/>
      </c>
      <c r="BV142" s="90" t="str">
        <f t="shared" si="96"/>
        <v/>
      </c>
      <c r="BW142" s="90" t="str">
        <f t="shared" si="97"/>
        <v/>
      </c>
      <c r="BX142" s="84">
        <v>2</v>
      </c>
      <c r="BY142" s="90" t="str">
        <f t="shared" si="70"/>
        <v/>
      </c>
      <c r="BZ142" s="12" t="str">
        <f t="shared" si="75"/>
        <v/>
      </c>
      <c r="CA142" s="2" t="str">
        <f t="shared" si="76"/>
        <v/>
      </c>
      <c r="CB142" s="2" t="str">
        <f t="shared" si="77"/>
        <v/>
      </c>
      <c r="CC142" s="2" t="str">
        <f t="shared" si="78"/>
        <v/>
      </c>
      <c r="CD142" s="2" t="str">
        <f>IF(E142=15,IF(F142="S","",N143),IF(E142=11,IF(F142="P","",N141),IF(BX142="",IF(N142="","",N142),IF(BX142=2,"",IF(OR(BX142=0),100000+COUNTIF(BX$3:BX142,0),IF(N142="","",N142))))))</f>
        <v/>
      </c>
      <c r="CE142" s="2" t="str">
        <f t="shared" si="73"/>
        <v/>
      </c>
      <c r="CF142" s="2" t="str">
        <f t="shared" si="74"/>
        <v/>
      </c>
      <c r="CG142" s="2" t="str">
        <f t="shared" si="79"/>
        <v/>
      </c>
      <c r="CH142" s="10" t="str">
        <f t="shared" si="80"/>
        <v/>
      </c>
      <c r="CI142" s="10" t="str">
        <f t="shared" si="81"/>
        <v/>
      </c>
      <c r="CJ142" s="10" t="str">
        <f t="shared" si="82"/>
        <v/>
      </c>
      <c r="CK142" s="2" t="str">
        <f t="shared" si="83"/>
        <v/>
      </c>
      <c r="CL142" s="2" t="str">
        <f t="shared" si="84"/>
        <v/>
      </c>
      <c r="CM142" s="2" t="str">
        <f t="shared" si="85"/>
        <v/>
      </c>
      <c r="CN142" s="2" t="str">
        <f>IF($E142=15,IF($F142="S","",IF(X143=0,"",X143)),IF($E142=11,IF($F142="P","",IF(X141=0,"",X141)),IF($BX142="",IF(X142="","",X142),IF($BX142=2,"",IF(OR($BX142=0),IF(A142="T_Tosai",101000+COUNTIF($BX$3:$BX142,0),""),IF(X142="","",X142))))))</f>
        <v/>
      </c>
      <c r="CO142" s="2" t="str">
        <f>IF($E142=15,IF($F142="S","",IF(Y143=0,"",Y143)),IF($E142=11,IF($F142="P","",IF(Y141=0,"",Y141)),IF($BX142="",IF(Y142="","",Y142),IF($BX142=2,"",IF(OR($BX142=0),IF(A142="T_Kyokyu",102000+COUNTIF($BX$3:$BX142,0),""),IF(Y142="","",Y142))))))</f>
        <v/>
      </c>
      <c r="CP142" s="2" t="str">
        <f>IF($E142=15,IF($F142="S","",IF(Z143=0,"",Z143)),IF($E142=11,IF($F142="P","",IF(Z141=0,"",Z141)),IF($BX142="",IF(Z142="","",Z142),IF($BX142=2,"",IF(OR($BX142=0),IF(B142="T_Sogumi",103000+COUNTIF($BX$3:$BX142,0),""),IF(Z142="","",Z142))))))</f>
        <v/>
      </c>
    </row>
    <row r="143" spans="1:94">
      <c r="A143" s="7" t="s">
        <v>75</v>
      </c>
      <c r="B143" s="49" t="s">
        <v>31</v>
      </c>
      <c r="C143" s="49" t="s">
        <v>209</v>
      </c>
      <c r="D143" s="49" t="s">
        <v>31</v>
      </c>
      <c r="E143" s="2">
        <v>17</v>
      </c>
      <c r="F143" s="2" t="s">
        <v>26</v>
      </c>
      <c r="G143" s="2" t="s">
        <v>26</v>
      </c>
      <c r="H143" s="2" t="s">
        <v>64</v>
      </c>
      <c r="I143" s="14" t="s">
        <v>69</v>
      </c>
      <c r="J143" s="12">
        <v>44139.704409722224</v>
      </c>
      <c r="K143" s="2">
        <v>362</v>
      </c>
      <c r="L143" s="2">
        <v>55551</v>
      </c>
      <c r="M143" s="2">
        <v>0</v>
      </c>
      <c r="N143" s="2">
        <f>IF(AD143="","",94000+COUNTA($AD$3:AD143))</f>
        <v>94128</v>
      </c>
      <c r="O143" s="2" t="s">
        <v>109</v>
      </c>
      <c r="P143" s="2">
        <v>7</v>
      </c>
      <c r="Q143" s="2">
        <v>0</v>
      </c>
      <c r="R143" s="10"/>
      <c r="S143" s="10">
        <v>43971</v>
      </c>
      <c r="T143" s="10"/>
      <c r="U143" s="2"/>
      <c r="V143" s="2" t="str">
        <f t="shared" si="71"/>
        <v>1T  9       P</v>
      </c>
      <c r="W143" s="2">
        <f t="shared" si="72"/>
        <v>7</v>
      </c>
      <c r="X143" s="35" t="str">
        <f>IF(R143="","",94500+COUNTA($R$3:R143))</f>
        <v/>
      </c>
      <c r="Y143" s="35">
        <f>IF(S143="","",96500+COUNTA($S$3:S143))</f>
        <v>96521</v>
      </c>
      <c r="Z143" s="35"/>
      <c r="AA143" s="12">
        <v>44139.704409722224</v>
      </c>
      <c r="AB143" s="35">
        <f t="shared" si="86"/>
        <v>1001</v>
      </c>
      <c r="AC143" s="35">
        <f>IF(AB143="","",COUNTIF($AB$3:AB143,1001))</f>
        <v>113</v>
      </c>
      <c r="AD143" s="10" t="s">
        <v>109</v>
      </c>
      <c r="AE143" s="35">
        <v>7</v>
      </c>
      <c r="AF143" s="10" t="s">
        <v>26</v>
      </c>
      <c r="AG143" s="10" t="s">
        <v>143</v>
      </c>
      <c r="AH143" s="10"/>
      <c r="AI143" s="10">
        <v>43971</v>
      </c>
      <c r="AJ143" s="10"/>
      <c r="AK143" s="10"/>
      <c r="AL143" s="12"/>
      <c r="AM143" s="2"/>
      <c r="AN143" s="2"/>
      <c r="AO143" s="2"/>
      <c r="AP143" s="2"/>
      <c r="AQ143" s="2" t="str">
        <f>IF(AO143="","",95000+COUNTA($AO$3:AO143))</f>
        <v/>
      </c>
      <c r="AR143" s="2"/>
      <c r="AS143" s="12">
        <v>44138.466597222221</v>
      </c>
      <c r="AT143" s="2">
        <v>0</v>
      </c>
      <c r="AU143" s="2">
        <v>55551</v>
      </c>
      <c r="AV143" s="2" t="s">
        <v>109</v>
      </c>
      <c r="AW143" s="2">
        <v>7</v>
      </c>
      <c r="AX143" s="2" t="s">
        <v>65</v>
      </c>
      <c r="AY143" s="2">
        <v>7</v>
      </c>
      <c r="AZ143" s="2">
        <f>IF(AV143="","",95200+COUNTA($AV$3:AV143))</f>
        <v>95216</v>
      </c>
      <c r="BA143" s="10">
        <v>43971</v>
      </c>
      <c r="BB143" s="12"/>
      <c r="BC143" s="2"/>
      <c r="BD143" s="2"/>
      <c r="BE143" s="2"/>
      <c r="BF143" s="2"/>
      <c r="BG143" s="2" t="str">
        <f>IF(BE143="","",95400+COUNTA($BE$3:BE143))</f>
        <v/>
      </c>
      <c r="BH143" s="2"/>
      <c r="BI143" s="2"/>
      <c r="BJ143" s="89">
        <v>44140.706956018519</v>
      </c>
      <c r="BK143" s="90" t="str">
        <f t="shared" si="87"/>
        <v>55551</v>
      </c>
      <c r="BL143" s="90">
        <f t="shared" si="88"/>
        <v>0</v>
      </c>
      <c r="BM143" s="90">
        <f>IF(BQ143="","",COUNTA($BQ$3:BQ143))</f>
        <v>131</v>
      </c>
      <c r="BN143" s="90" t="str">
        <f t="shared" si="89"/>
        <v>1S  9       P</v>
      </c>
      <c r="BO143" s="90">
        <f t="shared" si="90"/>
        <v>7</v>
      </c>
      <c r="BP143" s="90" t="str">
        <f t="shared" si="91"/>
        <v>P</v>
      </c>
      <c r="BQ143" s="90" t="s">
        <v>348</v>
      </c>
      <c r="BR143" s="91" t="str">
        <f t="shared" si="92"/>
        <v/>
      </c>
      <c r="BS143" s="91">
        <f t="shared" si="93"/>
        <v>43971</v>
      </c>
      <c r="BT143" s="91" t="str">
        <f t="shared" si="94"/>
        <v/>
      </c>
      <c r="BU143" s="91" t="str">
        <f t="shared" si="95"/>
        <v/>
      </c>
      <c r="BV143" s="90" t="str">
        <f t="shared" si="96"/>
        <v>1T  9       P</v>
      </c>
      <c r="BW143" s="90">
        <f t="shared" si="97"/>
        <v>7</v>
      </c>
      <c r="BX143" s="84"/>
      <c r="BY143" s="90" t="str">
        <f t="shared" si="70"/>
        <v/>
      </c>
      <c r="BZ143" s="12">
        <f t="shared" si="75"/>
        <v>44139.704409722224</v>
      </c>
      <c r="CA143" s="2">
        <f t="shared" si="76"/>
        <v>362</v>
      </c>
      <c r="CB143" s="2">
        <f t="shared" si="77"/>
        <v>55551</v>
      </c>
      <c r="CC143" s="2">
        <f t="shared" si="78"/>
        <v>0</v>
      </c>
      <c r="CD143" s="2">
        <f>IF(E143=15,IF(F143="S","",N144),IF(E143=11,IF(F143="P","",N142),IF(BX143="",IF(N143="","",N143),IF(BX143=2,"",IF(OR(BX143=0),100000+COUNTIF(BX$3:BX143,0),IF(N143="","",N143))))))</f>
        <v>94128</v>
      </c>
      <c r="CE143" s="2" t="str">
        <f t="shared" si="73"/>
        <v>1S  9       P</v>
      </c>
      <c r="CF143" s="2">
        <f t="shared" si="74"/>
        <v>7</v>
      </c>
      <c r="CG143" s="2">
        <f t="shared" si="79"/>
        <v>0</v>
      </c>
      <c r="CH143" s="10" t="str">
        <f t="shared" si="80"/>
        <v/>
      </c>
      <c r="CI143" s="10">
        <f t="shared" si="81"/>
        <v>43971</v>
      </c>
      <c r="CJ143" s="10" t="str">
        <f t="shared" si="82"/>
        <v/>
      </c>
      <c r="CK143" s="2" t="str">
        <f t="shared" si="83"/>
        <v/>
      </c>
      <c r="CL143" s="2" t="str">
        <f t="shared" si="84"/>
        <v>1T  9       P</v>
      </c>
      <c r="CM143" s="2">
        <f t="shared" si="85"/>
        <v>7</v>
      </c>
      <c r="CN143" s="2" t="str">
        <f>IF($E143=15,IF($F143="S","",IF(X144=0,"",X144)),IF($E143=11,IF($F143="P","",IF(X142=0,"",X142)),IF($BX143="",IF(X143="","",X143),IF($BX143=2,"",IF(OR($BX143=0),IF(A143="T_Tosai",101000+COUNTIF($BX$3:$BX143,0),""),IF(X143="","",X143))))))</f>
        <v/>
      </c>
      <c r="CO143" s="2">
        <f>IF($E143=15,IF($F143="S","",IF(Y144=0,"",Y144)),IF($E143=11,IF($F143="P","",IF(Y142=0,"",Y142)),IF($BX143="",IF(Y143="","",Y143),IF($BX143=2,"",IF(OR($BX143=0),IF(A143="T_Kyokyu",102000+COUNTIF($BX$3:$BX143,0),""),IF(Y143="","",Y143))))))</f>
        <v>96521</v>
      </c>
      <c r="CP143" s="2" t="str">
        <f>IF($E143=15,IF($F143="S","",IF(Z144=0,"",Z144)),IF($E143=11,IF($F143="P","",IF(Z142=0,"",Z142)),IF($BX143="",IF(Z143="","",Z143),IF($BX143=2,"",IF(OR($BX143=0),IF(B143="T_Sogumi",103000+COUNTIF($BX$3:$BX143,0),""),IF(Z143="","",Z143))))))</f>
        <v/>
      </c>
    </row>
    <row r="144" spans="1:94">
      <c r="A144" s="7" t="s">
        <v>75</v>
      </c>
      <c r="B144" s="49" t="s">
        <v>31</v>
      </c>
      <c r="C144" s="49" t="s">
        <v>209</v>
      </c>
      <c r="D144" s="49" t="s">
        <v>31</v>
      </c>
      <c r="E144" s="2">
        <v>18</v>
      </c>
      <c r="F144" s="2" t="s">
        <v>28</v>
      </c>
      <c r="G144" s="2" t="s">
        <v>28</v>
      </c>
      <c r="H144" s="2" t="s">
        <v>64</v>
      </c>
      <c r="I144" s="14" t="s">
        <v>69</v>
      </c>
      <c r="J144" s="12">
        <v>44139.704409722224</v>
      </c>
      <c r="K144" s="2">
        <v>362</v>
      </c>
      <c r="L144" s="2">
        <v>55551</v>
      </c>
      <c r="M144" s="2">
        <v>0</v>
      </c>
      <c r="N144" s="2">
        <f>IF(AD144="","",94000+COUNTA($AD$3:AD144))</f>
        <v>94129</v>
      </c>
      <c r="O144" s="2" t="s">
        <v>110</v>
      </c>
      <c r="P144" s="2">
        <v>7</v>
      </c>
      <c r="Q144" s="2">
        <v>0</v>
      </c>
      <c r="R144" s="10"/>
      <c r="S144" s="10">
        <v>43972</v>
      </c>
      <c r="T144" s="10"/>
      <c r="U144" s="2"/>
      <c r="V144" s="2" t="str">
        <f t="shared" si="71"/>
        <v>1T  9       S</v>
      </c>
      <c r="W144" s="2">
        <f t="shared" si="72"/>
        <v>7</v>
      </c>
      <c r="X144" s="35" t="str">
        <f>IF(R144="","",94500+COUNTA($R$3:R144))</f>
        <v/>
      </c>
      <c r="Y144" s="35">
        <f>IF(S144="","",96500+COUNTA($S$3:S144))</f>
        <v>96522</v>
      </c>
      <c r="Z144" s="35"/>
      <c r="AA144" s="12">
        <v>44139.704409722224</v>
      </c>
      <c r="AB144" s="35">
        <f t="shared" si="86"/>
        <v>1001</v>
      </c>
      <c r="AC144" s="35">
        <f>IF(AB144="","",COUNTIF($AB$3:AB144,1001))</f>
        <v>114</v>
      </c>
      <c r="AD144" s="10" t="s">
        <v>110</v>
      </c>
      <c r="AE144" s="35">
        <v>7</v>
      </c>
      <c r="AF144" s="10" t="s">
        <v>28</v>
      </c>
      <c r="AG144" s="10" t="s">
        <v>143</v>
      </c>
      <c r="AH144" s="10"/>
      <c r="AI144" s="10">
        <v>43972</v>
      </c>
      <c r="AJ144" s="10"/>
      <c r="AK144" s="10"/>
      <c r="AL144" s="12"/>
      <c r="AM144" s="2"/>
      <c r="AN144" s="2"/>
      <c r="AO144" s="2"/>
      <c r="AP144" s="2"/>
      <c r="AQ144" s="2" t="str">
        <f>IF(AO144="","",95000+COUNTA($AO$3:AO144))</f>
        <v/>
      </c>
      <c r="AR144" s="2"/>
      <c r="AS144" s="12">
        <v>44138.466597222221</v>
      </c>
      <c r="AT144" s="2">
        <v>0</v>
      </c>
      <c r="AU144" s="2">
        <v>55551</v>
      </c>
      <c r="AV144" s="2" t="s">
        <v>110</v>
      </c>
      <c r="AW144" s="2">
        <v>7</v>
      </c>
      <c r="AX144" s="2" t="s">
        <v>66</v>
      </c>
      <c r="AY144" s="2">
        <v>7</v>
      </c>
      <c r="AZ144" s="2">
        <f>IF(AV144="","",95200+COUNTA($AV$3:AV144))</f>
        <v>95217</v>
      </c>
      <c r="BA144" s="10">
        <v>43972</v>
      </c>
      <c r="BB144" s="12"/>
      <c r="BC144" s="2"/>
      <c r="BD144" s="2"/>
      <c r="BE144" s="2"/>
      <c r="BF144" s="2"/>
      <c r="BG144" s="2" t="str">
        <f>IF(BE144="","",95400+COUNTA($BE$3:BE144))</f>
        <v/>
      </c>
      <c r="BH144" s="2"/>
      <c r="BI144" s="2"/>
      <c r="BJ144" s="89">
        <v>44140.706956018519</v>
      </c>
      <c r="BK144" s="90" t="str">
        <f t="shared" si="87"/>
        <v>55551</v>
      </c>
      <c r="BL144" s="90">
        <f t="shared" si="88"/>
        <v>0</v>
      </c>
      <c r="BM144" s="90">
        <f>IF(BQ144="","",COUNTA($BQ$3:BQ144))</f>
        <v>132</v>
      </c>
      <c r="BN144" s="90" t="str">
        <f t="shared" si="89"/>
        <v>1S  9       S</v>
      </c>
      <c r="BO144" s="90">
        <f t="shared" si="90"/>
        <v>7</v>
      </c>
      <c r="BP144" s="90" t="str">
        <f t="shared" si="91"/>
        <v>S</v>
      </c>
      <c r="BQ144" s="90" t="s">
        <v>348</v>
      </c>
      <c r="BR144" s="91" t="str">
        <f t="shared" si="92"/>
        <v/>
      </c>
      <c r="BS144" s="91">
        <f t="shared" si="93"/>
        <v>43972</v>
      </c>
      <c r="BT144" s="91" t="str">
        <f t="shared" si="94"/>
        <v/>
      </c>
      <c r="BU144" s="91" t="str">
        <f t="shared" si="95"/>
        <v/>
      </c>
      <c r="BV144" s="90" t="str">
        <f t="shared" si="96"/>
        <v>1T  9       S</v>
      </c>
      <c r="BW144" s="90">
        <f t="shared" si="97"/>
        <v>7</v>
      </c>
      <c r="BX144" s="84"/>
      <c r="BY144" s="90" t="str">
        <f t="shared" si="70"/>
        <v/>
      </c>
      <c r="BZ144" s="12">
        <f t="shared" si="75"/>
        <v>44139.704409722224</v>
      </c>
      <c r="CA144" s="2">
        <f t="shared" si="76"/>
        <v>362</v>
      </c>
      <c r="CB144" s="2">
        <f t="shared" si="77"/>
        <v>55551</v>
      </c>
      <c r="CC144" s="2">
        <f t="shared" si="78"/>
        <v>0</v>
      </c>
      <c r="CD144" s="2">
        <f>IF(E144=15,IF(F144="S","",N145),IF(E144=11,IF(F144="P","",N143),IF(BX144="",IF(N144="","",N144),IF(BX144=2,"",IF(OR(BX144=0),100000+COUNTIF(BX$3:BX144,0),IF(N144="","",N144))))))</f>
        <v>94129</v>
      </c>
      <c r="CE144" s="2" t="str">
        <f t="shared" si="73"/>
        <v>1S  9       S</v>
      </c>
      <c r="CF144" s="2">
        <f t="shared" si="74"/>
        <v>7</v>
      </c>
      <c r="CG144" s="2">
        <f t="shared" si="79"/>
        <v>0</v>
      </c>
      <c r="CH144" s="10" t="str">
        <f t="shared" si="80"/>
        <v/>
      </c>
      <c r="CI144" s="10">
        <f t="shared" si="81"/>
        <v>43972</v>
      </c>
      <c r="CJ144" s="10" t="str">
        <f t="shared" si="82"/>
        <v/>
      </c>
      <c r="CK144" s="2" t="str">
        <f t="shared" si="83"/>
        <v/>
      </c>
      <c r="CL144" s="2" t="str">
        <f t="shared" si="84"/>
        <v>1T  9       S</v>
      </c>
      <c r="CM144" s="2">
        <f t="shared" si="85"/>
        <v>7</v>
      </c>
      <c r="CN144" s="2" t="str">
        <f>IF($E144=15,IF($F144="S","",IF(X145=0,"",X145)),IF($E144=11,IF($F144="P","",IF(X143=0,"",X143)),IF($BX144="",IF(X144="","",X144),IF($BX144=2,"",IF(OR($BX144=0),IF(A144="T_Tosai",101000+COUNTIF($BX$3:$BX144,0),""),IF(X144="","",X144))))))</f>
        <v/>
      </c>
      <c r="CO144" s="2">
        <f>IF($E144=15,IF($F144="S","",IF(Y145=0,"",Y145)),IF($E144=11,IF($F144="P","",IF(Y143=0,"",Y143)),IF($BX144="",IF(Y144="","",Y144),IF($BX144=2,"",IF(OR($BX144=0),IF(A144="T_Kyokyu",102000+COUNTIF($BX$3:$BX144,0),""),IF(Y144="","",Y144))))))</f>
        <v>96522</v>
      </c>
      <c r="CP144" s="2" t="str">
        <f>IF($E144=15,IF($F144="S","",IF(Z145=0,"",Z145)),IF($E144=11,IF($F144="P","",IF(Z143=0,"",Z143)),IF($BX144="",IF(Z144="","",Z144),IF($BX144=2,"",IF(OR($BX144=0),IF(B144="T_Sogumi",103000+COUNTIF($BX$3:$BX144,0),""),IF(Z144="","",Z144))))))</f>
        <v/>
      </c>
    </row>
    <row r="145" spans="1:94">
      <c r="A145" s="7" t="s">
        <v>75</v>
      </c>
      <c r="B145" s="49" t="s">
        <v>31</v>
      </c>
      <c r="C145" s="50" t="s">
        <v>209</v>
      </c>
      <c r="D145" s="50" t="s">
        <v>31</v>
      </c>
      <c r="E145" s="2">
        <v>19</v>
      </c>
      <c r="F145" s="2" t="s">
        <v>25</v>
      </c>
      <c r="G145" s="2" t="s">
        <v>25</v>
      </c>
      <c r="H145" s="2" t="s">
        <v>64</v>
      </c>
      <c r="I145" s="14" t="s">
        <v>69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94130</v>
      </c>
      <c r="O145" s="2" t="s">
        <v>111</v>
      </c>
      <c r="P145" s="2">
        <v>6</v>
      </c>
      <c r="Q145" s="2">
        <v>0</v>
      </c>
      <c r="R145" s="10"/>
      <c r="S145" s="10">
        <v>43973</v>
      </c>
      <c r="T145" s="10"/>
      <c r="U145" s="2"/>
      <c r="V145" s="2" t="str">
        <f t="shared" si="71"/>
        <v>1T  9       C</v>
      </c>
      <c r="W145" s="2">
        <f t="shared" si="72"/>
        <v>6</v>
      </c>
      <c r="X145" s="35" t="str">
        <f>IF(R145="","",94500+COUNTA($R$3:R145))</f>
        <v/>
      </c>
      <c r="Y145" s="35">
        <f>IF(S145="","",96500+COUNTA($S$3:S145))</f>
        <v>96523</v>
      </c>
      <c r="Z145" s="35"/>
      <c r="AA145" s="12">
        <v>44139.704409722224</v>
      </c>
      <c r="AB145" s="35">
        <f t="shared" si="86"/>
        <v>1001</v>
      </c>
      <c r="AC145" s="35">
        <f>IF(AB145="","",COUNTIF($AB$3:AB145,1001))</f>
        <v>115</v>
      </c>
      <c r="AD145" s="10" t="s">
        <v>111</v>
      </c>
      <c r="AE145" s="35">
        <v>6</v>
      </c>
      <c r="AF145" s="10" t="s">
        <v>25</v>
      </c>
      <c r="AG145" s="10" t="s">
        <v>143</v>
      </c>
      <c r="AH145" s="10"/>
      <c r="AI145" s="10">
        <v>43973</v>
      </c>
      <c r="AJ145" s="10"/>
      <c r="AK145" s="10"/>
      <c r="AL145" s="12"/>
      <c r="AM145" s="2"/>
      <c r="AN145" s="2"/>
      <c r="AO145" s="2"/>
      <c r="AP145" s="2"/>
      <c r="AQ145" s="2" t="str">
        <f>IF(AO145="","",95000+COUNTA($AO$3:AO145))</f>
        <v/>
      </c>
      <c r="AR145" s="2"/>
      <c r="AS145" s="12">
        <v>44138.466597222221</v>
      </c>
      <c r="AT145" s="2">
        <v>0</v>
      </c>
      <c r="AU145" s="2">
        <v>55551</v>
      </c>
      <c r="AV145" s="2" t="s">
        <v>111</v>
      </c>
      <c r="AW145" s="2">
        <v>6</v>
      </c>
      <c r="AX145" s="2" t="s">
        <v>67</v>
      </c>
      <c r="AY145" s="2">
        <v>6</v>
      </c>
      <c r="AZ145" s="2">
        <f>IF(AV145="","",95200+COUNTA($AV$3:AV145))</f>
        <v>95218</v>
      </c>
      <c r="BA145" s="10">
        <v>43973</v>
      </c>
      <c r="BB145" s="12"/>
      <c r="BC145" s="2"/>
      <c r="BD145" s="2"/>
      <c r="BE145" s="2"/>
      <c r="BF145" s="2"/>
      <c r="BG145" s="2" t="str">
        <f>IF(BE145="","",95400+COUNTA($BE$3:BE145))</f>
        <v/>
      </c>
      <c r="BH145" s="2"/>
      <c r="BI145" s="2"/>
      <c r="BJ145" s="89">
        <v>44140.706956018519</v>
      </c>
      <c r="BK145" s="90" t="str">
        <f t="shared" si="87"/>
        <v>55551</v>
      </c>
      <c r="BL145" s="90">
        <f t="shared" si="88"/>
        <v>0</v>
      </c>
      <c r="BM145" s="90">
        <f>IF(BQ145="","",COUNTA($BQ$3:BQ145))</f>
        <v>133</v>
      </c>
      <c r="BN145" s="90" t="str">
        <f t="shared" si="89"/>
        <v>1S  9       C</v>
      </c>
      <c r="BO145" s="90">
        <f t="shared" si="90"/>
        <v>6</v>
      </c>
      <c r="BP145" s="90" t="str">
        <f t="shared" si="91"/>
        <v>C</v>
      </c>
      <c r="BQ145" s="90" t="s">
        <v>348</v>
      </c>
      <c r="BR145" s="91" t="str">
        <f t="shared" si="92"/>
        <v/>
      </c>
      <c r="BS145" s="91">
        <f t="shared" si="93"/>
        <v>43973</v>
      </c>
      <c r="BT145" s="91" t="str">
        <f t="shared" si="94"/>
        <v/>
      </c>
      <c r="BU145" s="91" t="str">
        <f t="shared" si="95"/>
        <v/>
      </c>
      <c r="BV145" s="90" t="str">
        <f t="shared" si="96"/>
        <v>1T  9       C</v>
      </c>
      <c r="BW145" s="90">
        <f t="shared" si="97"/>
        <v>6</v>
      </c>
      <c r="BX145" s="84"/>
      <c r="BY145" s="90" t="str">
        <f t="shared" si="70"/>
        <v/>
      </c>
      <c r="BZ145" s="12">
        <f t="shared" si="75"/>
        <v>44139.704409722224</v>
      </c>
      <c r="CA145" s="2">
        <f t="shared" si="76"/>
        <v>362</v>
      </c>
      <c r="CB145" s="2">
        <f t="shared" si="77"/>
        <v>55551</v>
      </c>
      <c r="CC145" s="2">
        <f t="shared" si="78"/>
        <v>0</v>
      </c>
      <c r="CD145" s="2">
        <f>IF(E145=15,IF(F145="S","",N146),IF(E145=11,IF(F145="P","",N144),IF(BX145="",IF(N145="","",N145),IF(BX145=2,"",IF(OR(BX145=0),100000+COUNTIF(BX$3:BX145,0),IF(N145="","",N145))))))</f>
        <v>94130</v>
      </c>
      <c r="CE145" s="2" t="str">
        <f t="shared" si="73"/>
        <v>1S  9       C</v>
      </c>
      <c r="CF145" s="2">
        <f t="shared" si="74"/>
        <v>6</v>
      </c>
      <c r="CG145" s="2">
        <f t="shared" si="79"/>
        <v>0</v>
      </c>
      <c r="CH145" s="10" t="str">
        <f t="shared" si="80"/>
        <v/>
      </c>
      <c r="CI145" s="10">
        <f t="shared" si="81"/>
        <v>43973</v>
      </c>
      <c r="CJ145" s="10" t="str">
        <f t="shared" si="82"/>
        <v/>
      </c>
      <c r="CK145" s="2" t="str">
        <f t="shared" si="83"/>
        <v/>
      </c>
      <c r="CL145" s="2" t="str">
        <f t="shared" si="84"/>
        <v>1T  9       C</v>
      </c>
      <c r="CM145" s="2">
        <f t="shared" si="85"/>
        <v>6</v>
      </c>
      <c r="CN145" s="2" t="str">
        <f>IF($E145=15,IF($F145="S","",IF(X146=0,"",X146)),IF($E145=11,IF($F145="P","",IF(X144=0,"",X144)),IF($BX145="",IF(X145="","",X145),IF($BX145=2,"",IF(OR($BX145=0),IF(A145="T_Tosai",101000+COUNTIF($BX$3:$BX145,0),""),IF(X145="","",X145))))))</f>
        <v/>
      </c>
      <c r="CO145" s="2">
        <f>IF($E145=15,IF($F145="S","",IF(Y146=0,"",Y146)),IF($E145=11,IF($F145="P","",IF(Y144=0,"",Y144)),IF($BX145="",IF(Y145="","",Y145),IF($BX145=2,"",IF(OR($BX145=0),IF(A145="T_Kyokyu",102000+COUNTIF($BX$3:$BX145,0),""),IF(Y145="","",Y145))))))</f>
        <v>96523</v>
      </c>
      <c r="CP145" s="2" t="str">
        <f>IF($E145=15,IF($F145="S","",IF(Z146=0,"",Z146)),IF($E145=11,IF($F145="P","",IF(Z144=0,"",Z144)),IF($BX145="",IF(Z145="","",Z145),IF($BX145=2,"",IF(OR($BX145=0),IF(B145="T_Sogumi",103000+COUNTIF($BX$3:$BX145,0),""),IF(Z145="","",Z145))))))</f>
        <v/>
      </c>
    </row>
    <row r="146" spans="1:94">
      <c r="A146" s="7" t="s">
        <v>75</v>
      </c>
      <c r="B146" s="49" t="s">
        <v>31</v>
      </c>
      <c r="C146" s="48" t="s">
        <v>210</v>
      </c>
      <c r="D146" s="48" t="s">
        <v>31</v>
      </c>
      <c r="E146" s="3">
        <v>1</v>
      </c>
      <c r="F146" s="3" t="s">
        <v>25</v>
      </c>
      <c r="G146" s="3" t="s">
        <v>26</v>
      </c>
      <c r="H146" s="3" t="s">
        <v>27</v>
      </c>
      <c r="I146" s="16" t="s">
        <v>69</v>
      </c>
      <c r="J146" s="30">
        <v>44139.704409722224</v>
      </c>
      <c r="K146" s="15">
        <v>362</v>
      </c>
      <c r="L146" s="15">
        <v>55551</v>
      </c>
      <c r="M146" s="15">
        <v>0</v>
      </c>
      <c r="N146" s="15">
        <f>IF(AD146="","",94000+COUNTA($AD$3:AD146))</f>
        <v>94131</v>
      </c>
      <c r="O146" s="15" t="s">
        <v>119</v>
      </c>
      <c r="P146" s="15">
        <v>7</v>
      </c>
      <c r="Q146" s="15">
        <v>0</v>
      </c>
      <c r="R146" s="19"/>
      <c r="S146" s="19">
        <v>43987</v>
      </c>
      <c r="T146" s="19"/>
      <c r="U146" s="15"/>
      <c r="V146" s="15" t="str">
        <f t="shared" si="71"/>
        <v>2T  2       C</v>
      </c>
      <c r="W146" s="15">
        <f t="shared" si="72"/>
        <v>7</v>
      </c>
      <c r="X146" s="32" t="str">
        <f>IF(R146="","",94500+COUNTA($R$3:R146))</f>
        <v/>
      </c>
      <c r="Y146" s="32">
        <f>IF(S146="","",96500+COUNTA($S$3:S146))</f>
        <v>96524</v>
      </c>
      <c r="Z146" s="32"/>
      <c r="AA146" s="30">
        <v>44139.704409722224</v>
      </c>
      <c r="AB146" s="32">
        <f t="shared" si="86"/>
        <v>1001</v>
      </c>
      <c r="AC146" s="32">
        <f>IF(AB146="","",COUNTIF($AB$3:AB146,1001))</f>
        <v>116</v>
      </c>
      <c r="AD146" s="19" t="s">
        <v>119</v>
      </c>
      <c r="AE146" s="32">
        <v>7</v>
      </c>
      <c r="AF146" s="19" t="s">
        <v>25</v>
      </c>
      <c r="AG146" s="19" t="s">
        <v>143</v>
      </c>
      <c r="AH146" s="19"/>
      <c r="AI146" s="19">
        <v>43987</v>
      </c>
      <c r="AJ146" s="19"/>
      <c r="AK146" s="19"/>
      <c r="AL146" s="30"/>
      <c r="AM146" s="15"/>
      <c r="AN146" s="15"/>
      <c r="AO146" s="15"/>
      <c r="AP146" s="15"/>
      <c r="AQ146" s="15" t="str">
        <f>IF(AO146="","",95000+COUNTA($AO$3:AO146))</f>
        <v/>
      </c>
      <c r="AR146" s="15"/>
      <c r="AS146" s="30">
        <v>44138.466597222221</v>
      </c>
      <c r="AT146" s="15">
        <v>0</v>
      </c>
      <c r="AU146" s="15">
        <v>55551</v>
      </c>
      <c r="AV146" s="15" t="s">
        <v>117</v>
      </c>
      <c r="AW146" s="15">
        <v>7</v>
      </c>
      <c r="AX146" s="15" t="s">
        <v>84</v>
      </c>
      <c r="AY146" s="15">
        <v>7</v>
      </c>
      <c r="AZ146" s="15">
        <f>IF(AV146="","",95200+COUNTA($AV$3:AV146))</f>
        <v>95219</v>
      </c>
      <c r="BA146" s="19">
        <v>44017</v>
      </c>
      <c r="BB146" s="30"/>
      <c r="BC146" s="15"/>
      <c r="BD146" s="15"/>
      <c r="BE146" s="15"/>
      <c r="BF146" s="15"/>
      <c r="BG146" s="15" t="str">
        <f>IF(BE146="","",95400+COUNTA($BE$3:BE146))</f>
        <v/>
      </c>
      <c r="BH146" s="15"/>
      <c r="BI146" s="15"/>
      <c r="BJ146" s="96">
        <v>44140.706956018519</v>
      </c>
      <c r="BK146" s="97" t="str">
        <f t="shared" si="87"/>
        <v>55551</v>
      </c>
      <c r="BL146" s="97">
        <f t="shared" si="88"/>
        <v>0</v>
      </c>
      <c r="BM146" s="97">
        <f>IF(BQ146="","",COUNTA($BQ$3:BQ146))</f>
        <v>134</v>
      </c>
      <c r="BN146" s="97" t="str">
        <f t="shared" si="89"/>
        <v>2S  2       P</v>
      </c>
      <c r="BO146" s="97">
        <f t="shared" si="90"/>
        <v>7</v>
      </c>
      <c r="BP146" s="97" t="str">
        <f t="shared" si="91"/>
        <v>P</v>
      </c>
      <c r="BQ146" s="97" t="s">
        <v>219</v>
      </c>
      <c r="BR146" s="106" t="str">
        <f t="shared" si="92"/>
        <v/>
      </c>
      <c r="BS146" s="106">
        <f t="shared" si="93"/>
        <v>44017</v>
      </c>
      <c r="BT146" s="106" t="str">
        <f t="shared" si="94"/>
        <v/>
      </c>
      <c r="BU146" s="106" t="str">
        <f t="shared" si="95"/>
        <v/>
      </c>
      <c r="BV146" s="105" t="str">
        <f t="shared" si="96"/>
        <v>2T  2       P</v>
      </c>
      <c r="BW146" s="105">
        <f t="shared" si="97"/>
        <v>7</v>
      </c>
      <c r="BX146" s="107">
        <v>1</v>
      </c>
      <c r="BY146" s="105" t="str">
        <f t="shared" si="70"/>
        <v>2S  2       C</v>
      </c>
      <c r="BZ146" s="30">
        <f t="shared" si="75"/>
        <v>44160.640208333331</v>
      </c>
      <c r="CA146" s="15">
        <f t="shared" si="76"/>
        <v>362</v>
      </c>
      <c r="CB146" s="15">
        <f t="shared" si="77"/>
        <v>55551</v>
      </c>
      <c r="CC146" s="15">
        <f t="shared" si="78"/>
        <v>0</v>
      </c>
      <c r="CD146" s="15">
        <f>IF(E146=15,IF(F146="S","",N147),IF(E146=11,IF(F146="P","",N145),IF(BX146="",IF(N146="","",N146),IF(BX146=2,"",IF(OR(BX146=0),100000+COUNTIF(BX$3:BX146,0),IF(N146="","",N146))))))</f>
        <v>94131</v>
      </c>
      <c r="CE146" s="15" t="str">
        <f t="shared" si="73"/>
        <v>2S  2       P</v>
      </c>
      <c r="CF146" s="15">
        <f t="shared" si="74"/>
        <v>7</v>
      </c>
      <c r="CG146" s="15">
        <f t="shared" si="79"/>
        <v>0</v>
      </c>
      <c r="CH146" s="19" t="str">
        <f t="shared" si="80"/>
        <v/>
      </c>
      <c r="CI146" s="19">
        <f t="shared" si="81"/>
        <v>44017</v>
      </c>
      <c r="CJ146" s="19" t="str">
        <f t="shared" si="82"/>
        <v/>
      </c>
      <c r="CK146" s="15" t="str">
        <f t="shared" si="83"/>
        <v/>
      </c>
      <c r="CL146" s="15" t="str">
        <f t="shared" si="84"/>
        <v>2T  2       P</v>
      </c>
      <c r="CM146" s="15">
        <f t="shared" si="85"/>
        <v>7</v>
      </c>
      <c r="CN146" s="15" t="str">
        <f>IF($E146=15,IF($F146="S","",IF(X147=0,"",X147)),IF($E146=11,IF($F146="P","",IF(X145=0,"",X145)),IF($BX146="",IF(X146="","",X146),IF($BX146=2,"",IF(OR($BX146=0),IF(A146="T_Tosai",101000+COUNTIF($BX$3:$BX146,0),""),IF(X146="","",X146))))))</f>
        <v/>
      </c>
      <c r="CO146" s="15">
        <f>IF($E146=15,IF($F146="S","",IF(Y147=0,"",Y147)),IF($E146=11,IF($F146="P","",IF(Y145=0,"",Y145)),IF($BX146="",IF(Y146="","",Y146),IF($BX146=2,"",IF(OR($BX146=0),IF(A146="T_Kyokyu",102000+COUNTIF($BX$3:$BX146,0),""),IF(Y146="","",Y146))))))</f>
        <v>96524</v>
      </c>
      <c r="CP146" s="15" t="str">
        <f>IF($E146=15,IF($F146="S","",IF(Z147=0,"",Z147)),IF($E146=11,IF($F146="P","",IF(Z145=0,"",Z145)),IF($BX146="",IF(Z146="","",Z146),IF($BX146=2,"",IF(OR($BX146=0),IF(B146="T_Sogumi",103000+COUNTIF($BX$3:$BX146,0),""),IF(Z146="","",Z146))))))</f>
        <v/>
      </c>
    </row>
    <row r="147" spans="1:94">
      <c r="A147" s="7" t="s">
        <v>75</v>
      </c>
      <c r="B147" s="49" t="s">
        <v>31</v>
      </c>
      <c r="C147" s="49" t="s">
        <v>210</v>
      </c>
      <c r="D147" s="49" t="s">
        <v>31</v>
      </c>
      <c r="E147" s="4">
        <v>1</v>
      </c>
      <c r="F147" s="4"/>
      <c r="G147" s="4" t="s">
        <v>28</v>
      </c>
      <c r="H147" s="4"/>
      <c r="I147" s="17" t="s">
        <v>70</v>
      </c>
      <c r="J147" s="4"/>
      <c r="K147" s="4"/>
      <c r="L147" s="4"/>
      <c r="M147" s="4"/>
      <c r="N147" s="4" t="str">
        <f>IF(AD147="","",94000+COUNTA($AD$3:AD147))</f>
        <v/>
      </c>
      <c r="O147" s="4"/>
      <c r="P147" s="4"/>
      <c r="Q147" s="4"/>
      <c r="R147" s="9"/>
      <c r="S147" s="9"/>
      <c r="T147" s="9"/>
      <c r="U147" s="4"/>
      <c r="V147" s="4" t="str">
        <f t="shared" si="71"/>
        <v/>
      </c>
      <c r="W147" s="4" t="str">
        <f t="shared" si="72"/>
        <v/>
      </c>
      <c r="X147" s="33" t="str">
        <f>IF(R147="","",94500+COUNTA($R$3:R147))</f>
        <v/>
      </c>
      <c r="Y147" s="33" t="str">
        <f>IF(S147="","",96500+COUNTA($S$3:S147))</f>
        <v/>
      </c>
      <c r="Z147" s="33"/>
      <c r="AA147" s="6" t="s">
        <v>134</v>
      </c>
      <c r="AB147" s="33" t="str">
        <f t="shared" si="86"/>
        <v/>
      </c>
      <c r="AC147" s="33" t="str">
        <f>IF(AB147="","",COUNTIF($AB$3:AB147,1001))</f>
        <v/>
      </c>
      <c r="AD147" s="9" t="s">
        <v>134</v>
      </c>
      <c r="AE147" s="33" t="s">
        <v>134</v>
      </c>
      <c r="AF147" s="9" t="s">
        <v>134</v>
      </c>
      <c r="AG147" s="9" t="s">
        <v>134</v>
      </c>
      <c r="AH147" s="9"/>
      <c r="AI147" s="9" t="s">
        <v>134</v>
      </c>
      <c r="AJ147" s="9"/>
      <c r="AK147" s="9"/>
      <c r="AL147" s="6"/>
      <c r="AM147" s="4"/>
      <c r="AN147" s="4"/>
      <c r="AO147" s="4"/>
      <c r="AP147" s="4"/>
      <c r="AQ147" s="4" t="str">
        <f>IF(AO147="","",95000+COUNTA($AO$3:AO147))</f>
        <v/>
      </c>
      <c r="AR147" s="4"/>
      <c r="AS147" s="6">
        <v>44138.466597222221</v>
      </c>
      <c r="AT147" s="4">
        <v>0</v>
      </c>
      <c r="AU147" s="4">
        <v>55551</v>
      </c>
      <c r="AV147" s="4" t="s">
        <v>118</v>
      </c>
      <c r="AW147" s="4">
        <v>7</v>
      </c>
      <c r="AX147" s="4" t="s">
        <v>85</v>
      </c>
      <c r="AY147" s="4">
        <v>7</v>
      </c>
      <c r="AZ147" s="4">
        <f>IF(AV147="","",95200+COUNTA($AV$3:AV147))</f>
        <v>95220</v>
      </c>
      <c r="BA147" s="9">
        <v>44018</v>
      </c>
      <c r="BB147" s="6"/>
      <c r="BC147" s="4"/>
      <c r="BD147" s="4"/>
      <c r="BE147" s="4"/>
      <c r="BF147" s="4"/>
      <c r="BG147" s="4" t="str">
        <f>IF(BE147="","",95400+COUNTA($BE$3:BE147))</f>
        <v/>
      </c>
      <c r="BH147" s="4"/>
      <c r="BI147" s="4"/>
      <c r="BJ147" s="100">
        <v>44140.706956018519</v>
      </c>
      <c r="BK147" s="101" t="str">
        <f t="shared" si="87"/>
        <v>55551</v>
      </c>
      <c r="BL147" s="101">
        <f t="shared" si="88"/>
        <v>0</v>
      </c>
      <c r="BM147" s="101">
        <f>IF(BQ147="","",COUNTA($BQ$3:BQ147))</f>
        <v>135</v>
      </c>
      <c r="BN147" s="101" t="str">
        <f t="shared" si="89"/>
        <v>2S  2       S</v>
      </c>
      <c r="BO147" s="101">
        <f t="shared" si="90"/>
        <v>7</v>
      </c>
      <c r="BP147" s="101" t="str">
        <f t="shared" si="91"/>
        <v>S</v>
      </c>
      <c r="BQ147" s="101" t="s">
        <v>288</v>
      </c>
      <c r="BR147" s="102" t="str">
        <f t="shared" si="92"/>
        <v/>
      </c>
      <c r="BS147" s="102">
        <f t="shared" si="93"/>
        <v>44018</v>
      </c>
      <c r="BT147" s="102" t="str">
        <f t="shared" si="94"/>
        <v/>
      </c>
      <c r="BU147" s="102" t="str">
        <f t="shared" si="95"/>
        <v/>
      </c>
      <c r="BV147" s="101" t="str">
        <f t="shared" si="96"/>
        <v>2T  2       S</v>
      </c>
      <c r="BW147" s="101">
        <f t="shared" si="97"/>
        <v>7</v>
      </c>
      <c r="BX147" s="103">
        <v>0</v>
      </c>
      <c r="BY147" s="101" t="str">
        <f t="shared" si="70"/>
        <v/>
      </c>
      <c r="BZ147" s="6">
        <f t="shared" si="75"/>
        <v>44160.640208333331</v>
      </c>
      <c r="CA147" s="4">
        <f t="shared" si="76"/>
        <v>362</v>
      </c>
      <c r="CB147" s="4">
        <f t="shared" si="77"/>
        <v>55551</v>
      </c>
      <c r="CC147" s="4">
        <f t="shared" si="78"/>
        <v>0</v>
      </c>
      <c r="CD147" s="4">
        <f>IF(E147=15,IF(F147="S","",N148),IF(E147=11,IF(F147="P","",N146),IF(BX147="",IF(N147="","",N147),IF(BX147=2,"",IF(OR(BX147=0),100000+COUNTIF(BX$3:BX147,0),IF(N147="","",N147))))))</f>
        <v>100019</v>
      </c>
      <c r="CE147" s="4" t="str">
        <f t="shared" si="73"/>
        <v>2S  2       S</v>
      </c>
      <c r="CF147" s="4">
        <f t="shared" si="74"/>
        <v>7</v>
      </c>
      <c r="CG147" s="4">
        <f t="shared" si="79"/>
        <v>0</v>
      </c>
      <c r="CH147" s="9" t="str">
        <f t="shared" si="80"/>
        <v/>
      </c>
      <c r="CI147" s="9">
        <f t="shared" si="81"/>
        <v>44018</v>
      </c>
      <c r="CJ147" s="9" t="str">
        <f t="shared" si="82"/>
        <v/>
      </c>
      <c r="CK147" s="4" t="str">
        <f t="shared" si="83"/>
        <v/>
      </c>
      <c r="CL147" s="4" t="str">
        <f t="shared" si="84"/>
        <v>2T  2       S</v>
      </c>
      <c r="CM147" s="4">
        <f t="shared" si="85"/>
        <v>7</v>
      </c>
      <c r="CN147" s="4" t="str">
        <f>IF($E147=15,IF($F147="S","",IF(X148=0,"",X148)),IF($E147=11,IF($F147="P","",IF(X146=0,"",X146)),IF($BX147="",IF(X147="","",X147),IF($BX147=2,"",IF(OR($BX147=0),IF(A147="T_Tosai",101000+COUNTIF($BX$3:$BX147,0),""),IF(X147="","",X147))))))</f>
        <v/>
      </c>
      <c r="CO147" s="4">
        <f>IF($E147=15,IF($F147="S","",IF(Y148=0,"",Y148)),IF($E147=11,IF($F147="P","",IF(Y146=0,"",Y146)),IF($BX147="",IF(Y147="","",Y147),IF($BX147=2,"",IF(OR($BX147=0),IF(A147="T_Kyokyu",102000+COUNTIF($BX$3:$BX147,0),""),IF(Y147="","",Y147))))))</f>
        <v>102019</v>
      </c>
      <c r="CP147" s="4" t="str">
        <f>IF($E147=15,IF($F147="S","",IF(Z148=0,"",Z148)),IF($E147=11,IF($F147="P","",IF(Z146=0,"",Z146)),IF($BX147="",IF(Z147="","",Z147),IF($BX147=2,"",IF(OR($BX147=0),IF(B147="T_Sogumi",103000+COUNTIF($BX$3:$BX147,0),""),IF(Z147="","",Z147))))))</f>
        <v/>
      </c>
    </row>
    <row r="148" spans="1:94">
      <c r="A148" s="7" t="s">
        <v>75</v>
      </c>
      <c r="B148" s="49" t="s">
        <v>31</v>
      </c>
      <c r="C148" s="49" t="s">
        <v>210</v>
      </c>
      <c r="D148" s="49" t="s">
        <v>31</v>
      </c>
      <c r="E148" s="2">
        <v>2</v>
      </c>
      <c r="F148" s="2" t="s">
        <v>25</v>
      </c>
      <c r="G148" s="2" t="s">
        <v>26</v>
      </c>
      <c r="H148" s="2" t="s">
        <v>29</v>
      </c>
      <c r="I148" s="14" t="s">
        <v>69</v>
      </c>
      <c r="J148" s="12">
        <v>44139.704409722224</v>
      </c>
      <c r="K148" s="2">
        <v>362</v>
      </c>
      <c r="L148" s="2">
        <v>55551</v>
      </c>
      <c r="M148" s="2">
        <v>0</v>
      </c>
      <c r="N148" s="2">
        <f>IF(AD148="","",94000+COUNTA($AD$3:AD148))</f>
        <v>94133</v>
      </c>
      <c r="O148" s="2" t="s">
        <v>119</v>
      </c>
      <c r="P148" s="2">
        <v>6</v>
      </c>
      <c r="Q148" s="2">
        <v>0</v>
      </c>
      <c r="R148" s="20"/>
      <c r="S148" s="20">
        <v>43989</v>
      </c>
      <c r="T148" s="10"/>
      <c r="U148" s="2"/>
      <c r="V148" s="2" t="str">
        <f t="shared" si="71"/>
        <v>2T  2       C</v>
      </c>
      <c r="W148" s="2">
        <f t="shared" si="72"/>
        <v>6</v>
      </c>
      <c r="X148" s="34" t="str">
        <f>IF(R148="","",94500+COUNTA($R$3:R148))</f>
        <v/>
      </c>
      <c r="Y148" s="34">
        <f>IF(S148="","",96500+COUNTA($S$3:S148))</f>
        <v>96525</v>
      </c>
      <c r="Z148" s="35"/>
      <c r="AA148" s="12">
        <v>44139.704409722224</v>
      </c>
      <c r="AB148" s="35">
        <f t="shared" si="86"/>
        <v>1001</v>
      </c>
      <c r="AC148" s="35">
        <f>IF(AB148="","",COUNTIF($AB$3:AB148,1001))</f>
        <v>117</v>
      </c>
      <c r="AD148" s="10" t="s">
        <v>119</v>
      </c>
      <c r="AE148" s="35">
        <v>6</v>
      </c>
      <c r="AF148" s="10" t="s">
        <v>25</v>
      </c>
      <c r="AG148" s="10" t="s">
        <v>143</v>
      </c>
      <c r="AH148" s="10"/>
      <c r="AI148" s="10">
        <v>43989</v>
      </c>
      <c r="AJ148" s="10"/>
      <c r="AK148" s="10"/>
      <c r="AL148" s="12"/>
      <c r="AM148" s="2"/>
      <c r="AN148" s="2"/>
      <c r="AO148" s="2"/>
      <c r="AP148" s="2"/>
      <c r="AQ148" s="3" t="str">
        <f>IF(AO148="","",95000+COUNTA($AO$3:AO148))</f>
        <v/>
      </c>
      <c r="AR148" s="13"/>
      <c r="AS148" s="12">
        <v>44138.466597222221</v>
      </c>
      <c r="AT148" s="2">
        <v>0</v>
      </c>
      <c r="AU148" s="2">
        <v>55551</v>
      </c>
      <c r="AV148" s="2" t="s">
        <v>117</v>
      </c>
      <c r="AW148" s="2">
        <v>6</v>
      </c>
      <c r="AX148" s="2" t="s">
        <v>84</v>
      </c>
      <c r="AY148" s="2">
        <v>6</v>
      </c>
      <c r="AZ148" s="3">
        <f>IF(AV148="","",95200+COUNTA($AV$3:AV148))</f>
        <v>95221</v>
      </c>
      <c r="BA148" s="20">
        <v>44019</v>
      </c>
      <c r="BB148" s="12"/>
      <c r="BC148" s="2"/>
      <c r="BD148" s="2"/>
      <c r="BE148" s="2"/>
      <c r="BF148" s="2"/>
      <c r="BG148" s="3" t="str">
        <f>IF(BE148="","",95400+COUNTA($BE$3:BE148))</f>
        <v/>
      </c>
      <c r="BH148" s="13"/>
      <c r="BI148" s="13"/>
      <c r="BJ148" s="89">
        <v>44140.706956018519</v>
      </c>
      <c r="BK148" s="90" t="str">
        <f t="shared" si="87"/>
        <v>55551</v>
      </c>
      <c r="BL148" s="90">
        <f t="shared" si="88"/>
        <v>0</v>
      </c>
      <c r="BM148" s="90">
        <f>IF(BQ148="","",COUNTA($BQ$3:BQ148))</f>
        <v>136</v>
      </c>
      <c r="BN148" s="90" t="str">
        <f t="shared" si="89"/>
        <v>2S  2       P</v>
      </c>
      <c r="BO148" s="90">
        <f t="shared" si="90"/>
        <v>6</v>
      </c>
      <c r="BP148" s="90" t="str">
        <f t="shared" si="91"/>
        <v>P</v>
      </c>
      <c r="BQ148" s="90" t="s">
        <v>219</v>
      </c>
      <c r="BR148" s="91" t="str">
        <f t="shared" si="92"/>
        <v/>
      </c>
      <c r="BS148" s="91">
        <f t="shared" si="93"/>
        <v>44019</v>
      </c>
      <c r="BT148" s="91" t="str">
        <f t="shared" si="94"/>
        <v/>
      </c>
      <c r="BU148" s="91" t="str">
        <f t="shared" si="95"/>
        <v/>
      </c>
      <c r="BV148" s="90" t="str">
        <f t="shared" si="96"/>
        <v>2T  2       P</v>
      </c>
      <c r="BW148" s="90">
        <f t="shared" si="97"/>
        <v>6</v>
      </c>
      <c r="BX148" s="84">
        <v>1</v>
      </c>
      <c r="BY148" s="90" t="str">
        <f t="shared" si="70"/>
        <v>2S  2       C</v>
      </c>
      <c r="BZ148" s="12">
        <f t="shared" si="75"/>
        <v>44160.640208333331</v>
      </c>
      <c r="CA148" s="2">
        <f t="shared" si="76"/>
        <v>362</v>
      </c>
      <c r="CB148" s="2">
        <f t="shared" si="77"/>
        <v>55551</v>
      </c>
      <c r="CC148" s="2">
        <f t="shared" si="78"/>
        <v>0</v>
      </c>
      <c r="CD148" s="2">
        <f>IF(E148=15,IF(F148="S","",N149),IF(E148=11,IF(F148="P","",N147),IF(BX148="",IF(N148="","",N148),IF(BX148=2,"",IF(OR(BX148=0),100000+COUNTIF(BX$3:BX148,0),IF(N148="","",N148))))))</f>
        <v>94133</v>
      </c>
      <c r="CE148" s="2" t="str">
        <f t="shared" si="73"/>
        <v>2S  2       P</v>
      </c>
      <c r="CF148" s="2">
        <f t="shared" si="74"/>
        <v>6</v>
      </c>
      <c r="CG148" s="2">
        <f t="shared" si="79"/>
        <v>0</v>
      </c>
      <c r="CH148" s="10" t="str">
        <f t="shared" si="80"/>
        <v/>
      </c>
      <c r="CI148" s="10">
        <f t="shared" si="81"/>
        <v>44019</v>
      </c>
      <c r="CJ148" s="10" t="str">
        <f t="shared" si="82"/>
        <v/>
      </c>
      <c r="CK148" s="2" t="str">
        <f t="shared" si="83"/>
        <v/>
      </c>
      <c r="CL148" s="2" t="str">
        <f t="shared" si="84"/>
        <v>2T  2       P</v>
      </c>
      <c r="CM148" s="2">
        <f t="shared" si="85"/>
        <v>6</v>
      </c>
      <c r="CN148" s="2" t="str">
        <f>IF($E148=15,IF($F148="S","",IF(X149=0,"",X149)),IF($E148=11,IF($F148="P","",IF(X147=0,"",X147)),IF($BX148="",IF(X148="","",X148),IF($BX148=2,"",IF(OR($BX148=0),IF(A148="T_Tosai",101000+COUNTIF($BX$3:$BX148,0),""),IF(X148="","",X148))))))</f>
        <v/>
      </c>
      <c r="CO148" s="2">
        <f>IF($E148=15,IF($F148="S","",IF(Y149=0,"",Y149)),IF($E148=11,IF($F148="P","",IF(Y147=0,"",Y147)),IF($BX148="",IF(Y148="","",Y148),IF($BX148=2,"",IF(OR($BX148=0),IF(A148="T_Kyokyu",102000+COUNTIF($BX$3:$BX148,0),""),IF(Y148="","",Y148))))))</f>
        <v>96525</v>
      </c>
      <c r="CP148" s="2" t="str">
        <f>IF($E148=15,IF($F148="S","",IF(Z149=0,"",Z149)),IF($E148=11,IF($F148="P","",IF(Z147=0,"",Z147)),IF($BX148="",IF(Z148="","",Z148),IF($BX148=2,"",IF(OR($BX148=0),IF(B148="T_Sogumi",103000+COUNTIF($BX$3:$BX148,0),""),IF(Z148="","",Z148))))))</f>
        <v/>
      </c>
    </row>
    <row r="149" spans="1:94">
      <c r="A149" s="7" t="s">
        <v>75</v>
      </c>
      <c r="B149" s="49" t="s">
        <v>31</v>
      </c>
      <c r="C149" s="49" t="s">
        <v>210</v>
      </c>
      <c r="D149" s="49" t="s">
        <v>31</v>
      </c>
      <c r="E149" s="2">
        <v>3</v>
      </c>
      <c r="F149" s="2" t="s">
        <v>25</v>
      </c>
      <c r="G149" s="2" t="s">
        <v>28</v>
      </c>
      <c r="H149" s="2" t="s">
        <v>30</v>
      </c>
      <c r="I149" s="14" t="s">
        <v>69</v>
      </c>
      <c r="J149" s="12">
        <v>44139.704409722224</v>
      </c>
      <c r="K149" s="2">
        <v>362</v>
      </c>
      <c r="L149" s="2">
        <v>55551</v>
      </c>
      <c r="M149" s="2">
        <v>0</v>
      </c>
      <c r="N149" s="2">
        <f>IF(AD149="","",94000+COUNTA($AD$3:AD149))</f>
        <v>94134</v>
      </c>
      <c r="O149" s="2" t="s">
        <v>119</v>
      </c>
      <c r="P149" s="2">
        <v>5</v>
      </c>
      <c r="Q149" s="2">
        <v>0</v>
      </c>
      <c r="R149" s="20"/>
      <c r="S149" s="20">
        <v>43990</v>
      </c>
      <c r="T149" s="10"/>
      <c r="U149" s="2"/>
      <c r="V149" s="2" t="str">
        <f t="shared" si="71"/>
        <v>2T  2       C</v>
      </c>
      <c r="W149" s="2">
        <f t="shared" si="72"/>
        <v>5</v>
      </c>
      <c r="X149" s="34" t="str">
        <f>IF(R149="","",94500+COUNTA($R$3:R149))</f>
        <v/>
      </c>
      <c r="Y149" s="34">
        <f>IF(S149="","",96500+COUNTA($S$3:S149))</f>
        <v>96526</v>
      </c>
      <c r="Z149" s="35"/>
      <c r="AA149" s="12">
        <v>44139.704409722224</v>
      </c>
      <c r="AB149" s="35">
        <f t="shared" si="86"/>
        <v>1001</v>
      </c>
      <c r="AC149" s="35">
        <f>IF(AB149="","",COUNTIF($AB$3:AB149,1001))</f>
        <v>118</v>
      </c>
      <c r="AD149" s="10" t="s">
        <v>119</v>
      </c>
      <c r="AE149" s="35">
        <v>5</v>
      </c>
      <c r="AF149" s="10" t="s">
        <v>25</v>
      </c>
      <c r="AG149" s="10" t="s">
        <v>143</v>
      </c>
      <c r="AH149" s="10"/>
      <c r="AI149" s="10">
        <v>43990</v>
      </c>
      <c r="AJ149" s="10"/>
      <c r="AK149" s="10"/>
      <c r="AL149" s="12"/>
      <c r="AM149" s="2"/>
      <c r="AN149" s="2"/>
      <c r="AO149" s="2"/>
      <c r="AP149" s="2"/>
      <c r="AQ149" s="3" t="str">
        <f>IF(AO149="","",95000+COUNTA($AO$3:AO149))</f>
        <v/>
      </c>
      <c r="AR149" s="13"/>
      <c r="AS149" s="12">
        <v>44138.466597222221</v>
      </c>
      <c r="AT149" s="2">
        <v>0</v>
      </c>
      <c r="AU149" s="2">
        <v>55551</v>
      </c>
      <c r="AV149" s="2" t="s">
        <v>118</v>
      </c>
      <c r="AW149" s="2">
        <v>5</v>
      </c>
      <c r="AX149" s="2" t="s">
        <v>85</v>
      </c>
      <c r="AY149" s="2">
        <v>5</v>
      </c>
      <c r="AZ149" s="3">
        <f>IF(AV149="","",95200+COUNTA($AV$3:AV149))</f>
        <v>95222</v>
      </c>
      <c r="BA149" s="20">
        <v>44020</v>
      </c>
      <c r="BB149" s="12"/>
      <c r="BC149" s="2"/>
      <c r="BD149" s="2"/>
      <c r="BE149" s="2"/>
      <c r="BF149" s="2"/>
      <c r="BG149" s="3" t="str">
        <f>IF(BE149="","",95400+COUNTA($BE$3:BE149))</f>
        <v/>
      </c>
      <c r="BH149" s="13"/>
      <c r="BI149" s="13"/>
      <c r="BJ149" s="89">
        <v>44140.706956018519</v>
      </c>
      <c r="BK149" s="90" t="str">
        <f t="shared" si="87"/>
        <v>55551</v>
      </c>
      <c r="BL149" s="90">
        <f t="shared" si="88"/>
        <v>0</v>
      </c>
      <c r="BM149" s="90">
        <f>IF(BQ149="","",COUNTA($BQ$3:BQ149))</f>
        <v>137</v>
      </c>
      <c r="BN149" s="90" t="str">
        <f t="shared" si="89"/>
        <v>2S  2       S</v>
      </c>
      <c r="BO149" s="90">
        <f t="shared" si="90"/>
        <v>5</v>
      </c>
      <c r="BP149" s="90" t="str">
        <f t="shared" si="91"/>
        <v>S</v>
      </c>
      <c r="BQ149" s="90" t="s">
        <v>219</v>
      </c>
      <c r="BR149" s="91" t="str">
        <f t="shared" si="92"/>
        <v/>
      </c>
      <c r="BS149" s="91">
        <f t="shared" si="93"/>
        <v>44020</v>
      </c>
      <c r="BT149" s="91" t="str">
        <f t="shared" si="94"/>
        <v/>
      </c>
      <c r="BU149" s="91" t="str">
        <f t="shared" si="95"/>
        <v/>
      </c>
      <c r="BV149" s="90" t="str">
        <f t="shared" si="96"/>
        <v>2T  2       S</v>
      </c>
      <c r="BW149" s="90">
        <f t="shared" si="97"/>
        <v>5</v>
      </c>
      <c r="BX149" s="84">
        <v>1</v>
      </c>
      <c r="BY149" s="90" t="str">
        <f t="shared" si="70"/>
        <v>2S  2       C</v>
      </c>
      <c r="BZ149" s="12">
        <f t="shared" si="75"/>
        <v>44160.640208333331</v>
      </c>
      <c r="CA149" s="2">
        <f t="shared" si="76"/>
        <v>362</v>
      </c>
      <c r="CB149" s="2">
        <f t="shared" si="77"/>
        <v>55551</v>
      </c>
      <c r="CC149" s="2">
        <f t="shared" si="78"/>
        <v>0</v>
      </c>
      <c r="CD149" s="2">
        <f>IF(E149=15,IF(F149="S","",N150),IF(E149=11,IF(F149="P","",N148),IF(BX149="",IF(N149="","",N149),IF(BX149=2,"",IF(OR(BX149=0),100000+COUNTIF(BX$3:BX149,0),IF(N149="","",N149))))))</f>
        <v>94134</v>
      </c>
      <c r="CE149" s="2" t="str">
        <f t="shared" si="73"/>
        <v>2S  2       S</v>
      </c>
      <c r="CF149" s="2">
        <f t="shared" si="74"/>
        <v>5</v>
      </c>
      <c r="CG149" s="2">
        <f t="shared" si="79"/>
        <v>0</v>
      </c>
      <c r="CH149" s="10" t="str">
        <f t="shared" si="80"/>
        <v/>
      </c>
      <c r="CI149" s="10">
        <f t="shared" si="81"/>
        <v>44020</v>
      </c>
      <c r="CJ149" s="10" t="str">
        <f t="shared" si="82"/>
        <v/>
      </c>
      <c r="CK149" s="2" t="str">
        <f t="shared" si="83"/>
        <v/>
      </c>
      <c r="CL149" s="2" t="str">
        <f t="shared" si="84"/>
        <v>2T  2       S</v>
      </c>
      <c r="CM149" s="2">
        <f t="shared" si="85"/>
        <v>5</v>
      </c>
      <c r="CN149" s="2" t="str">
        <f>IF($E149=15,IF($F149="S","",IF(X150=0,"",X150)),IF($E149=11,IF($F149="P","",IF(X148=0,"",X148)),IF($BX149="",IF(X149="","",X149),IF($BX149=2,"",IF(OR($BX149=0),IF(A149="T_Tosai",101000+COUNTIF($BX$3:$BX149,0),""),IF(X149="","",X149))))))</f>
        <v/>
      </c>
      <c r="CO149" s="2">
        <f>IF($E149=15,IF($F149="S","",IF(Y150=0,"",Y150)),IF($E149=11,IF($F149="P","",IF(Y148=0,"",Y148)),IF($BX149="",IF(Y149="","",Y149),IF($BX149=2,"",IF(OR($BX149=0),IF(A149="T_Kyokyu",102000+COUNTIF($BX$3:$BX149,0),""),IF(Y149="","",Y149))))))</f>
        <v>96526</v>
      </c>
      <c r="CP149" s="2" t="str">
        <f>IF($E149=15,IF($F149="S","",IF(Z150=0,"",Z150)),IF($E149=11,IF($F149="P","",IF(Z148=0,"",Z148)),IF($BX149="",IF(Z149="","",Z149),IF($BX149=2,"",IF(OR($BX149=0),IF(B149="T_Sogumi",103000+COUNTIF($BX$3:$BX149,0),""),IF(Z149="","",Z149))))))</f>
        <v/>
      </c>
    </row>
    <row r="150" spans="1:94">
      <c r="A150" s="7" t="s">
        <v>75</v>
      </c>
      <c r="B150" s="49" t="s">
        <v>31</v>
      </c>
      <c r="C150" s="49" t="s">
        <v>210</v>
      </c>
      <c r="D150" s="49" t="s">
        <v>31</v>
      </c>
      <c r="E150" s="2">
        <v>4</v>
      </c>
      <c r="F150" s="2" t="s">
        <v>25</v>
      </c>
      <c r="G150" s="2" t="s">
        <v>31</v>
      </c>
      <c r="H150" s="2" t="s">
        <v>32</v>
      </c>
      <c r="I150" s="14" t="s">
        <v>70</v>
      </c>
      <c r="J150" s="12">
        <v>44139.704409722224</v>
      </c>
      <c r="K150" s="2">
        <v>362</v>
      </c>
      <c r="L150" s="2">
        <v>55551</v>
      </c>
      <c r="M150" s="2">
        <v>0</v>
      </c>
      <c r="N150" s="2">
        <f>IF(AD150="","",94000+COUNTA($AD$3:AD150))</f>
        <v>94135</v>
      </c>
      <c r="O150" s="2" t="s">
        <v>119</v>
      </c>
      <c r="P150" s="2">
        <v>4</v>
      </c>
      <c r="Q150" s="2">
        <v>0</v>
      </c>
      <c r="R150" s="10"/>
      <c r="S150" s="10">
        <v>43991</v>
      </c>
      <c r="T150" s="10"/>
      <c r="U150" s="2"/>
      <c r="V150" s="2" t="str">
        <f t="shared" si="71"/>
        <v>2T  2       C</v>
      </c>
      <c r="W150" s="2">
        <f t="shared" si="72"/>
        <v>4</v>
      </c>
      <c r="X150" s="35" t="str">
        <f>IF(R150="","",94500+COUNTA($R$3:R150))</f>
        <v/>
      </c>
      <c r="Y150" s="35">
        <f>IF(S150="","",96500+COUNTA($S$3:S150))</f>
        <v>96527</v>
      </c>
      <c r="Z150" s="35"/>
      <c r="AA150" s="12">
        <v>44139.704409722224</v>
      </c>
      <c r="AB150" s="35">
        <f t="shared" si="86"/>
        <v>1001</v>
      </c>
      <c r="AC150" s="35">
        <f>IF(AB150="","",COUNTIF($AB$3:AB150,1001))</f>
        <v>119</v>
      </c>
      <c r="AD150" s="10" t="s">
        <v>119</v>
      </c>
      <c r="AE150" s="35">
        <v>4</v>
      </c>
      <c r="AF150" s="10" t="s">
        <v>25</v>
      </c>
      <c r="AG150" s="10" t="s">
        <v>143</v>
      </c>
      <c r="AH150" s="10"/>
      <c r="AI150" s="10">
        <v>43991</v>
      </c>
      <c r="AJ150" s="10"/>
      <c r="AK150" s="10"/>
      <c r="AL150" s="12"/>
      <c r="AM150" s="2"/>
      <c r="AN150" s="2"/>
      <c r="AO150" s="2"/>
      <c r="AP150" s="2"/>
      <c r="AQ150" s="3" t="str">
        <f>IF(AO150="","",95000+COUNTA($AO$3:AO150))</f>
        <v/>
      </c>
      <c r="AR150" s="13"/>
      <c r="AS150" s="12"/>
      <c r="AT150" s="2"/>
      <c r="AU150" s="2"/>
      <c r="AV150" s="2"/>
      <c r="AW150" s="2"/>
      <c r="AX150" s="2"/>
      <c r="AY150" s="2"/>
      <c r="AZ150" s="3" t="str">
        <f>IF(AV150="","",95200+COUNTA($AV$3:AV150))</f>
        <v/>
      </c>
      <c r="BA150" s="20"/>
      <c r="BB150" s="12"/>
      <c r="BC150" s="2"/>
      <c r="BD150" s="2"/>
      <c r="BE150" s="2"/>
      <c r="BF150" s="2"/>
      <c r="BG150" s="3" t="str">
        <f>IF(BE150="","",95400+COUNTA($BE$3:BE150))</f>
        <v/>
      </c>
      <c r="BH150" s="13"/>
      <c r="BI150" s="13"/>
      <c r="BJ150" s="89">
        <v>44140.706956018519</v>
      </c>
      <c r="BK150" s="90" t="str">
        <f t="shared" si="87"/>
        <v>55551</v>
      </c>
      <c r="BL150" s="90">
        <f t="shared" si="88"/>
        <v>0</v>
      </c>
      <c r="BM150" s="90">
        <f>IF(BQ150="","",COUNTA($BQ$3:BQ150))</f>
        <v>138</v>
      </c>
      <c r="BN150" s="90" t="str">
        <f t="shared" si="89"/>
        <v>2S  2       C</v>
      </c>
      <c r="BO150" s="90">
        <f t="shared" si="90"/>
        <v>4</v>
      </c>
      <c r="BP150" s="90" t="str">
        <f t="shared" si="91"/>
        <v>C</v>
      </c>
      <c r="BQ150" s="90" t="s">
        <v>215</v>
      </c>
      <c r="BR150" s="91" t="str">
        <f t="shared" si="92"/>
        <v/>
      </c>
      <c r="BS150" s="91" t="str">
        <f t="shared" si="93"/>
        <v/>
      </c>
      <c r="BT150" s="91" t="str">
        <f t="shared" si="94"/>
        <v/>
      </c>
      <c r="BU150" s="91" t="str">
        <f t="shared" si="95"/>
        <v/>
      </c>
      <c r="BV150" s="90" t="str">
        <f t="shared" si="96"/>
        <v/>
      </c>
      <c r="BW150" s="90" t="str">
        <f t="shared" si="97"/>
        <v/>
      </c>
      <c r="BX150" s="84">
        <v>2</v>
      </c>
      <c r="BY150" s="90" t="str">
        <f t="shared" si="70"/>
        <v/>
      </c>
      <c r="BZ150" s="12" t="str">
        <f t="shared" si="75"/>
        <v/>
      </c>
      <c r="CA150" s="2" t="str">
        <f t="shared" si="76"/>
        <v/>
      </c>
      <c r="CB150" s="2" t="str">
        <f t="shared" si="77"/>
        <v/>
      </c>
      <c r="CC150" s="2" t="str">
        <f t="shared" si="78"/>
        <v/>
      </c>
      <c r="CD150" s="2" t="str">
        <f>IF(E150=15,IF(F150="S","",N151),IF(E150=11,IF(F150="P","",N149),IF(BX150="",IF(N150="","",N150),IF(BX150=2,"",IF(OR(BX150=0),100000+COUNTIF(BX$3:BX150,0),IF(N150="","",N150))))))</f>
        <v/>
      </c>
      <c r="CE150" s="2" t="str">
        <f t="shared" si="73"/>
        <v/>
      </c>
      <c r="CF150" s="2" t="str">
        <f t="shared" si="74"/>
        <v/>
      </c>
      <c r="CG150" s="2" t="str">
        <f t="shared" si="79"/>
        <v/>
      </c>
      <c r="CH150" s="10" t="str">
        <f t="shared" si="80"/>
        <v/>
      </c>
      <c r="CI150" s="10" t="str">
        <f t="shared" si="81"/>
        <v/>
      </c>
      <c r="CJ150" s="10" t="str">
        <f t="shared" si="82"/>
        <v/>
      </c>
      <c r="CK150" s="2" t="str">
        <f t="shared" si="83"/>
        <v/>
      </c>
      <c r="CL150" s="2" t="str">
        <f t="shared" si="84"/>
        <v/>
      </c>
      <c r="CM150" s="2" t="str">
        <f t="shared" si="85"/>
        <v/>
      </c>
      <c r="CN150" s="2" t="str">
        <f>IF($E150=15,IF($F150="S","",IF(X151=0,"",X151)),IF($E150=11,IF($F150="P","",IF(X149=0,"",X149)),IF($BX150="",IF(X150="","",X150),IF($BX150=2,"",IF(OR($BX150=0),IF(A150="T_Tosai",101000+COUNTIF($BX$3:$BX150,0),""),IF(X150="","",X150))))))</f>
        <v/>
      </c>
      <c r="CO150" s="2" t="str">
        <f>IF($E150=15,IF($F150="S","",IF(Y151=0,"",Y151)),IF($E150=11,IF($F150="P","",IF(Y149=0,"",Y149)),IF($BX150="",IF(Y150="","",Y150),IF($BX150=2,"",IF(OR($BX150=0),IF(A150="T_Kyokyu",102000+COUNTIF($BX$3:$BX150,0),""),IF(Y150="","",Y150))))))</f>
        <v/>
      </c>
      <c r="CP150" s="2" t="str">
        <f>IF($E150=15,IF($F150="S","",IF(Z151=0,"",Z151)),IF($E150=11,IF($F150="P","",IF(Z149=0,"",Z149)),IF($BX150="",IF(Z150="","",Z150),IF($BX150=2,"",IF(OR($BX150=0),IF(B150="T_Sogumi",103000+COUNTIF($BX$3:$BX150,0),""),IF(Z150="","",Z150))))))</f>
        <v/>
      </c>
    </row>
    <row r="151" spans="1:94">
      <c r="A151" s="7" t="s">
        <v>75</v>
      </c>
      <c r="B151" s="49" t="s">
        <v>31</v>
      </c>
      <c r="C151" s="49" t="s">
        <v>210</v>
      </c>
      <c r="D151" s="49" t="s">
        <v>31</v>
      </c>
      <c r="E151" s="3">
        <v>5</v>
      </c>
      <c r="F151" s="3" t="s">
        <v>26</v>
      </c>
      <c r="G151" s="3" t="s">
        <v>25</v>
      </c>
      <c r="H151" s="3" t="s">
        <v>33</v>
      </c>
      <c r="I151" s="16" t="s">
        <v>69</v>
      </c>
      <c r="J151" s="5">
        <v>44139.704409722224</v>
      </c>
      <c r="K151" s="3">
        <v>362</v>
      </c>
      <c r="L151" s="3">
        <v>55551</v>
      </c>
      <c r="M151" s="3">
        <v>0</v>
      </c>
      <c r="N151" s="3">
        <f>IF(AD151="","",94000+COUNTA($AD$3:AD151))</f>
        <v>94136</v>
      </c>
      <c r="O151" s="3" t="s">
        <v>117</v>
      </c>
      <c r="P151" s="3">
        <v>2</v>
      </c>
      <c r="Q151" s="3">
        <v>0</v>
      </c>
      <c r="R151" s="8"/>
      <c r="S151" s="8">
        <v>43991</v>
      </c>
      <c r="T151" s="8"/>
      <c r="U151" s="3"/>
      <c r="V151" s="3" t="str">
        <f t="shared" si="71"/>
        <v>2T  2       P</v>
      </c>
      <c r="W151" s="3">
        <f t="shared" si="72"/>
        <v>2</v>
      </c>
      <c r="X151" s="36" t="str">
        <f>IF(R151="","",94500+COUNTA($R$3:R151))</f>
        <v/>
      </c>
      <c r="Y151" s="36">
        <f>IF(S151="","",96500+COUNTA($S$3:S151))</f>
        <v>96528</v>
      </c>
      <c r="Z151" s="36"/>
      <c r="AA151" s="5">
        <v>44139.704409722224</v>
      </c>
      <c r="AB151" s="36">
        <f t="shared" si="86"/>
        <v>1001</v>
      </c>
      <c r="AC151" s="36">
        <f>IF(AB151="","",COUNTIF($AB$3:AB151,1001))</f>
        <v>120</v>
      </c>
      <c r="AD151" s="8" t="s">
        <v>117</v>
      </c>
      <c r="AE151" s="36">
        <v>2</v>
      </c>
      <c r="AF151" s="8" t="s">
        <v>26</v>
      </c>
      <c r="AG151" s="8" t="s">
        <v>143</v>
      </c>
      <c r="AH151" s="8"/>
      <c r="AI151" s="8">
        <v>43991</v>
      </c>
      <c r="AJ151" s="8"/>
      <c r="AK151" s="8"/>
      <c r="AL151" s="5"/>
      <c r="AM151" s="3"/>
      <c r="AN151" s="3"/>
      <c r="AO151" s="3"/>
      <c r="AP151" s="3"/>
      <c r="AQ151" s="3" t="str">
        <f>IF(AO151="","",95000+COUNTA($AO$3:AO151))</f>
        <v/>
      </c>
      <c r="AR151" s="3"/>
      <c r="AS151" s="5">
        <v>44138.466597222221</v>
      </c>
      <c r="AT151" s="3">
        <v>0</v>
      </c>
      <c r="AU151" s="3">
        <v>55551</v>
      </c>
      <c r="AV151" s="3" t="s">
        <v>119</v>
      </c>
      <c r="AW151" s="3">
        <v>2</v>
      </c>
      <c r="AX151" s="3" t="s">
        <v>83</v>
      </c>
      <c r="AY151" s="3">
        <v>2</v>
      </c>
      <c r="AZ151" s="3">
        <f>IF(AV151="","",95200+COUNTA($AV$3:AV151))</f>
        <v>95223</v>
      </c>
      <c r="BA151" s="8">
        <v>44021</v>
      </c>
      <c r="BB151" s="5"/>
      <c r="BC151" s="3"/>
      <c r="BD151" s="3"/>
      <c r="BE151" s="3"/>
      <c r="BF151" s="3"/>
      <c r="BG151" s="3" t="str">
        <f>IF(BE151="","",95400+COUNTA($BE$3:BE151))</f>
        <v/>
      </c>
      <c r="BH151" s="3"/>
      <c r="BI151" s="3"/>
      <c r="BJ151" s="96">
        <v>44140.706956018519</v>
      </c>
      <c r="BK151" s="97" t="str">
        <f t="shared" si="87"/>
        <v>55551</v>
      </c>
      <c r="BL151" s="97">
        <f t="shared" si="88"/>
        <v>0</v>
      </c>
      <c r="BM151" s="97">
        <f>IF(BQ151="","",COUNTA($BQ$3:BQ151))</f>
        <v>139</v>
      </c>
      <c r="BN151" s="97" t="str">
        <f t="shared" si="89"/>
        <v>2S  2       C</v>
      </c>
      <c r="BO151" s="97">
        <f t="shared" si="90"/>
        <v>2</v>
      </c>
      <c r="BP151" s="97" t="str">
        <f t="shared" si="91"/>
        <v>C</v>
      </c>
      <c r="BQ151" s="97" t="s">
        <v>220</v>
      </c>
      <c r="BR151" s="98" t="str">
        <f t="shared" si="92"/>
        <v/>
      </c>
      <c r="BS151" s="98">
        <f t="shared" si="93"/>
        <v>44021</v>
      </c>
      <c r="BT151" s="98" t="str">
        <f t="shared" si="94"/>
        <v/>
      </c>
      <c r="BU151" s="98" t="str">
        <f t="shared" si="95"/>
        <v/>
      </c>
      <c r="BV151" s="97" t="str">
        <f t="shared" si="96"/>
        <v>2T  2       C</v>
      </c>
      <c r="BW151" s="97">
        <f t="shared" si="97"/>
        <v>2</v>
      </c>
      <c r="BX151" s="99">
        <v>1</v>
      </c>
      <c r="BY151" s="97" t="str">
        <f t="shared" si="70"/>
        <v>2S  2       P</v>
      </c>
      <c r="BZ151" s="5">
        <f t="shared" si="75"/>
        <v>44160.640208333331</v>
      </c>
      <c r="CA151" s="3">
        <f t="shared" si="76"/>
        <v>362</v>
      </c>
      <c r="CB151" s="3">
        <f t="shared" si="77"/>
        <v>55551</v>
      </c>
      <c r="CC151" s="3">
        <f t="shared" si="78"/>
        <v>0</v>
      </c>
      <c r="CD151" s="3">
        <f>IF(E151=15,IF(F151="S","",N152),IF(E151=11,IF(F151="P","",N150),IF(BX151="",IF(N151="","",N151),IF(BX151=2,"",IF(OR(BX151=0),100000+COUNTIF(BX$3:BX151,0),IF(N151="","",N151))))))</f>
        <v>94136</v>
      </c>
      <c r="CE151" s="3" t="str">
        <f t="shared" si="73"/>
        <v>2S  2       C</v>
      </c>
      <c r="CF151" s="3">
        <f t="shared" si="74"/>
        <v>2</v>
      </c>
      <c r="CG151" s="3">
        <f t="shared" si="79"/>
        <v>0</v>
      </c>
      <c r="CH151" s="8" t="str">
        <f t="shared" si="80"/>
        <v/>
      </c>
      <c r="CI151" s="8">
        <f t="shared" si="81"/>
        <v>44021</v>
      </c>
      <c r="CJ151" s="8" t="str">
        <f t="shared" si="82"/>
        <v/>
      </c>
      <c r="CK151" s="3" t="str">
        <f t="shared" si="83"/>
        <v/>
      </c>
      <c r="CL151" s="3" t="str">
        <f t="shared" si="84"/>
        <v>2T  2       C</v>
      </c>
      <c r="CM151" s="3">
        <f t="shared" si="85"/>
        <v>2</v>
      </c>
      <c r="CN151" s="3" t="str">
        <f>IF($E151=15,IF($F151="S","",IF(X152=0,"",X152)),IF($E151=11,IF($F151="P","",IF(X150=0,"",X150)),IF($BX151="",IF(X151="","",X151),IF($BX151=2,"",IF(OR($BX151=0),IF(A151="T_Tosai",101000+COUNTIF($BX$3:$BX151,0),""),IF(X151="","",X151))))))</f>
        <v/>
      </c>
      <c r="CO151" s="3">
        <f>IF($E151=15,IF($F151="S","",IF(Y152=0,"",Y152)),IF($E151=11,IF($F151="P","",IF(Y150=0,"",Y150)),IF($BX151="",IF(Y151="","",Y151),IF($BX151=2,"",IF(OR($BX151=0),IF(A151="T_Kyokyu",102000+COUNTIF($BX$3:$BX151,0),""),IF(Y151="","",Y151))))))</f>
        <v>96528</v>
      </c>
      <c r="CP151" s="3" t="str">
        <f>IF($E151=15,IF($F151="S","",IF(Z152=0,"",Z152)),IF($E151=11,IF($F151="P","",IF(Z150=0,"",Z150)),IF($BX151="",IF(Z151="","",Z151),IF($BX151=2,"",IF(OR($BX151=0),IF(B151="T_Sogumi",103000+COUNTIF($BX$3:$BX151,0),""),IF(Z151="","",Z151))))))</f>
        <v/>
      </c>
    </row>
    <row r="152" spans="1:94">
      <c r="A152" s="7" t="s">
        <v>75</v>
      </c>
      <c r="B152" s="49" t="s">
        <v>31</v>
      </c>
      <c r="C152" s="49" t="s">
        <v>210</v>
      </c>
      <c r="D152" s="49" t="s">
        <v>31</v>
      </c>
      <c r="E152" s="4">
        <v>5</v>
      </c>
      <c r="F152" s="4" t="s">
        <v>28</v>
      </c>
      <c r="G152" s="4"/>
      <c r="H152" s="4"/>
      <c r="I152" s="17" t="s">
        <v>70</v>
      </c>
      <c r="J152" s="6">
        <v>44139.704409722224</v>
      </c>
      <c r="K152" s="4">
        <v>362</v>
      </c>
      <c r="L152" s="4">
        <v>55551</v>
      </c>
      <c r="M152" s="4">
        <v>0</v>
      </c>
      <c r="N152" s="4">
        <f>IF(AD152="","",94000+COUNTA($AD$3:AD152))</f>
        <v>94137</v>
      </c>
      <c r="O152" s="4" t="s">
        <v>118</v>
      </c>
      <c r="P152" s="4">
        <v>2</v>
      </c>
      <c r="Q152" s="4">
        <v>0</v>
      </c>
      <c r="R152" s="9"/>
      <c r="S152" s="9">
        <v>43991</v>
      </c>
      <c r="T152" s="9"/>
      <c r="U152" s="4"/>
      <c r="V152" s="4" t="str">
        <f t="shared" si="71"/>
        <v>2T  2       S</v>
      </c>
      <c r="W152" s="4">
        <f t="shared" si="72"/>
        <v>2</v>
      </c>
      <c r="X152" s="33" t="str">
        <f>IF(R152="","",94500+COUNTA($R$3:R152))</f>
        <v/>
      </c>
      <c r="Y152" s="33">
        <f>IF(S152="","",96500+COUNTA($S$3:S152))</f>
        <v>96529</v>
      </c>
      <c r="Z152" s="33"/>
      <c r="AA152" s="6">
        <v>44139.704409722224</v>
      </c>
      <c r="AB152" s="33">
        <f t="shared" si="86"/>
        <v>1001</v>
      </c>
      <c r="AC152" s="33">
        <f>IF(AB152="","",COUNTIF($AB$3:AB152,1001))</f>
        <v>121</v>
      </c>
      <c r="AD152" s="9" t="s">
        <v>118</v>
      </c>
      <c r="AE152" s="33">
        <v>2</v>
      </c>
      <c r="AF152" s="9" t="s">
        <v>28</v>
      </c>
      <c r="AG152" s="9" t="s">
        <v>143</v>
      </c>
      <c r="AH152" s="9"/>
      <c r="AI152" s="9">
        <v>43991</v>
      </c>
      <c r="AJ152" s="9"/>
      <c r="AK152" s="9"/>
      <c r="AL152" s="6"/>
      <c r="AM152" s="4"/>
      <c r="AN152" s="4"/>
      <c r="AO152" s="4"/>
      <c r="AP152" s="4"/>
      <c r="AQ152" s="4" t="str">
        <f>IF(AO152="","",95000+COUNTA($AO$3:AO152))</f>
        <v/>
      </c>
      <c r="AR152" s="4"/>
      <c r="AS152" s="6"/>
      <c r="AT152" s="4"/>
      <c r="AU152" s="4"/>
      <c r="AV152" s="4"/>
      <c r="AW152" s="4"/>
      <c r="AX152" s="4"/>
      <c r="AY152" s="4"/>
      <c r="AZ152" s="4" t="str">
        <f>IF(AV152="","",95200+COUNTA($AV$3:AV152))</f>
        <v/>
      </c>
      <c r="BA152" s="9"/>
      <c r="BB152" s="6"/>
      <c r="BC152" s="4"/>
      <c r="BD152" s="4"/>
      <c r="BE152" s="4"/>
      <c r="BF152" s="4"/>
      <c r="BG152" s="4" t="str">
        <f>IF(BE152="","",95400+COUNTA($BE$3:BE152))</f>
        <v/>
      </c>
      <c r="BH152" s="4"/>
      <c r="BI152" s="4"/>
      <c r="BJ152" s="100">
        <v>44140.706956018519</v>
      </c>
      <c r="BK152" s="101" t="str">
        <f t="shared" si="87"/>
        <v>55551</v>
      </c>
      <c r="BL152" s="101">
        <f t="shared" si="88"/>
        <v>0</v>
      </c>
      <c r="BM152" s="101">
        <f>IF(BQ152="","",COUNTA($BQ$3:BQ152))</f>
        <v>140</v>
      </c>
      <c r="BN152" s="101" t="str">
        <f t="shared" si="89"/>
        <v>2S  2       S</v>
      </c>
      <c r="BO152" s="101">
        <f t="shared" si="90"/>
        <v>2</v>
      </c>
      <c r="BP152" s="101" t="str">
        <f t="shared" si="91"/>
        <v>S</v>
      </c>
      <c r="BQ152" s="101" t="s">
        <v>346</v>
      </c>
      <c r="BR152" s="102" t="str">
        <f t="shared" si="92"/>
        <v/>
      </c>
      <c r="BS152" s="102" t="str">
        <f t="shared" si="93"/>
        <v/>
      </c>
      <c r="BT152" s="102" t="str">
        <f t="shared" si="94"/>
        <v/>
      </c>
      <c r="BU152" s="102" t="str">
        <f t="shared" si="95"/>
        <v/>
      </c>
      <c r="BV152" s="101" t="str">
        <f t="shared" si="96"/>
        <v/>
      </c>
      <c r="BW152" s="101" t="str">
        <f t="shared" si="97"/>
        <v/>
      </c>
      <c r="BX152" s="103">
        <v>2</v>
      </c>
      <c r="BY152" s="101" t="str">
        <f t="shared" si="70"/>
        <v/>
      </c>
      <c r="BZ152" s="6" t="str">
        <f t="shared" si="75"/>
        <v/>
      </c>
      <c r="CA152" s="4" t="str">
        <f t="shared" si="76"/>
        <v/>
      </c>
      <c r="CB152" s="4" t="str">
        <f t="shared" si="77"/>
        <v/>
      </c>
      <c r="CC152" s="4" t="str">
        <f t="shared" si="78"/>
        <v/>
      </c>
      <c r="CD152" s="4" t="str">
        <f>IF(E152=15,IF(F152="S","",N153),IF(E152=11,IF(F152="P","",N151),IF(BX152="",IF(N152="","",N152),IF(BX152=2,"",IF(OR(BX152=0),100000+COUNTIF(BX$3:BX152,0),IF(N152="","",N152))))))</f>
        <v/>
      </c>
      <c r="CE152" s="4" t="str">
        <f t="shared" si="73"/>
        <v/>
      </c>
      <c r="CF152" s="4" t="str">
        <f t="shared" si="74"/>
        <v/>
      </c>
      <c r="CG152" s="4" t="str">
        <f t="shared" si="79"/>
        <v/>
      </c>
      <c r="CH152" s="9" t="str">
        <f t="shared" si="80"/>
        <v/>
      </c>
      <c r="CI152" s="9" t="str">
        <f t="shared" si="81"/>
        <v/>
      </c>
      <c r="CJ152" s="9" t="str">
        <f t="shared" si="82"/>
        <v/>
      </c>
      <c r="CK152" s="4" t="str">
        <f t="shared" si="83"/>
        <v/>
      </c>
      <c r="CL152" s="4" t="str">
        <f t="shared" si="84"/>
        <v/>
      </c>
      <c r="CM152" s="4" t="str">
        <f t="shared" si="85"/>
        <v/>
      </c>
      <c r="CN152" s="4" t="str">
        <f>IF($E152=15,IF($F152="S","",IF(X153=0,"",X153)),IF($E152=11,IF($F152="P","",IF(X151=0,"",X151)),IF($BX152="",IF(X152="","",X152),IF($BX152=2,"",IF(OR($BX152=0),IF(A152="T_Tosai",101000+COUNTIF($BX$3:$BX152,0),""),IF(X152="","",X152))))))</f>
        <v/>
      </c>
      <c r="CO152" s="4" t="str">
        <f>IF($E152=15,IF($F152="S","",IF(Y153=0,"",Y153)),IF($E152=11,IF($F152="P","",IF(Y151=0,"",Y151)),IF($BX152="",IF(Y152="","",Y152),IF($BX152=2,"",IF(OR($BX152=0),IF(A152="T_Kyokyu",102000+COUNTIF($BX$3:$BX152,0),""),IF(Y152="","",Y152))))))</f>
        <v/>
      </c>
      <c r="CP152" s="4" t="str">
        <f>IF($E152=15,IF($F152="S","",IF(Z153=0,"",Z153)),IF($E152=11,IF($F152="P","",IF(Z151=0,"",Z151)),IF($BX152="",IF(Z152="","",Z152),IF($BX152=2,"",IF(OR($BX152=0),IF(B152="T_Sogumi",103000+COUNTIF($BX$3:$BX152,0),""),IF(Z152="","",Z152))))))</f>
        <v/>
      </c>
    </row>
    <row r="153" spans="1:94">
      <c r="A153" s="7" t="s">
        <v>75</v>
      </c>
      <c r="B153" s="49" t="s">
        <v>31</v>
      </c>
      <c r="C153" s="49" t="s">
        <v>210</v>
      </c>
      <c r="D153" s="49" t="s">
        <v>31</v>
      </c>
      <c r="E153" s="3">
        <v>6</v>
      </c>
      <c r="F153" s="3" t="s">
        <v>26</v>
      </c>
      <c r="G153" s="3" t="s">
        <v>26</v>
      </c>
      <c r="H153" s="3" t="s">
        <v>34</v>
      </c>
      <c r="I153" s="16" t="s">
        <v>69</v>
      </c>
      <c r="J153" s="5">
        <v>44139.704409722224</v>
      </c>
      <c r="K153" s="3">
        <v>362</v>
      </c>
      <c r="L153" s="3">
        <v>55551</v>
      </c>
      <c r="M153" s="3">
        <v>0</v>
      </c>
      <c r="N153" s="3">
        <f>IF(AD153="","",94000+COUNTA($AD$3:AD153))</f>
        <v>94138</v>
      </c>
      <c r="O153" s="3" t="s">
        <v>117</v>
      </c>
      <c r="P153" s="3">
        <v>1</v>
      </c>
      <c r="Q153" s="3">
        <v>0</v>
      </c>
      <c r="R153" s="8"/>
      <c r="S153" s="8">
        <v>43992</v>
      </c>
      <c r="T153" s="8"/>
      <c r="U153" s="3"/>
      <c r="V153" s="3" t="str">
        <f t="shared" si="71"/>
        <v>2T  2       P</v>
      </c>
      <c r="W153" s="3">
        <f t="shared" si="72"/>
        <v>1</v>
      </c>
      <c r="X153" s="36" t="str">
        <f>IF(R153="","",94500+COUNTA($R$3:R153))</f>
        <v/>
      </c>
      <c r="Y153" s="36">
        <f>IF(S153="","",96500+COUNTA($S$3:S153))</f>
        <v>96530</v>
      </c>
      <c r="Z153" s="36"/>
      <c r="AA153" s="5">
        <v>44139.704409722224</v>
      </c>
      <c r="AB153" s="36">
        <f t="shared" si="86"/>
        <v>1001</v>
      </c>
      <c r="AC153" s="36">
        <f>IF(AB153="","",COUNTIF($AB$3:AB153,1001))</f>
        <v>122</v>
      </c>
      <c r="AD153" s="8" t="s">
        <v>117</v>
      </c>
      <c r="AE153" s="36">
        <v>1</v>
      </c>
      <c r="AF153" s="8" t="s">
        <v>26</v>
      </c>
      <c r="AG153" s="8" t="s">
        <v>143</v>
      </c>
      <c r="AH153" s="8"/>
      <c r="AI153" s="8">
        <v>43992</v>
      </c>
      <c r="AJ153" s="8"/>
      <c r="AK153" s="8"/>
      <c r="AL153" s="5"/>
      <c r="AM153" s="3"/>
      <c r="AN153" s="3"/>
      <c r="AO153" s="3"/>
      <c r="AP153" s="3"/>
      <c r="AQ153" s="3" t="str">
        <f>IF(AO153="","",95000+COUNTA($AO$3:AO153))</f>
        <v/>
      </c>
      <c r="AR153" s="3"/>
      <c r="AS153" s="5">
        <v>44138.466597222221</v>
      </c>
      <c r="AT153" s="3">
        <v>0</v>
      </c>
      <c r="AU153" s="3">
        <v>55551</v>
      </c>
      <c r="AV153" s="3" t="s">
        <v>117</v>
      </c>
      <c r="AW153" s="3">
        <v>1</v>
      </c>
      <c r="AX153" s="3" t="s">
        <v>84</v>
      </c>
      <c r="AY153" s="3">
        <v>1</v>
      </c>
      <c r="AZ153" s="3">
        <f>IF(AV153="","",95200+COUNTA($AV$3:AV153))</f>
        <v>95224</v>
      </c>
      <c r="BA153" s="8">
        <v>44022</v>
      </c>
      <c r="BB153" s="5"/>
      <c r="BC153" s="3"/>
      <c r="BD153" s="3"/>
      <c r="BE153" s="3"/>
      <c r="BF153" s="3"/>
      <c r="BG153" s="3" t="str">
        <f>IF(BE153="","",95400+COUNTA($BE$3:BE153))</f>
        <v/>
      </c>
      <c r="BH153" s="3"/>
      <c r="BI153" s="3"/>
      <c r="BJ153" s="96">
        <v>44140.706956018519</v>
      </c>
      <c r="BK153" s="97" t="str">
        <f t="shared" si="87"/>
        <v>55551</v>
      </c>
      <c r="BL153" s="97">
        <f t="shared" si="88"/>
        <v>0</v>
      </c>
      <c r="BM153" s="97">
        <f>IF(BQ153="","",COUNTA($BQ$3:BQ153))</f>
        <v>141</v>
      </c>
      <c r="BN153" s="97" t="str">
        <f t="shared" si="89"/>
        <v>2S  2       P</v>
      </c>
      <c r="BO153" s="97">
        <f t="shared" si="90"/>
        <v>1</v>
      </c>
      <c r="BP153" s="97" t="str">
        <f t="shared" si="91"/>
        <v>P</v>
      </c>
      <c r="BQ153" s="97" t="s">
        <v>221</v>
      </c>
      <c r="BR153" s="98" t="str">
        <f t="shared" si="92"/>
        <v/>
      </c>
      <c r="BS153" s="98">
        <f t="shared" si="93"/>
        <v>44022</v>
      </c>
      <c r="BT153" s="98" t="str">
        <f t="shared" si="94"/>
        <v/>
      </c>
      <c r="BU153" s="98" t="str">
        <f t="shared" si="95"/>
        <v/>
      </c>
      <c r="BV153" s="97" t="str">
        <f t="shared" si="96"/>
        <v>2T  2       P</v>
      </c>
      <c r="BW153" s="97">
        <f t="shared" si="97"/>
        <v>1</v>
      </c>
      <c r="BX153" s="99">
        <v>1</v>
      </c>
      <c r="BY153" s="97" t="str">
        <f t="shared" si="70"/>
        <v>2S  2       P</v>
      </c>
      <c r="BZ153" s="5">
        <f t="shared" si="75"/>
        <v>44160.640208333331</v>
      </c>
      <c r="CA153" s="3">
        <f t="shared" si="76"/>
        <v>362</v>
      </c>
      <c r="CB153" s="3">
        <f t="shared" si="77"/>
        <v>55551</v>
      </c>
      <c r="CC153" s="3">
        <f t="shared" si="78"/>
        <v>0</v>
      </c>
      <c r="CD153" s="3">
        <f>IF(E153=15,IF(F153="S","",N154),IF(E153=11,IF(F153="P","",N152),IF(BX153="",IF(N153="","",N153),IF(BX153=2,"",IF(OR(BX153=0),100000+COUNTIF(BX$3:BX153,0),IF(N153="","",N153))))))</f>
        <v>94138</v>
      </c>
      <c r="CE153" s="3" t="str">
        <f t="shared" si="73"/>
        <v>2S  2       P</v>
      </c>
      <c r="CF153" s="3">
        <f t="shared" si="74"/>
        <v>1</v>
      </c>
      <c r="CG153" s="3">
        <f t="shared" si="79"/>
        <v>0</v>
      </c>
      <c r="CH153" s="8" t="str">
        <f t="shared" si="80"/>
        <v/>
      </c>
      <c r="CI153" s="8">
        <f t="shared" si="81"/>
        <v>44022</v>
      </c>
      <c r="CJ153" s="8" t="str">
        <f t="shared" si="82"/>
        <v/>
      </c>
      <c r="CK153" s="3" t="str">
        <f t="shared" si="83"/>
        <v/>
      </c>
      <c r="CL153" s="3" t="str">
        <f t="shared" si="84"/>
        <v>2T  2       P</v>
      </c>
      <c r="CM153" s="3">
        <f t="shared" si="85"/>
        <v>1</v>
      </c>
      <c r="CN153" s="3" t="str">
        <f>IF($E153=15,IF($F153="S","",IF(X154=0,"",X154)),IF($E153=11,IF($F153="P","",IF(X152=0,"",X152)),IF($BX153="",IF(X153="","",X153),IF($BX153=2,"",IF(OR($BX153=0),IF(A153="T_Tosai",101000+COUNTIF($BX$3:$BX153,0),""),IF(X153="","",X153))))))</f>
        <v/>
      </c>
      <c r="CO153" s="3">
        <f>IF($E153=15,IF($F153="S","",IF(Y154=0,"",Y154)),IF($E153=11,IF($F153="P","",IF(Y152=0,"",Y152)),IF($BX153="",IF(Y153="","",Y153),IF($BX153=2,"",IF(OR($BX153=0),IF(A153="T_Kyokyu",102000+COUNTIF($BX$3:$BX153,0),""),IF(Y153="","",Y153))))))</f>
        <v>96530</v>
      </c>
      <c r="CP153" s="3" t="str">
        <f>IF($E153=15,IF($F153="S","",IF(Z154=0,"",Z154)),IF($E153=11,IF($F153="P","",IF(Z152=0,"",Z152)),IF($BX153="",IF(Z153="","",Z153),IF($BX153=2,"",IF(OR($BX153=0),IF(B153="T_Sogumi",103000+COUNTIF($BX$3:$BX153,0),""),IF(Z153="","",Z153))))))</f>
        <v/>
      </c>
    </row>
    <row r="154" spans="1:94">
      <c r="A154" s="7" t="s">
        <v>75</v>
      </c>
      <c r="B154" s="49" t="s">
        <v>31</v>
      </c>
      <c r="C154" s="49" t="s">
        <v>210</v>
      </c>
      <c r="D154" s="49" t="s">
        <v>31</v>
      </c>
      <c r="E154" s="4">
        <v>6</v>
      </c>
      <c r="F154" s="4" t="s">
        <v>28</v>
      </c>
      <c r="G154" s="4"/>
      <c r="H154" s="4"/>
      <c r="I154" s="17" t="s">
        <v>70</v>
      </c>
      <c r="J154" s="6">
        <v>44139.704409722224</v>
      </c>
      <c r="K154" s="4">
        <v>362</v>
      </c>
      <c r="L154" s="4">
        <v>55551</v>
      </c>
      <c r="M154" s="4">
        <v>0</v>
      </c>
      <c r="N154" s="4">
        <f>IF(AD154="","",94000+COUNTA($AD$3:AD154))</f>
        <v>94139</v>
      </c>
      <c r="O154" s="4" t="s">
        <v>118</v>
      </c>
      <c r="P154" s="4">
        <v>1</v>
      </c>
      <c r="Q154" s="4">
        <v>0</v>
      </c>
      <c r="R154" s="9"/>
      <c r="S154" s="9">
        <v>43992</v>
      </c>
      <c r="T154" s="9"/>
      <c r="U154" s="4"/>
      <c r="V154" s="4" t="str">
        <f t="shared" si="71"/>
        <v>2T  2       S</v>
      </c>
      <c r="W154" s="4">
        <f t="shared" si="72"/>
        <v>1</v>
      </c>
      <c r="X154" s="33" t="str">
        <f>IF(R154="","",94500+COUNTA($R$3:R154))</f>
        <v/>
      </c>
      <c r="Y154" s="33">
        <f>IF(S154="","",96500+COUNTA($S$3:S154))</f>
        <v>96531</v>
      </c>
      <c r="Z154" s="33"/>
      <c r="AA154" s="6">
        <v>44139.704409722224</v>
      </c>
      <c r="AB154" s="33">
        <f t="shared" si="86"/>
        <v>1001</v>
      </c>
      <c r="AC154" s="33">
        <f>IF(AB154="","",COUNTIF($AB$3:AB154,1001))</f>
        <v>123</v>
      </c>
      <c r="AD154" s="9" t="s">
        <v>118</v>
      </c>
      <c r="AE154" s="33">
        <v>1</v>
      </c>
      <c r="AF154" s="9" t="s">
        <v>28</v>
      </c>
      <c r="AG154" s="9" t="s">
        <v>143</v>
      </c>
      <c r="AH154" s="9"/>
      <c r="AI154" s="9">
        <v>43992</v>
      </c>
      <c r="AJ154" s="9"/>
      <c r="AK154" s="9"/>
      <c r="AL154" s="6"/>
      <c r="AM154" s="4"/>
      <c r="AN154" s="4"/>
      <c r="AO154" s="4"/>
      <c r="AP154" s="4"/>
      <c r="AQ154" s="4" t="str">
        <f>IF(AO154="","",95000+COUNTA($AO$3:AO154))</f>
        <v/>
      </c>
      <c r="AR154" s="4"/>
      <c r="AS154" s="6"/>
      <c r="AT154" s="4"/>
      <c r="AU154" s="4"/>
      <c r="AV154" s="4"/>
      <c r="AW154" s="4"/>
      <c r="AX154" s="4"/>
      <c r="AY154" s="4"/>
      <c r="AZ154" s="4" t="str">
        <f>IF(AV154="","",95200+COUNTA($AV$3:AV154))</f>
        <v/>
      </c>
      <c r="BA154" s="9"/>
      <c r="BB154" s="6"/>
      <c r="BC154" s="4"/>
      <c r="BD154" s="4"/>
      <c r="BE154" s="4"/>
      <c r="BF154" s="4"/>
      <c r="BG154" s="4" t="str">
        <f>IF(BE154="","",95400+COUNTA($BE$3:BE154))</f>
        <v/>
      </c>
      <c r="BH154" s="4"/>
      <c r="BI154" s="4"/>
      <c r="BJ154" s="100">
        <v>44140.706956018519</v>
      </c>
      <c r="BK154" s="101" t="str">
        <f t="shared" si="87"/>
        <v>55551</v>
      </c>
      <c r="BL154" s="101">
        <f t="shared" si="88"/>
        <v>0</v>
      </c>
      <c r="BM154" s="101">
        <f>IF(BQ154="","",COUNTA($BQ$3:BQ154))</f>
        <v>142</v>
      </c>
      <c r="BN154" s="101" t="str">
        <f t="shared" si="89"/>
        <v>2S  2       S</v>
      </c>
      <c r="BO154" s="101">
        <f t="shared" si="90"/>
        <v>1</v>
      </c>
      <c r="BP154" s="101" t="str">
        <f t="shared" si="91"/>
        <v>S</v>
      </c>
      <c r="BQ154" s="101" t="s">
        <v>215</v>
      </c>
      <c r="BR154" s="102" t="str">
        <f t="shared" si="92"/>
        <v/>
      </c>
      <c r="BS154" s="102" t="str">
        <f t="shared" si="93"/>
        <v/>
      </c>
      <c r="BT154" s="102" t="str">
        <f t="shared" si="94"/>
        <v/>
      </c>
      <c r="BU154" s="102" t="str">
        <f t="shared" si="95"/>
        <v/>
      </c>
      <c r="BV154" s="101" t="str">
        <f t="shared" si="96"/>
        <v/>
      </c>
      <c r="BW154" s="101" t="str">
        <f t="shared" si="97"/>
        <v/>
      </c>
      <c r="BX154" s="103">
        <v>2</v>
      </c>
      <c r="BY154" s="101" t="str">
        <f t="shared" ref="BY154:BY175" si="98">IF(BX154&lt;&gt;1,"",IF(E154=11,AD153,IF(E154=15,AD155,AD154)))</f>
        <v/>
      </c>
      <c r="BZ154" s="6" t="str">
        <f t="shared" si="75"/>
        <v/>
      </c>
      <c r="CA154" s="4" t="str">
        <f t="shared" si="76"/>
        <v/>
      </c>
      <c r="CB154" s="4" t="str">
        <f t="shared" si="77"/>
        <v/>
      </c>
      <c r="CC154" s="4" t="str">
        <f t="shared" si="78"/>
        <v/>
      </c>
      <c r="CD154" s="4" t="str">
        <f>IF(E154=15,IF(F154="S","",N155),IF(E154=11,IF(F154="P","",N153),IF(BX154="",IF(N154="","",N154),IF(BX154=2,"",IF(OR(BX154=0),100000+COUNTIF(BX$3:BX154,0),IF(N154="","",N154))))))</f>
        <v/>
      </c>
      <c r="CE154" s="4" t="str">
        <f t="shared" si="73"/>
        <v/>
      </c>
      <c r="CF154" s="4" t="str">
        <f t="shared" si="74"/>
        <v/>
      </c>
      <c r="CG154" s="4" t="str">
        <f t="shared" si="79"/>
        <v/>
      </c>
      <c r="CH154" s="9" t="str">
        <f t="shared" si="80"/>
        <v/>
      </c>
      <c r="CI154" s="9" t="str">
        <f t="shared" si="81"/>
        <v/>
      </c>
      <c r="CJ154" s="9" t="str">
        <f t="shared" si="82"/>
        <v/>
      </c>
      <c r="CK154" s="4" t="str">
        <f t="shared" si="83"/>
        <v/>
      </c>
      <c r="CL154" s="4" t="str">
        <f t="shared" si="84"/>
        <v/>
      </c>
      <c r="CM154" s="4" t="str">
        <f t="shared" si="85"/>
        <v/>
      </c>
      <c r="CN154" s="4" t="str">
        <f>IF($E154=15,IF($F154="S","",IF(X155=0,"",X155)),IF($E154=11,IF($F154="P","",IF(X153=0,"",X153)),IF($BX154="",IF(X154="","",X154),IF($BX154=2,"",IF(OR($BX154=0),IF(A154="T_Tosai",101000+COUNTIF($BX$3:$BX154,0),""),IF(X154="","",X154))))))</f>
        <v/>
      </c>
      <c r="CO154" s="4" t="str">
        <f>IF($E154=15,IF($F154="S","",IF(Y155=0,"",Y155)),IF($E154=11,IF($F154="P","",IF(Y153=0,"",Y153)),IF($BX154="",IF(Y154="","",Y154),IF($BX154=2,"",IF(OR($BX154=0),IF(A154="T_Kyokyu",102000+COUNTIF($BX$3:$BX154,0),""),IF(Y154="","",Y154))))))</f>
        <v/>
      </c>
      <c r="CP154" s="4" t="str">
        <f>IF($E154=15,IF($F154="S","",IF(Z155=0,"",Z155)),IF($E154=11,IF($F154="P","",IF(Z153=0,"",Z153)),IF($BX154="",IF(Z154="","",Z154),IF($BX154=2,"",IF(OR($BX154=0),IF(B154="T_Sogumi",103000+COUNTIF($BX$3:$BX154,0),""),IF(Z154="","",Z154))))))</f>
        <v/>
      </c>
    </row>
    <row r="155" spans="1:94">
      <c r="A155" s="7" t="s">
        <v>75</v>
      </c>
      <c r="B155" s="49" t="s">
        <v>31</v>
      </c>
      <c r="C155" s="49" t="s">
        <v>210</v>
      </c>
      <c r="D155" s="49" t="s">
        <v>31</v>
      </c>
      <c r="E155" s="3">
        <v>7</v>
      </c>
      <c r="F155" s="3" t="s">
        <v>26</v>
      </c>
      <c r="G155" s="3" t="s">
        <v>28</v>
      </c>
      <c r="H155" s="3" t="s">
        <v>35</v>
      </c>
      <c r="I155" s="16" t="s">
        <v>70</v>
      </c>
      <c r="J155" s="5">
        <v>44139.704409722224</v>
      </c>
      <c r="K155" s="3">
        <v>362</v>
      </c>
      <c r="L155" s="3">
        <v>55551</v>
      </c>
      <c r="M155" s="3">
        <v>0</v>
      </c>
      <c r="N155" s="3">
        <f>IF(AD155="","",94000+COUNTA($AD$3:AD155))</f>
        <v>94140</v>
      </c>
      <c r="O155" s="3" t="s">
        <v>122</v>
      </c>
      <c r="P155" s="3">
        <v>7</v>
      </c>
      <c r="Q155" s="3">
        <v>0</v>
      </c>
      <c r="R155" s="8"/>
      <c r="S155" s="8">
        <v>43993</v>
      </c>
      <c r="T155" s="8"/>
      <c r="U155" s="3"/>
      <c r="V155" s="3" t="str">
        <f t="shared" si="71"/>
        <v>2T  3       P</v>
      </c>
      <c r="W155" s="3">
        <f t="shared" si="72"/>
        <v>7</v>
      </c>
      <c r="X155" s="36" t="str">
        <f>IF(R155="","",94500+COUNTA($R$3:R155))</f>
        <v/>
      </c>
      <c r="Y155" s="36">
        <f>IF(S155="","",96500+COUNTA($S$3:S155))</f>
        <v>96532</v>
      </c>
      <c r="Z155" s="36"/>
      <c r="AA155" s="5">
        <v>44139.704409722224</v>
      </c>
      <c r="AB155" s="36">
        <f t="shared" si="86"/>
        <v>1001</v>
      </c>
      <c r="AC155" s="36">
        <f>IF(AB155="","",COUNTIF($AB$3:AB155,1001))</f>
        <v>124</v>
      </c>
      <c r="AD155" s="8" t="s">
        <v>122</v>
      </c>
      <c r="AE155" s="36">
        <v>7</v>
      </c>
      <c r="AF155" s="8" t="s">
        <v>26</v>
      </c>
      <c r="AG155" s="8" t="s">
        <v>143</v>
      </c>
      <c r="AH155" s="8"/>
      <c r="AI155" s="8">
        <v>43993</v>
      </c>
      <c r="AJ155" s="8"/>
      <c r="AK155" s="8"/>
      <c r="AL155" s="5"/>
      <c r="AM155" s="3"/>
      <c r="AN155" s="3"/>
      <c r="AO155" s="3"/>
      <c r="AP155" s="3"/>
      <c r="AQ155" s="3" t="str">
        <f>IF(AO155="","",95000+COUNTA($AO$3:AO155))</f>
        <v/>
      </c>
      <c r="AR155" s="3"/>
      <c r="AS155" s="5"/>
      <c r="AT155" s="3"/>
      <c r="AU155" s="3"/>
      <c r="AV155" s="3"/>
      <c r="AW155" s="3"/>
      <c r="AX155" s="3"/>
      <c r="AY155" s="3"/>
      <c r="AZ155" s="3" t="str">
        <f>IF(AV155="","",95200+COUNTA($AV$3:AV155))</f>
        <v/>
      </c>
      <c r="BA155" s="8"/>
      <c r="BB155" s="5"/>
      <c r="BC155" s="3"/>
      <c r="BD155" s="3"/>
      <c r="BE155" s="3"/>
      <c r="BF155" s="3"/>
      <c r="BG155" s="3" t="str">
        <f>IF(BE155="","",95400+COUNTA($BE$3:BE155))</f>
        <v/>
      </c>
      <c r="BH155" s="3"/>
      <c r="BI155" s="3"/>
      <c r="BJ155" s="96">
        <v>44140.706956018519</v>
      </c>
      <c r="BK155" s="97" t="str">
        <f t="shared" si="87"/>
        <v>55551</v>
      </c>
      <c r="BL155" s="97">
        <f t="shared" si="88"/>
        <v>0</v>
      </c>
      <c r="BM155" s="97">
        <f>IF(BQ155="","",COUNTA($BQ$3:BQ155))</f>
        <v>143</v>
      </c>
      <c r="BN155" s="97" t="str">
        <f t="shared" si="89"/>
        <v>2S  3       P</v>
      </c>
      <c r="BO155" s="97">
        <f t="shared" si="90"/>
        <v>7</v>
      </c>
      <c r="BP155" s="97" t="str">
        <f t="shared" si="91"/>
        <v>P</v>
      </c>
      <c r="BQ155" s="97" t="s">
        <v>215</v>
      </c>
      <c r="BR155" s="98" t="str">
        <f t="shared" si="92"/>
        <v/>
      </c>
      <c r="BS155" s="98" t="str">
        <f t="shared" si="93"/>
        <v/>
      </c>
      <c r="BT155" s="98" t="str">
        <f t="shared" si="94"/>
        <v/>
      </c>
      <c r="BU155" s="98" t="str">
        <f t="shared" si="95"/>
        <v/>
      </c>
      <c r="BV155" s="97" t="str">
        <f t="shared" si="96"/>
        <v/>
      </c>
      <c r="BW155" s="97" t="str">
        <f t="shared" si="97"/>
        <v/>
      </c>
      <c r="BX155" s="99">
        <v>2</v>
      </c>
      <c r="BY155" s="97" t="str">
        <f t="shared" si="98"/>
        <v/>
      </c>
      <c r="BZ155" s="5" t="str">
        <f t="shared" si="75"/>
        <v/>
      </c>
      <c r="CA155" s="3" t="str">
        <f t="shared" si="76"/>
        <v/>
      </c>
      <c r="CB155" s="3" t="str">
        <f t="shared" si="77"/>
        <v/>
      </c>
      <c r="CC155" s="3" t="str">
        <f t="shared" si="78"/>
        <v/>
      </c>
      <c r="CD155" s="3" t="str">
        <f>IF(E155=15,IF(F155="S","",N156),IF(E155=11,IF(F155="P","",N154),IF(BX155="",IF(N155="","",N155),IF(BX155=2,"",IF(OR(BX155=0),100000+COUNTIF(BX$3:BX155,0),IF(N155="","",N155))))))</f>
        <v/>
      </c>
      <c r="CE155" s="3" t="str">
        <f t="shared" si="73"/>
        <v/>
      </c>
      <c r="CF155" s="3" t="str">
        <f t="shared" si="74"/>
        <v/>
      </c>
      <c r="CG155" s="3" t="str">
        <f t="shared" si="79"/>
        <v/>
      </c>
      <c r="CH155" s="8" t="str">
        <f t="shared" si="80"/>
        <v/>
      </c>
      <c r="CI155" s="8" t="str">
        <f t="shared" si="81"/>
        <v/>
      </c>
      <c r="CJ155" s="8" t="str">
        <f t="shared" si="82"/>
        <v/>
      </c>
      <c r="CK155" s="3" t="str">
        <f t="shared" si="83"/>
        <v/>
      </c>
      <c r="CL155" s="3" t="str">
        <f t="shared" si="84"/>
        <v/>
      </c>
      <c r="CM155" s="3" t="str">
        <f t="shared" si="85"/>
        <v/>
      </c>
      <c r="CN155" s="3" t="str">
        <f>IF($E155=15,IF($F155="S","",IF(X156=0,"",X156)),IF($E155=11,IF($F155="P","",IF(X154=0,"",X154)),IF($BX155="",IF(X155="","",X155),IF($BX155=2,"",IF(OR($BX155=0),IF(A155="T_Tosai",101000+COUNTIF($BX$3:$BX155,0),""),IF(X155="","",X155))))))</f>
        <v/>
      </c>
      <c r="CO155" s="3" t="str">
        <f>IF($E155=15,IF($F155="S","",IF(Y156=0,"",Y156)),IF($E155=11,IF($F155="P","",IF(Y154=0,"",Y154)),IF($BX155="",IF(Y155="","",Y155),IF($BX155=2,"",IF(OR($BX155=0),IF(A155="T_Kyokyu",102000+COUNTIF($BX$3:$BX155,0),""),IF(Y155="","",Y155))))))</f>
        <v/>
      </c>
      <c r="CP155" s="3" t="str">
        <f>IF($E155=15,IF($F155="S","",IF(Z156=0,"",Z156)),IF($E155=11,IF($F155="P","",IF(Z154=0,"",Z154)),IF($BX155="",IF(Z155="","",Z155),IF($BX155=2,"",IF(OR($BX155=0),IF(B155="T_Sogumi",103000+COUNTIF($BX$3:$BX155,0),""),IF(Z155="","",Z155))))))</f>
        <v/>
      </c>
    </row>
    <row r="156" spans="1:94">
      <c r="A156" s="7" t="s">
        <v>75</v>
      </c>
      <c r="B156" s="49" t="s">
        <v>31</v>
      </c>
      <c r="C156" s="49" t="s">
        <v>210</v>
      </c>
      <c r="D156" s="49" t="s">
        <v>31</v>
      </c>
      <c r="E156" s="4">
        <v>7</v>
      </c>
      <c r="F156" s="4" t="s">
        <v>28</v>
      </c>
      <c r="G156" s="4"/>
      <c r="H156" s="4"/>
      <c r="I156" s="17" t="s">
        <v>69</v>
      </c>
      <c r="J156" s="6">
        <v>44139.704409722224</v>
      </c>
      <c r="K156" s="4">
        <v>362</v>
      </c>
      <c r="L156" s="4">
        <v>55551</v>
      </c>
      <c r="M156" s="4">
        <v>0</v>
      </c>
      <c r="N156" s="4">
        <f>IF(AD156="","",94000+COUNTA($AD$3:AD156))</f>
        <v>94141</v>
      </c>
      <c r="O156" s="4" t="s">
        <v>120</v>
      </c>
      <c r="P156" s="4">
        <v>7</v>
      </c>
      <c r="Q156" s="4">
        <v>0</v>
      </c>
      <c r="R156" s="9"/>
      <c r="S156" s="9">
        <v>43993</v>
      </c>
      <c r="T156" s="9"/>
      <c r="U156" s="4"/>
      <c r="V156" s="4" t="str">
        <f t="shared" si="71"/>
        <v>2T  3       S</v>
      </c>
      <c r="W156" s="4">
        <f t="shared" si="72"/>
        <v>7</v>
      </c>
      <c r="X156" s="33" t="str">
        <f>IF(R156="","",94500+COUNTA($R$3:R156))</f>
        <v/>
      </c>
      <c r="Y156" s="33">
        <f>IF(S156="","",96500+COUNTA($S$3:S156))</f>
        <v>96533</v>
      </c>
      <c r="Z156" s="33"/>
      <c r="AA156" s="6">
        <v>44139.704409722224</v>
      </c>
      <c r="AB156" s="33">
        <f t="shared" si="86"/>
        <v>1001</v>
      </c>
      <c r="AC156" s="33">
        <f>IF(AB156="","",COUNTIF($AB$3:AB156,1001))</f>
        <v>125</v>
      </c>
      <c r="AD156" s="9" t="s">
        <v>120</v>
      </c>
      <c r="AE156" s="33">
        <v>7</v>
      </c>
      <c r="AF156" s="9" t="s">
        <v>28</v>
      </c>
      <c r="AG156" s="9" t="s">
        <v>143</v>
      </c>
      <c r="AH156" s="9"/>
      <c r="AI156" s="9">
        <v>43993</v>
      </c>
      <c r="AJ156" s="9"/>
      <c r="AK156" s="9"/>
      <c r="AL156" s="6"/>
      <c r="AM156" s="4"/>
      <c r="AN156" s="4"/>
      <c r="AO156" s="4"/>
      <c r="AP156" s="4"/>
      <c r="AQ156" s="4" t="str">
        <f>IF(AO156="","",95000+COUNTA($AO$3:AO156))</f>
        <v/>
      </c>
      <c r="AR156" s="4"/>
      <c r="AS156" s="6">
        <v>44138.466597222221</v>
      </c>
      <c r="AT156" s="4">
        <v>0</v>
      </c>
      <c r="AU156" s="4">
        <v>55551</v>
      </c>
      <c r="AV156" s="4" t="s">
        <v>120</v>
      </c>
      <c r="AW156" s="4">
        <v>7</v>
      </c>
      <c r="AX156" s="4" t="s">
        <v>87</v>
      </c>
      <c r="AY156" s="4">
        <v>7</v>
      </c>
      <c r="AZ156" s="4">
        <f>IF(AV156="","",95200+COUNTA($AV$3:AV156))</f>
        <v>95225</v>
      </c>
      <c r="BA156" s="9">
        <v>44023</v>
      </c>
      <c r="BB156" s="6"/>
      <c r="BC156" s="4"/>
      <c r="BD156" s="4"/>
      <c r="BE156" s="4"/>
      <c r="BF156" s="4"/>
      <c r="BG156" s="4" t="str">
        <f>IF(BE156="","",95400+COUNTA($BE$3:BE156))</f>
        <v/>
      </c>
      <c r="BH156" s="4"/>
      <c r="BI156" s="4"/>
      <c r="BJ156" s="100">
        <v>44140.706956018519</v>
      </c>
      <c r="BK156" s="101" t="str">
        <f t="shared" si="87"/>
        <v>55551</v>
      </c>
      <c r="BL156" s="101">
        <f t="shared" si="88"/>
        <v>0</v>
      </c>
      <c r="BM156" s="101">
        <f>IF(BQ156="","",COUNTA($BQ$3:BQ156))</f>
        <v>144</v>
      </c>
      <c r="BN156" s="101" t="str">
        <f t="shared" si="89"/>
        <v>2S  3       S</v>
      </c>
      <c r="BO156" s="101">
        <f t="shared" si="90"/>
        <v>7</v>
      </c>
      <c r="BP156" s="101" t="str">
        <f t="shared" si="91"/>
        <v>S</v>
      </c>
      <c r="BQ156" s="101" t="s">
        <v>221</v>
      </c>
      <c r="BR156" s="102" t="str">
        <f t="shared" si="92"/>
        <v/>
      </c>
      <c r="BS156" s="102">
        <f t="shared" si="93"/>
        <v>44023</v>
      </c>
      <c r="BT156" s="102" t="str">
        <f t="shared" si="94"/>
        <v/>
      </c>
      <c r="BU156" s="102" t="str">
        <f t="shared" si="95"/>
        <v/>
      </c>
      <c r="BV156" s="101" t="str">
        <f t="shared" si="96"/>
        <v>2T  3       S</v>
      </c>
      <c r="BW156" s="101">
        <f t="shared" si="97"/>
        <v>7</v>
      </c>
      <c r="BX156" s="103">
        <v>1</v>
      </c>
      <c r="BY156" s="101" t="str">
        <f t="shared" si="98"/>
        <v>2S  3       S</v>
      </c>
      <c r="BZ156" s="6">
        <f t="shared" si="75"/>
        <v>44160.640208333331</v>
      </c>
      <c r="CA156" s="4">
        <f t="shared" si="76"/>
        <v>362</v>
      </c>
      <c r="CB156" s="4">
        <f t="shared" si="77"/>
        <v>55551</v>
      </c>
      <c r="CC156" s="4">
        <f t="shared" si="78"/>
        <v>0</v>
      </c>
      <c r="CD156" s="4">
        <f>IF(E156=15,IF(F156="S","",N157),IF(E156=11,IF(F156="P","",N155),IF(BX156="",IF(N156="","",N156),IF(BX156=2,"",IF(OR(BX156=0),100000+COUNTIF(BX$3:BX156,0),IF(N156="","",N156))))))</f>
        <v>94141</v>
      </c>
      <c r="CE156" s="4" t="str">
        <f t="shared" si="73"/>
        <v>2S  3       S</v>
      </c>
      <c r="CF156" s="4">
        <f t="shared" si="74"/>
        <v>7</v>
      </c>
      <c r="CG156" s="4">
        <f t="shared" si="79"/>
        <v>0</v>
      </c>
      <c r="CH156" s="9" t="str">
        <f t="shared" si="80"/>
        <v/>
      </c>
      <c r="CI156" s="9">
        <f t="shared" si="81"/>
        <v>44023</v>
      </c>
      <c r="CJ156" s="9" t="str">
        <f t="shared" si="82"/>
        <v/>
      </c>
      <c r="CK156" s="4" t="str">
        <f t="shared" si="83"/>
        <v/>
      </c>
      <c r="CL156" s="4" t="str">
        <f t="shared" si="84"/>
        <v>2T  3       S</v>
      </c>
      <c r="CM156" s="4">
        <f t="shared" si="85"/>
        <v>7</v>
      </c>
      <c r="CN156" s="4" t="str">
        <f>IF($E156=15,IF($F156="S","",IF(X157=0,"",X157)),IF($E156=11,IF($F156="P","",IF(X155=0,"",X155)),IF($BX156="",IF(X156="","",X156),IF($BX156=2,"",IF(OR($BX156=0),IF(A156="T_Tosai",101000+COUNTIF($BX$3:$BX156,0),""),IF(X156="","",X156))))))</f>
        <v/>
      </c>
      <c r="CO156" s="4">
        <f>IF($E156=15,IF($F156="S","",IF(Y157=0,"",Y157)),IF($E156=11,IF($F156="P","",IF(Y155=0,"",Y155)),IF($BX156="",IF(Y156="","",Y156),IF($BX156=2,"",IF(OR($BX156=0),IF(A156="T_Kyokyu",102000+COUNTIF($BX$3:$BX156,0),""),IF(Y156="","",Y156))))))</f>
        <v>96533</v>
      </c>
      <c r="CP156" s="4" t="str">
        <f>IF($E156=15,IF($F156="S","",IF(Z157=0,"",Z157)),IF($E156=11,IF($F156="P","",IF(Z155=0,"",Z155)),IF($BX156="",IF(Z156="","",Z156),IF($BX156=2,"",IF(OR($BX156=0),IF(B156="T_Sogumi",103000+COUNTIF($BX$3:$BX156,0),""),IF(Z156="","",Z156))))))</f>
        <v/>
      </c>
    </row>
    <row r="157" spans="1:94">
      <c r="A157" s="7" t="s">
        <v>75</v>
      </c>
      <c r="B157" s="49" t="s">
        <v>31</v>
      </c>
      <c r="C157" s="49" t="s">
        <v>210</v>
      </c>
      <c r="D157" s="49" t="s">
        <v>31</v>
      </c>
      <c r="E157" s="3">
        <v>8</v>
      </c>
      <c r="F157" s="3" t="s">
        <v>26</v>
      </c>
      <c r="G157" s="3" t="s">
        <v>31</v>
      </c>
      <c r="H157" s="3" t="s">
        <v>36</v>
      </c>
      <c r="I157" s="16" t="s">
        <v>70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94142</v>
      </c>
      <c r="O157" s="3" t="s">
        <v>129</v>
      </c>
      <c r="P157" s="3">
        <v>7</v>
      </c>
      <c r="Q157" s="3">
        <v>0</v>
      </c>
      <c r="R157" s="8"/>
      <c r="S157" s="8">
        <v>43994</v>
      </c>
      <c r="T157" s="8"/>
      <c r="U157" s="3"/>
      <c r="V157" s="3" t="str">
        <f t="shared" si="71"/>
        <v>2T  4       P</v>
      </c>
      <c r="W157" s="3">
        <f t="shared" si="72"/>
        <v>7</v>
      </c>
      <c r="X157" s="36" t="str">
        <f>IF(R157="","",94500+COUNTA($R$3:R157))</f>
        <v/>
      </c>
      <c r="Y157" s="36">
        <f>IF(S157="","",96500+COUNTA($S$3:S157))</f>
        <v>96534</v>
      </c>
      <c r="Z157" s="36"/>
      <c r="AA157" s="5">
        <v>44139.704409722224</v>
      </c>
      <c r="AB157" s="36">
        <f t="shared" si="86"/>
        <v>1001</v>
      </c>
      <c r="AC157" s="36">
        <f>IF(AB157="","",COUNTIF($AB$3:AB157,1001))</f>
        <v>126</v>
      </c>
      <c r="AD157" s="8" t="s">
        <v>129</v>
      </c>
      <c r="AE157" s="36">
        <v>7</v>
      </c>
      <c r="AF157" s="8" t="s">
        <v>26</v>
      </c>
      <c r="AG157" s="8" t="s">
        <v>143</v>
      </c>
      <c r="AH157" s="8"/>
      <c r="AI157" s="8">
        <v>43994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/>
      <c r="AT157" s="3"/>
      <c r="AU157" s="3"/>
      <c r="AV157" s="3"/>
      <c r="AW157" s="3"/>
      <c r="AX157" s="3"/>
      <c r="AY157" s="3"/>
      <c r="AZ157" s="3" t="str">
        <f>IF(AV157="","",95200+COUNTA($AV$3:AV157))</f>
        <v/>
      </c>
      <c r="BA157" s="8"/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96">
        <v>44140.706956018519</v>
      </c>
      <c r="BK157" s="97" t="str">
        <f t="shared" si="87"/>
        <v>55551</v>
      </c>
      <c r="BL157" s="97">
        <f t="shared" si="88"/>
        <v>0</v>
      </c>
      <c r="BM157" s="97">
        <f>IF(BQ157="","",COUNTA($BQ$3:BQ157))</f>
        <v>145</v>
      </c>
      <c r="BN157" s="97" t="str">
        <f t="shared" si="89"/>
        <v>2S  4       P</v>
      </c>
      <c r="BO157" s="97">
        <f t="shared" si="90"/>
        <v>7</v>
      </c>
      <c r="BP157" s="97" t="str">
        <f t="shared" si="91"/>
        <v>P</v>
      </c>
      <c r="BQ157" s="97" t="s">
        <v>215</v>
      </c>
      <c r="BR157" s="98" t="str">
        <f t="shared" si="92"/>
        <v/>
      </c>
      <c r="BS157" s="98" t="str">
        <f t="shared" si="93"/>
        <v/>
      </c>
      <c r="BT157" s="98" t="str">
        <f t="shared" si="94"/>
        <v/>
      </c>
      <c r="BU157" s="98" t="str">
        <f t="shared" si="95"/>
        <v/>
      </c>
      <c r="BV157" s="97" t="str">
        <f t="shared" si="96"/>
        <v/>
      </c>
      <c r="BW157" s="97" t="str">
        <f t="shared" si="97"/>
        <v/>
      </c>
      <c r="BX157" s="99">
        <v>2</v>
      </c>
      <c r="BY157" s="97" t="str">
        <f t="shared" si="98"/>
        <v/>
      </c>
      <c r="BZ157" s="5" t="str">
        <f t="shared" si="75"/>
        <v/>
      </c>
      <c r="CA157" s="3" t="str">
        <f t="shared" si="76"/>
        <v/>
      </c>
      <c r="CB157" s="3" t="str">
        <f t="shared" si="77"/>
        <v/>
      </c>
      <c r="CC157" s="3" t="str">
        <f t="shared" si="78"/>
        <v/>
      </c>
      <c r="CD157" s="3" t="str">
        <f>IF(E157=15,IF(F157="S","",N158),IF(E157=11,IF(F157="P","",N156),IF(BX157="",IF(N157="","",N157),IF(BX157=2,"",IF(OR(BX157=0),100000+COUNTIF(BX$3:BX157,0),IF(N157="","",N157))))))</f>
        <v/>
      </c>
      <c r="CE157" s="3" t="str">
        <f t="shared" si="73"/>
        <v/>
      </c>
      <c r="CF157" s="3" t="str">
        <f t="shared" si="74"/>
        <v/>
      </c>
      <c r="CG157" s="3" t="str">
        <f t="shared" si="79"/>
        <v/>
      </c>
      <c r="CH157" s="8" t="str">
        <f t="shared" si="80"/>
        <v/>
      </c>
      <c r="CI157" s="8" t="str">
        <f t="shared" si="81"/>
        <v/>
      </c>
      <c r="CJ157" s="8" t="str">
        <f t="shared" si="82"/>
        <v/>
      </c>
      <c r="CK157" s="3" t="str">
        <f t="shared" si="83"/>
        <v/>
      </c>
      <c r="CL157" s="3" t="str">
        <f t="shared" si="84"/>
        <v/>
      </c>
      <c r="CM157" s="3" t="str">
        <f t="shared" si="85"/>
        <v/>
      </c>
      <c r="CN157" s="3" t="str">
        <f>IF($E157=15,IF($F157="S","",IF(X158=0,"",X158)),IF($E157=11,IF($F157="P","",IF(X156=0,"",X156)),IF($BX157="",IF(X157="","",X157),IF($BX157=2,"",IF(OR($BX157=0),IF(A157="T_Tosai",101000+COUNTIF($BX$3:$BX157,0),""),IF(X157="","",X157))))))</f>
        <v/>
      </c>
      <c r="CO157" s="3" t="str">
        <f>IF($E157=15,IF($F157="S","",IF(Y158=0,"",Y158)),IF($E157=11,IF($F157="P","",IF(Y156=0,"",Y156)),IF($BX157="",IF(Y157="","",Y157),IF($BX157=2,"",IF(OR($BX157=0),IF(A157="T_Kyokyu",102000+COUNTIF($BX$3:$BX157,0),""),IF(Y157="","",Y157))))))</f>
        <v/>
      </c>
      <c r="CP157" s="3" t="str">
        <f>IF($E157=15,IF($F157="S","",IF(Z158=0,"",Z158)),IF($E157=11,IF($F157="P","",IF(Z156=0,"",Z156)),IF($BX157="",IF(Z157="","",Z157),IF($BX157=2,"",IF(OR($BX157=0),IF(B157="T_Sogumi",103000+COUNTIF($BX$3:$BX157,0),""),IF(Z157="","",Z157))))))</f>
        <v/>
      </c>
    </row>
    <row r="158" spans="1:94">
      <c r="A158" s="7" t="s">
        <v>75</v>
      </c>
      <c r="B158" s="49" t="s">
        <v>31</v>
      </c>
      <c r="C158" s="49" t="s">
        <v>210</v>
      </c>
      <c r="D158" s="49" t="s">
        <v>31</v>
      </c>
      <c r="E158" s="4">
        <v>8</v>
      </c>
      <c r="F158" s="4" t="s">
        <v>28</v>
      </c>
      <c r="G158" s="4"/>
      <c r="H158" s="4"/>
      <c r="I158" s="17" t="s">
        <v>70</v>
      </c>
      <c r="J158" s="6">
        <v>44139.704409722224</v>
      </c>
      <c r="K158" s="4">
        <v>362</v>
      </c>
      <c r="L158" s="4">
        <v>55551</v>
      </c>
      <c r="M158" s="4">
        <v>0</v>
      </c>
      <c r="N158" s="4">
        <f>IF(AD158="","",94000+COUNTA($AD$3:AD158))</f>
        <v>94143</v>
      </c>
      <c r="O158" s="4" t="s">
        <v>130</v>
      </c>
      <c r="P158" s="4">
        <v>7</v>
      </c>
      <c r="Q158" s="4">
        <v>0</v>
      </c>
      <c r="R158" s="9"/>
      <c r="S158" s="9">
        <v>43994</v>
      </c>
      <c r="T158" s="9"/>
      <c r="U158" s="4"/>
      <c r="V158" s="4" t="str">
        <f t="shared" si="71"/>
        <v>2T  4       S</v>
      </c>
      <c r="W158" s="4">
        <f t="shared" si="72"/>
        <v>7</v>
      </c>
      <c r="X158" s="33" t="str">
        <f>IF(R158="","",94500+COUNTA($R$3:R158))</f>
        <v/>
      </c>
      <c r="Y158" s="33">
        <f>IF(S158="","",96500+COUNTA($S$3:S158))</f>
        <v>96535</v>
      </c>
      <c r="Z158" s="33"/>
      <c r="AA158" s="6">
        <v>44139.704409722224</v>
      </c>
      <c r="AB158" s="33">
        <f t="shared" si="86"/>
        <v>1001</v>
      </c>
      <c r="AC158" s="33">
        <f>IF(AB158="","",COUNTIF($AB$3:AB158,1001))</f>
        <v>127</v>
      </c>
      <c r="AD158" s="9" t="s">
        <v>130</v>
      </c>
      <c r="AE158" s="33">
        <v>7</v>
      </c>
      <c r="AF158" s="9" t="s">
        <v>28</v>
      </c>
      <c r="AG158" s="9" t="s">
        <v>143</v>
      </c>
      <c r="AH158" s="9"/>
      <c r="AI158" s="9">
        <v>43994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/>
      <c r="AT158" s="4"/>
      <c r="AU158" s="4"/>
      <c r="AV158" s="4"/>
      <c r="AW158" s="4"/>
      <c r="AX158" s="4"/>
      <c r="AY158" s="4"/>
      <c r="AZ158" s="4" t="str">
        <f>IF(AV158="","",95200+COUNTA($AV$3:AV158))</f>
        <v/>
      </c>
      <c r="BA158" s="9"/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100">
        <v>44140.706956018519</v>
      </c>
      <c r="BK158" s="101" t="str">
        <f t="shared" si="87"/>
        <v>55551</v>
      </c>
      <c r="BL158" s="101">
        <f t="shared" si="88"/>
        <v>0</v>
      </c>
      <c r="BM158" s="101">
        <f>IF(BQ158="","",COUNTA($BQ$3:BQ158))</f>
        <v>146</v>
      </c>
      <c r="BN158" s="101" t="str">
        <f t="shared" si="89"/>
        <v>2S  4       S</v>
      </c>
      <c r="BO158" s="101">
        <f t="shared" si="90"/>
        <v>7</v>
      </c>
      <c r="BP158" s="101" t="str">
        <f t="shared" si="91"/>
        <v>S</v>
      </c>
      <c r="BQ158" s="101" t="s">
        <v>215</v>
      </c>
      <c r="BR158" s="102" t="str">
        <f t="shared" si="92"/>
        <v/>
      </c>
      <c r="BS158" s="102" t="str">
        <f t="shared" si="93"/>
        <v/>
      </c>
      <c r="BT158" s="102" t="str">
        <f t="shared" si="94"/>
        <v/>
      </c>
      <c r="BU158" s="102" t="str">
        <f t="shared" si="95"/>
        <v/>
      </c>
      <c r="BV158" s="101" t="str">
        <f t="shared" si="96"/>
        <v/>
      </c>
      <c r="BW158" s="101" t="str">
        <f t="shared" si="97"/>
        <v/>
      </c>
      <c r="BX158" s="103">
        <v>2</v>
      </c>
      <c r="BY158" s="101" t="str">
        <f t="shared" si="98"/>
        <v/>
      </c>
      <c r="BZ158" s="6" t="str">
        <f t="shared" si="75"/>
        <v/>
      </c>
      <c r="CA158" s="4" t="str">
        <f t="shared" si="76"/>
        <v/>
      </c>
      <c r="CB158" s="4" t="str">
        <f t="shared" si="77"/>
        <v/>
      </c>
      <c r="CC158" s="4" t="str">
        <f t="shared" si="78"/>
        <v/>
      </c>
      <c r="CD158" s="4" t="str">
        <f>IF(E158=15,IF(F158="S","",N159),IF(E158=11,IF(F158="P","",N157),IF(BX158="",IF(N158="","",N158),IF(BX158=2,"",IF(OR(BX158=0),100000+COUNTIF(BX$3:BX158,0),IF(N158="","",N158))))))</f>
        <v/>
      </c>
      <c r="CE158" s="4" t="str">
        <f t="shared" si="73"/>
        <v/>
      </c>
      <c r="CF158" s="4" t="str">
        <f t="shared" si="74"/>
        <v/>
      </c>
      <c r="CG158" s="4" t="str">
        <f t="shared" si="79"/>
        <v/>
      </c>
      <c r="CH158" s="9" t="str">
        <f t="shared" si="80"/>
        <v/>
      </c>
      <c r="CI158" s="9" t="str">
        <f t="shared" si="81"/>
        <v/>
      </c>
      <c r="CJ158" s="9" t="str">
        <f t="shared" si="82"/>
        <v/>
      </c>
      <c r="CK158" s="4" t="str">
        <f t="shared" si="83"/>
        <v/>
      </c>
      <c r="CL158" s="4" t="str">
        <f t="shared" si="84"/>
        <v/>
      </c>
      <c r="CM158" s="4" t="str">
        <f t="shared" si="85"/>
        <v/>
      </c>
      <c r="CN158" s="4" t="str">
        <f>IF($E158=15,IF($F158="S","",IF(X159=0,"",X159)),IF($E158=11,IF($F158="P","",IF(X157=0,"",X157)),IF($BX158="",IF(X158="","",X158),IF($BX158=2,"",IF(OR($BX158=0),IF(A158="T_Tosai",101000+COUNTIF($BX$3:$BX158,0),""),IF(X158="","",X158))))))</f>
        <v/>
      </c>
      <c r="CO158" s="4" t="str">
        <f>IF($E158=15,IF($F158="S","",IF(Y159=0,"",Y159)),IF($E158=11,IF($F158="P","",IF(Y157=0,"",Y157)),IF($BX158="",IF(Y158="","",Y158),IF($BX158=2,"",IF(OR($BX158=0),IF(A158="T_Kyokyu",102000+COUNTIF($BX$3:$BX158,0),""),IF(Y158="","",Y158))))))</f>
        <v/>
      </c>
      <c r="CP158" s="4" t="str">
        <f>IF($E158=15,IF($F158="S","",IF(Z159=0,"",Z159)),IF($E158=11,IF($F158="P","",IF(Z157=0,"",Z157)),IF($BX158="",IF(Z158="","",Z158),IF($BX158=2,"",IF(OR($BX158=0),IF(B158="T_Sogumi",103000+COUNTIF($BX$3:$BX158,0),""),IF(Z158="","",Z158))))))</f>
        <v/>
      </c>
    </row>
    <row r="159" spans="1:94">
      <c r="A159" s="7" t="s">
        <v>75</v>
      </c>
      <c r="B159" s="49" t="s">
        <v>31</v>
      </c>
      <c r="C159" s="49" t="s">
        <v>210</v>
      </c>
      <c r="D159" s="49" t="s">
        <v>31</v>
      </c>
      <c r="E159" s="2">
        <v>9</v>
      </c>
      <c r="F159" s="2" t="s">
        <v>26</v>
      </c>
      <c r="G159" s="2" t="s">
        <v>25</v>
      </c>
      <c r="H159" s="2" t="s">
        <v>37</v>
      </c>
      <c r="I159" s="14" t="s">
        <v>69</v>
      </c>
      <c r="J159" s="12">
        <v>44139.704409722224</v>
      </c>
      <c r="K159" s="2">
        <v>362</v>
      </c>
      <c r="L159" s="2">
        <v>55551</v>
      </c>
      <c r="M159" s="2">
        <v>0</v>
      </c>
      <c r="N159" s="2">
        <f>IF(AD159="","",94000+COUNTA($AD$3:AD159))</f>
        <v>94144</v>
      </c>
      <c r="O159" s="2" t="s">
        <v>131</v>
      </c>
      <c r="P159" s="2">
        <v>7</v>
      </c>
      <c r="Q159" s="2">
        <v>0</v>
      </c>
      <c r="R159" s="10"/>
      <c r="S159" s="10">
        <v>43994</v>
      </c>
      <c r="T159" s="10"/>
      <c r="U159" s="2"/>
      <c r="V159" s="2" t="str">
        <f t="shared" si="71"/>
        <v>2T  5       P</v>
      </c>
      <c r="W159" s="2">
        <f t="shared" si="72"/>
        <v>7</v>
      </c>
      <c r="X159" s="35" t="str">
        <f>IF(R159="","",94500+COUNTA($R$3:R159))</f>
        <v/>
      </c>
      <c r="Y159" s="35">
        <f>IF(S159="","",96500+COUNTA($S$3:S159))</f>
        <v>96536</v>
      </c>
      <c r="Z159" s="35"/>
      <c r="AA159" s="12">
        <v>44139.704409722224</v>
      </c>
      <c r="AB159" s="35">
        <f t="shared" si="86"/>
        <v>1001</v>
      </c>
      <c r="AC159" s="35">
        <f>IF(AB159="","",COUNTIF($AB$3:AB159,1001))</f>
        <v>128</v>
      </c>
      <c r="AD159" s="10" t="s">
        <v>131</v>
      </c>
      <c r="AE159" s="35">
        <v>7</v>
      </c>
      <c r="AF159" s="10" t="s">
        <v>26</v>
      </c>
      <c r="AG159" s="10" t="s">
        <v>143</v>
      </c>
      <c r="AH159" s="10"/>
      <c r="AI159" s="10">
        <v>43994</v>
      </c>
      <c r="AJ159" s="10"/>
      <c r="AK159" s="10"/>
      <c r="AL159" s="12"/>
      <c r="AM159" s="2"/>
      <c r="AN159" s="2"/>
      <c r="AO159" s="2"/>
      <c r="AP159" s="2"/>
      <c r="AQ159" s="2" t="str">
        <f>IF(AO159="","",95000+COUNTA($AO$3:AO159))</f>
        <v/>
      </c>
      <c r="AR159" s="2"/>
      <c r="AS159" s="12">
        <v>44138.466597222221</v>
      </c>
      <c r="AT159" s="2">
        <v>0</v>
      </c>
      <c r="AU159" s="2">
        <v>55551</v>
      </c>
      <c r="AV159" s="2" t="s">
        <v>121</v>
      </c>
      <c r="AW159" s="2">
        <v>7</v>
      </c>
      <c r="AX159" s="2" t="s">
        <v>97</v>
      </c>
      <c r="AY159" s="2">
        <v>7</v>
      </c>
      <c r="AZ159" s="2">
        <f>IF(AV159="","",95200+COUNTA($AV$3:AV159))</f>
        <v>95226</v>
      </c>
      <c r="BA159" s="10">
        <v>44024</v>
      </c>
      <c r="BB159" s="12"/>
      <c r="BC159" s="2"/>
      <c r="BD159" s="2"/>
      <c r="BE159" s="2"/>
      <c r="BF159" s="2"/>
      <c r="BG159" s="2" t="str">
        <f>IF(BE159="","",95400+COUNTA($BE$3:BE159))</f>
        <v/>
      </c>
      <c r="BH159" s="2"/>
      <c r="BI159" s="2"/>
      <c r="BJ159" s="89">
        <v>44140.706956018519</v>
      </c>
      <c r="BK159" s="90" t="str">
        <f t="shared" si="87"/>
        <v>55551</v>
      </c>
      <c r="BL159" s="90">
        <f t="shared" si="88"/>
        <v>0</v>
      </c>
      <c r="BM159" s="90">
        <f>IF(BQ159="","",COUNTA($BQ$3:BQ159))</f>
        <v>147</v>
      </c>
      <c r="BN159" s="90" t="str">
        <f t="shared" si="89"/>
        <v>2S  5       C</v>
      </c>
      <c r="BO159" s="90">
        <f t="shared" si="90"/>
        <v>7</v>
      </c>
      <c r="BP159" s="90" t="str">
        <f t="shared" si="91"/>
        <v>C</v>
      </c>
      <c r="BQ159" s="90" t="s">
        <v>220</v>
      </c>
      <c r="BR159" s="91" t="str">
        <f t="shared" si="92"/>
        <v/>
      </c>
      <c r="BS159" s="91">
        <f t="shared" si="93"/>
        <v>44024</v>
      </c>
      <c r="BT159" s="91" t="str">
        <f t="shared" si="94"/>
        <v/>
      </c>
      <c r="BU159" s="91" t="str">
        <f t="shared" si="95"/>
        <v/>
      </c>
      <c r="BV159" s="90" t="str">
        <f t="shared" si="96"/>
        <v>2T  5       C</v>
      </c>
      <c r="BW159" s="90">
        <f t="shared" si="97"/>
        <v>7</v>
      </c>
      <c r="BX159" s="84">
        <v>1</v>
      </c>
      <c r="BY159" s="90" t="str">
        <f t="shared" si="98"/>
        <v>2S  5       P</v>
      </c>
      <c r="BZ159" s="12">
        <f t="shared" si="75"/>
        <v>44160.640208333331</v>
      </c>
      <c r="CA159" s="2">
        <f t="shared" si="76"/>
        <v>362</v>
      </c>
      <c r="CB159" s="2">
        <f t="shared" si="77"/>
        <v>55551</v>
      </c>
      <c r="CC159" s="2">
        <f t="shared" si="78"/>
        <v>0</v>
      </c>
      <c r="CD159" s="2">
        <f>IF(E159=15,IF(F159="S","",N160),IF(E159=11,IF(F159="P","",N158),IF(BX159="",IF(N159="","",N159),IF(BX159=2,"",IF(OR(BX159=0),100000+COUNTIF(BX$3:BX159,0),IF(N159="","",N159))))))</f>
        <v>94144</v>
      </c>
      <c r="CE159" s="2" t="str">
        <f t="shared" si="73"/>
        <v>2S  5       C</v>
      </c>
      <c r="CF159" s="2">
        <f t="shared" si="74"/>
        <v>7</v>
      </c>
      <c r="CG159" s="2">
        <f t="shared" si="79"/>
        <v>0</v>
      </c>
      <c r="CH159" s="10" t="str">
        <f t="shared" si="80"/>
        <v/>
      </c>
      <c r="CI159" s="10">
        <f t="shared" si="81"/>
        <v>44024</v>
      </c>
      <c r="CJ159" s="10" t="str">
        <f t="shared" si="82"/>
        <v/>
      </c>
      <c r="CK159" s="2" t="str">
        <f t="shared" si="83"/>
        <v/>
      </c>
      <c r="CL159" s="2" t="str">
        <f t="shared" si="84"/>
        <v>2T  5       C</v>
      </c>
      <c r="CM159" s="2">
        <f t="shared" si="85"/>
        <v>7</v>
      </c>
      <c r="CN159" s="2" t="str">
        <f>IF($E159=15,IF($F159="S","",IF(X160=0,"",X160)),IF($E159=11,IF($F159="P","",IF(X158=0,"",X158)),IF($BX159="",IF(X159="","",X159),IF($BX159=2,"",IF(OR($BX159=0),IF(A159="T_Tosai",101000+COUNTIF($BX$3:$BX159,0),""),IF(X159="","",X159))))))</f>
        <v/>
      </c>
      <c r="CO159" s="2">
        <f>IF($E159=15,IF($F159="S","",IF(Y160=0,"",Y160)),IF($E159=11,IF($F159="P","",IF(Y158=0,"",Y158)),IF($BX159="",IF(Y159="","",Y159),IF($BX159=2,"",IF(OR($BX159=0),IF(A159="T_Kyokyu",102000+COUNTIF($BX$3:$BX159,0),""),IF(Y159="","",Y159))))))</f>
        <v>96536</v>
      </c>
      <c r="CP159" s="2" t="str">
        <f>IF($E159=15,IF($F159="S","",IF(Z160=0,"",Z160)),IF($E159=11,IF($F159="P","",IF(Z158=0,"",Z158)),IF($BX159="",IF(Z159="","",Z159),IF($BX159=2,"",IF(OR($BX159=0),IF(B159="T_Sogumi",103000+COUNTIF($BX$3:$BX159,0),""),IF(Z159="","",Z159))))))</f>
        <v/>
      </c>
    </row>
    <row r="160" spans="1:94">
      <c r="A160" s="7" t="s">
        <v>75</v>
      </c>
      <c r="B160" s="49" t="s">
        <v>31</v>
      </c>
      <c r="C160" s="49" t="s">
        <v>210</v>
      </c>
      <c r="D160" s="49" t="s">
        <v>31</v>
      </c>
      <c r="E160" s="3">
        <v>10</v>
      </c>
      <c r="F160" s="3" t="s">
        <v>26</v>
      </c>
      <c r="G160" s="3" t="s">
        <v>26</v>
      </c>
      <c r="H160" s="3" t="s">
        <v>38</v>
      </c>
      <c r="I160" s="16" t="s">
        <v>69</v>
      </c>
      <c r="J160" s="5">
        <v>44139.704409722224</v>
      </c>
      <c r="K160" s="3">
        <v>362</v>
      </c>
      <c r="L160" s="3">
        <v>55551</v>
      </c>
      <c r="M160" s="3">
        <v>0</v>
      </c>
      <c r="N160" s="3">
        <f>IF(AD160="","",94000+COUNTA($AD$3:AD160))</f>
        <v>94145</v>
      </c>
      <c r="O160" s="3" t="s">
        <v>122</v>
      </c>
      <c r="P160" s="3">
        <v>6</v>
      </c>
      <c r="Q160" s="3">
        <v>0</v>
      </c>
      <c r="R160" s="8"/>
      <c r="S160" s="8">
        <v>43995</v>
      </c>
      <c r="T160" s="8"/>
      <c r="U160" s="3"/>
      <c r="V160" s="3" t="str">
        <f t="shared" si="71"/>
        <v>2T  3       P</v>
      </c>
      <c r="W160" s="3">
        <f t="shared" si="72"/>
        <v>6</v>
      </c>
      <c r="X160" s="36" t="str">
        <f>IF(R160="","",94500+COUNTA($R$3:R160))</f>
        <v/>
      </c>
      <c r="Y160" s="36">
        <f>IF(S160="","",96500+COUNTA($S$3:S160))</f>
        <v>96537</v>
      </c>
      <c r="Z160" s="36"/>
      <c r="AA160" s="5">
        <v>44139.704409722224</v>
      </c>
      <c r="AB160" s="36">
        <f t="shared" si="86"/>
        <v>1001</v>
      </c>
      <c r="AC160" s="36">
        <f>IF(AB160="","",COUNTIF($AB$3:AB160,1001))</f>
        <v>129</v>
      </c>
      <c r="AD160" s="8" t="s">
        <v>122</v>
      </c>
      <c r="AE160" s="36">
        <v>6</v>
      </c>
      <c r="AF160" s="8" t="s">
        <v>26</v>
      </c>
      <c r="AG160" s="8" t="s">
        <v>143</v>
      </c>
      <c r="AH160" s="8"/>
      <c r="AI160" s="8">
        <v>43995</v>
      </c>
      <c r="AJ160" s="8"/>
      <c r="AK160" s="8"/>
      <c r="AL160" s="5"/>
      <c r="AM160" s="3"/>
      <c r="AN160" s="3"/>
      <c r="AO160" s="3"/>
      <c r="AP160" s="3"/>
      <c r="AQ160" s="3" t="str">
        <f>IF(AO160="","",95000+COUNTA($AO$3:AO160))</f>
        <v/>
      </c>
      <c r="AR160" s="3"/>
      <c r="AS160" s="5">
        <v>44138.466597222221</v>
      </c>
      <c r="AT160" s="3">
        <v>0</v>
      </c>
      <c r="AU160" s="3">
        <v>55551</v>
      </c>
      <c r="AV160" s="3" t="s">
        <v>122</v>
      </c>
      <c r="AW160" s="3">
        <v>6</v>
      </c>
      <c r="AX160" s="3" t="s">
        <v>86</v>
      </c>
      <c r="AY160" s="3">
        <v>6</v>
      </c>
      <c r="AZ160" s="3">
        <f>IF(AV160="","",95200+COUNTA($AV$3:AV160))</f>
        <v>95227</v>
      </c>
      <c r="BA160" s="8">
        <v>44025</v>
      </c>
      <c r="BB160" s="5"/>
      <c r="BC160" s="3"/>
      <c r="BD160" s="3"/>
      <c r="BE160" s="3"/>
      <c r="BF160" s="3"/>
      <c r="BG160" s="3" t="str">
        <f>IF(BE160="","",95400+COUNTA($BE$3:BE160))</f>
        <v/>
      </c>
      <c r="BH160" s="3"/>
      <c r="BI160" s="3"/>
      <c r="BJ160" s="96">
        <v>44140.706956018519</v>
      </c>
      <c r="BK160" s="97" t="str">
        <f t="shared" si="87"/>
        <v>55551</v>
      </c>
      <c r="BL160" s="97">
        <f t="shared" si="88"/>
        <v>0</v>
      </c>
      <c r="BM160" s="97">
        <f>IF(BQ160="","",COUNTA($BQ$3:BQ160))</f>
        <v>148</v>
      </c>
      <c r="BN160" s="97" t="str">
        <f t="shared" si="89"/>
        <v>2S  3       P</v>
      </c>
      <c r="BO160" s="97">
        <f t="shared" si="90"/>
        <v>6</v>
      </c>
      <c r="BP160" s="97" t="str">
        <f t="shared" si="91"/>
        <v>P</v>
      </c>
      <c r="BQ160" s="97" t="s">
        <v>221</v>
      </c>
      <c r="BR160" s="98" t="str">
        <f t="shared" si="92"/>
        <v/>
      </c>
      <c r="BS160" s="98">
        <f t="shared" si="93"/>
        <v>44025</v>
      </c>
      <c r="BT160" s="98" t="str">
        <f t="shared" si="94"/>
        <v/>
      </c>
      <c r="BU160" s="98" t="str">
        <f t="shared" si="95"/>
        <v/>
      </c>
      <c r="BV160" s="97" t="str">
        <f t="shared" si="96"/>
        <v>2T  3       P</v>
      </c>
      <c r="BW160" s="97">
        <f t="shared" si="97"/>
        <v>6</v>
      </c>
      <c r="BX160" s="99">
        <v>1</v>
      </c>
      <c r="BY160" s="97" t="str">
        <f t="shared" si="98"/>
        <v>2S  3       P</v>
      </c>
      <c r="BZ160" s="5">
        <f t="shared" si="75"/>
        <v>44160.640208333331</v>
      </c>
      <c r="CA160" s="3">
        <f t="shared" si="76"/>
        <v>362</v>
      </c>
      <c r="CB160" s="3">
        <f t="shared" si="77"/>
        <v>55551</v>
      </c>
      <c r="CC160" s="3">
        <f t="shared" si="78"/>
        <v>0</v>
      </c>
      <c r="CD160" s="3">
        <f>IF(E160=15,IF(F160="S","",N161),IF(E160=11,IF(F160="P","",N159),IF(BX160="",IF(N160="","",N160),IF(BX160=2,"",IF(OR(BX160=0),100000+COUNTIF(BX$3:BX160,0),IF(N160="","",N160))))))</f>
        <v>94145</v>
      </c>
      <c r="CE160" s="3" t="str">
        <f t="shared" si="73"/>
        <v>2S  3       P</v>
      </c>
      <c r="CF160" s="3">
        <f t="shared" si="74"/>
        <v>6</v>
      </c>
      <c r="CG160" s="3">
        <f t="shared" si="79"/>
        <v>0</v>
      </c>
      <c r="CH160" s="8" t="str">
        <f t="shared" si="80"/>
        <v/>
      </c>
      <c r="CI160" s="8">
        <f t="shared" si="81"/>
        <v>44025</v>
      </c>
      <c r="CJ160" s="8" t="str">
        <f t="shared" si="82"/>
        <v/>
      </c>
      <c r="CK160" s="3" t="str">
        <f t="shared" si="83"/>
        <v/>
      </c>
      <c r="CL160" s="3" t="str">
        <f t="shared" si="84"/>
        <v>2T  3       P</v>
      </c>
      <c r="CM160" s="3">
        <f t="shared" si="85"/>
        <v>6</v>
      </c>
      <c r="CN160" s="3" t="str">
        <f>IF($E160=15,IF($F160="S","",IF(X161=0,"",X161)),IF($E160=11,IF($F160="P","",IF(X159=0,"",X159)),IF($BX160="",IF(X160="","",X160),IF($BX160=2,"",IF(OR($BX160=0),IF(A160="T_Tosai",101000+COUNTIF($BX$3:$BX160,0),""),IF(X160="","",X160))))))</f>
        <v/>
      </c>
      <c r="CO160" s="3">
        <f>IF($E160=15,IF($F160="S","",IF(Y161=0,"",Y161)),IF($E160=11,IF($F160="P","",IF(Y159=0,"",Y159)),IF($BX160="",IF(Y160="","",Y160),IF($BX160=2,"",IF(OR($BX160=0),IF(A160="T_Kyokyu",102000+COUNTIF($BX$3:$BX160,0),""),IF(Y160="","",Y160))))))</f>
        <v>96537</v>
      </c>
      <c r="CP160" s="3" t="str">
        <f>IF($E160=15,IF($F160="S","",IF(Z161=0,"",Z161)),IF($E160=11,IF($F160="P","",IF(Z159=0,"",Z159)),IF($BX160="",IF(Z160="","",Z160),IF($BX160=2,"",IF(OR($BX160=0),IF(B160="T_Sogumi",103000+COUNTIF($BX$3:$BX160,0),""),IF(Z160="","",Z160))))))</f>
        <v/>
      </c>
    </row>
    <row r="161" spans="1:94">
      <c r="A161" s="7" t="s">
        <v>75</v>
      </c>
      <c r="B161" s="49" t="s">
        <v>31</v>
      </c>
      <c r="C161" s="49" t="s">
        <v>210</v>
      </c>
      <c r="D161" s="49" t="s">
        <v>31</v>
      </c>
      <c r="E161" s="4">
        <v>10</v>
      </c>
      <c r="F161" s="4"/>
      <c r="G161" s="4" t="s">
        <v>28</v>
      </c>
      <c r="H161" s="4"/>
      <c r="I161" s="17" t="s">
        <v>70</v>
      </c>
      <c r="J161" s="4"/>
      <c r="K161" s="4"/>
      <c r="L161" s="4"/>
      <c r="M161" s="4"/>
      <c r="N161" s="4" t="str">
        <f>IF(AD161="","",94000+COUNTA($AD$3:AD161))</f>
        <v/>
      </c>
      <c r="O161" s="4"/>
      <c r="P161" s="4"/>
      <c r="Q161" s="4"/>
      <c r="R161" s="9"/>
      <c r="S161" s="9"/>
      <c r="T161" s="9"/>
      <c r="U161" s="4"/>
      <c r="V161" s="4" t="str">
        <f t="shared" si="71"/>
        <v/>
      </c>
      <c r="W161" s="4" t="str">
        <f t="shared" si="72"/>
        <v/>
      </c>
      <c r="X161" s="33" t="str">
        <f>IF(R161="","",94500+COUNTA($R$3:R161))</f>
        <v/>
      </c>
      <c r="Y161" s="33" t="str">
        <f>IF(S161="","",96500+COUNTA($S$3:S161))</f>
        <v/>
      </c>
      <c r="Z161" s="33"/>
      <c r="AA161" s="6" t="s">
        <v>134</v>
      </c>
      <c r="AB161" s="33" t="str">
        <f t="shared" si="86"/>
        <v/>
      </c>
      <c r="AC161" s="33" t="str">
        <f>IF(AB161="","",COUNTIF($AB$3:AB161,1001))</f>
        <v/>
      </c>
      <c r="AD161" s="9" t="s">
        <v>134</v>
      </c>
      <c r="AE161" s="33" t="s">
        <v>134</v>
      </c>
      <c r="AF161" s="9" t="s">
        <v>134</v>
      </c>
      <c r="AG161" s="9" t="s">
        <v>134</v>
      </c>
      <c r="AH161" s="9"/>
      <c r="AI161" s="9" t="s">
        <v>134</v>
      </c>
      <c r="AJ161" s="9"/>
      <c r="AK161" s="9"/>
      <c r="AL161" s="6"/>
      <c r="AM161" s="4"/>
      <c r="AN161" s="4"/>
      <c r="AO161" s="4"/>
      <c r="AP161" s="4"/>
      <c r="AQ161" s="4" t="str">
        <f>IF(AO161="","",95000+COUNTA($AO$3:AO161))</f>
        <v/>
      </c>
      <c r="AR161" s="4"/>
      <c r="AS161" s="6">
        <v>44138.466597222221</v>
      </c>
      <c r="AT161" s="4">
        <v>0</v>
      </c>
      <c r="AU161" s="4">
        <v>55551</v>
      </c>
      <c r="AV161" s="4" t="s">
        <v>120</v>
      </c>
      <c r="AW161" s="4">
        <v>6</v>
      </c>
      <c r="AX161" s="4" t="s">
        <v>87</v>
      </c>
      <c r="AY161" s="4">
        <v>6</v>
      </c>
      <c r="AZ161" s="4">
        <f>IF(AV161="","",95200+COUNTA($AV$3:AV161))</f>
        <v>95228</v>
      </c>
      <c r="BA161" s="9">
        <v>44026</v>
      </c>
      <c r="BB161" s="6"/>
      <c r="BC161" s="4"/>
      <c r="BD161" s="4"/>
      <c r="BE161" s="4"/>
      <c r="BF161" s="4"/>
      <c r="BG161" s="4" t="str">
        <f>IF(BE161="","",95400+COUNTA($BE$3:BE161))</f>
        <v/>
      </c>
      <c r="BH161" s="4"/>
      <c r="BI161" s="4"/>
      <c r="BJ161" s="100">
        <v>44140.706956018519</v>
      </c>
      <c r="BK161" s="101" t="str">
        <f t="shared" si="87"/>
        <v>55551</v>
      </c>
      <c r="BL161" s="101">
        <f t="shared" si="88"/>
        <v>0</v>
      </c>
      <c r="BM161" s="101">
        <f>IF(BQ161="","",COUNTA($BQ$3:BQ161))</f>
        <v>149</v>
      </c>
      <c r="BN161" s="101" t="str">
        <f t="shared" si="89"/>
        <v>2S  3       S</v>
      </c>
      <c r="BO161" s="101">
        <f t="shared" si="90"/>
        <v>6</v>
      </c>
      <c r="BP161" s="101" t="str">
        <f t="shared" si="91"/>
        <v>S</v>
      </c>
      <c r="BQ161" s="101" t="s">
        <v>143</v>
      </c>
      <c r="BR161" s="102" t="str">
        <f t="shared" si="92"/>
        <v/>
      </c>
      <c r="BS161" s="102">
        <f t="shared" si="93"/>
        <v>44026</v>
      </c>
      <c r="BT161" s="102" t="str">
        <f t="shared" si="94"/>
        <v/>
      </c>
      <c r="BU161" s="102" t="str">
        <f t="shared" si="95"/>
        <v/>
      </c>
      <c r="BV161" s="101" t="str">
        <f t="shared" si="96"/>
        <v>2T  3       S</v>
      </c>
      <c r="BW161" s="101">
        <f t="shared" si="97"/>
        <v>6</v>
      </c>
      <c r="BX161" s="103">
        <v>0</v>
      </c>
      <c r="BY161" s="101" t="str">
        <f t="shared" si="98"/>
        <v/>
      </c>
      <c r="BZ161" s="6">
        <f t="shared" si="75"/>
        <v>44160.640208333331</v>
      </c>
      <c r="CA161" s="4">
        <f t="shared" si="76"/>
        <v>362</v>
      </c>
      <c r="CB161" s="4">
        <f t="shared" si="77"/>
        <v>55551</v>
      </c>
      <c r="CC161" s="4">
        <f t="shared" si="78"/>
        <v>0</v>
      </c>
      <c r="CD161" s="4">
        <f>IF(E161=15,IF(F161="S","",N162),IF(E161=11,IF(F161="P","",N160),IF(BX161="",IF(N161="","",N161),IF(BX161=2,"",IF(OR(BX161=0),100000+COUNTIF(BX$3:BX161,0),IF(N161="","",N161))))))</f>
        <v>100020</v>
      </c>
      <c r="CE161" s="4" t="str">
        <f t="shared" si="73"/>
        <v>2S  3       S</v>
      </c>
      <c r="CF161" s="4">
        <f t="shared" si="74"/>
        <v>6</v>
      </c>
      <c r="CG161" s="4">
        <f t="shared" si="79"/>
        <v>0</v>
      </c>
      <c r="CH161" s="9" t="str">
        <f t="shared" si="80"/>
        <v/>
      </c>
      <c r="CI161" s="9">
        <f t="shared" si="81"/>
        <v>44026</v>
      </c>
      <c r="CJ161" s="9" t="str">
        <f t="shared" si="82"/>
        <v/>
      </c>
      <c r="CK161" s="4" t="str">
        <f t="shared" si="83"/>
        <v/>
      </c>
      <c r="CL161" s="4" t="str">
        <f t="shared" si="84"/>
        <v>2T  3       S</v>
      </c>
      <c r="CM161" s="4">
        <f t="shared" si="85"/>
        <v>6</v>
      </c>
      <c r="CN161" s="4" t="str">
        <f>IF($E161=15,IF($F161="S","",IF(X162=0,"",X162)),IF($E161=11,IF($F161="P","",IF(X160=0,"",X160)),IF($BX161="",IF(X161="","",X161),IF($BX161=2,"",IF(OR($BX161=0),IF(A161="T_Tosai",101000+COUNTIF($BX$3:$BX161,0),""),IF(X161="","",X161))))))</f>
        <v/>
      </c>
      <c r="CO161" s="4">
        <f>IF($E161=15,IF($F161="S","",IF(Y162=0,"",Y162)),IF($E161=11,IF($F161="P","",IF(Y160=0,"",Y160)),IF($BX161="",IF(Y161="","",Y161),IF($BX161=2,"",IF(OR($BX161=0),IF(A161="T_Kyokyu",102000+COUNTIF($BX$3:$BX161,0),""),IF(Y161="","",Y161))))))</f>
        <v>102020</v>
      </c>
      <c r="CP161" s="4" t="str">
        <f>IF($E161=15,IF($F161="S","",IF(Z162=0,"",Z162)),IF($E161=11,IF($F161="P","",IF(Z160=0,"",Z160)),IF($BX161="",IF(Z161="","",Z161),IF($BX161=2,"",IF(OR($BX161=0),IF(B161="T_Sogumi",103000+COUNTIF($BX$3:$BX161,0),""),IF(Z161="","",Z161))))))</f>
        <v/>
      </c>
    </row>
    <row r="162" spans="1:94">
      <c r="A162" s="7" t="s">
        <v>75</v>
      </c>
      <c r="B162" s="49" t="s">
        <v>31</v>
      </c>
      <c r="C162" s="49" t="s">
        <v>210</v>
      </c>
      <c r="D162" s="49" t="s">
        <v>31</v>
      </c>
      <c r="E162" s="3">
        <v>11</v>
      </c>
      <c r="F162" s="3" t="s">
        <v>26</v>
      </c>
      <c r="G162" s="3" t="s">
        <v>31</v>
      </c>
      <c r="H162" s="3" t="s">
        <v>39</v>
      </c>
      <c r="I162" s="16" t="s">
        <v>70</v>
      </c>
      <c r="J162" s="5">
        <v>44139.704409722224</v>
      </c>
      <c r="K162" s="3">
        <v>362</v>
      </c>
      <c r="L162" s="3">
        <v>55551</v>
      </c>
      <c r="M162" s="3">
        <v>0</v>
      </c>
      <c r="N162" s="3">
        <f>IF(AD162="","",94000+COUNTA($AD$3:AD162))</f>
        <v>94147</v>
      </c>
      <c r="O162" s="3" t="s">
        <v>247</v>
      </c>
      <c r="P162" s="3">
        <v>6</v>
      </c>
      <c r="Q162" s="3">
        <v>0</v>
      </c>
      <c r="R162" s="8"/>
      <c r="S162" s="8">
        <v>43997</v>
      </c>
      <c r="T162" s="8"/>
      <c r="U162" s="3"/>
      <c r="V162" s="3" t="str">
        <f t="shared" si="71"/>
        <v>2T  31      P</v>
      </c>
      <c r="W162" s="3">
        <f t="shared" si="72"/>
        <v>6</v>
      </c>
      <c r="X162" s="36" t="str">
        <f>IF(R162="","",94500+COUNTA($R$3:R162))</f>
        <v/>
      </c>
      <c r="Y162" s="36">
        <f>IF(S162="","",96500+COUNTA($S$3:S162))</f>
        <v>96538</v>
      </c>
      <c r="Z162" s="36"/>
      <c r="AA162" s="5">
        <v>44139.704409722224</v>
      </c>
      <c r="AB162" s="36">
        <f t="shared" si="86"/>
        <v>1001</v>
      </c>
      <c r="AC162" s="36">
        <f>IF(AB162="","",COUNTIF($AB$3:AB162,1001))</f>
        <v>130</v>
      </c>
      <c r="AD162" s="8" t="s">
        <v>247</v>
      </c>
      <c r="AE162" s="36">
        <v>6</v>
      </c>
      <c r="AF162" s="8" t="s">
        <v>26</v>
      </c>
      <c r="AG162" s="8" t="s">
        <v>143</v>
      </c>
      <c r="AH162" s="8"/>
      <c r="AI162" s="8">
        <v>43997</v>
      </c>
      <c r="AJ162" s="8"/>
      <c r="AK162" s="8"/>
      <c r="AL162" s="5"/>
      <c r="AM162" s="3"/>
      <c r="AN162" s="3"/>
      <c r="AO162" s="3"/>
      <c r="AP162" s="3"/>
      <c r="AQ162" s="3" t="str">
        <f>IF(AO162="","",95000+COUNTA($AO$3:AO162))</f>
        <v/>
      </c>
      <c r="AR162" s="3"/>
      <c r="AS162" s="5"/>
      <c r="AT162" s="3"/>
      <c r="AU162" s="3"/>
      <c r="AV162" s="3"/>
      <c r="AW162" s="3"/>
      <c r="AX162" s="3"/>
      <c r="AY162" s="3"/>
      <c r="AZ162" s="3" t="str">
        <f>IF(AV162="","",95200+COUNTA($AV$3:AV162))</f>
        <v/>
      </c>
      <c r="BA162" s="8"/>
      <c r="BB162" s="5"/>
      <c r="BC162" s="3"/>
      <c r="BD162" s="3"/>
      <c r="BE162" s="3"/>
      <c r="BF162" s="3"/>
      <c r="BG162" s="3" t="str">
        <f>IF(BE162="","",95400+COUNTA($BE$3:BE162))</f>
        <v/>
      </c>
      <c r="BH162" s="3"/>
      <c r="BI162" s="3"/>
      <c r="BJ162" s="56"/>
      <c r="BK162" s="26" t="str">
        <f t="shared" si="87"/>
        <v/>
      </c>
      <c r="BL162" s="26" t="str">
        <f t="shared" si="88"/>
        <v/>
      </c>
      <c r="BM162" s="26" t="str">
        <f>IF(BQ162="","",COUNTA($BQ$3:BQ162))</f>
        <v/>
      </c>
      <c r="BN162" s="26" t="str">
        <f t="shared" si="89"/>
        <v/>
      </c>
      <c r="BO162" s="26" t="str">
        <f t="shared" si="90"/>
        <v/>
      </c>
      <c r="BP162" s="26" t="str">
        <f t="shared" si="91"/>
        <v/>
      </c>
      <c r="BQ162" s="26"/>
      <c r="BR162" s="75" t="str">
        <f t="shared" si="92"/>
        <v/>
      </c>
      <c r="BS162" s="75" t="str">
        <f t="shared" si="93"/>
        <v/>
      </c>
      <c r="BT162" s="75" t="str">
        <f t="shared" si="94"/>
        <v/>
      </c>
      <c r="BU162" s="75" t="str">
        <f t="shared" si="95"/>
        <v/>
      </c>
      <c r="BV162" s="26" t="str">
        <f t="shared" si="96"/>
        <v/>
      </c>
      <c r="BW162" s="26" t="str">
        <f t="shared" si="97"/>
        <v/>
      </c>
      <c r="BX162" s="99"/>
      <c r="BY162" s="26" t="str">
        <f t="shared" si="98"/>
        <v/>
      </c>
      <c r="BZ162" s="5" t="str">
        <f t="shared" si="75"/>
        <v/>
      </c>
      <c r="CA162" s="3" t="str">
        <f t="shared" si="76"/>
        <v/>
      </c>
      <c r="CB162" s="3" t="str">
        <f t="shared" si="77"/>
        <v/>
      </c>
      <c r="CC162" s="3" t="str">
        <f t="shared" si="78"/>
        <v/>
      </c>
      <c r="CD162" s="3" t="str">
        <f>IF(E162=15,IF(F162="S","",N163),IF(E162=11,IF(F162="P","",N161),IF(BX162="",IF(N162="","",N162),IF(BX162=2,"",IF(OR(BX162=0),100000+COUNTIF(BX$3:BX162,0),IF(N162="","",N162))))))</f>
        <v/>
      </c>
      <c r="CE162" s="3" t="str">
        <f t="shared" si="73"/>
        <v/>
      </c>
      <c r="CF162" s="3" t="str">
        <f t="shared" si="74"/>
        <v/>
      </c>
      <c r="CG162" s="3" t="str">
        <f t="shared" si="79"/>
        <v/>
      </c>
      <c r="CH162" s="8" t="str">
        <f t="shared" si="80"/>
        <v/>
      </c>
      <c r="CI162" s="8" t="str">
        <f t="shared" si="81"/>
        <v/>
      </c>
      <c r="CJ162" s="8" t="str">
        <f t="shared" si="82"/>
        <v/>
      </c>
      <c r="CK162" s="3" t="str">
        <f t="shared" si="83"/>
        <v/>
      </c>
      <c r="CL162" s="3" t="str">
        <f t="shared" si="84"/>
        <v/>
      </c>
      <c r="CM162" s="3" t="str">
        <f t="shared" si="85"/>
        <v/>
      </c>
      <c r="CN162" s="3" t="str">
        <f>IF($E162=15,IF($F162="S","",IF(X163=0,"",X163)),IF($E162=11,IF($F162="P","",IF(X161=0,"",X161)),IF($BX162="",IF(X162="","",X162),IF($BX162=2,"",IF(OR($BX162=0),IF(A162="T_Tosai",101000+COUNTIF($BX$3:$BX162,0),""),IF(X162="","",X162))))))</f>
        <v/>
      </c>
      <c r="CO162" s="3" t="str">
        <f>IF($E162=15,IF($F162="S","",IF(Y163=0,"",Y163)),IF($E162=11,IF($F162="P","",IF(Y161=0,"",Y161)),IF($BX162="",IF(Y162="","",Y162),IF($BX162=2,"",IF(OR($BX162=0),IF(A162="T_Kyokyu",102000+COUNTIF($BX$3:$BX162,0),""),IF(Y162="","",Y162))))))</f>
        <v/>
      </c>
      <c r="CP162" s="3" t="str">
        <f>IF($E162=15,IF($F162="S","",IF(Z163=0,"",Z163)),IF($E162=11,IF($F162="P","",IF(Z161=0,"",Z161)),IF($BX162="",IF(Z162="","",Z162),IF($BX162=2,"",IF(OR($BX162=0),IF(B162="T_Sogumi",103000+COUNTIF($BX$3:$BX162,0),""),IF(Z162="","",Z162))))))</f>
        <v/>
      </c>
    </row>
    <row r="163" spans="1:94">
      <c r="A163" s="7" t="s">
        <v>75</v>
      </c>
      <c r="B163" s="49" t="s">
        <v>31</v>
      </c>
      <c r="C163" s="49" t="s">
        <v>210</v>
      </c>
      <c r="D163" s="49" t="s">
        <v>31</v>
      </c>
      <c r="E163" s="4">
        <v>11</v>
      </c>
      <c r="F163" s="4" t="s">
        <v>31</v>
      </c>
      <c r="G163" s="4" t="s">
        <v>28</v>
      </c>
      <c r="H163" s="4"/>
      <c r="I163" s="21" t="s">
        <v>69</v>
      </c>
      <c r="J163" s="4"/>
      <c r="K163" s="4"/>
      <c r="L163" s="4"/>
      <c r="M163" s="4"/>
      <c r="N163" s="4" t="str">
        <f>IF(AD163="","",94000+COUNTA($AD$3:AD163))</f>
        <v/>
      </c>
      <c r="O163" s="4"/>
      <c r="P163" s="4"/>
      <c r="Q163" s="4"/>
      <c r="R163" s="9"/>
      <c r="S163" s="9"/>
      <c r="T163" s="9"/>
      <c r="U163" s="4"/>
      <c r="V163" s="4" t="str">
        <f t="shared" si="71"/>
        <v/>
      </c>
      <c r="W163" s="4" t="str">
        <f t="shared" si="72"/>
        <v/>
      </c>
      <c r="X163" s="33" t="str">
        <f>IF(R163="","",94500+COUNTA($R$3:R163))</f>
        <v/>
      </c>
      <c r="Y163" s="33" t="str">
        <f>IF(S163="","",96500+COUNTA($S$3:S163))</f>
        <v/>
      </c>
      <c r="Z163" s="33"/>
      <c r="AA163" s="6" t="s">
        <v>134</v>
      </c>
      <c r="AB163" s="33" t="str">
        <f t="shared" si="86"/>
        <v/>
      </c>
      <c r="AC163" s="33" t="str">
        <f>IF(AB163="","",COUNTIF($AB$3:AB163,1001))</f>
        <v/>
      </c>
      <c r="AD163" s="9" t="s">
        <v>134</v>
      </c>
      <c r="AE163" s="33" t="s">
        <v>134</v>
      </c>
      <c r="AF163" s="9" t="s">
        <v>134</v>
      </c>
      <c r="AG163" s="9" t="s">
        <v>134</v>
      </c>
      <c r="AH163" s="9"/>
      <c r="AI163" s="9" t="s">
        <v>134</v>
      </c>
      <c r="AJ163" s="9"/>
      <c r="AK163" s="9"/>
      <c r="AL163" s="6"/>
      <c r="AM163" s="4"/>
      <c r="AN163" s="4"/>
      <c r="AO163" s="4"/>
      <c r="AP163" s="4"/>
      <c r="AQ163" s="4" t="str">
        <f>IF(AO163="","",95000+COUNTA($AO$3:AO163))</f>
        <v/>
      </c>
      <c r="AR163" s="4"/>
      <c r="AS163" s="6">
        <v>44138.466597222221</v>
      </c>
      <c r="AT163" s="4">
        <v>0</v>
      </c>
      <c r="AU163" s="4">
        <v>55551</v>
      </c>
      <c r="AV163" s="4" t="s">
        <v>248</v>
      </c>
      <c r="AW163" s="4">
        <v>6</v>
      </c>
      <c r="AX163" s="4" t="s">
        <v>246</v>
      </c>
      <c r="AY163" s="4">
        <v>6</v>
      </c>
      <c r="AZ163" s="4">
        <f>IF(AV163="","",95200+COUNTA($AV$3:AV163))</f>
        <v>95229</v>
      </c>
      <c r="BA163" s="9">
        <v>44027</v>
      </c>
      <c r="BB163" s="6"/>
      <c r="BC163" s="4"/>
      <c r="BD163" s="4"/>
      <c r="BE163" s="4"/>
      <c r="BF163" s="4"/>
      <c r="BG163" s="4" t="str">
        <f>IF(BE163="","",95400+COUNTA($BE$3:BE163))</f>
        <v/>
      </c>
      <c r="BH163" s="4"/>
      <c r="BI163" s="4"/>
      <c r="BJ163" s="55">
        <v>44140.706956018519</v>
      </c>
      <c r="BK163" s="27" t="str">
        <f t="shared" si="87"/>
        <v>55551</v>
      </c>
      <c r="BL163" s="27">
        <f t="shared" si="88"/>
        <v>0</v>
      </c>
      <c r="BM163" s="27">
        <f>IF(BQ163="","",COUNTA($BQ$3:BQ163))</f>
        <v>150</v>
      </c>
      <c r="BN163" s="27" t="str">
        <f t="shared" si="89"/>
        <v>2S  31      S</v>
      </c>
      <c r="BO163" s="27">
        <f t="shared" si="90"/>
        <v>6</v>
      </c>
      <c r="BP163" s="27" t="str">
        <f t="shared" si="91"/>
        <v>S</v>
      </c>
      <c r="BQ163" s="27" t="s">
        <v>222</v>
      </c>
      <c r="BR163" s="76" t="str">
        <f t="shared" si="92"/>
        <v/>
      </c>
      <c r="BS163" s="76">
        <f t="shared" si="93"/>
        <v>44027</v>
      </c>
      <c r="BT163" s="76" t="str">
        <f t="shared" si="94"/>
        <v/>
      </c>
      <c r="BU163" s="76" t="str">
        <f t="shared" si="95"/>
        <v/>
      </c>
      <c r="BV163" s="27" t="str">
        <f t="shared" si="96"/>
        <v>2T  31      S</v>
      </c>
      <c r="BW163" s="27">
        <f t="shared" si="97"/>
        <v>6</v>
      </c>
      <c r="BX163" s="103">
        <v>1</v>
      </c>
      <c r="BY163" s="27" t="str">
        <f t="shared" si="98"/>
        <v>2S  31      P</v>
      </c>
      <c r="BZ163" s="6">
        <f t="shared" si="75"/>
        <v>44160.640208333331</v>
      </c>
      <c r="CA163" s="4">
        <f t="shared" si="76"/>
        <v>362</v>
      </c>
      <c r="CB163" s="4">
        <f t="shared" si="77"/>
        <v>55551</v>
      </c>
      <c r="CC163" s="4">
        <f t="shared" si="78"/>
        <v>0</v>
      </c>
      <c r="CD163" s="4">
        <f>IF(E163=15,IF(F163="S","",N164),IF(E163=11,IF(F163="P","",N162),IF(BX163="",IF(N163="","",N163),IF(BX163=2,"",IF(OR(BX163=0),100000+COUNTIF(BX$3:BX163,0),IF(N163="","",N163))))))</f>
        <v>94147</v>
      </c>
      <c r="CE163" s="4" t="str">
        <f t="shared" si="73"/>
        <v>2S  31      S</v>
      </c>
      <c r="CF163" s="4">
        <f t="shared" si="74"/>
        <v>6</v>
      </c>
      <c r="CG163" s="4">
        <f t="shared" si="79"/>
        <v>0</v>
      </c>
      <c r="CH163" s="9" t="str">
        <f t="shared" si="80"/>
        <v/>
      </c>
      <c r="CI163" s="9">
        <f t="shared" si="81"/>
        <v>44027</v>
      </c>
      <c r="CJ163" s="9" t="str">
        <f t="shared" si="82"/>
        <v/>
      </c>
      <c r="CK163" s="4" t="str">
        <f t="shared" si="83"/>
        <v/>
      </c>
      <c r="CL163" s="4" t="str">
        <f t="shared" si="84"/>
        <v>2T  31      S</v>
      </c>
      <c r="CM163" s="4">
        <f t="shared" si="85"/>
        <v>6</v>
      </c>
      <c r="CN163" s="4" t="str">
        <f>IF($E163=15,IF($F163="S","",IF(X164=0,"",X164)),IF($E163=11,IF($F163="P","",IF(X162=0,"",X162)),IF($BX163="",IF(X163="","",X163),IF($BX163=2,"",IF(OR($BX163=0),IF(A163="T_Tosai",101000+COUNTIF($BX$3:$BX163,0),""),IF(X163="","",X163))))))</f>
        <v/>
      </c>
      <c r="CO163" s="4">
        <f>IF($E163=15,IF($F163="S","",IF(Y164=0,"",Y164)),IF($E163=11,IF($F163="P","",IF(Y162=0,"",Y162)),IF($BX163="",IF(Y163="","",Y163),IF($BX163=2,"",IF(OR($BX163=0),IF(A163="T_Kyokyu",102000+COUNTIF($BX$3:$BX163,0),""),IF(Y163="","",Y163))))))</f>
        <v>96538</v>
      </c>
      <c r="CP163" s="4" t="str">
        <f>IF($E163=15,IF($F163="S","",IF(Z164=0,"",Z164)),IF($E163=11,IF($F163="P","",IF(Z162=0,"",Z162)),IF($BX163="",IF(Z163="","",Z163),IF($BX163=2,"",IF(OR($BX163=0),IF(B163="T_Sogumi",103000+COUNTIF($BX$3:$BX163,0),""),IF(Z163="","",Z163))))))</f>
        <v/>
      </c>
    </row>
    <row r="164" spans="1:94">
      <c r="A164" s="7" t="s">
        <v>75</v>
      </c>
      <c r="B164" s="49" t="s">
        <v>31</v>
      </c>
      <c r="C164" s="49" t="s">
        <v>210</v>
      </c>
      <c r="D164" s="49" t="s">
        <v>31</v>
      </c>
      <c r="E164" s="2">
        <v>12</v>
      </c>
      <c r="F164" s="2" t="s">
        <v>26</v>
      </c>
      <c r="G164" s="2" t="s">
        <v>31</v>
      </c>
      <c r="H164" s="2" t="s">
        <v>40</v>
      </c>
      <c r="I164" s="14" t="s">
        <v>70</v>
      </c>
      <c r="J164" s="12">
        <v>44139.704409722224</v>
      </c>
      <c r="K164" s="2">
        <v>362</v>
      </c>
      <c r="L164" s="2">
        <v>55551</v>
      </c>
      <c r="M164" s="2">
        <v>0</v>
      </c>
      <c r="N164" s="2">
        <f>IF(AD164="","",94000+COUNTA($AD$3:AD164))</f>
        <v>94149</v>
      </c>
      <c r="O164" s="2" t="s">
        <v>129</v>
      </c>
      <c r="P164" s="2">
        <v>6</v>
      </c>
      <c r="Q164" s="2">
        <v>0</v>
      </c>
      <c r="R164" s="10"/>
      <c r="S164" s="10">
        <v>43998</v>
      </c>
      <c r="T164" s="10"/>
      <c r="U164" s="2"/>
      <c r="V164" s="2" t="str">
        <f t="shared" si="71"/>
        <v>2T  4       P</v>
      </c>
      <c r="W164" s="2">
        <f t="shared" si="72"/>
        <v>6</v>
      </c>
      <c r="X164" s="35" t="str">
        <f>IF(R164="","",94500+COUNTA($R$3:R164))</f>
        <v/>
      </c>
      <c r="Y164" s="35">
        <f>IF(S164="","",96500+COUNTA($S$3:S164))</f>
        <v>96539</v>
      </c>
      <c r="Z164" s="35"/>
      <c r="AA164" s="12">
        <v>44139.704409722224</v>
      </c>
      <c r="AB164" s="35">
        <f t="shared" si="86"/>
        <v>1001</v>
      </c>
      <c r="AC164" s="35">
        <f>IF(AB164="","",COUNTIF($AB$3:AB164,1001))</f>
        <v>131</v>
      </c>
      <c r="AD164" s="10" t="s">
        <v>129</v>
      </c>
      <c r="AE164" s="35">
        <v>6</v>
      </c>
      <c r="AF164" s="10" t="s">
        <v>26</v>
      </c>
      <c r="AG164" s="10" t="s">
        <v>143</v>
      </c>
      <c r="AH164" s="10"/>
      <c r="AI164" s="10">
        <v>43998</v>
      </c>
      <c r="AJ164" s="10"/>
      <c r="AK164" s="10"/>
      <c r="AL164" s="12"/>
      <c r="AM164" s="2"/>
      <c r="AN164" s="2"/>
      <c r="AO164" s="2"/>
      <c r="AP164" s="2"/>
      <c r="AQ164" s="2" t="str">
        <f>IF(AO164="","",95000+COUNTA($AO$3:AO164))</f>
        <v/>
      </c>
      <c r="AR164" s="2"/>
      <c r="AS164" s="12"/>
      <c r="AT164" s="2"/>
      <c r="AU164" s="2"/>
      <c r="AV164" s="2"/>
      <c r="AW164" s="2"/>
      <c r="AX164" s="2"/>
      <c r="AY164" s="2"/>
      <c r="AZ164" s="2" t="str">
        <f>IF(AV164="","",95200+COUNTA($AV$3:AV164))</f>
        <v/>
      </c>
      <c r="BA164" s="10"/>
      <c r="BB164" s="12"/>
      <c r="BC164" s="2"/>
      <c r="BD164" s="2"/>
      <c r="BE164" s="2"/>
      <c r="BF164" s="2"/>
      <c r="BG164" s="2" t="str">
        <f>IF(BE164="","",95400+COUNTA($BE$3:BE164))</f>
        <v/>
      </c>
      <c r="BH164" s="2"/>
      <c r="BI164" s="2"/>
      <c r="BJ164" s="89">
        <v>44140.706956018519</v>
      </c>
      <c r="BK164" s="90" t="str">
        <f t="shared" si="87"/>
        <v>55551</v>
      </c>
      <c r="BL164" s="90">
        <f t="shared" si="88"/>
        <v>0</v>
      </c>
      <c r="BM164" s="90">
        <f>IF(BQ164="","",COUNTA($BQ$3:BQ164))</f>
        <v>151</v>
      </c>
      <c r="BN164" s="90" t="str">
        <f t="shared" si="89"/>
        <v>2S  4       P</v>
      </c>
      <c r="BO164" s="90">
        <f t="shared" si="90"/>
        <v>6</v>
      </c>
      <c r="BP164" s="90" t="str">
        <f t="shared" si="91"/>
        <v>P</v>
      </c>
      <c r="BQ164" s="90" t="s">
        <v>215</v>
      </c>
      <c r="BR164" s="91" t="str">
        <f t="shared" si="92"/>
        <v/>
      </c>
      <c r="BS164" s="91" t="str">
        <f t="shared" si="93"/>
        <v/>
      </c>
      <c r="BT164" s="91" t="str">
        <f t="shared" si="94"/>
        <v/>
      </c>
      <c r="BU164" s="91" t="str">
        <f t="shared" si="95"/>
        <v/>
      </c>
      <c r="BV164" s="90" t="str">
        <f t="shared" si="96"/>
        <v/>
      </c>
      <c r="BW164" s="90" t="str">
        <f t="shared" si="97"/>
        <v/>
      </c>
      <c r="BX164" s="84">
        <v>2</v>
      </c>
      <c r="BY164" s="90" t="str">
        <f t="shared" si="98"/>
        <v/>
      </c>
      <c r="BZ164" s="12" t="str">
        <f t="shared" si="75"/>
        <v/>
      </c>
      <c r="CA164" s="2" t="str">
        <f t="shared" si="76"/>
        <v/>
      </c>
      <c r="CB164" s="2" t="str">
        <f t="shared" si="77"/>
        <v/>
      </c>
      <c r="CC164" s="2" t="str">
        <f t="shared" si="78"/>
        <v/>
      </c>
      <c r="CD164" s="2" t="str">
        <f>IF(E164=15,IF(F164="S","",N165),IF(E164=11,IF(F164="P","",N163),IF(BX164="",IF(N164="","",N164),IF(BX164=2,"",IF(OR(BX164=0),100000+COUNTIF(BX$3:BX164,0),IF(N164="","",N164))))))</f>
        <v/>
      </c>
      <c r="CE164" s="2" t="str">
        <f t="shared" si="73"/>
        <v/>
      </c>
      <c r="CF164" s="2" t="str">
        <f t="shared" si="74"/>
        <v/>
      </c>
      <c r="CG164" s="2" t="str">
        <f t="shared" si="79"/>
        <v/>
      </c>
      <c r="CH164" s="10" t="str">
        <f t="shared" si="80"/>
        <v/>
      </c>
      <c r="CI164" s="10" t="str">
        <f t="shared" si="81"/>
        <v/>
      </c>
      <c r="CJ164" s="10" t="str">
        <f t="shared" si="82"/>
        <v/>
      </c>
      <c r="CK164" s="2" t="str">
        <f t="shared" si="83"/>
        <v/>
      </c>
      <c r="CL164" s="2" t="str">
        <f t="shared" si="84"/>
        <v/>
      </c>
      <c r="CM164" s="2" t="str">
        <f t="shared" si="85"/>
        <v/>
      </c>
      <c r="CN164" s="2" t="str">
        <f>IF($E164=15,IF($F164="S","",IF(X165=0,"",X165)),IF($E164=11,IF($F164="P","",IF(X163=0,"",X163)),IF($BX164="",IF(X164="","",X164),IF($BX164=2,"",IF(OR($BX164=0),IF(A164="T_Tosai",101000+COUNTIF($BX$3:$BX164,0),""),IF(X164="","",X164))))))</f>
        <v/>
      </c>
      <c r="CO164" s="2" t="str">
        <f>IF($E164=15,IF($F164="S","",IF(Y165=0,"",Y165)),IF($E164=11,IF($F164="P","",IF(Y163=0,"",Y163)),IF($BX164="",IF(Y164="","",Y164),IF($BX164=2,"",IF(OR($BX164=0),IF(A164="T_Kyokyu",102000+COUNTIF($BX$3:$BX164,0),""),IF(Y164="","",Y164))))))</f>
        <v/>
      </c>
      <c r="CP164" s="2" t="str">
        <f>IF($E164=15,IF($F164="S","",IF(Z165=0,"",Z165)),IF($E164=11,IF($F164="P","",IF(Z163=0,"",Z163)),IF($BX164="",IF(Z164="","",Z164),IF($BX164=2,"",IF(OR($BX164=0),IF(B164="T_Sogumi",103000+COUNTIF($BX$3:$BX164,0),""),IF(Z164="","",Z164))))))</f>
        <v/>
      </c>
    </row>
    <row r="165" spans="1:94">
      <c r="A165" s="7" t="s">
        <v>75</v>
      </c>
      <c r="B165" s="49" t="s">
        <v>31</v>
      </c>
      <c r="C165" s="49" t="s">
        <v>210</v>
      </c>
      <c r="D165" s="49" t="s">
        <v>31</v>
      </c>
      <c r="E165" s="2">
        <v>13</v>
      </c>
      <c r="F165" s="2" t="s">
        <v>28</v>
      </c>
      <c r="G165" s="2" t="s">
        <v>25</v>
      </c>
      <c r="H165" s="2" t="s">
        <v>41</v>
      </c>
      <c r="I165" s="14" t="s">
        <v>69</v>
      </c>
      <c r="J165" s="12">
        <v>44139.704409722224</v>
      </c>
      <c r="K165" s="2">
        <v>362</v>
      </c>
      <c r="L165" s="2">
        <v>55551</v>
      </c>
      <c r="M165" s="2">
        <v>0</v>
      </c>
      <c r="N165" s="2">
        <f>IF(AD165="","",94000+COUNTA($AD$3:AD165))</f>
        <v>94150</v>
      </c>
      <c r="O165" s="2" t="s">
        <v>301</v>
      </c>
      <c r="P165" s="2">
        <v>6</v>
      </c>
      <c r="Q165" s="2">
        <v>0</v>
      </c>
      <c r="R165" s="10"/>
      <c r="S165" s="10">
        <v>43998</v>
      </c>
      <c r="T165" s="10"/>
      <c r="U165" s="2"/>
      <c r="V165" s="2" t="str">
        <f t="shared" si="71"/>
        <v>2T  5       S</v>
      </c>
      <c r="W165" s="2">
        <f t="shared" si="72"/>
        <v>6</v>
      </c>
      <c r="X165" s="35" t="str">
        <f>IF(R165="","",94500+COUNTA($R$3:R165))</f>
        <v/>
      </c>
      <c r="Y165" s="35">
        <f>IF(S165="","",96500+COUNTA($S$3:S165))</f>
        <v>96540</v>
      </c>
      <c r="Z165" s="35"/>
      <c r="AA165" s="12">
        <v>44139.704409722224</v>
      </c>
      <c r="AB165" s="35">
        <f t="shared" si="86"/>
        <v>1001</v>
      </c>
      <c r="AC165" s="35">
        <f>IF(AB165="","",COUNTIF($AB$3:AB165,1001))</f>
        <v>132</v>
      </c>
      <c r="AD165" s="10" t="s">
        <v>301</v>
      </c>
      <c r="AE165" s="35">
        <v>6</v>
      </c>
      <c r="AF165" s="10" t="s">
        <v>302</v>
      </c>
      <c r="AG165" s="10" t="s">
        <v>143</v>
      </c>
      <c r="AH165" s="10"/>
      <c r="AI165" s="10">
        <v>43998</v>
      </c>
      <c r="AJ165" s="10"/>
      <c r="AK165" s="10"/>
      <c r="AL165" s="12"/>
      <c r="AM165" s="2"/>
      <c r="AN165" s="2"/>
      <c r="AO165" s="2"/>
      <c r="AP165" s="2"/>
      <c r="AQ165" s="2" t="str">
        <f>IF(AO165="","",95000+COUNTA($AO$3:AO165))</f>
        <v/>
      </c>
      <c r="AR165" s="2"/>
      <c r="AS165" s="12">
        <v>44138.466597222221</v>
      </c>
      <c r="AT165" s="2">
        <v>0</v>
      </c>
      <c r="AU165" s="2">
        <v>55551</v>
      </c>
      <c r="AV165" s="2" t="s">
        <v>121</v>
      </c>
      <c r="AW165" s="2">
        <v>6</v>
      </c>
      <c r="AX165" s="2" t="s">
        <v>97</v>
      </c>
      <c r="AY165" s="2">
        <v>6</v>
      </c>
      <c r="AZ165" s="2">
        <f>IF(AV165="","",95200+COUNTA($AV$3:AV165))</f>
        <v>95230</v>
      </c>
      <c r="BA165" s="10">
        <v>44028</v>
      </c>
      <c r="BB165" s="12"/>
      <c r="BC165" s="2"/>
      <c r="BD165" s="2"/>
      <c r="BE165" s="2"/>
      <c r="BF165" s="2"/>
      <c r="BG165" s="2" t="str">
        <f>IF(BE165="","",95400+COUNTA($BE$3:BE165))</f>
        <v/>
      </c>
      <c r="BH165" s="2"/>
      <c r="BI165" s="2"/>
      <c r="BJ165" s="89">
        <v>44140.706956018519</v>
      </c>
      <c r="BK165" s="90" t="str">
        <f t="shared" si="87"/>
        <v>55551</v>
      </c>
      <c r="BL165" s="90">
        <f t="shared" si="88"/>
        <v>0</v>
      </c>
      <c r="BM165" s="90">
        <f>IF(BQ165="","",COUNTA($BQ$3:BQ165))</f>
        <v>152</v>
      </c>
      <c r="BN165" s="90" t="str">
        <f t="shared" si="89"/>
        <v>2S  5       C</v>
      </c>
      <c r="BO165" s="90">
        <f t="shared" si="90"/>
        <v>6</v>
      </c>
      <c r="BP165" s="90" t="str">
        <f t="shared" si="91"/>
        <v>C</v>
      </c>
      <c r="BQ165" s="90" t="s">
        <v>220</v>
      </c>
      <c r="BR165" s="91" t="str">
        <f t="shared" si="92"/>
        <v/>
      </c>
      <c r="BS165" s="91">
        <f t="shared" si="93"/>
        <v>44028</v>
      </c>
      <c r="BT165" s="91" t="str">
        <f t="shared" si="94"/>
        <v/>
      </c>
      <c r="BU165" s="91" t="str">
        <f t="shared" si="95"/>
        <v/>
      </c>
      <c r="BV165" s="90" t="str">
        <f t="shared" si="96"/>
        <v>2T  5       C</v>
      </c>
      <c r="BW165" s="90">
        <f t="shared" si="97"/>
        <v>6</v>
      </c>
      <c r="BX165" s="84">
        <v>1</v>
      </c>
      <c r="BY165" s="90" t="str">
        <f t="shared" si="98"/>
        <v>2S  5       S</v>
      </c>
      <c r="BZ165" s="12">
        <f t="shared" si="75"/>
        <v>44160.640208333331</v>
      </c>
      <c r="CA165" s="2">
        <f t="shared" si="76"/>
        <v>362</v>
      </c>
      <c r="CB165" s="2">
        <f t="shared" si="77"/>
        <v>55551</v>
      </c>
      <c r="CC165" s="2">
        <f t="shared" si="78"/>
        <v>0</v>
      </c>
      <c r="CD165" s="2">
        <f>IF(E165=15,IF(F165="S","",N166),IF(E165=11,IF(F165="P","",N164),IF(BX165="",IF(N165="","",N165),IF(BX165=2,"",IF(OR(BX165=0),100000+COUNTIF(BX$3:BX165,0),IF(N165="","",N165))))))</f>
        <v>94150</v>
      </c>
      <c r="CE165" s="2" t="str">
        <f t="shared" si="73"/>
        <v>2S  5       C</v>
      </c>
      <c r="CF165" s="2">
        <f t="shared" si="74"/>
        <v>6</v>
      </c>
      <c r="CG165" s="2">
        <f t="shared" si="79"/>
        <v>0</v>
      </c>
      <c r="CH165" s="10" t="str">
        <f t="shared" si="80"/>
        <v/>
      </c>
      <c r="CI165" s="10">
        <f t="shared" si="81"/>
        <v>44028</v>
      </c>
      <c r="CJ165" s="10" t="str">
        <f t="shared" si="82"/>
        <v/>
      </c>
      <c r="CK165" s="2" t="str">
        <f t="shared" si="83"/>
        <v/>
      </c>
      <c r="CL165" s="2" t="str">
        <f t="shared" si="84"/>
        <v>2T  5       C</v>
      </c>
      <c r="CM165" s="2">
        <f t="shared" si="85"/>
        <v>6</v>
      </c>
      <c r="CN165" s="2" t="str">
        <f>IF($E165=15,IF($F165="S","",IF(X166=0,"",X166)),IF($E165=11,IF($F165="P","",IF(X164=0,"",X164)),IF($BX165="",IF(X165="","",X165),IF($BX165=2,"",IF(OR($BX165=0),IF(A165="T_Tosai",101000+COUNTIF($BX$3:$BX165,0),""),IF(X165="","",X165))))))</f>
        <v/>
      </c>
      <c r="CO165" s="2">
        <f>IF($E165=15,IF($F165="S","",IF(Y166=0,"",Y166)),IF($E165=11,IF($F165="P","",IF(Y164=0,"",Y164)),IF($BX165="",IF(Y165="","",Y165),IF($BX165=2,"",IF(OR($BX165=0),IF(A165="T_Kyokyu",102000+COUNTIF($BX$3:$BX165,0),""),IF(Y165="","",Y165))))))</f>
        <v>96540</v>
      </c>
      <c r="CP165" s="2" t="str">
        <f>IF($E165=15,IF($F165="S","",IF(Z166=0,"",Z166)),IF($E165=11,IF($F165="P","",IF(Z164=0,"",Z164)),IF($BX165="",IF(Z165="","",Z165),IF($BX165=2,"",IF(OR($BX165=0),IF(B165="T_Sogumi",103000+COUNTIF($BX$3:$BX165,0),""),IF(Z165="","",Z165))))))</f>
        <v/>
      </c>
    </row>
    <row r="166" spans="1:94">
      <c r="A166" s="7" t="s">
        <v>75</v>
      </c>
      <c r="B166" s="49" t="s">
        <v>31</v>
      </c>
      <c r="C166" s="49" t="s">
        <v>210</v>
      </c>
      <c r="D166" s="49" t="s">
        <v>31</v>
      </c>
      <c r="E166" s="3">
        <v>14</v>
      </c>
      <c r="F166" s="3" t="s">
        <v>28</v>
      </c>
      <c r="G166" s="3" t="s">
        <v>26</v>
      </c>
      <c r="H166" s="3" t="s">
        <v>42</v>
      </c>
      <c r="I166" s="16" t="s">
        <v>70</v>
      </c>
      <c r="J166" s="3"/>
      <c r="K166" s="3"/>
      <c r="L166" s="3"/>
      <c r="M166" s="3"/>
      <c r="N166" s="3" t="str">
        <f>IF(AD166="","",94000+COUNTA($AD$3:AD166))</f>
        <v/>
      </c>
      <c r="O166" s="3"/>
      <c r="P166" s="3"/>
      <c r="Q166" s="3"/>
      <c r="R166" s="8"/>
      <c r="S166" s="8"/>
      <c r="T166" s="8"/>
      <c r="U166" s="3"/>
      <c r="V166" s="3" t="str">
        <f t="shared" si="71"/>
        <v/>
      </c>
      <c r="W166" s="3" t="str">
        <f t="shared" si="72"/>
        <v/>
      </c>
      <c r="X166" s="36" t="str">
        <f>IF(R166="","",94500+COUNTA($R$3:R166))</f>
        <v/>
      </c>
      <c r="Y166" s="36" t="str">
        <f>IF(S166="","",96500+COUNTA($S$3:S166))</f>
        <v/>
      </c>
      <c r="Z166" s="36"/>
      <c r="AA166" s="5" t="s">
        <v>134</v>
      </c>
      <c r="AB166" s="36" t="str">
        <f t="shared" si="86"/>
        <v/>
      </c>
      <c r="AC166" s="36" t="str">
        <f>IF(AB166="","",COUNTIF($AB$3:AB166,1001))</f>
        <v/>
      </c>
      <c r="AD166" s="8" t="s">
        <v>134</v>
      </c>
      <c r="AE166" s="36" t="s">
        <v>134</v>
      </c>
      <c r="AF166" s="8" t="s">
        <v>134</v>
      </c>
      <c r="AG166" s="8" t="s">
        <v>134</v>
      </c>
      <c r="AH166" s="8"/>
      <c r="AI166" s="8" t="s">
        <v>134</v>
      </c>
      <c r="AJ166" s="8"/>
      <c r="AK166" s="8"/>
      <c r="AL166" s="5"/>
      <c r="AM166" s="3"/>
      <c r="AN166" s="3"/>
      <c r="AO166" s="3"/>
      <c r="AP166" s="3"/>
      <c r="AQ166" s="3" t="str">
        <f>IF(AO166="","",95000+COUNTA($AO$3:AO166))</f>
        <v/>
      </c>
      <c r="AR166" s="3"/>
      <c r="AS166" s="5">
        <v>44138.466597222221</v>
      </c>
      <c r="AT166" s="3">
        <v>0</v>
      </c>
      <c r="AU166" s="3">
        <v>55551</v>
      </c>
      <c r="AV166" s="3" t="s">
        <v>123</v>
      </c>
      <c r="AW166" s="3">
        <v>6</v>
      </c>
      <c r="AX166" s="3" t="s">
        <v>98</v>
      </c>
      <c r="AY166" s="3">
        <v>6</v>
      </c>
      <c r="AZ166" s="3">
        <f>IF(AV166="","",95200+COUNTA($AV$3:AV166))</f>
        <v>95231</v>
      </c>
      <c r="BA166" s="8">
        <v>44029</v>
      </c>
      <c r="BB166" s="5"/>
      <c r="BC166" s="3"/>
      <c r="BD166" s="3"/>
      <c r="BE166" s="3"/>
      <c r="BF166" s="3"/>
      <c r="BG166" s="3" t="str">
        <f>IF(BE166="","",95400+COUNTA($BE$3:BE166))</f>
        <v/>
      </c>
      <c r="BH166" s="3"/>
      <c r="BI166" s="3"/>
      <c r="BJ166" s="96">
        <v>44140.706956018519</v>
      </c>
      <c r="BK166" s="97" t="str">
        <f t="shared" si="87"/>
        <v>55551</v>
      </c>
      <c r="BL166" s="97">
        <f t="shared" si="88"/>
        <v>0</v>
      </c>
      <c r="BM166" s="97">
        <f>IF(BQ166="","",COUNTA($BQ$3:BQ166))</f>
        <v>153</v>
      </c>
      <c r="BN166" s="97" t="str">
        <f t="shared" si="89"/>
        <v>2S  6       P</v>
      </c>
      <c r="BO166" s="97">
        <f t="shared" si="90"/>
        <v>6</v>
      </c>
      <c r="BP166" s="97" t="str">
        <f t="shared" si="91"/>
        <v>P</v>
      </c>
      <c r="BQ166" s="97" t="s">
        <v>143</v>
      </c>
      <c r="BR166" s="98" t="str">
        <f t="shared" si="92"/>
        <v/>
      </c>
      <c r="BS166" s="98">
        <f t="shared" si="93"/>
        <v>44029</v>
      </c>
      <c r="BT166" s="98" t="str">
        <f t="shared" si="94"/>
        <v/>
      </c>
      <c r="BU166" s="98" t="str">
        <f t="shared" si="95"/>
        <v/>
      </c>
      <c r="BV166" s="97" t="str">
        <f t="shared" si="96"/>
        <v>2T  6       P</v>
      </c>
      <c r="BW166" s="97">
        <f t="shared" si="97"/>
        <v>6</v>
      </c>
      <c r="BX166" s="99">
        <v>0</v>
      </c>
      <c r="BY166" s="97" t="str">
        <f t="shared" si="98"/>
        <v/>
      </c>
      <c r="BZ166" s="5">
        <f t="shared" si="75"/>
        <v>44160.640208333331</v>
      </c>
      <c r="CA166" s="3">
        <f t="shared" si="76"/>
        <v>362</v>
      </c>
      <c r="CB166" s="3">
        <f t="shared" si="77"/>
        <v>55551</v>
      </c>
      <c r="CC166" s="3">
        <f t="shared" si="78"/>
        <v>0</v>
      </c>
      <c r="CD166" s="3">
        <f>IF(E166=15,IF(F166="S","",N167),IF(E166=11,IF(F166="P","",N165),IF(BX166="",IF(N166="","",N166),IF(BX166=2,"",IF(OR(BX166=0),100000+COUNTIF(BX$3:BX166,0),IF(N166="","",N166))))))</f>
        <v>100021</v>
      </c>
      <c r="CE166" s="3" t="str">
        <f t="shared" si="73"/>
        <v>2S  6       P</v>
      </c>
      <c r="CF166" s="3">
        <f t="shared" si="74"/>
        <v>6</v>
      </c>
      <c r="CG166" s="3">
        <f t="shared" si="79"/>
        <v>0</v>
      </c>
      <c r="CH166" s="8" t="str">
        <f t="shared" si="80"/>
        <v/>
      </c>
      <c r="CI166" s="8">
        <f t="shared" si="81"/>
        <v>44029</v>
      </c>
      <c r="CJ166" s="8" t="str">
        <f t="shared" si="82"/>
        <v/>
      </c>
      <c r="CK166" s="3" t="str">
        <f t="shared" si="83"/>
        <v/>
      </c>
      <c r="CL166" s="3" t="str">
        <f t="shared" si="84"/>
        <v>2T  6       P</v>
      </c>
      <c r="CM166" s="3">
        <f t="shared" si="85"/>
        <v>6</v>
      </c>
      <c r="CN166" s="3" t="str">
        <f>IF($E166=15,IF($F166="S","",IF(X167=0,"",X167)),IF($E166=11,IF($F166="P","",IF(X165=0,"",X165)),IF($BX166="",IF(X166="","",X166),IF($BX166=2,"",IF(OR($BX166=0),IF(A166="T_Tosai",101000+COUNTIF($BX$3:$BX166,0),""),IF(X166="","",X166))))))</f>
        <v/>
      </c>
      <c r="CO166" s="3">
        <f>IF($E166=15,IF($F166="S","",IF(Y167=0,"",Y167)),IF($E166=11,IF($F166="P","",IF(Y165=0,"",Y165)),IF($BX166="",IF(Y166="","",Y166),IF($BX166=2,"",IF(OR($BX166=0),IF(A166="T_Kyokyu",102000+COUNTIF($BX$3:$BX166,0),""),IF(Y166="","",Y166))))))</f>
        <v>102021</v>
      </c>
      <c r="CP166" s="3" t="str">
        <f>IF($E166=15,IF($F166="S","",IF(Z167=0,"",Z167)),IF($E166=11,IF($F166="P","",IF(Z165=0,"",Z165)),IF($BX166="",IF(Z166="","",Z166),IF($BX166=2,"",IF(OR($BX166=0),IF(B166="T_Sogumi",103000+COUNTIF($BX$3:$BX166,0),""),IF(Z166="","",Z166))))))</f>
        <v/>
      </c>
    </row>
    <row r="167" spans="1:94">
      <c r="A167" s="7" t="s">
        <v>75</v>
      </c>
      <c r="B167" s="49" t="s">
        <v>31</v>
      </c>
      <c r="C167" s="49" t="s">
        <v>210</v>
      </c>
      <c r="D167" s="49" t="s">
        <v>31</v>
      </c>
      <c r="E167" s="4">
        <v>14</v>
      </c>
      <c r="F167" s="4"/>
      <c r="G167" s="4" t="s">
        <v>28</v>
      </c>
      <c r="H167" s="4"/>
      <c r="I167" s="17" t="s">
        <v>69</v>
      </c>
      <c r="J167" s="6">
        <v>44139.704409722224</v>
      </c>
      <c r="K167" s="4">
        <v>362</v>
      </c>
      <c r="L167" s="4">
        <v>55551</v>
      </c>
      <c r="M167" s="4">
        <v>0</v>
      </c>
      <c r="N167" s="4">
        <f>IF(AD167="","",94000+COUNTA($AD$3:AD167))</f>
        <v>94152</v>
      </c>
      <c r="O167" s="4" t="s">
        <v>124</v>
      </c>
      <c r="P167" s="4">
        <v>6</v>
      </c>
      <c r="Q167" s="4">
        <v>0</v>
      </c>
      <c r="R167" s="9"/>
      <c r="S167" s="9">
        <v>44000</v>
      </c>
      <c r="T167" s="9"/>
      <c r="U167" s="4"/>
      <c r="V167" s="4" t="str">
        <f t="shared" si="71"/>
        <v>2T  6       S</v>
      </c>
      <c r="W167" s="4">
        <f t="shared" si="72"/>
        <v>6</v>
      </c>
      <c r="X167" s="33" t="str">
        <f>IF(R167="","",94500+COUNTA($R$3:R167))</f>
        <v/>
      </c>
      <c r="Y167" s="33">
        <f>IF(S167="","",96500+COUNTA($S$3:S167))</f>
        <v>96541</v>
      </c>
      <c r="Z167" s="33"/>
      <c r="AA167" s="6">
        <v>44139.704409722224</v>
      </c>
      <c r="AB167" s="33">
        <f t="shared" si="86"/>
        <v>1001</v>
      </c>
      <c r="AC167" s="33">
        <f>IF(AB167="","",COUNTIF($AB$3:AB167,1001))</f>
        <v>133</v>
      </c>
      <c r="AD167" s="9" t="s">
        <v>124</v>
      </c>
      <c r="AE167" s="33">
        <v>6</v>
      </c>
      <c r="AF167" s="9" t="s">
        <v>28</v>
      </c>
      <c r="AG167" s="9" t="s">
        <v>143</v>
      </c>
      <c r="AH167" s="9"/>
      <c r="AI167" s="9">
        <v>44000</v>
      </c>
      <c r="AJ167" s="9"/>
      <c r="AK167" s="9"/>
      <c r="AL167" s="6"/>
      <c r="AM167" s="4"/>
      <c r="AN167" s="4"/>
      <c r="AO167" s="4"/>
      <c r="AP167" s="4"/>
      <c r="AQ167" s="4" t="str">
        <f>IF(AO167="","",95000+COUNTA($AO$3:AO167))</f>
        <v/>
      </c>
      <c r="AR167" s="4"/>
      <c r="AS167" s="6">
        <v>44138.466597222221</v>
      </c>
      <c r="AT167" s="4">
        <v>0</v>
      </c>
      <c r="AU167" s="4">
        <v>55551</v>
      </c>
      <c r="AV167" s="4" t="s">
        <v>124</v>
      </c>
      <c r="AW167" s="4">
        <v>6</v>
      </c>
      <c r="AX167" s="4" t="s">
        <v>91</v>
      </c>
      <c r="AY167" s="4">
        <v>6</v>
      </c>
      <c r="AZ167" s="4">
        <f>IF(AV167="","",95200+COUNTA($AV$3:AV167))</f>
        <v>95232</v>
      </c>
      <c r="BA167" s="9">
        <v>44030</v>
      </c>
      <c r="BB167" s="6"/>
      <c r="BC167" s="4"/>
      <c r="BD167" s="4"/>
      <c r="BE167" s="4"/>
      <c r="BF167" s="4"/>
      <c r="BG167" s="4" t="str">
        <f>IF(BE167="","",95400+COUNTA($BE$3:BE167))</f>
        <v/>
      </c>
      <c r="BH167" s="4"/>
      <c r="BI167" s="4"/>
      <c r="BJ167" s="100">
        <v>44140.706956018519</v>
      </c>
      <c r="BK167" s="101" t="str">
        <f t="shared" si="87"/>
        <v>55551</v>
      </c>
      <c r="BL167" s="101">
        <f t="shared" si="88"/>
        <v>0</v>
      </c>
      <c r="BM167" s="101">
        <f>IF(BQ167="","",COUNTA($BQ$3:BQ167))</f>
        <v>154</v>
      </c>
      <c r="BN167" s="101" t="str">
        <f t="shared" si="89"/>
        <v>2S  6       S</v>
      </c>
      <c r="BO167" s="101">
        <f t="shared" si="90"/>
        <v>6</v>
      </c>
      <c r="BP167" s="101" t="str">
        <f t="shared" si="91"/>
        <v>S</v>
      </c>
      <c r="BQ167" s="101" t="s">
        <v>221</v>
      </c>
      <c r="BR167" s="102" t="str">
        <f t="shared" si="92"/>
        <v/>
      </c>
      <c r="BS167" s="102">
        <f t="shared" si="93"/>
        <v>44030</v>
      </c>
      <c r="BT167" s="102" t="str">
        <f t="shared" si="94"/>
        <v/>
      </c>
      <c r="BU167" s="102" t="str">
        <f t="shared" si="95"/>
        <v/>
      </c>
      <c r="BV167" s="101" t="str">
        <f t="shared" si="96"/>
        <v>2T  6       S</v>
      </c>
      <c r="BW167" s="101">
        <f t="shared" si="97"/>
        <v>6</v>
      </c>
      <c r="BX167" s="103">
        <v>1</v>
      </c>
      <c r="BY167" s="101" t="str">
        <f t="shared" si="98"/>
        <v>2S  6       S</v>
      </c>
      <c r="BZ167" s="6">
        <f t="shared" si="75"/>
        <v>44160.640208333331</v>
      </c>
      <c r="CA167" s="4">
        <f t="shared" si="76"/>
        <v>362</v>
      </c>
      <c r="CB167" s="4">
        <f t="shared" si="77"/>
        <v>55551</v>
      </c>
      <c r="CC167" s="4">
        <f t="shared" si="78"/>
        <v>0</v>
      </c>
      <c r="CD167" s="4">
        <f>IF(E167=15,IF(F167="S","",N168),IF(E167=11,IF(F167="P","",N166),IF(BX167="",IF(N167="","",N167),IF(BX167=2,"",IF(OR(BX167=0),100000+COUNTIF(BX$3:BX167,0),IF(N167="","",N167))))))</f>
        <v>94152</v>
      </c>
      <c r="CE167" s="4" t="str">
        <f t="shared" si="73"/>
        <v>2S  6       S</v>
      </c>
      <c r="CF167" s="4">
        <f t="shared" si="74"/>
        <v>6</v>
      </c>
      <c r="CG167" s="4">
        <f t="shared" si="79"/>
        <v>0</v>
      </c>
      <c r="CH167" s="9" t="str">
        <f t="shared" si="80"/>
        <v/>
      </c>
      <c r="CI167" s="9">
        <f t="shared" si="81"/>
        <v>44030</v>
      </c>
      <c r="CJ167" s="9" t="str">
        <f t="shared" si="82"/>
        <v/>
      </c>
      <c r="CK167" s="4" t="str">
        <f t="shared" si="83"/>
        <v/>
      </c>
      <c r="CL167" s="4" t="str">
        <f t="shared" si="84"/>
        <v>2T  6       S</v>
      </c>
      <c r="CM167" s="4">
        <f t="shared" si="85"/>
        <v>6</v>
      </c>
      <c r="CN167" s="4" t="str">
        <f>IF($E167=15,IF($F167="S","",IF(X168=0,"",X168)),IF($E167=11,IF($F167="P","",IF(X166=0,"",X166)),IF($BX167="",IF(X167="","",X167),IF($BX167=2,"",IF(OR($BX167=0),IF(A167="T_Tosai",101000+COUNTIF($BX$3:$BX167,0),""),IF(X167="","",X167))))))</f>
        <v/>
      </c>
      <c r="CO167" s="4">
        <f>IF($E167=15,IF($F167="S","",IF(Y168=0,"",Y168)),IF($E167=11,IF($F167="P","",IF(Y166=0,"",Y166)),IF($BX167="",IF(Y167="","",Y167),IF($BX167=2,"",IF(OR($BX167=0),IF(A167="T_Kyokyu",102000+COUNTIF($BX$3:$BX167,0),""),IF(Y167="","",Y167))))))</f>
        <v>96541</v>
      </c>
      <c r="CP167" s="4" t="str">
        <f>IF($E167=15,IF($F167="S","",IF(Z168=0,"",Z168)),IF($E167=11,IF($F167="P","",IF(Z166=0,"",Z166)),IF($BX167="",IF(Z167="","",Z167),IF($BX167=2,"",IF(OR($BX167=0),IF(B167="T_Sogumi",103000+COUNTIF($BX$3:$BX167,0),""),IF(Z167="","",Z167))))))</f>
        <v/>
      </c>
    </row>
    <row r="168" spans="1:94">
      <c r="A168" s="7" t="s">
        <v>75</v>
      </c>
      <c r="B168" s="49" t="s">
        <v>31</v>
      </c>
      <c r="C168" s="49" t="s">
        <v>210</v>
      </c>
      <c r="D168" s="49" t="s">
        <v>31</v>
      </c>
      <c r="E168" s="3">
        <v>15</v>
      </c>
      <c r="F168" s="3" t="s">
        <v>31</v>
      </c>
      <c r="G168" s="3" t="s">
        <v>26</v>
      </c>
      <c r="H168" s="3" t="s">
        <v>62</v>
      </c>
      <c r="I168" s="22" t="s">
        <v>69</v>
      </c>
      <c r="J168" s="3"/>
      <c r="K168" s="3"/>
      <c r="L168" s="3"/>
      <c r="M168" s="3"/>
      <c r="N168" s="3" t="str">
        <f>IF(AD168="","",94000+COUNTA($AD$3:AD168))</f>
        <v/>
      </c>
      <c r="O168" s="3"/>
      <c r="P168" s="3"/>
      <c r="Q168" s="3"/>
      <c r="R168" s="8"/>
      <c r="S168" s="8"/>
      <c r="T168" s="8"/>
      <c r="U168" s="3"/>
      <c r="V168" s="3" t="str">
        <f t="shared" si="71"/>
        <v/>
      </c>
      <c r="W168" s="3" t="str">
        <f t="shared" si="72"/>
        <v/>
      </c>
      <c r="X168" s="36" t="str">
        <f>IF(R168="","",94500+COUNTA($R$3:R168))</f>
        <v/>
      </c>
      <c r="Y168" s="36" t="str">
        <f>IF(S168="","",96500+COUNTA($S$3:S168))</f>
        <v/>
      </c>
      <c r="Z168" s="36"/>
      <c r="AA168" s="5" t="s">
        <v>134</v>
      </c>
      <c r="AB168" s="36" t="str">
        <f t="shared" si="86"/>
        <v/>
      </c>
      <c r="AC168" s="36" t="str">
        <f>IF(AB168="","",COUNTIF($AB$3:AB168,1001))</f>
        <v/>
      </c>
      <c r="AD168" s="8" t="s">
        <v>134</v>
      </c>
      <c r="AE168" s="36" t="s">
        <v>134</v>
      </c>
      <c r="AF168" s="8" t="s">
        <v>134</v>
      </c>
      <c r="AG168" s="8" t="s">
        <v>134</v>
      </c>
      <c r="AH168" s="8"/>
      <c r="AI168" s="8" t="s">
        <v>134</v>
      </c>
      <c r="AJ168" s="8"/>
      <c r="AK168" s="8"/>
      <c r="AL168" s="5"/>
      <c r="AM168" s="3"/>
      <c r="AN168" s="3"/>
      <c r="AO168" s="3"/>
      <c r="AP168" s="3"/>
      <c r="AQ168" s="3" t="str">
        <f>IF(AO168="","",95000+COUNTA($AO$3:AO168))</f>
        <v/>
      </c>
      <c r="AR168" s="3"/>
      <c r="AS168" s="5">
        <v>44138.466597222221</v>
      </c>
      <c r="AT168" s="3">
        <v>0</v>
      </c>
      <c r="AU168" s="3">
        <v>55551</v>
      </c>
      <c r="AV168" s="3" t="s">
        <v>125</v>
      </c>
      <c r="AW168" s="3">
        <v>6</v>
      </c>
      <c r="AX168" s="3" t="s">
        <v>99</v>
      </c>
      <c r="AY168" s="3">
        <v>6</v>
      </c>
      <c r="AZ168" s="3">
        <f>IF(AV168="","",95200+COUNTA($AV$3:AV168))</f>
        <v>95233</v>
      </c>
      <c r="BA168" s="8">
        <v>44031</v>
      </c>
      <c r="BB168" s="5"/>
      <c r="BC168" s="3"/>
      <c r="BD168" s="3"/>
      <c r="BE168" s="3"/>
      <c r="BF168" s="3"/>
      <c r="BG168" s="3" t="str">
        <f>IF(BE168="","",95400+COUNTA($BE$3:BE168))</f>
        <v/>
      </c>
      <c r="BH168" s="3"/>
      <c r="BI168" s="3"/>
      <c r="BJ168" s="56">
        <v>44140.706956018519</v>
      </c>
      <c r="BK168" s="28" t="str">
        <f t="shared" si="87"/>
        <v>55551</v>
      </c>
      <c r="BL168" s="28">
        <f t="shared" si="88"/>
        <v>0</v>
      </c>
      <c r="BM168" s="28">
        <f>IF(BQ168="","",COUNTA($BQ$3:BQ168))</f>
        <v>155</v>
      </c>
      <c r="BN168" s="28" t="str">
        <f t="shared" si="89"/>
        <v>2S  7       P</v>
      </c>
      <c r="BO168" s="28">
        <f t="shared" si="90"/>
        <v>6</v>
      </c>
      <c r="BP168" s="28" t="str">
        <f t="shared" si="91"/>
        <v>P</v>
      </c>
      <c r="BQ168" s="28" t="s">
        <v>223</v>
      </c>
      <c r="BR168" s="77" t="str">
        <f t="shared" si="92"/>
        <v/>
      </c>
      <c r="BS168" s="77">
        <f t="shared" si="93"/>
        <v>44031</v>
      </c>
      <c r="BT168" s="77" t="str">
        <f t="shared" si="94"/>
        <v/>
      </c>
      <c r="BU168" s="77" t="str">
        <f t="shared" si="95"/>
        <v/>
      </c>
      <c r="BV168" s="28" t="str">
        <f t="shared" si="96"/>
        <v>2T  7       P</v>
      </c>
      <c r="BW168" s="28">
        <f t="shared" si="97"/>
        <v>6</v>
      </c>
      <c r="BX168" s="99">
        <v>1</v>
      </c>
      <c r="BY168" s="28" t="str">
        <f t="shared" si="98"/>
        <v>2S  7       S</v>
      </c>
      <c r="BZ168" s="5">
        <f t="shared" si="75"/>
        <v>44160.640208333331</v>
      </c>
      <c r="CA168" s="3">
        <f t="shared" si="76"/>
        <v>362</v>
      </c>
      <c r="CB168" s="3">
        <f t="shared" si="77"/>
        <v>55551</v>
      </c>
      <c r="CC168" s="3">
        <f t="shared" si="78"/>
        <v>0</v>
      </c>
      <c r="CD168" s="3">
        <f>IF(E168=15,IF(F168="S","",N169),IF(E168=11,IF(F168="P","",N167),IF(BX168="",IF(N168="","",N168),IF(BX168=2,"",IF(OR(BX168=0),100000+COUNTIF(BX$3:BX168,0),IF(N168="","",N168))))))</f>
        <v>94154</v>
      </c>
      <c r="CE168" s="3" t="str">
        <f t="shared" si="73"/>
        <v>2S  7       P</v>
      </c>
      <c r="CF168" s="3">
        <f t="shared" si="74"/>
        <v>6</v>
      </c>
      <c r="CG168" s="3">
        <f t="shared" si="79"/>
        <v>0</v>
      </c>
      <c r="CH168" s="8" t="str">
        <f t="shared" si="80"/>
        <v/>
      </c>
      <c r="CI168" s="8">
        <f t="shared" si="81"/>
        <v>44031</v>
      </c>
      <c r="CJ168" s="8" t="str">
        <f t="shared" si="82"/>
        <v/>
      </c>
      <c r="CK168" s="3" t="str">
        <f t="shared" si="83"/>
        <v/>
      </c>
      <c r="CL168" s="3" t="str">
        <f t="shared" si="84"/>
        <v>2T  7       P</v>
      </c>
      <c r="CM168" s="3">
        <f t="shared" si="85"/>
        <v>6</v>
      </c>
      <c r="CN168" s="3" t="str">
        <f>IF($E168=15,IF($F168="S","",IF(X169=0,"",X169)),IF($E168=11,IF($F168="P","",IF(X167=0,"",X167)),IF($BX168="",IF(X168="","",X168),IF($BX168=2,"",IF(OR($BX168=0),IF(A168="T_Tosai",101000+COUNTIF($BX$3:$BX168,0),""),IF(X168="","",X168))))))</f>
        <v/>
      </c>
      <c r="CO168" s="3">
        <f>IF($E168=15,IF($F168="S","",IF(Y169=0,"",Y169)),IF($E168=11,IF($F168="P","",IF(Y167=0,"",Y167)),IF($BX168="",IF(Y168="","",Y168),IF($BX168=2,"",IF(OR($BX168=0),IF(A168="T_Kyokyu",102000+COUNTIF($BX$3:$BX168,0),""),IF(Y168="","",Y168))))))</f>
        <v>96542</v>
      </c>
      <c r="CP168" s="3" t="str">
        <f>IF($E168=15,IF($F168="S","",IF(Z169=0,"",Z169)),IF($E168=11,IF($F168="P","",IF(Z167=0,"",Z167)),IF($BX168="",IF(Z168="","",Z168),IF($BX168=2,"",IF(OR($BX168=0),IF(B168="T_Sogumi",103000+COUNTIF($BX$3:$BX168,0),""),IF(Z168="","",Z168))))))</f>
        <v/>
      </c>
    </row>
    <row r="169" spans="1:94">
      <c r="A169" s="7" t="s">
        <v>75</v>
      </c>
      <c r="B169" s="49" t="s">
        <v>31</v>
      </c>
      <c r="C169" s="49" t="s">
        <v>210</v>
      </c>
      <c r="D169" s="49" t="s">
        <v>31</v>
      </c>
      <c r="E169" s="4">
        <v>15</v>
      </c>
      <c r="F169" s="4" t="s">
        <v>28</v>
      </c>
      <c r="G169" s="4" t="s">
        <v>31</v>
      </c>
      <c r="H169" s="4"/>
      <c r="I169" s="17" t="s">
        <v>70</v>
      </c>
      <c r="J169" s="6">
        <v>44139.704409722224</v>
      </c>
      <c r="K169" s="4">
        <v>362</v>
      </c>
      <c r="L169" s="4">
        <v>55551</v>
      </c>
      <c r="M169" s="4">
        <v>0</v>
      </c>
      <c r="N169" s="4">
        <f>IF(AD169="","",94000+COUNTA($AD$3:AD169))</f>
        <v>94154</v>
      </c>
      <c r="O169" s="4" t="s">
        <v>132</v>
      </c>
      <c r="P169" s="4">
        <v>6</v>
      </c>
      <c r="Q169" s="4">
        <v>0</v>
      </c>
      <c r="R169" s="9"/>
      <c r="S169" s="9">
        <v>44001</v>
      </c>
      <c r="T169" s="9"/>
      <c r="U169" s="4"/>
      <c r="V169" s="4" t="str">
        <f t="shared" si="71"/>
        <v>2T  7       S</v>
      </c>
      <c r="W169" s="4">
        <f t="shared" si="72"/>
        <v>6</v>
      </c>
      <c r="X169" s="33" t="str">
        <f>IF(R169="","",94500+COUNTA($R$3:R169))</f>
        <v/>
      </c>
      <c r="Y169" s="33">
        <f>IF(S169="","",96500+COUNTA($S$3:S169))</f>
        <v>96542</v>
      </c>
      <c r="Z169" s="33"/>
      <c r="AA169" s="6">
        <v>44139.704409722224</v>
      </c>
      <c r="AB169" s="33">
        <f t="shared" si="86"/>
        <v>1001</v>
      </c>
      <c r="AC169" s="33">
        <f>IF(AB169="","",COUNTIF($AB$3:AB169,1001))</f>
        <v>134</v>
      </c>
      <c r="AD169" s="9" t="s">
        <v>132</v>
      </c>
      <c r="AE169" s="33">
        <v>6</v>
      </c>
      <c r="AF169" s="9" t="s">
        <v>28</v>
      </c>
      <c r="AG169" s="9" t="s">
        <v>143</v>
      </c>
      <c r="AH169" s="9"/>
      <c r="AI169" s="9">
        <v>44001</v>
      </c>
      <c r="AJ169" s="9"/>
      <c r="AK169" s="9"/>
      <c r="AL169" s="6"/>
      <c r="AM169" s="4"/>
      <c r="AN169" s="4"/>
      <c r="AO169" s="4"/>
      <c r="AP169" s="4"/>
      <c r="AQ169" s="4" t="str">
        <f>IF(AO169="","",95000+COUNTA($AO$3:AO169))</f>
        <v/>
      </c>
      <c r="AR169" s="4"/>
      <c r="AS169" s="6"/>
      <c r="AT169" s="4"/>
      <c r="AU169" s="4"/>
      <c r="AV169" s="4"/>
      <c r="AW169" s="4"/>
      <c r="AX169" s="4"/>
      <c r="AY169" s="4"/>
      <c r="AZ169" s="4" t="str">
        <f>IF(AV169="","",95200+COUNTA($AV$3:AV169))</f>
        <v/>
      </c>
      <c r="BA169" s="9"/>
      <c r="BB169" s="6"/>
      <c r="BC169" s="4"/>
      <c r="BD169" s="4"/>
      <c r="BE169" s="4"/>
      <c r="BF169" s="4"/>
      <c r="BG169" s="4" t="str">
        <f>IF(BE169="","",95400+COUNTA($BE$3:BE169))</f>
        <v/>
      </c>
      <c r="BH169" s="4"/>
      <c r="BI169" s="4"/>
      <c r="BJ169" s="55"/>
      <c r="BK169" s="29" t="str">
        <f t="shared" si="87"/>
        <v/>
      </c>
      <c r="BL169" s="29" t="str">
        <f t="shared" si="88"/>
        <v/>
      </c>
      <c r="BM169" s="29" t="str">
        <f>IF(BQ169="","",COUNTA($BQ$3:BQ169))</f>
        <v/>
      </c>
      <c r="BN169" s="29" t="str">
        <f t="shared" si="89"/>
        <v/>
      </c>
      <c r="BO169" s="29" t="str">
        <f t="shared" si="90"/>
        <v/>
      </c>
      <c r="BP169" s="29" t="str">
        <f t="shared" si="91"/>
        <v/>
      </c>
      <c r="BQ169" s="29"/>
      <c r="BR169" s="78" t="str">
        <f t="shared" si="92"/>
        <v/>
      </c>
      <c r="BS169" s="78" t="str">
        <f t="shared" si="93"/>
        <v/>
      </c>
      <c r="BT169" s="78" t="str">
        <f t="shared" si="94"/>
        <v/>
      </c>
      <c r="BU169" s="78" t="str">
        <f t="shared" si="95"/>
        <v/>
      </c>
      <c r="BV169" s="29" t="str">
        <f t="shared" si="96"/>
        <v/>
      </c>
      <c r="BW169" s="29" t="str">
        <f t="shared" si="97"/>
        <v/>
      </c>
      <c r="BX169" s="103"/>
      <c r="BY169" s="29" t="str">
        <f t="shared" si="98"/>
        <v/>
      </c>
      <c r="BZ169" s="6" t="str">
        <f t="shared" si="75"/>
        <v/>
      </c>
      <c r="CA169" s="4" t="str">
        <f t="shared" si="76"/>
        <v/>
      </c>
      <c r="CB169" s="4" t="str">
        <f t="shared" si="77"/>
        <v/>
      </c>
      <c r="CC169" s="4" t="str">
        <f t="shared" si="78"/>
        <v/>
      </c>
      <c r="CD169" s="4" t="str">
        <f>IF(E169=15,IF(F169="S","",N170),IF(E169=11,IF(F169="P","",N168),IF(BX169="",IF(N169="","",N169),IF(BX169=2,"",IF(OR(BX169=0),100000+COUNTIF(BX$3:BX169,0),IF(N169="","",N169))))))</f>
        <v/>
      </c>
      <c r="CE169" s="4" t="str">
        <f t="shared" si="73"/>
        <v/>
      </c>
      <c r="CF169" s="4" t="str">
        <f t="shared" si="74"/>
        <v/>
      </c>
      <c r="CG169" s="4" t="str">
        <f t="shared" si="79"/>
        <v/>
      </c>
      <c r="CH169" s="9" t="str">
        <f t="shared" si="80"/>
        <v/>
      </c>
      <c r="CI169" s="9" t="str">
        <f t="shared" si="81"/>
        <v/>
      </c>
      <c r="CJ169" s="9" t="str">
        <f t="shared" si="82"/>
        <v/>
      </c>
      <c r="CK169" s="4" t="str">
        <f t="shared" si="83"/>
        <v/>
      </c>
      <c r="CL169" s="4" t="str">
        <f t="shared" si="84"/>
        <v/>
      </c>
      <c r="CM169" s="4" t="str">
        <f t="shared" si="85"/>
        <v/>
      </c>
      <c r="CN169" s="4" t="str">
        <f>IF($E169=15,IF($F169="S","",IF(X170=0,"",X170)),IF($E169=11,IF($F169="P","",IF(X168=0,"",X168)),IF($BX169="",IF(X169="","",X169),IF($BX169=2,"",IF(OR($BX169=0),IF(A169="T_Tosai",101000+COUNTIF($BX$3:$BX169,0),""),IF(X169="","",X169))))))</f>
        <v/>
      </c>
      <c r="CO169" s="4" t="str">
        <f>IF($E169=15,IF($F169="S","",IF(Y170=0,"",Y170)),IF($E169=11,IF($F169="P","",IF(Y168=0,"",Y168)),IF($BX169="",IF(Y169="","",Y169),IF($BX169=2,"",IF(OR($BX169=0),IF(A169="T_Kyokyu",102000+COUNTIF($BX$3:$BX169,0),""),IF(Y169="","",Y169))))))</f>
        <v/>
      </c>
      <c r="CP169" s="4" t="str">
        <f>IF($E169=15,IF($F169="S","",IF(Z170=0,"",Z170)),IF($E169=11,IF($F169="P","",IF(Z168=0,"",Z168)),IF($BX169="",IF(Z169="","",Z169),IF($BX169=2,"",IF(OR($BX169=0),IF(B169="T_Sogumi",103000+COUNTIF($BX$3:$BX169,0),""),IF(Z169="","",Z169))))))</f>
        <v/>
      </c>
    </row>
    <row r="170" spans="1:94">
      <c r="A170" s="7" t="s">
        <v>75</v>
      </c>
      <c r="B170" s="49" t="s">
        <v>31</v>
      </c>
      <c r="C170" s="49" t="s">
        <v>210</v>
      </c>
      <c r="D170" s="49" t="s">
        <v>31</v>
      </c>
      <c r="E170" s="13">
        <v>16</v>
      </c>
      <c r="F170" s="13" t="s">
        <v>28</v>
      </c>
      <c r="G170" s="13" t="s">
        <v>31</v>
      </c>
      <c r="H170" s="13" t="s">
        <v>43</v>
      </c>
      <c r="I170" s="14" t="s">
        <v>70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94155</v>
      </c>
      <c r="O170" s="2" t="s">
        <v>133</v>
      </c>
      <c r="P170" s="2">
        <v>6</v>
      </c>
      <c r="Q170" s="2">
        <v>0</v>
      </c>
      <c r="R170" s="10"/>
      <c r="S170" s="10">
        <v>44002</v>
      </c>
      <c r="T170" s="10"/>
      <c r="U170" s="2"/>
      <c r="V170" s="2" t="str">
        <f t="shared" si="71"/>
        <v>2T  8       S</v>
      </c>
      <c r="W170" s="2">
        <f t="shared" si="72"/>
        <v>6</v>
      </c>
      <c r="X170" s="35" t="str">
        <f>IF(R170="","",94500+COUNTA($R$3:R170))</f>
        <v/>
      </c>
      <c r="Y170" s="35">
        <f>IF(S170="","",96500+COUNTA($S$3:S170))</f>
        <v>96543</v>
      </c>
      <c r="Z170" s="35"/>
      <c r="AA170" s="12">
        <v>44139.704409722224</v>
      </c>
      <c r="AB170" s="35">
        <f t="shared" si="86"/>
        <v>1001</v>
      </c>
      <c r="AC170" s="35">
        <f>IF(AB170="","",COUNTIF($AB$3:AB170,1001))</f>
        <v>135</v>
      </c>
      <c r="AD170" s="10" t="s">
        <v>133</v>
      </c>
      <c r="AE170" s="35">
        <v>6</v>
      </c>
      <c r="AF170" s="10" t="s">
        <v>28</v>
      </c>
      <c r="AG170" s="10" t="s">
        <v>143</v>
      </c>
      <c r="AH170" s="10"/>
      <c r="AI170" s="10">
        <v>44002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/>
      <c r="AT170" s="2"/>
      <c r="AU170" s="2"/>
      <c r="AV170" s="2"/>
      <c r="AW170" s="2"/>
      <c r="AX170" s="2"/>
      <c r="AY170" s="2"/>
      <c r="AZ170" s="2" t="str">
        <f>IF(AV170="","",95200+COUNTA($AV$3:AV170))</f>
        <v/>
      </c>
      <c r="BA170" s="10"/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89">
        <v>44140.706956018519</v>
      </c>
      <c r="BK170" s="90" t="str">
        <f t="shared" si="87"/>
        <v>55551</v>
      </c>
      <c r="BL170" s="90">
        <f t="shared" si="88"/>
        <v>0</v>
      </c>
      <c r="BM170" s="90">
        <f>IF(BQ170="","",COUNTA($BQ$3:BQ170))</f>
        <v>156</v>
      </c>
      <c r="BN170" s="90" t="str">
        <f t="shared" si="89"/>
        <v>2S  8       S</v>
      </c>
      <c r="BO170" s="90">
        <f t="shared" si="90"/>
        <v>6</v>
      </c>
      <c r="BP170" s="90" t="str">
        <f t="shared" si="91"/>
        <v>S</v>
      </c>
      <c r="BQ170" s="90" t="s">
        <v>215</v>
      </c>
      <c r="BR170" s="91" t="str">
        <f t="shared" si="92"/>
        <v/>
      </c>
      <c r="BS170" s="91" t="str">
        <f t="shared" si="93"/>
        <v/>
      </c>
      <c r="BT170" s="91" t="str">
        <f t="shared" si="94"/>
        <v/>
      </c>
      <c r="BU170" s="91" t="str">
        <f t="shared" si="95"/>
        <v/>
      </c>
      <c r="BV170" s="90" t="str">
        <f t="shared" si="96"/>
        <v/>
      </c>
      <c r="BW170" s="90" t="str">
        <f t="shared" si="97"/>
        <v/>
      </c>
      <c r="BX170" s="84">
        <v>2</v>
      </c>
      <c r="BY170" s="90" t="str">
        <f t="shared" si="98"/>
        <v/>
      </c>
      <c r="BZ170" s="12" t="str">
        <f t="shared" si="75"/>
        <v/>
      </c>
      <c r="CA170" s="2" t="str">
        <f t="shared" si="76"/>
        <v/>
      </c>
      <c r="CB170" s="2" t="str">
        <f t="shared" si="77"/>
        <v/>
      </c>
      <c r="CC170" s="2" t="str">
        <f t="shared" si="78"/>
        <v/>
      </c>
      <c r="CD170" s="2" t="str">
        <f>IF(E170=15,IF(F170="S","",N171),IF(E170=11,IF(F170="P","",N169),IF(BX170="",IF(N170="","",N170),IF(BX170=2,"",IF(OR(BX170=0),100000+COUNTIF(BX$3:BX170,0),IF(N170="","",N170))))))</f>
        <v/>
      </c>
      <c r="CE170" s="2" t="str">
        <f t="shared" si="73"/>
        <v/>
      </c>
      <c r="CF170" s="2" t="str">
        <f t="shared" si="74"/>
        <v/>
      </c>
      <c r="CG170" s="2" t="str">
        <f t="shared" si="79"/>
        <v/>
      </c>
      <c r="CH170" s="10" t="str">
        <f t="shared" si="80"/>
        <v/>
      </c>
      <c r="CI170" s="10" t="str">
        <f t="shared" si="81"/>
        <v/>
      </c>
      <c r="CJ170" s="10" t="str">
        <f t="shared" si="82"/>
        <v/>
      </c>
      <c r="CK170" s="2" t="str">
        <f t="shared" si="83"/>
        <v/>
      </c>
      <c r="CL170" s="2" t="str">
        <f t="shared" si="84"/>
        <v/>
      </c>
      <c r="CM170" s="2" t="str">
        <f t="shared" si="85"/>
        <v/>
      </c>
      <c r="CN170" s="2" t="str">
        <f>IF($E170=15,IF($F170="S","",IF(X171=0,"",X171)),IF($E170=11,IF($F170="P","",IF(X169=0,"",X169)),IF($BX170="",IF(X170="","",X170),IF($BX170=2,"",IF(OR($BX170=0),IF(A170="T_Tosai",101000+COUNTIF($BX$3:$BX170,0),""),IF(X170="","",X170))))))</f>
        <v/>
      </c>
      <c r="CO170" s="2" t="str">
        <f>IF($E170=15,IF($F170="S","",IF(Y171=0,"",Y171)),IF($E170=11,IF($F170="P","",IF(Y169=0,"",Y169)),IF($BX170="",IF(Y170="","",Y170),IF($BX170=2,"",IF(OR($BX170=0),IF(A170="T_Kyokyu",102000+COUNTIF($BX$3:$BX170,0),""),IF(Y170="","",Y170))))))</f>
        <v/>
      </c>
      <c r="CP170" s="2" t="str">
        <f>IF($E170=15,IF($F170="S","",IF(Z171=0,"",Z171)),IF($E170=11,IF($F170="P","",IF(Z169=0,"",Z169)),IF($BX170="",IF(Z170="","",Z170),IF($BX170=2,"",IF(OR($BX170=0),IF(B170="T_Sogumi",103000+COUNTIF($BX$3:$BX170,0),""),IF(Z170="","",Z170))))))</f>
        <v/>
      </c>
    </row>
    <row r="171" spans="1:94">
      <c r="A171" s="7" t="s">
        <v>75</v>
      </c>
      <c r="B171" s="49" t="s">
        <v>31</v>
      </c>
      <c r="C171" s="49" t="s">
        <v>210</v>
      </c>
      <c r="D171" s="49" t="s">
        <v>31</v>
      </c>
      <c r="E171" s="2">
        <v>17</v>
      </c>
      <c r="F171" s="2" t="s">
        <v>26</v>
      </c>
      <c r="G171" s="2" t="s">
        <v>26</v>
      </c>
      <c r="H171" s="2" t="s">
        <v>64</v>
      </c>
      <c r="I171" s="14" t="s">
        <v>69</v>
      </c>
      <c r="J171" s="12">
        <v>44139.704409722224</v>
      </c>
      <c r="K171" s="2">
        <v>362</v>
      </c>
      <c r="L171" s="2">
        <v>55551</v>
      </c>
      <c r="M171" s="2">
        <v>0</v>
      </c>
      <c r="N171" s="2">
        <f>IF(AD171="","",94000+COUNTA($AD$3:AD171))</f>
        <v>94156</v>
      </c>
      <c r="O171" s="2" t="s">
        <v>126</v>
      </c>
      <c r="P171" s="2">
        <v>7</v>
      </c>
      <c r="Q171" s="2">
        <v>0</v>
      </c>
      <c r="R171" s="10"/>
      <c r="S171" s="10">
        <v>44002</v>
      </c>
      <c r="T171" s="10"/>
      <c r="U171" s="2"/>
      <c r="V171" s="2" t="str">
        <f t="shared" si="71"/>
        <v>2T  9       P</v>
      </c>
      <c r="W171" s="2">
        <f t="shared" si="72"/>
        <v>7</v>
      </c>
      <c r="X171" s="35" t="str">
        <f>IF(R171="","",94500+COUNTA($R$3:R171))</f>
        <v/>
      </c>
      <c r="Y171" s="35">
        <f>IF(S171="","",96500+COUNTA($S$3:S171))</f>
        <v>96544</v>
      </c>
      <c r="Z171" s="35"/>
      <c r="AA171" s="12">
        <v>44139.704409722224</v>
      </c>
      <c r="AB171" s="35">
        <f t="shared" si="86"/>
        <v>1001</v>
      </c>
      <c r="AC171" s="35">
        <f>IF(AB171="","",COUNTIF($AB$3:AB171,1001))</f>
        <v>136</v>
      </c>
      <c r="AD171" s="10" t="s">
        <v>126</v>
      </c>
      <c r="AE171" s="35">
        <v>7</v>
      </c>
      <c r="AF171" s="10" t="s">
        <v>26</v>
      </c>
      <c r="AG171" s="10" t="s">
        <v>143</v>
      </c>
      <c r="AH171" s="10"/>
      <c r="AI171" s="10">
        <v>44002</v>
      </c>
      <c r="AJ171" s="10"/>
      <c r="AK171" s="10"/>
      <c r="AL171" s="12"/>
      <c r="AM171" s="2"/>
      <c r="AN171" s="2"/>
      <c r="AO171" s="2"/>
      <c r="AP171" s="2"/>
      <c r="AQ171" s="2" t="str">
        <f>IF(AO171="","",95000+COUNTA($AO$3:AO171))</f>
        <v/>
      </c>
      <c r="AR171" s="2"/>
      <c r="AS171" s="12">
        <v>44138.466597222221</v>
      </c>
      <c r="AT171" s="2">
        <v>0</v>
      </c>
      <c r="AU171" s="2">
        <v>55551</v>
      </c>
      <c r="AV171" s="2" t="s">
        <v>126</v>
      </c>
      <c r="AW171" s="2">
        <v>7</v>
      </c>
      <c r="AX171" s="2" t="s">
        <v>94</v>
      </c>
      <c r="AY171" s="2">
        <v>7</v>
      </c>
      <c r="AZ171" s="2">
        <f>IF(AV171="","",95200+COUNTA($AV$3:AV171))</f>
        <v>95234</v>
      </c>
      <c r="BA171" s="10">
        <v>44032</v>
      </c>
      <c r="BB171" s="12"/>
      <c r="BC171" s="2"/>
      <c r="BD171" s="2"/>
      <c r="BE171" s="2"/>
      <c r="BF171" s="2"/>
      <c r="BG171" s="2" t="str">
        <f>IF(BE171="","",95400+COUNTA($BE$3:BE171))</f>
        <v/>
      </c>
      <c r="BH171" s="2"/>
      <c r="BI171" s="2"/>
      <c r="BJ171" s="89">
        <v>44140.706956018519</v>
      </c>
      <c r="BK171" s="90" t="str">
        <f t="shared" si="87"/>
        <v>55551</v>
      </c>
      <c r="BL171" s="90">
        <f t="shared" si="88"/>
        <v>0</v>
      </c>
      <c r="BM171" s="90">
        <f>IF(BQ171="","",COUNTA($BQ$3:BQ171))</f>
        <v>157</v>
      </c>
      <c r="BN171" s="90" t="str">
        <f t="shared" si="89"/>
        <v>2S  9       P</v>
      </c>
      <c r="BO171" s="90">
        <f t="shared" si="90"/>
        <v>7</v>
      </c>
      <c r="BP171" s="90" t="str">
        <f t="shared" si="91"/>
        <v>P</v>
      </c>
      <c r="BQ171" s="90" t="s">
        <v>221</v>
      </c>
      <c r="BR171" s="91" t="str">
        <f t="shared" si="92"/>
        <v/>
      </c>
      <c r="BS171" s="91">
        <f t="shared" si="93"/>
        <v>44032</v>
      </c>
      <c r="BT171" s="91" t="str">
        <f t="shared" si="94"/>
        <v/>
      </c>
      <c r="BU171" s="91" t="str">
        <f t="shared" si="95"/>
        <v/>
      </c>
      <c r="BV171" s="90" t="str">
        <f t="shared" si="96"/>
        <v>2T  9       P</v>
      </c>
      <c r="BW171" s="90">
        <f t="shared" si="97"/>
        <v>7</v>
      </c>
      <c r="BX171" s="84">
        <v>1</v>
      </c>
      <c r="BY171" s="90" t="str">
        <f t="shared" si="98"/>
        <v>2S  9       P</v>
      </c>
      <c r="BZ171" s="12">
        <f t="shared" si="75"/>
        <v>44160.640208333331</v>
      </c>
      <c r="CA171" s="2">
        <f t="shared" si="76"/>
        <v>362</v>
      </c>
      <c r="CB171" s="2">
        <f t="shared" si="77"/>
        <v>55551</v>
      </c>
      <c r="CC171" s="2">
        <f t="shared" si="78"/>
        <v>0</v>
      </c>
      <c r="CD171" s="2">
        <f>IF(E171=15,IF(F171="S","",N172),IF(E171=11,IF(F171="P","",N170),IF(BX171="",IF(N171="","",N171),IF(BX171=2,"",IF(OR(BX171=0),100000+COUNTIF(BX$3:BX171,0),IF(N171="","",N171))))))</f>
        <v>94156</v>
      </c>
      <c r="CE171" s="2" t="str">
        <f t="shared" si="73"/>
        <v>2S  9       P</v>
      </c>
      <c r="CF171" s="2">
        <f t="shared" si="74"/>
        <v>7</v>
      </c>
      <c r="CG171" s="2">
        <f t="shared" si="79"/>
        <v>0</v>
      </c>
      <c r="CH171" s="10" t="str">
        <f t="shared" si="80"/>
        <v/>
      </c>
      <c r="CI171" s="10">
        <f t="shared" si="81"/>
        <v>44032</v>
      </c>
      <c r="CJ171" s="10" t="str">
        <f t="shared" si="82"/>
        <v/>
      </c>
      <c r="CK171" s="2" t="str">
        <f t="shared" si="83"/>
        <v/>
      </c>
      <c r="CL171" s="2" t="str">
        <f t="shared" si="84"/>
        <v>2T  9       P</v>
      </c>
      <c r="CM171" s="2">
        <f t="shared" si="85"/>
        <v>7</v>
      </c>
      <c r="CN171" s="2" t="str">
        <f>IF($E171=15,IF($F171="S","",IF(X172=0,"",X172)),IF($E171=11,IF($F171="P","",IF(X170=0,"",X170)),IF($BX171="",IF(X171="","",X171),IF($BX171=2,"",IF(OR($BX171=0),IF(A171="T_Tosai",101000+COUNTIF($BX$3:$BX171,0),""),IF(X171="","",X171))))))</f>
        <v/>
      </c>
      <c r="CO171" s="2">
        <f>IF($E171=15,IF($F171="S","",IF(Y172=0,"",Y172)),IF($E171=11,IF($F171="P","",IF(Y170=0,"",Y170)),IF($BX171="",IF(Y171="","",Y171),IF($BX171=2,"",IF(OR($BX171=0),IF(A171="T_Kyokyu",102000+COUNTIF($BX$3:$BX171,0),""),IF(Y171="","",Y171))))))</f>
        <v>96544</v>
      </c>
      <c r="CP171" s="2" t="str">
        <f>IF($E171=15,IF($F171="S","",IF(Z172=0,"",Z172)),IF($E171=11,IF($F171="P","",IF(Z170=0,"",Z170)),IF($BX171="",IF(Z171="","",Z171),IF($BX171=2,"",IF(OR($BX171=0),IF(B171="T_Sogumi",103000+COUNTIF($BX$3:$BX171,0),""),IF(Z171="","",Z171))))))</f>
        <v/>
      </c>
    </row>
    <row r="172" spans="1:94">
      <c r="A172" s="7" t="s">
        <v>75</v>
      </c>
      <c r="B172" s="49" t="s">
        <v>31</v>
      </c>
      <c r="C172" s="49" t="s">
        <v>210</v>
      </c>
      <c r="D172" s="49" t="s">
        <v>31</v>
      </c>
      <c r="E172" s="2">
        <v>18</v>
      </c>
      <c r="F172" s="2" t="s">
        <v>28</v>
      </c>
      <c r="G172" s="2" t="s">
        <v>28</v>
      </c>
      <c r="H172" s="2" t="s">
        <v>64</v>
      </c>
      <c r="I172" s="14" t="s">
        <v>69</v>
      </c>
      <c r="J172" s="12">
        <v>44139.704409722224</v>
      </c>
      <c r="K172" s="2">
        <v>362</v>
      </c>
      <c r="L172" s="2">
        <v>55551</v>
      </c>
      <c r="M172" s="2">
        <v>0</v>
      </c>
      <c r="N172" s="2">
        <f>IF(AD172="","",94000+COUNTA($AD$3:AD172))</f>
        <v>94157</v>
      </c>
      <c r="O172" s="2" t="s">
        <v>127</v>
      </c>
      <c r="P172" s="2">
        <v>7</v>
      </c>
      <c r="Q172" s="2">
        <v>0</v>
      </c>
      <c r="R172" s="10"/>
      <c r="S172" s="10">
        <v>44003</v>
      </c>
      <c r="T172" s="10"/>
      <c r="U172" s="2"/>
      <c r="V172" s="2" t="str">
        <f t="shared" si="71"/>
        <v>2T  9       S</v>
      </c>
      <c r="W172" s="2">
        <f t="shared" si="72"/>
        <v>7</v>
      </c>
      <c r="X172" s="35" t="str">
        <f>IF(R172="","",94500+COUNTA($R$3:R172))</f>
        <v/>
      </c>
      <c r="Y172" s="35">
        <f>IF(S172="","",96500+COUNTA($S$3:S172))</f>
        <v>96545</v>
      </c>
      <c r="Z172" s="35"/>
      <c r="AA172" s="12">
        <v>44139.704409722224</v>
      </c>
      <c r="AB172" s="35">
        <f t="shared" si="86"/>
        <v>1001</v>
      </c>
      <c r="AC172" s="35">
        <f>IF(AB172="","",COUNTIF($AB$3:AB172,1001))</f>
        <v>137</v>
      </c>
      <c r="AD172" s="10" t="s">
        <v>127</v>
      </c>
      <c r="AE172" s="35">
        <v>7</v>
      </c>
      <c r="AF172" s="10" t="s">
        <v>28</v>
      </c>
      <c r="AG172" s="10" t="s">
        <v>143</v>
      </c>
      <c r="AH172" s="10"/>
      <c r="AI172" s="10">
        <v>44003</v>
      </c>
      <c r="AJ172" s="10"/>
      <c r="AK172" s="10"/>
      <c r="AL172" s="12"/>
      <c r="AM172" s="2"/>
      <c r="AN172" s="2"/>
      <c r="AO172" s="2"/>
      <c r="AP172" s="2"/>
      <c r="AQ172" s="2" t="str">
        <f>IF(AO172="","",95000+COUNTA($AO$3:AO172))</f>
        <v/>
      </c>
      <c r="AR172" s="2"/>
      <c r="AS172" s="12">
        <v>44138.466597222221</v>
      </c>
      <c r="AT172" s="2">
        <v>0</v>
      </c>
      <c r="AU172" s="2">
        <v>55551</v>
      </c>
      <c r="AV172" s="2" t="s">
        <v>127</v>
      </c>
      <c r="AW172" s="2">
        <v>7</v>
      </c>
      <c r="AX172" s="2" t="s">
        <v>95</v>
      </c>
      <c r="AY172" s="2">
        <v>7</v>
      </c>
      <c r="AZ172" s="2">
        <f>IF(AV172="","",95200+COUNTA($AV$3:AV172))</f>
        <v>95235</v>
      </c>
      <c r="BA172" s="10">
        <v>44033</v>
      </c>
      <c r="BB172" s="12"/>
      <c r="BC172" s="2"/>
      <c r="BD172" s="2"/>
      <c r="BE172" s="2"/>
      <c r="BF172" s="2"/>
      <c r="BG172" s="2" t="str">
        <f>IF(BE172="","",95400+COUNTA($BE$3:BE172))</f>
        <v/>
      </c>
      <c r="BH172" s="2"/>
      <c r="BI172" s="2"/>
      <c r="BJ172" s="89">
        <v>44140.706956018519</v>
      </c>
      <c r="BK172" s="90" t="str">
        <f t="shared" si="87"/>
        <v>55551</v>
      </c>
      <c r="BL172" s="90">
        <f t="shared" si="88"/>
        <v>0</v>
      </c>
      <c r="BM172" s="90">
        <f>IF(BQ172="","",COUNTA($BQ$3:BQ172))</f>
        <v>158</v>
      </c>
      <c r="BN172" s="90" t="str">
        <f t="shared" si="89"/>
        <v>2S  9       S</v>
      </c>
      <c r="BO172" s="90">
        <f t="shared" si="90"/>
        <v>7</v>
      </c>
      <c r="BP172" s="90" t="str">
        <f t="shared" si="91"/>
        <v>S</v>
      </c>
      <c r="BQ172" s="90" t="s">
        <v>221</v>
      </c>
      <c r="BR172" s="91" t="str">
        <f t="shared" si="92"/>
        <v/>
      </c>
      <c r="BS172" s="91">
        <f t="shared" si="93"/>
        <v>44033</v>
      </c>
      <c r="BT172" s="91" t="str">
        <f t="shared" si="94"/>
        <v/>
      </c>
      <c r="BU172" s="91" t="str">
        <f t="shared" si="95"/>
        <v/>
      </c>
      <c r="BV172" s="90" t="str">
        <f t="shared" si="96"/>
        <v>2T  9       S</v>
      </c>
      <c r="BW172" s="90">
        <f t="shared" si="97"/>
        <v>7</v>
      </c>
      <c r="BX172" s="84">
        <v>1</v>
      </c>
      <c r="BY172" s="90" t="str">
        <f t="shared" si="98"/>
        <v>2S  9       S</v>
      </c>
      <c r="BZ172" s="12">
        <f t="shared" si="75"/>
        <v>44160.640208333331</v>
      </c>
      <c r="CA172" s="2">
        <f t="shared" si="76"/>
        <v>362</v>
      </c>
      <c r="CB172" s="2">
        <f t="shared" si="77"/>
        <v>55551</v>
      </c>
      <c r="CC172" s="2">
        <f t="shared" si="78"/>
        <v>0</v>
      </c>
      <c r="CD172" s="2">
        <f>IF(E172=15,IF(F172="S","",N173),IF(E172=11,IF(F172="P","",N171),IF(BX172="",IF(N172="","",N172),IF(BX172=2,"",IF(OR(BX172=0),100000+COUNTIF(BX$3:BX172,0),IF(N172="","",N172))))))</f>
        <v>94157</v>
      </c>
      <c r="CE172" s="2" t="str">
        <f t="shared" si="73"/>
        <v>2S  9       S</v>
      </c>
      <c r="CF172" s="2">
        <f t="shared" si="74"/>
        <v>7</v>
      </c>
      <c r="CG172" s="2">
        <f t="shared" si="79"/>
        <v>0</v>
      </c>
      <c r="CH172" s="10" t="str">
        <f t="shared" si="80"/>
        <v/>
      </c>
      <c r="CI172" s="10">
        <f t="shared" si="81"/>
        <v>44033</v>
      </c>
      <c r="CJ172" s="10" t="str">
        <f t="shared" si="82"/>
        <v/>
      </c>
      <c r="CK172" s="2" t="str">
        <f t="shared" si="83"/>
        <v/>
      </c>
      <c r="CL172" s="2" t="str">
        <f t="shared" si="84"/>
        <v>2T  9       S</v>
      </c>
      <c r="CM172" s="2">
        <f t="shared" si="85"/>
        <v>7</v>
      </c>
      <c r="CN172" s="2" t="str">
        <f>IF($E172=15,IF($F172="S","",IF(X173=0,"",X173)),IF($E172=11,IF($F172="P","",IF(X171=0,"",X171)),IF($BX172="",IF(X172="","",X172),IF($BX172=2,"",IF(OR($BX172=0),IF(A172="T_Tosai",101000+COUNTIF($BX$3:$BX172,0),""),IF(X172="","",X172))))))</f>
        <v/>
      </c>
      <c r="CO172" s="2">
        <f>IF($E172=15,IF($F172="S","",IF(Y173=0,"",Y173)),IF($E172=11,IF($F172="P","",IF(Y171=0,"",Y171)),IF($BX172="",IF(Y172="","",Y172),IF($BX172=2,"",IF(OR($BX172=0),IF(A172="T_Kyokyu",102000+COUNTIF($BX$3:$BX172,0),""),IF(Y172="","",Y172))))))</f>
        <v>96545</v>
      </c>
      <c r="CP172" s="2" t="str">
        <f>IF($E172=15,IF($F172="S","",IF(Z173=0,"",Z173)),IF($E172=11,IF($F172="P","",IF(Z171=0,"",Z171)),IF($BX172="",IF(Z172="","",Z172),IF($BX172=2,"",IF(OR($BX172=0),IF(B172="T_Sogumi",103000+COUNTIF($BX$3:$BX172,0),""),IF(Z172="","",Z172))))))</f>
        <v/>
      </c>
    </row>
    <row r="173" spans="1:94">
      <c r="A173" s="7" t="s">
        <v>75</v>
      </c>
      <c r="B173" s="49" t="s">
        <v>31</v>
      </c>
      <c r="C173" s="49" t="s">
        <v>210</v>
      </c>
      <c r="D173" s="49" t="s">
        <v>31</v>
      </c>
      <c r="E173" s="2">
        <v>19</v>
      </c>
      <c r="F173" s="2" t="s">
        <v>25</v>
      </c>
      <c r="G173" s="2" t="s">
        <v>25</v>
      </c>
      <c r="H173" s="2" t="s">
        <v>64</v>
      </c>
      <c r="I173" s="14" t="s">
        <v>69</v>
      </c>
      <c r="J173" s="12">
        <v>44139.704409722224</v>
      </c>
      <c r="K173" s="2">
        <v>362</v>
      </c>
      <c r="L173" s="2">
        <v>55551</v>
      </c>
      <c r="M173" s="2">
        <v>0</v>
      </c>
      <c r="N173" s="2">
        <f>IF(AD173="","",94000+COUNTA($AD$3:AD173))</f>
        <v>94158</v>
      </c>
      <c r="O173" s="2" t="s">
        <v>128</v>
      </c>
      <c r="P173" s="2">
        <v>6</v>
      </c>
      <c r="Q173" s="2">
        <v>0</v>
      </c>
      <c r="R173" s="10"/>
      <c r="S173" s="10">
        <v>44004</v>
      </c>
      <c r="T173" s="10"/>
      <c r="U173" s="2"/>
      <c r="V173" s="2" t="str">
        <f t="shared" si="71"/>
        <v>2T  9       C</v>
      </c>
      <c r="W173" s="2">
        <f t="shared" si="72"/>
        <v>6</v>
      </c>
      <c r="X173" s="35" t="str">
        <f>IF(R173="","",94500+COUNTA($R$3:R173))</f>
        <v/>
      </c>
      <c r="Y173" s="35">
        <f>IF(S173="","",96500+COUNTA($S$3:S173))</f>
        <v>96546</v>
      </c>
      <c r="Z173" s="35"/>
      <c r="AA173" s="12">
        <v>44139.704409722224</v>
      </c>
      <c r="AB173" s="35">
        <f t="shared" si="86"/>
        <v>1001</v>
      </c>
      <c r="AC173" s="35">
        <f>IF(AB173="","",COUNTIF($AB$3:AB173,1001))</f>
        <v>138</v>
      </c>
      <c r="AD173" s="10" t="s">
        <v>128</v>
      </c>
      <c r="AE173" s="35">
        <v>6</v>
      </c>
      <c r="AF173" s="10" t="s">
        <v>25</v>
      </c>
      <c r="AG173" s="10" t="s">
        <v>143</v>
      </c>
      <c r="AH173" s="10"/>
      <c r="AI173" s="10">
        <v>44004</v>
      </c>
      <c r="AJ173" s="10"/>
      <c r="AK173" s="10"/>
      <c r="AL173" s="12"/>
      <c r="AM173" s="2"/>
      <c r="AN173" s="2"/>
      <c r="AO173" s="2"/>
      <c r="AP173" s="2"/>
      <c r="AQ173" s="2" t="str">
        <f>IF(AO173="","",95000+COUNTA($AO$3:AO173))</f>
        <v/>
      </c>
      <c r="AR173" s="2"/>
      <c r="AS173" s="12">
        <v>44138.466597222221</v>
      </c>
      <c r="AT173" s="2">
        <v>0</v>
      </c>
      <c r="AU173" s="2">
        <v>55551</v>
      </c>
      <c r="AV173" s="2" t="s">
        <v>128</v>
      </c>
      <c r="AW173" s="2">
        <v>6</v>
      </c>
      <c r="AX173" s="2" t="s">
        <v>96</v>
      </c>
      <c r="AY173" s="2">
        <v>6</v>
      </c>
      <c r="AZ173" s="2">
        <f>IF(AV173="","",95200+COUNTA($AV$3:AV173))</f>
        <v>95236</v>
      </c>
      <c r="BA173" s="10">
        <v>44034</v>
      </c>
      <c r="BB173" s="12"/>
      <c r="BC173" s="2"/>
      <c r="BD173" s="2"/>
      <c r="BE173" s="2"/>
      <c r="BF173" s="2"/>
      <c r="BG173" s="2" t="str">
        <f>IF(BE173="","",95400+COUNTA($BE$3:BE173))</f>
        <v/>
      </c>
      <c r="BH173" s="2"/>
      <c r="BI173" s="2"/>
      <c r="BJ173" s="89">
        <v>44140.706956018519</v>
      </c>
      <c r="BK173" s="90" t="str">
        <f t="shared" si="87"/>
        <v>55551</v>
      </c>
      <c r="BL173" s="90">
        <f t="shared" si="88"/>
        <v>0</v>
      </c>
      <c r="BM173" s="90">
        <f>IF(BQ173="","",COUNTA($BQ$3:BQ173))</f>
        <v>159</v>
      </c>
      <c r="BN173" s="90" t="str">
        <f t="shared" si="89"/>
        <v>2S  9       C</v>
      </c>
      <c r="BO173" s="90">
        <f t="shared" si="90"/>
        <v>6</v>
      </c>
      <c r="BP173" s="90" t="str">
        <f t="shared" si="91"/>
        <v>C</v>
      </c>
      <c r="BQ173" s="90" t="s">
        <v>221</v>
      </c>
      <c r="BR173" s="91" t="str">
        <f t="shared" si="92"/>
        <v/>
      </c>
      <c r="BS173" s="91">
        <f t="shared" si="93"/>
        <v>44034</v>
      </c>
      <c r="BT173" s="91" t="str">
        <f t="shared" si="94"/>
        <v/>
      </c>
      <c r="BU173" s="91" t="str">
        <f t="shared" si="95"/>
        <v/>
      </c>
      <c r="BV173" s="90" t="str">
        <f t="shared" si="96"/>
        <v>2T  9       C</v>
      </c>
      <c r="BW173" s="90">
        <f t="shared" si="97"/>
        <v>6</v>
      </c>
      <c r="BX173" s="84">
        <v>1</v>
      </c>
      <c r="BY173" s="90" t="str">
        <f t="shared" si="98"/>
        <v>2S  9       C</v>
      </c>
      <c r="BZ173" s="12">
        <f t="shared" si="75"/>
        <v>44160.640208333331</v>
      </c>
      <c r="CA173" s="2">
        <f t="shared" si="76"/>
        <v>362</v>
      </c>
      <c r="CB173" s="2">
        <f t="shared" si="77"/>
        <v>55551</v>
      </c>
      <c r="CC173" s="2">
        <f t="shared" si="78"/>
        <v>0</v>
      </c>
      <c r="CD173" s="2">
        <f>IF(E173=15,IF(F173="S","",N174),IF(E173=11,IF(F173="P","",N172),IF(BX173="",IF(N173="","",N173),IF(BX173=2,"",IF(OR(BX173=0),100000+COUNTIF(BX$3:BX173,0),IF(N173="","",N173))))))</f>
        <v>94158</v>
      </c>
      <c r="CE173" s="2" t="str">
        <f t="shared" si="73"/>
        <v>2S  9       C</v>
      </c>
      <c r="CF173" s="2">
        <f t="shared" si="74"/>
        <v>6</v>
      </c>
      <c r="CG173" s="2">
        <f t="shared" si="79"/>
        <v>0</v>
      </c>
      <c r="CH173" s="10" t="str">
        <f t="shared" si="80"/>
        <v/>
      </c>
      <c r="CI173" s="10">
        <f t="shared" si="81"/>
        <v>44034</v>
      </c>
      <c r="CJ173" s="10" t="str">
        <f t="shared" si="82"/>
        <v/>
      </c>
      <c r="CK173" s="2" t="str">
        <f t="shared" si="83"/>
        <v/>
      </c>
      <c r="CL173" s="2" t="str">
        <f t="shared" si="84"/>
        <v>2T  9       C</v>
      </c>
      <c r="CM173" s="2">
        <f t="shared" si="85"/>
        <v>6</v>
      </c>
      <c r="CN173" s="2" t="str">
        <f>IF($E173=15,IF($F173="S","",IF(X174=0,"",X174)),IF($E173=11,IF($F173="P","",IF(X172=0,"",X172)),IF($BX173="",IF(X173="","",X173),IF($BX173=2,"",IF(OR($BX173=0),IF(A173="T_Tosai",101000+COUNTIF($BX$3:$BX173,0),""),IF(X173="","",X173))))))</f>
        <v/>
      </c>
      <c r="CO173" s="2">
        <f>IF($E173=15,IF($F173="S","",IF(Y174=0,"",Y174)),IF($E173=11,IF($F173="P","",IF(Y172=0,"",Y172)),IF($BX173="",IF(Y173="","",Y173),IF($BX173=2,"",IF(OR($BX173=0),IF(A173="T_Kyokyu",102000+COUNTIF($BX$3:$BX173,0),""),IF(Y173="","",Y173))))))</f>
        <v>96546</v>
      </c>
      <c r="CP173" s="2" t="str">
        <f>IF($E173=15,IF($F173="S","",IF(Z174=0,"",Z174)),IF($E173=11,IF($F173="P","",IF(Z172=0,"",Z172)),IF($BX173="",IF(Z173="","",Z173),IF($BX173=2,"",IF(OR($BX173=0),IF(B173="T_Sogumi",103000+COUNTIF($BX$3:$BX173,0),""),IF(Z173="","",Z173))))))</f>
        <v/>
      </c>
    </row>
    <row r="174" spans="1:94">
      <c r="A174" s="7" t="s">
        <v>75</v>
      </c>
      <c r="B174" s="49" t="s">
        <v>31</v>
      </c>
      <c r="C174" s="49" t="s">
        <v>210</v>
      </c>
      <c r="D174" s="49" t="s">
        <v>31</v>
      </c>
      <c r="E174" s="83">
        <v>20</v>
      </c>
      <c r="F174" s="83" t="s">
        <v>167</v>
      </c>
      <c r="G174" s="84" t="s">
        <v>26</v>
      </c>
      <c r="H174" s="83" t="s">
        <v>285</v>
      </c>
      <c r="I174" s="85" t="s">
        <v>70</v>
      </c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2"/>
      <c r="AB174" s="35"/>
      <c r="AC174" s="35"/>
      <c r="AD174" s="2"/>
      <c r="AE174" s="35"/>
      <c r="AF174" s="2"/>
      <c r="AG174" s="2"/>
      <c r="AH174" s="2"/>
      <c r="AI174" s="2"/>
      <c r="AJ174" s="2"/>
      <c r="AK174" s="2"/>
      <c r="AL174" s="12"/>
      <c r="AM174" s="2"/>
      <c r="AN174" s="2"/>
      <c r="AO174" s="2"/>
      <c r="AP174" s="2"/>
      <c r="AQ174" s="2"/>
      <c r="AR174" s="2"/>
      <c r="AS174" s="12">
        <v>44138.466597222221</v>
      </c>
      <c r="AT174" s="2">
        <v>0</v>
      </c>
      <c r="AU174" s="2">
        <v>55551</v>
      </c>
      <c r="AV174" s="2" t="s">
        <v>293</v>
      </c>
      <c r="AW174" s="2">
        <v>6</v>
      </c>
      <c r="AX174" s="84" t="s">
        <v>291</v>
      </c>
      <c r="AY174" s="2">
        <v>6</v>
      </c>
      <c r="AZ174" s="2">
        <f>IF(AV174="","",95200+COUNTA($AV$3:AV174))</f>
        <v>95237</v>
      </c>
      <c r="BA174" s="10">
        <v>44035</v>
      </c>
      <c r="BB174" s="12"/>
      <c r="BC174" s="2"/>
      <c r="BD174" s="2"/>
      <c r="BE174" s="2"/>
      <c r="BF174" s="2"/>
      <c r="BG174" s="2"/>
      <c r="BH174" s="2"/>
      <c r="BI174" s="2"/>
      <c r="BJ174" s="86">
        <v>44140.706956018519</v>
      </c>
      <c r="BK174" s="84" t="str">
        <f t="shared" ref="BK174:BK176" si="99">IF(BQ174="","","55551")</f>
        <v>55551</v>
      </c>
      <c r="BL174" s="84">
        <f t="shared" ref="BL174:BL176" si="100">IF(BQ174="","",0)</f>
        <v>0</v>
      </c>
      <c r="BM174" s="84">
        <f>IF(BQ174="","",COUNTA($BQ$3:BQ174))</f>
        <v>160</v>
      </c>
      <c r="BN174" s="84" t="str">
        <f t="shared" ref="BN174:BN176" si="101">IF(LEN(BQ174)=0,"",IF(BX174=2,O174,IF(A174="T_Tosai",AO174,AV174)))</f>
        <v>2S 10       P</v>
      </c>
      <c r="BO174" s="84">
        <f t="shared" ref="BO174:BO176" si="102">IF(LEN(BQ174)=0,"",IF(BX174=2,P174,IF(A174="T_Tosai",AP174,AW174)))</f>
        <v>6</v>
      </c>
      <c r="BP174" s="84" t="str">
        <f t="shared" ref="BP174:BP176" si="103">IF(LEN(BN174)&gt;0,MID(BN174,13,1),"")</f>
        <v>P</v>
      </c>
      <c r="BQ174" s="84" t="s">
        <v>288</v>
      </c>
      <c r="BR174" s="87" t="str">
        <f t="shared" ref="BR174:BR176" si="104">IF(OR(BX174=2,LEN(BQ174)=0,A174&lt;&gt;"T_Tosai"),"",AR174)</f>
        <v/>
      </c>
      <c r="BS174" s="87">
        <f t="shared" ref="BS174:BS176" si="105">IF(OR(BX174=2,LEN(BQ174)=0,A174&lt;&gt;"T_Kyokyu"),"",BA174)</f>
        <v>44035</v>
      </c>
      <c r="BT174" s="87" t="str">
        <f t="shared" ref="BT174:BT176" si="106">IF(OR(BX174=2,LEN(BQ174)=0,B174&lt;&gt;"T_Sogumi"),"",BH174)</f>
        <v/>
      </c>
      <c r="BU174" s="87" t="str">
        <f t="shared" ref="BU174:BU176" si="107">IF(OR(BX174=2,LEN(BQ174)=0,B174&lt;&gt;"T_Sogumi"),"",BI174)</f>
        <v/>
      </c>
      <c r="BV174" s="84" t="str">
        <f t="shared" ref="BV174:BV176" si="108">IF(OR(BX174=2,LEN(BQ174)=0,A174&lt;&gt;"T_Kyokyu"),"",AX174)</f>
        <v>1T 10       P</v>
      </c>
      <c r="BW174" s="84">
        <f t="shared" ref="BW174:BW176" si="109">IF(OR(BX174=2,LEN(BQ174)=0,A174&lt;&gt;"T_Kyokyu"),"",AY174)</f>
        <v>6</v>
      </c>
      <c r="BX174" s="84">
        <v>0</v>
      </c>
      <c r="BY174" s="84" t="str">
        <f t="shared" si="98"/>
        <v/>
      </c>
      <c r="BZ174" s="12">
        <f t="shared" si="75"/>
        <v>44160.640208333331</v>
      </c>
      <c r="CA174" s="2">
        <f t="shared" si="76"/>
        <v>362</v>
      </c>
      <c r="CB174" s="2">
        <f t="shared" si="77"/>
        <v>55551</v>
      </c>
      <c r="CC174" s="2">
        <f t="shared" si="78"/>
        <v>0</v>
      </c>
      <c r="CD174" s="2">
        <f>IF(E174=15,IF(F174="S","",N175),IF(E174=11,IF(F174="P","",N173),IF(BX174="",IF(N174="","",N174),IF(BX174=2,"",IF(OR(BX174=0),100000+COUNTIF(BX$3:BX174,0),IF(N174="","",N174))))))</f>
        <v>100022</v>
      </c>
      <c r="CE174" s="2" t="str">
        <f t="shared" si="73"/>
        <v>2S 10       P</v>
      </c>
      <c r="CF174" s="2">
        <f t="shared" si="74"/>
        <v>6</v>
      </c>
      <c r="CG174" s="2">
        <f t="shared" si="79"/>
        <v>0</v>
      </c>
      <c r="CH174" s="10" t="str">
        <f t="shared" si="80"/>
        <v/>
      </c>
      <c r="CI174" s="10">
        <f t="shared" si="81"/>
        <v>44035</v>
      </c>
      <c r="CJ174" s="10" t="str">
        <f t="shared" si="82"/>
        <v/>
      </c>
      <c r="CK174" s="2" t="str">
        <f t="shared" si="83"/>
        <v/>
      </c>
      <c r="CL174" s="2" t="str">
        <f t="shared" si="84"/>
        <v>1T 10       P</v>
      </c>
      <c r="CM174" s="2">
        <f t="shared" si="85"/>
        <v>6</v>
      </c>
      <c r="CN174" s="2" t="str">
        <f>IF($E174=15,IF($F174="S","",IF(X175=0,"",X175)),IF($E174=11,IF($F174="P","",IF(X173=0,"",X173)),IF($BX174="",IF(X174="","",X174),IF($BX174=2,"",IF(OR($BX174=0),IF(A174="T_Tosai",101000+COUNTIF($BX$3:$BX174,0),""),IF(X174="","",X174))))))</f>
        <v/>
      </c>
      <c r="CO174" s="2">
        <f>IF($E174=15,IF($F174="S","",IF(Y175=0,"",Y175)),IF($E174=11,IF($F174="P","",IF(Y173=0,"",Y173)),IF($BX174="",IF(Y174="","",Y174),IF($BX174=2,"",IF(OR($BX174=0),IF(A174="T_Kyokyu",102000+COUNTIF($BX$3:$BX174,0),""),IF(Y174="","",Y174))))))</f>
        <v>102022</v>
      </c>
      <c r="CP174" s="2" t="str">
        <f>IF($E174=15,IF($F174="S","",IF(Z175=0,"",Z175)),IF($E174=11,IF($F174="P","",IF(Z173=0,"",Z173)),IF($BX174="",IF(Z174="","",Z174),IF($BX174=2,"",IF(OR($BX174=0),IF(B174="T_Sogumi",103000+COUNTIF($BX$3:$BX174,0),""),IF(Z174="","",Z174))))))</f>
        <v/>
      </c>
    </row>
    <row r="175" spans="1:94">
      <c r="A175" s="7" t="s">
        <v>75</v>
      </c>
      <c r="B175" s="49" t="s">
        <v>31</v>
      </c>
      <c r="C175" s="49" t="s">
        <v>210</v>
      </c>
      <c r="D175" s="49" t="s">
        <v>31</v>
      </c>
      <c r="E175" s="83">
        <v>21</v>
      </c>
      <c r="F175" s="83" t="s">
        <v>167</v>
      </c>
      <c r="G175" s="84" t="s">
        <v>28</v>
      </c>
      <c r="H175" s="83" t="s">
        <v>286</v>
      </c>
      <c r="I175" s="85" t="s">
        <v>70</v>
      </c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2"/>
      <c r="AB175" s="35"/>
      <c r="AC175" s="35"/>
      <c r="AD175" s="2"/>
      <c r="AE175" s="35"/>
      <c r="AF175" s="2"/>
      <c r="AG175" s="2"/>
      <c r="AH175" s="2"/>
      <c r="AI175" s="2"/>
      <c r="AJ175" s="2"/>
      <c r="AK175" s="2"/>
      <c r="AL175" s="12"/>
      <c r="AM175" s="2"/>
      <c r="AN175" s="2"/>
      <c r="AO175" s="2"/>
      <c r="AP175" s="2"/>
      <c r="AQ175" s="2"/>
      <c r="AR175" s="2"/>
      <c r="AS175" s="12">
        <v>44138.466597222221</v>
      </c>
      <c r="AT175" s="2">
        <v>0</v>
      </c>
      <c r="AU175" s="2">
        <v>55551</v>
      </c>
      <c r="AV175" s="2" t="s">
        <v>294</v>
      </c>
      <c r="AW175" s="2">
        <v>6</v>
      </c>
      <c r="AX175" s="84" t="s">
        <v>292</v>
      </c>
      <c r="AY175" s="2">
        <v>6</v>
      </c>
      <c r="AZ175" s="2">
        <f>IF(AV175="","",95200+COUNTA($AV$3:AV175))</f>
        <v>95238</v>
      </c>
      <c r="BA175" s="10">
        <v>44036</v>
      </c>
      <c r="BB175" s="12"/>
      <c r="BC175" s="2"/>
      <c r="BD175" s="2"/>
      <c r="BE175" s="2"/>
      <c r="BF175" s="2"/>
      <c r="BG175" s="2"/>
      <c r="BH175" s="2"/>
      <c r="BI175" s="2"/>
      <c r="BJ175" s="86">
        <v>44140.706956018519</v>
      </c>
      <c r="BK175" s="84" t="str">
        <f t="shared" si="99"/>
        <v>55551</v>
      </c>
      <c r="BL175" s="84">
        <f t="shared" si="100"/>
        <v>0</v>
      </c>
      <c r="BM175" s="84">
        <f>IF(BQ175="","",COUNTA($BQ$3:BQ175))</f>
        <v>161</v>
      </c>
      <c r="BN175" s="84" t="str">
        <f t="shared" si="101"/>
        <v>2S 11       S</v>
      </c>
      <c r="BO175" s="84">
        <f t="shared" si="102"/>
        <v>6</v>
      </c>
      <c r="BP175" s="84" t="str">
        <f t="shared" si="103"/>
        <v>S</v>
      </c>
      <c r="BQ175" s="84" t="s">
        <v>288</v>
      </c>
      <c r="BR175" s="87" t="str">
        <f t="shared" si="104"/>
        <v/>
      </c>
      <c r="BS175" s="87">
        <f t="shared" si="105"/>
        <v>44036</v>
      </c>
      <c r="BT175" s="87" t="str">
        <f t="shared" si="106"/>
        <v/>
      </c>
      <c r="BU175" s="87" t="str">
        <f t="shared" si="107"/>
        <v/>
      </c>
      <c r="BV175" s="84" t="str">
        <f t="shared" si="108"/>
        <v>1T 11       S</v>
      </c>
      <c r="BW175" s="84">
        <f t="shared" si="109"/>
        <v>6</v>
      </c>
      <c r="BX175" s="84">
        <v>0</v>
      </c>
      <c r="BY175" s="84" t="str">
        <f t="shared" si="98"/>
        <v/>
      </c>
      <c r="BZ175" s="12">
        <f t="shared" si="75"/>
        <v>44160.640208333331</v>
      </c>
      <c r="CA175" s="2">
        <f t="shared" si="76"/>
        <v>362</v>
      </c>
      <c r="CB175" s="2">
        <f t="shared" si="77"/>
        <v>55551</v>
      </c>
      <c r="CC175" s="2">
        <f t="shared" si="78"/>
        <v>0</v>
      </c>
      <c r="CD175" s="2">
        <f>IF(E175=15,IF(F175="S","",N176),IF(E175=11,IF(F175="P","",N174),IF(BX175="",IF(N175="","",N175),IF(BX175=2,"",IF(OR(BX175=0),100000+COUNTIF(BX$3:BX175,0),IF(N175="","",N175))))))</f>
        <v>100023</v>
      </c>
      <c r="CE175" s="2" t="str">
        <f t="shared" si="73"/>
        <v>2S 11       S</v>
      </c>
      <c r="CF175" s="2">
        <f t="shared" si="74"/>
        <v>6</v>
      </c>
      <c r="CG175" s="2">
        <f t="shared" si="79"/>
        <v>0</v>
      </c>
      <c r="CH175" s="10" t="str">
        <f t="shared" si="80"/>
        <v/>
      </c>
      <c r="CI175" s="10">
        <f t="shared" si="81"/>
        <v>44036</v>
      </c>
      <c r="CJ175" s="10" t="str">
        <f t="shared" si="82"/>
        <v/>
      </c>
      <c r="CK175" s="2" t="str">
        <f t="shared" si="83"/>
        <v/>
      </c>
      <c r="CL175" s="2" t="str">
        <f t="shared" si="84"/>
        <v>1T 11       S</v>
      </c>
      <c r="CM175" s="2">
        <f t="shared" si="85"/>
        <v>6</v>
      </c>
      <c r="CN175" s="2" t="str">
        <f>IF($E175=15,IF($F175="S","",IF(X176=0,"",X176)),IF($E175=11,IF($F175="P","",IF(X174=0,"",X174)),IF($BX175="",IF(X175="","",X175),IF($BX175=2,"",IF(OR($BX175=0),IF(A175="T_Tosai",101000+COUNTIF($BX$3:$BX175,0),""),IF(X175="","",X175))))))</f>
        <v/>
      </c>
      <c r="CO175" s="2">
        <f>IF($E175=15,IF($F175="S","",IF(Y176=0,"",Y176)),IF($E175=11,IF($F175="P","",IF(Y174=0,"",Y174)),IF($BX175="",IF(Y175="","",Y175),IF($BX175=2,"",IF(OR($BX175=0),IF(A175="T_Kyokyu",102000+COUNTIF($BX$3:$BX175,0),""),IF(Y175="","",Y175))))))</f>
        <v>102023</v>
      </c>
      <c r="CP175" s="2" t="str">
        <f>IF($E175=15,IF($F175="S","",IF(Z176=0,"",Z176)),IF($E175=11,IF($F175="P","",IF(Z174=0,"",Z174)),IF($BX175="",IF(Z175="","",Z175),IF($BX175=2,"",IF(OR($BX175=0),IF(B175="T_Sogumi",103000+COUNTIF($BX$3:$BX175,0),""),IF(Z175="","",Z175))))))</f>
        <v/>
      </c>
    </row>
    <row r="176" spans="1:94">
      <c r="A176" s="11" t="s">
        <v>75</v>
      </c>
      <c r="B176" s="50" t="s">
        <v>31</v>
      </c>
      <c r="C176" s="50" t="s">
        <v>210</v>
      </c>
      <c r="D176" s="50" t="s">
        <v>31</v>
      </c>
      <c r="E176" s="84">
        <v>22</v>
      </c>
      <c r="F176" s="84" t="s">
        <v>167</v>
      </c>
      <c r="G176" s="84" t="s">
        <v>25</v>
      </c>
      <c r="H176" s="84" t="s">
        <v>287</v>
      </c>
      <c r="I176" s="85" t="s">
        <v>70</v>
      </c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2"/>
      <c r="AB176" s="35"/>
      <c r="AC176" s="35"/>
      <c r="AD176" s="2"/>
      <c r="AE176" s="35"/>
      <c r="AF176" s="2"/>
      <c r="AG176" s="2"/>
      <c r="AH176" s="2"/>
      <c r="AI176" s="2"/>
      <c r="AJ176" s="2"/>
      <c r="AK176" s="2"/>
      <c r="AL176" s="12"/>
      <c r="AM176" s="2"/>
      <c r="AN176" s="2"/>
      <c r="AO176" s="2"/>
      <c r="AP176" s="2"/>
      <c r="AQ176" s="2"/>
      <c r="AR176" s="2"/>
      <c r="AS176" s="12">
        <v>44138.466597222221</v>
      </c>
      <c r="AT176" s="2">
        <v>0</v>
      </c>
      <c r="AU176" s="2">
        <v>55551</v>
      </c>
      <c r="AV176" s="2" t="s">
        <v>290</v>
      </c>
      <c r="AW176" s="2">
        <v>6</v>
      </c>
      <c r="AX176" s="84" t="s">
        <v>289</v>
      </c>
      <c r="AY176" s="2">
        <v>6</v>
      </c>
      <c r="AZ176" s="2">
        <f>IF(AV176="","",95200+COUNTA($AV$3:AV176))</f>
        <v>95239</v>
      </c>
      <c r="BA176" s="10">
        <v>44037</v>
      </c>
      <c r="BB176" s="12"/>
      <c r="BC176" s="2"/>
      <c r="BD176" s="2"/>
      <c r="BE176" s="2"/>
      <c r="BF176" s="2"/>
      <c r="BG176" s="2"/>
      <c r="BH176" s="2"/>
      <c r="BI176" s="2"/>
      <c r="BJ176" s="86">
        <v>44140.706956018519</v>
      </c>
      <c r="BK176" s="84" t="str">
        <f t="shared" si="99"/>
        <v>55551</v>
      </c>
      <c r="BL176" s="84">
        <f t="shared" si="100"/>
        <v>0</v>
      </c>
      <c r="BM176" s="84">
        <f>IF(BQ176="","",COUNTA($BQ$3:BQ176))</f>
        <v>162</v>
      </c>
      <c r="BN176" s="84" t="str">
        <f t="shared" si="101"/>
        <v>2S 11       C</v>
      </c>
      <c r="BO176" s="84">
        <f t="shared" si="102"/>
        <v>6</v>
      </c>
      <c r="BP176" s="84" t="str">
        <f t="shared" si="103"/>
        <v>C</v>
      </c>
      <c r="BQ176" s="84" t="s">
        <v>288</v>
      </c>
      <c r="BR176" s="87" t="str">
        <f t="shared" si="104"/>
        <v/>
      </c>
      <c r="BS176" s="87">
        <f t="shared" si="105"/>
        <v>44037</v>
      </c>
      <c r="BT176" s="87" t="str">
        <f t="shared" si="106"/>
        <v/>
      </c>
      <c r="BU176" s="87" t="str">
        <f t="shared" si="107"/>
        <v/>
      </c>
      <c r="BV176" s="84" t="str">
        <f t="shared" si="108"/>
        <v>1T 12       C</v>
      </c>
      <c r="BW176" s="84">
        <f t="shared" si="109"/>
        <v>6</v>
      </c>
      <c r="BX176" s="84">
        <v>0</v>
      </c>
      <c r="BY176" s="84" t="str">
        <f>IF(BX176&lt;&gt;1,"",IF(E176=11,AD175,IF(E176=15,AD236,AD176)))</f>
        <v/>
      </c>
      <c r="BZ176" s="12">
        <f t="shared" si="75"/>
        <v>44160.640208333331</v>
      </c>
      <c r="CA176" s="2">
        <f t="shared" si="76"/>
        <v>362</v>
      </c>
      <c r="CB176" s="2">
        <f t="shared" si="77"/>
        <v>55551</v>
      </c>
      <c r="CC176" s="2">
        <f t="shared" si="78"/>
        <v>0</v>
      </c>
      <c r="CD176" s="2">
        <f>IF(E176=15,IF(F176="S","",N177),IF(E176=11,IF(F176="P","",N175),IF(BX176="",IF(N176="","",N176),IF(BX176=2,"",IF(OR(BX176=0),100000+COUNTIF(BX$3:BX176,0),IF(N176="","",N176))))))</f>
        <v>100024</v>
      </c>
      <c r="CE176" s="2" t="str">
        <f t="shared" si="73"/>
        <v>2S 11       C</v>
      </c>
      <c r="CF176" s="2">
        <f t="shared" si="74"/>
        <v>6</v>
      </c>
      <c r="CG176" s="2">
        <f t="shared" si="79"/>
        <v>0</v>
      </c>
      <c r="CH176" s="10" t="str">
        <f t="shared" si="80"/>
        <v/>
      </c>
      <c r="CI176" s="10">
        <f t="shared" si="81"/>
        <v>44037</v>
      </c>
      <c r="CJ176" s="10" t="str">
        <f t="shared" si="82"/>
        <v/>
      </c>
      <c r="CK176" s="2" t="str">
        <f t="shared" si="83"/>
        <v/>
      </c>
      <c r="CL176" s="2" t="str">
        <f t="shared" si="84"/>
        <v>1T 12       C</v>
      </c>
      <c r="CM176" s="2">
        <f t="shared" si="85"/>
        <v>6</v>
      </c>
      <c r="CN176" s="2" t="str">
        <f>IF($E176=15,IF($F176="S","",IF(X177=0,"",X177)),IF($E176=11,IF($F176="P","",IF(X175=0,"",X175)),IF($BX176="",IF(X176="","",X176),IF($BX176=2,"",IF(OR($BX176=0),IF(A176="T_Tosai",101000+COUNTIF($BX$3:$BX176,0),""),IF(X176="","",X176))))))</f>
        <v/>
      </c>
      <c r="CO176" s="2">
        <f>IF($E176=15,IF($F176="S","",IF(Y177=0,"",Y177)),IF($E176=11,IF($F176="P","",IF(Y175=0,"",Y175)),IF($BX176="",IF(Y176="","",Y176),IF($BX176=2,"",IF(OR($BX176=0),IF(A176="T_Kyokyu",102000+COUNTIF($BX$3:$BX176,0),""),IF(Y176="","",Y176))))))</f>
        <v>102024</v>
      </c>
      <c r="CP176" s="2" t="str">
        <f>IF($E176=15,IF($F176="S","",IF(Z177=0,"",Z177)),IF($E176=11,IF($F176="P","",IF(Z175=0,"",Z175)),IF($BX176="",IF(Z176="","",Z176),IF($BX176=2,"",IF(OR($BX176=0),IF(B176="T_Sogumi",103000+COUNTIF($BX$3:$BX176,0),""),IF(Z176="","",Z176))))))</f>
        <v/>
      </c>
    </row>
    <row r="177" spans="1:94">
      <c r="A177" s="13" t="s">
        <v>72</v>
      </c>
      <c r="B177" s="48" t="s">
        <v>31</v>
      </c>
      <c r="C177" s="48" t="s">
        <v>209</v>
      </c>
      <c r="D177" s="48" t="s">
        <v>31</v>
      </c>
      <c r="E177" s="15">
        <v>1</v>
      </c>
      <c r="F177" s="15" t="s">
        <v>25</v>
      </c>
      <c r="G177" s="15" t="s">
        <v>26</v>
      </c>
      <c r="H177" s="15" t="s">
        <v>27</v>
      </c>
      <c r="I177" s="18" t="s">
        <v>69</v>
      </c>
      <c r="J177" s="30">
        <v>44139.704409722224</v>
      </c>
      <c r="K177" s="15">
        <v>362</v>
      </c>
      <c r="L177" s="15">
        <v>55551</v>
      </c>
      <c r="M177" s="15">
        <v>0</v>
      </c>
      <c r="N177" s="15">
        <f>IF(AD177="","",94000+COUNTA($AD$3:AD177))</f>
        <v>94159</v>
      </c>
      <c r="O177" s="15" t="s">
        <v>303</v>
      </c>
      <c r="P177" s="15">
        <v>7</v>
      </c>
      <c r="Q177" s="15">
        <v>0</v>
      </c>
      <c r="R177" s="19">
        <v>43987</v>
      </c>
      <c r="S177" s="19"/>
      <c r="T177" s="19"/>
      <c r="U177" s="15"/>
      <c r="V177" s="15"/>
      <c r="W177" s="15"/>
      <c r="X177" s="32">
        <f>IF(R177="","",94500+COUNTA($R$3:R177))</f>
        <v>94593</v>
      </c>
      <c r="Y177" s="32"/>
      <c r="Z177" s="32" t="str">
        <f>IF(T177="","",97500+COUNTA($T$3:T177))</f>
        <v/>
      </c>
      <c r="AA177" s="30">
        <v>44139.704409722224</v>
      </c>
      <c r="AB177" s="32">
        <f>IF(LEN(AD177)&gt;3,1001,"")</f>
        <v>1001</v>
      </c>
      <c r="AC177" s="32">
        <f>IF(AB177="","",COUNTIF($AB$3:AB177,1001))</f>
        <v>139</v>
      </c>
      <c r="AD177" s="19" t="s">
        <v>303</v>
      </c>
      <c r="AE177" s="32">
        <v>7</v>
      </c>
      <c r="AF177" s="19" t="s">
        <v>25</v>
      </c>
      <c r="AG177" s="19" t="s">
        <v>143</v>
      </c>
      <c r="AH177" s="19">
        <v>43987</v>
      </c>
      <c r="AI177" s="19"/>
      <c r="AJ177" s="19"/>
      <c r="AK177" s="19"/>
      <c r="AL177" s="30">
        <v>44138.448310185187</v>
      </c>
      <c r="AM177" s="15">
        <v>0</v>
      </c>
      <c r="AN177" s="15">
        <v>55551</v>
      </c>
      <c r="AO177" s="15" t="s">
        <v>304</v>
      </c>
      <c r="AP177" s="15">
        <v>7</v>
      </c>
      <c r="AQ177" s="15">
        <f>IF(AO177="","",95000+COUNTA($AO$3:AO177))</f>
        <v>95076</v>
      </c>
      <c r="AR177" s="19">
        <v>43987</v>
      </c>
      <c r="AS177" s="30"/>
      <c r="AT177" s="15"/>
      <c r="AU177" s="15"/>
      <c r="AV177" s="15"/>
      <c r="AW177" s="15"/>
      <c r="AX177" s="15"/>
      <c r="AY177" s="15"/>
      <c r="AZ177" s="15" t="str">
        <f>IF(AV177="","",95200+COUNTA($AV$3:AV177))</f>
        <v/>
      </c>
      <c r="BA177" s="15"/>
      <c r="BB177" s="5"/>
      <c r="BC177" s="15"/>
      <c r="BD177" s="3"/>
      <c r="BE177" s="15"/>
      <c r="BF177" s="15"/>
      <c r="BG177" s="15"/>
      <c r="BH177" s="19"/>
      <c r="BI177" s="19"/>
      <c r="BJ177" s="96">
        <v>44140.706956018519</v>
      </c>
      <c r="BK177" s="97" t="str">
        <f>IF(BQ177="","","55551")</f>
        <v>55551</v>
      </c>
      <c r="BL177" s="97">
        <f>IF(BQ177="","",0)</f>
        <v>0</v>
      </c>
      <c r="BM177" s="97">
        <f>IF(BQ177="","",COUNTA($BQ$3:BQ177))</f>
        <v>163</v>
      </c>
      <c r="BN177" s="97" t="str">
        <f>IF(LEN(BQ177)=0,"",IF(BX177=2,O177,IF(A177="T_Tosai",AO177,AV177)))</f>
        <v>1TH 2       P</v>
      </c>
      <c r="BO177" s="97">
        <f>IF(LEN(BQ177)=0,"",IF(BX177=2,P177,IF(A177="T_Tosai",AP177,AW177)))</f>
        <v>7</v>
      </c>
      <c r="BP177" s="97" t="str">
        <f>IF(LEN(BN177)&gt;0,MID(BN177,13,1),"")</f>
        <v>P</v>
      </c>
      <c r="BQ177" s="97" t="s">
        <v>214</v>
      </c>
      <c r="BR177" s="106">
        <f>IF(OR(BX177=2,LEN(BQ177)=0,A177&lt;&gt;"T_Tosai"),"",AR177)</f>
        <v>43987</v>
      </c>
      <c r="BS177" s="106" t="str">
        <f>IF(OR(BX177=2,LEN(BQ177)=0,A177&lt;&gt;"T_Kyokyu"),"",BA177)</f>
        <v/>
      </c>
      <c r="BT177" s="106" t="str">
        <f>IF(OR(BX177=2,LEN(BQ177)=0,B177&lt;&gt;"T_Sogumi"),"",BH177)</f>
        <v/>
      </c>
      <c r="BU177" s="106" t="str">
        <f>IF(OR(BX177=2,LEN(BQ177)=0,B177&lt;&gt;"T_Sogumi"),"",BI177)</f>
        <v/>
      </c>
      <c r="BV177" s="105" t="str">
        <f>IF(OR(BX177=2,LEN(BQ177)=0,A177&lt;&gt;"T_Kyokyu"),"",AX177)</f>
        <v/>
      </c>
      <c r="BW177" s="105" t="str">
        <f>IF(OR(BX177=2,LEN(BQ177)=0,A177&lt;&gt;"T_Kyokyu"),"",AY177)</f>
        <v/>
      </c>
      <c r="BX177" s="107">
        <v>1</v>
      </c>
      <c r="BY177" s="105" t="str">
        <f t="shared" ref="BY177:BY198" si="110">IF(BX177&lt;&gt;1,"",IF(E177=11,AD176,IF(E177=15,AD178,AD177)))</f>
        <v>1TH 2       C</v>
      </c>
      <c r="BZ177" s="30">
        <f t="shared" si="75"/>
        <v>44160.640208333331</v>
      </c>
      <c r="CA177" s="15">
        <f t="shared" si="76"/>
        <v>362</v>
      </c>
      <c r="CB177" s="15">
        <f t="shared" si="77"/>
        <v>55551</v>
      </c>
      <c r="CC177" s="15">
        <f t="shared" si="78"/>
        <v>0</v>
      </c>
      <c r="CD177" s="15">
        <f>IF(E177=15,IF(F177="S","",N178),IF(E177=11,IF(F177="P","",N176),IF(BX177="",IF(N177="","",N177),IF(BX177=2,"",IF(OR(BX177=0),100000+COUNTIF(BX$3:BX177,0),IF(N177="","",N177))))))</f>
        <v>94159</v>
      </c>
      <c r="CE177" s="15" t="str">
        <f t="shared" si="73"/>
        <v>1TH 2       P</v>
      </c>
      <c r="CF177" s="15">
        <f t="shared" si="74"/>
        <v>7</v>
      </c>
      <c r="CG177" s="15">
        <f t="shared" si="79"/>
        <v>0</v>
      </c>
      <c r="CH177" s="19">
        <f t="shared" si="80"/>
        <v>43987</v>
      </c>
      <c r="CI177" s="19" t="str">
        <f t="shared" si="81"/>
        <v/>
      </c>
      <c r="CJ177" s="19" t="str">
        <f t="shared" si="82"/>
        <v/>
      </c>
      <c r="CK177" s="15" t="str">
        <f t="shared" si="83"/>
        <v/>
      </c>
      <c r="CL177" s="15" t="str">
        <f t="shared" si="84"/>
        <v/>
      </c>
      <c r="CM177" s="15" t="str">
        <f t="shared" si="85"/>
        <v/>
      </c>
      <c r="CN177" s="15">
        <f>IF($E177=15,IF($F177="S","",IF(X178=0,"",X178)),IF($E177=11,IF($F177="P","",IF(X176=0,"",X176)),IF($BX177="",IF(X177="","",X177),IF($BX177=2,"",IF(OR($BX177=0),IF(A177="T_Tosai",101000+COUNTIF($BX$3:$BX177,0),""),IF(X177="","",X177))))))</f>
        <v>94593</v>
      </c>
      <c r="CO177" s="15" t="str">
        <f>IF($E177=15,IF($F177="S","",IF(Y178=0,"",Y178)),IF($E177=11,IF($F177="P","",IF(Y176=0,"",Y176)),IF($BX177="",IF(Y177="","",Y177),IF($BX177=2,"",IF(OR($BX177=0),IF(A177="T_Kyokyu",102000+COUNTIF($BX$3:$BX177,0),""),IF(Y177="","",Y177))))))</f>
        <v/>
      </c>
      <c r="CP177" s="15" t="str">
        <f>IF($E177=15,IF($F177="S","",IF(Z178=0,"",Z178)),IF($E177=11,IF($F177="P","",IF(Z176=0,"",Z176)),IF($BX177="",IF(Z177="","",Z177),IF($BX177=2,"",IF(OR($BX177=0),IF(B177="T_Sogumi",103000+COUNTIF($BX$3:$BX177,0),""),IF(Z177="","",Z177))))))</f>
        <v/>
      </c>
    </row>
    <row r="178" spans="1:94">
      <c r="A178" s="7" t="s">
        <v>71</v>
      </c>
      <c r="B178" s="49" t="s">
        <v>31</v>
      </c>
      <c r="C178" s="49" t="s">
        <v>209</v>
      </c>
      <c r="D178" s="49" t="s">
        <v>31</v>
      </c>
      <c r="E178" s="4">
        <v>1</v>
      </c>
      <c r="F178" s="4"/>
      <c r="G178" s="4" t="s">
        <v>28</v>
      </c>
      <c r="H178" s="4"/>
      <c r="I178" s="17" t="s">
        <v>70</v>
      </c>
      <c r="J178" s="4"/>
      <c r="K178" s="4"/>
      <c r="L178" s="4"/>
      <c r="M178" s="4"/>
      <c r="N178" s="4" t="str">
        <f>IF(AD178="","",94000+COUNTA($AD$3:AD178))</f>
        <v/>
      </c>
      <c r="O178" s="4"/>
      <c r="P178" s="4"/>
      <c r="Q178" s="4"/>
      <c r="R178" s="9"/>
      <c r="S178" s="9"/>
      <c r="T178" s="9"/>
      <c r="U178" s="4"/>
      <c r="V178" s="4"/>
      <c r="W178" s="4"/>
      <c r="X178" s="33" t="str">
        <f>IF(R178="","",94500+COUNTA($R$3:R178))</f>
        <v/>
      </c>
      <c r="Y178" s="33"/>
      <c r="Z178" s="33" t="str">
        <f>IF(T178="","",97500+COUNTA($T$3:T178))</f>
        <v/>
      </c>
      <c r="AA178" s="6" t="s">
        <v>134</v>
      </c>
      <c r="AB178" s="33" t="str">
        <f t="shared" ref="AB178:AB204" si="111">IF(LEN(AD178)&gt;3,1001,"")</f>
        <v/>
      </c>
      <c r="AC178" s="33" t="str">
        <f>IF(AB178="","",COUNTIF($AB$3:AB178,1001))</f>
        <v/>
      </c>
      <c r="AD178" s="9"/>
      <c r="AE178" s="33" t="s">
        <v>134</v>
      </c>
      <c r="AF178" s="9" t="s">
        <v>134</v>
      </c>
      <c r="AG178" s="9" t="s">
        <v>134</v>
      </c>
      <c r="AH178" s="9" t="s">
        <v>134</v>
      </c>
      <c r="AI178" s="9"/>
      <c r="AJ178" s="9"/>
      <c r="AK178" s="9"/>
      <c r="AL178" s="6">
        <v>44138.448310185187</v>
      </c>
      <c r="AM178" s="4">
        <v>0</v>
      </c>
      <c r="AN178" s="4">
        <v>55551</v>
      </c>
      <c r="AO178" s="4" t="s">
        <v>305</v>
      </c>
      <c r="AP178" s="4">
        <v>7</v>
      </c>
      <c r="AQ178" s="4">
        <f>IF(AO178="","",95000+COUNTA($AO$3:AO178))</f>
        <v>95077</v>
      </c>
      <c r="AR178" s="9">
        <v>43988</v>
      </c>
      <c r="AS178" s="6"/>
      <c r="AT178" s="4"/>
      <c r="AU178" s="4"/>
      <c r="AV178" s="4"/>
      <c r="AW178" s="4"/>
      <c r="AX178" s="4"/>
      <c r="AY178" s="4"/>
      <c r="AZ178" s="4" t="str">
        <f>IF(AV178="","",95200+COUNTA($AV$3:AV178))</f>
        <v/>
      </c>
      <c r="BA178" s="4"/>
      <c r="BB178" s="6"/>
      <c r="BC178" s="4"/>
      <c r="BD178" s="4"/>
      <c r="BE178" s="4"/>
      <c r="BF178" s="4"/>
      <c r="BG178" s="4"/>
      <c r="BH178" s="9"/>
      <c r="BI178" s="9"/>
      <c r="BJ178" s="100">
        <v>44140.706956018519</v>
      </c>
      <c r="BK178" s="101" t="str">
        <f t="shared" ref="BK178:BK207" si="112">IF(BQ178="","","55551")</f>
        <v>55551</v>
      </c>
      <c r="BL178" s="101">
        <f t="shared" ref="BL178:BL207" si="113">IF(BQ178="","",0)</f>
        <v>0</v>
      </c>
      <c r="BM178" s="101">
        <f>IF(BQ178="","",COUNTA($BQ$3:BQ178))</f>
        <v>164</v>
      </c>
      <c r="BN178" s="101" t="str">
        <f t="shared" ref="BN178:BN207" si="114">IF(LEN(BQ178)=0,"",IF(BX178=2,O178,IF(A178="T_Tosai",AO178,AV178)))</f>
        <v>1TH 2       S</v>
      </c>
      <c r="BO178" s="101">
        <f t="shared" ref="BO178:BO207" si="115">IF(LEN(BQ178)=0,"",IF(BX178=2,P178,IF(A178="T_Tosai",AP178,AW178)))</f>
        <v>7</v>
      </c>
      <c r="BP178" s="101" t="str">
        <f t="shared" ref="BP178:BP207" si="116">IF(LEN(BN178)&gt;0,MID(BN178,13,1),"")</f>
        <v>S</v>
      </c>
      <c r="BQ178" s="101" t="s">
        <v>288</v>
      </c>
      <c r="BR178" s="102">
        <f t="shared" ref="BR178:BR207" si="117">IF(OR(BX178=2,LEN(BQ178)=0,A178&lt;&gt;"T_Tosai"),"",AR178)</f>
        <v>43988</v>
      </c>
      <c r="BS178" s="102" t="str">
        <f t="shared" ref="BS178:BS207" si="118">IF(OR(BX178=2,LEN(BQ178)=0,A178&lt;&gt;"T_Kyokyu"),"",BA178)</f>
        <v/>
      </c>
      <c r="BT178" s="102" t="str">
        <f t="shared" ref="BT178:BT207" si="119">IF(OR(BX178=2,LEN(BQ178)=0,B178&lt;&gt;"T_Sogumi"),"",BH178)</f>
        <v/>
      </c>
      <c r="BU178" s="102" t="str">
        <f t="shared" ref="BU178:BU207" si="120">IF(OR(BX178=2,LEN(BQ178)=0,B178&lt;&gt;"T_Sogumi"),"",BI178)</f>
        <v/>
      </c>
      <c r="BV178" s="101" t="str">
        <f t="shared" ref="BV178:BV207" si="121">IF(OR(BX178=2,LEN(BQ178)=0,A178&lt;&gt;"T_Kyokyu"),"",AX178)</f>
        <v/>
      </c>
      <c r="BW178" s="101" t="str">
        <f t="shared" ref="BW178:BW207" si="122">IF(OR(BX178=2,LEN(BQ178)=0,A178&lt;&gt;"T_Kyokyu"),"",AY178)</f>
        <v/>
      </c>
      <c r="BX178" s="103">
        <v>0</v>
      </c>
      <c r="BY178" s="101" t="str">
        <f t="shared" si="110"/>
        <v/>
      </c>
      <c r="BZ178" s="6">
        <f t="shared" si="75"/>
        <v>44160.640208333331</v>
      </c>
      <c r="CA178" s="4">
        <f t="shared" si="76"/>
        <v>362</v>
      </c>
      <c r="CB178" s="4">
        <f t="shared" si="77"/>
        <v>55551</v>
      </c>
      <c r="CC178" s="4">
        <f t="shared" si="78"/>
        <v>0</v>
      </c>
      <c r="CD178" s="4">
        <f>IF(E178=15,IF(F178="S","",N179),IF(E178=11,IF(F178="P","",N177),IF(BX178="",IF(N178="","",N178),IF(BX178=2,"",IF(OR(BX178=0),100000+COUNTIF(BX$3:BX178,0),IF(N178="","",N178))))))</f>
        <v>100025</v>
      </c>
      <c r="CE178" s="4" t="str">
        <f t="shared" si="73"/>
        <v>1TH 2       S</v>
      </c>
      <c r="CF178" s="4">
        <f t="shared" si="74"/>
        <v>7</v>
      </c>
      <c r="CG178" s="4">
        <f t="shared" si="79"/>
        <v>0</v>
      </c>
      <c r="CH178" s="9">
        <f t="shared" si="80"/>
        <v>43988</v>
      </c>
      <c r="CI178" s="9" t="str">
        <f t="shared" si="81"/>
        <v/>
      </c>
      <c r="CJ178" s="9" t="str">
        <f t="shared" si="82"/>
        <v/>
      </c>
      <c r="CK178" s="4" t="str">
        <f t="shared" si="83"/>
        <v/>
      </c>
      <c r="CL178" s="4" t="str">
        <f t="shared" si="84"/>
        <v/>
      </c>
      <c r="CM178" s="4" t="str">
        <f t="shared" si="85"/>
        <v/>
      </c>
      <c r="CN178" s="4">
        <f>IF($E178=15,IF($F178="S","",IF(X179=0,"",X179)),IF($E178=11,IF($F178="P","",IF(X177=0,"",X177)),IF($BX178="",IF(X178="","",X178),IF($BX178=2,"",IF(OR($BX178=0),IF(A178="T_Tosai",101000+COUNTIF($BX$3:$BX178,0),""),IF(X178="","",X178))))))</f>
        <v>101025</v>
      </c>
      <c r="CO178" s="4" t="str">
        <f>IF($E178=15,IF($F178="S","",IF(Y179=0,"",Y179)),IF($E178=11,IF($F178="P","",IF(Y177=0,"",Y177)),IF($BX178="",IF(Y178="","",Y178),IF($BX178=2,"",IF(OR($BX178=0),IF(A178="T_Kyokyu",102000+COUNTIF($BX$3:$BX178,0),""),IF(Y178="","",Y178))))))</f>
        <v/>
      </c>
      <c r="CP178" s="4" t="str">
        <f>IF($E178=15,IF($F178="S","",IF(Z179=0,"",Z179)),IF($E178=11,IF($F178="P","",IF(Z177=0,"",Z177)),IF($BX178="",IF(Z178="","",Z178),IF($BX178=2,"",IF(OR($BX178=0),IF(B178="T_Sogumi",103000+COUNTIF($BX$3:$BX178,0),""),IF(Z178="","",Z178))))))</f>
        <v/>
      </c>
    </row>
    <row r="179" spans="1:94">
      <c r="A179" s="7" t="s">
        <v>71</v>
      </c>
      <c r="B179" s="49" t="s">
        <v>31</v>
      </c>
      <c r="C179" s="49" t="s">
        <v>209</v>
      </c>
      <c r="D179" s="49" t="s">
        <v>31</v>
      </c>
      <c r="E179" s="2">
        <v>2</v>
      </c>
      <c r="F179" s="2" t="s">
        <v>25</v>
      </c>
      <c r="G179" s="2" t="s">
        <v>26</v>
      </c>
      <c r="H179" s="2" t="s">
        <v>29</v>
      </c>
      <c r="I179" s="14" t="s">
        <v>69</v>
      </c>
      <c r="J179" s="12">
        <v>44139.704409722224</v>
      </c>
      <c r="K179" s="2">
        <v>362</v>
      </c>
      <c r="L179" s="2">
        <v>55551</v>
      </c>
      <c r="M179" s="2">
        <v>0</v>
      </c>
      <c r="N179" s="2">
        <f>IF(AD179="","",94000+COUNTA($AD$3:AD179))</f>
        <v>94160</v>
      </c>
      <c r="O179" s="2" t="s">
        <v>303</v>
      </c>
      <c r="P179" s="2">
        <v>6</v>
      </c>
      <c r="Q179" s="2">
        <v>0</v>
      </c>
      <c r="R179" s="20">
        <v>43989</v>
      </c>
      <c r="S179" s="10"/>
      <c r="T179" s="20"/>
      <c r="U179" s="2"/>
      <c r="V179" s="2"/>
      <c r="W179" s="2"/>
      <c r="X179" s="34">
        <f>IF(R179="","",94500+COUNTA($R$3:R179))</f>
        <v>94594</v>
      </c>
      <c r="Y179" s="35"/>
      <c r="Z179" s="35" t="str">
        <f>IF(T179="","",97500+COUNTA($T$3:T179))</f>
        <v/>
      </c>
      <c r="AA179" s="12">
        <v>44139.704409722224</v>
      </c>
      <c r="AB179" s="35">
        <f t="shared" si="111"/>
        <v>1001</v>
      </c>
      <c r="AC179" s="35">
        <f>IF(AB179="","",COUNTIF($AB$3:AB179,1001))</f>
        <v>140</v>
      </c>
      <c r="AD179" s="10" t="s">
        <v>303</v>
      </c>
      <c r="AE179" s="35">
        <v>6</v>
      </c>
      <c r="AF179" s="10" t="s">
        <v>25</v>
      </c>
      <c r="AG179" s="10" t="s">
        <v>143</v>
      </c>
      <c r="AH179" s="10">
        <v>43989</v>
      </c>
      <c r="AI179" s="10"/>
      <c r="AJ179" s="10"/>
      <c r="AK179" s="10"/>
      <c r="AL179" s="12">
        <v>44138.448310185187</v>
      </c>
      <c r="AM179" s="2">
        <v>0</v>
      </c>
      <c r="AN179" s="2">
        <v>55551</v>
      </c>
      <c r="AO179" s="2" t="s">
        <v>304</v>
      </c>
      <c r="AP179" s="2">
        <v>6</v>
      </c>
      <c r="AQ179" s="3">
        <f>IF(AO179="","",95000+COUNTA($AO$3:AO179))</f>
        <v>95078</v>
      </c>
      <c r="AR179" s="20">
        <v>43989</v>
      </c>
      <c r="AS179" s="38"/>
      <c r="AT179" s="13"/>
      <c r="AU179" s="13"/>
      <c r="AV179" s="13"/>
      <c r="AW179" s="13"/>
      <c r="AX179" s="13"/>
      <c r="AY179" s="13"/>
      <c r="AZ179" s="13" t="str">
        <f>IF(AV179="","",95200+COUNTA($AV$3:AV179))</f>
        <v/>
      </c>
      <c r="BA179" s="13"/>
      <c r="BB179" s="12"/>
      <c r="BC179" s="2"/>
      <c r="BD179" s="2"/>
      <c r="BE179" s="2"/>
      <c r="BF179" s="2"/>
      <c r="BG179" s="3"/>
      <c r="BH179" s="20"/>
      <c r="BI179" s="20"/>
      <c r="BJ179" s="89">
        <v>44140.706956018519</v>
      </c>
      <c r="BK179" s="90" t="str">
        <f t="shared" si="112"/>
        <v>55551</v>
      </c>
      <c r="BL179" s="90">
        <f t="shared" si="113"/>
        <v>0</v>
      </c>
      <c r="BM179" s="90">
        <f>IF(BQ179="","",COUNTA($BQ$3:BQ179))</f>
        <v>165</v>
      </c>
      <c r="BN179" s="90" t="str">
        <f t="shared" si="114"/>
        <v>1TH 2       P</v>
      </c>
      <c r="BO179" s="90">
        <f t="shared" si="115"/>
        <v>6</v>
      </c>
      <c r="BP179" s="90" t="str">
        <f t="shared" si="116"/>
        <v>P</v>
      </c>
      <c r="BQ179" s="90" t="s">
        <v>214</v>
      </c>
      <c r="BR179" s="91">
        <f t="shared" si="117"/>
        <v>43989</v>
      </c>
      <c r="BS179" s="91" t="str">
        <f t="shared" si="118"/>
        <v/>
      </c>
      <c r="BT179" s="91" t="str">
        <f t="shared" si="119"/>
        <v/>
      </c>
      <c r="BU179" s="91" t="str">
        <f t="shared" si="120"/>
        <v/>
      </c>
      <c r="BV179" s="90" t="str">
        <f t="shared" si="121"/>
        <v/>
      </c>
      <c r="BW179" s="90" t="str">
        <f t="shared" si="122"/>
        <v/>
      </c>
      <c r="BX179" s="84">
        <v>1</v>
      </c>
      <c r="BY179" s="90" t="str">
        <f t="shared" si="110"/>
        <v>1TH 2       C</v>
      </c>
      <c r="BZ179" s="12">
        <f t="shared" si="75"/>
        <v>44160.640208333331</v>
      </c>
      <c r="CA179" s="2">
        <f t="shared" si="76"/>
        <v>362</v>
      </c>
      <c r="CB179" s="2">
        <f t="shared" si="77"/>
        <v>55551</v>
      </c>
      <c r="CC179" s="2">
        <f t="shared" si="78"/>
        <v>0</v>
      </c>
      <c r="CD179" s="2">
        <f>IF(E179=15,IF(F179="S","",N180),IF(E179=11,IF(F179="P","",N178),IF(BX179="",IF(N179="","",N179),IF(BX179=2,"",IF(OR(BX179=0),100000+COUNTIF(BX$3:BX179,0),IF(N179="","",N179))))))</f>
        <v>94160</v>
      </c>
      <c r="CE179" s="2" t="str">
        <f t="shared" si="73"/>
        <v>1TH 2       P</v>
      </c>
      <c r="CF179" s="2">
        <f t="shared" si="74"/>
        <v>6</v>
      </c>
      <c r="CG179" s="2">
        <f t="shared" si="79"/>
        <v>0</v>
      </c>
      <c r="CH179" s="10">
        <f t="shared" si="80"/>
        <v>43989</v>
      </c>
      <c r="CI179" s="10" t="str">
        <f t="shared" si="81"/>
        <v/>
      </c>
      <c r="CJ179" s="10" t="str">
        <f t="shared" si="82"/>
        <v/>
      </c>
      <c r="CK179" s="2" t="str">
        <f t="shared" si="83"/>
        <v/>
      </c>
      <c r="CL179" s="2" t="str">
        <f t="shared" si="84"/>
        <v/>
      </c>
      <c r="CM179" s="2" t="str">
        <f t="shared" si="85"/>
        <v/>
      </c>
      <c r="CN179" s="2">
        <f>IF($E179=15,IF($F179="S","",IF(X180=0,"",X180)),IF($E179=11,IF($F179="P","",IF(X178=0,"",X178)),IF($BX179="",IF(X179="","",X179),IF($BX179=2,"",IF(OR($BX179=0),IF(A179="T_Tosai",101000+COUNTIF($BX$3:$BX179,0),""),IF(X179="","",X179))))))</f>
        <v>94594</v>
      </c>
      <c r="CO179" s="2" t="str">
        <f>IF($E179=15,IF($F179="S","",IF(Y180=0,"",Y180)),IF($E179=11,IF($F179="P","",IF(Y178=0,"",Y178)),IF($BX179="",IF(Y179="","",Y179),IF($BX179=2,"",IF(OR($BX179=0),IF(A179="T_Kyokyu",102000+COUNTIF($BX$3:$BX179,0),""),IF(Y179="","",Y179))))))</f>
        <v/>
      </c>
      <c r="CP179" s="2" t="str">
        <f>IF($E179=15,IF($F179="S","",IF(Z180=0,"",Z180)),IF($E179=11,IF($F179="P","",IF(Z178=0,"",Z178)),IF($BX179="",IF(Z179="","",Z179),IF($BX179=2,"",IF(OR($BX179=0),IF(B179="T_Sogumi",103000+COUNTIF($BX$3:$BX179,0),""),IF(Z179="","",Z179))))))</f>
        <v/>
      </c>
    </row>
    <row r="180" spans="1:94">
      <c r="A180" s="7" t="s">
        <v>71</v>
      </c>
      <c r="B180" s="49" t="s">
        <v>31</v>
      </c>
      <c r="C180" s="49" t="s">
        <v>209</v>
      </c>
      <c r="D180" s="49" t="s">
        <v>31</v>
      </c>
      <c r="E180" s="2">
        <v>3</v>
      </c>
      <c r="F180" s="2" t="s">
        <v>25</v>
      </c>
      <c r="G180" s="2" t="s">
        <v>28</v>
      </c>
      <c r="H180" s="2" t="s">
        <v>30</v>
      </c>
      <c r="I180" s="14" t="s">
        <v>69</v>
      </c>
      <c r="J180" s="12">
        <v>44139.704409722224</v>
      </c>
      <c r="K180" s="2">
        <v>362</v>
      </c>
      <c r="L180" s="2">
        <v>55551</v>
      </c>
      <c r="M180" s="2">
        <v>0</v>
      </c>
      <c r="N180" s="2">
        <f>IF(AD180="","",94000+COUNTA($AD$3:AD180))</f>
        <v>94161</v>
      </c>
      <c r="O180" s="2" t="s">
        <v>303</v>
      </c>
      <c r="P180" s="2">
        <v>5</v>
      </c>
      <c r="Q180" s="2">
        <v>0</v>
      </c>
      <c r="R180" s="20">
        <v>43990</v>
      </c>
      <c r="S180" s="10"/>
      <c r="T180" s="20"/>
      <c r="U180" s="2"/>
      <c r="V180" s="2"/>
      <c r="W180" s="2"/>
      <c r="X180" s="34">
        <f>IF(R180="","",94500+COUNTA($R$3:R180))</f>
        <v>94595</v>
      </c>
      <c r="Y180" s="35"/>
      <c r="Z180" s="35" t="str">
        <f>IF(T180="","",97500+COUNTA($T$3:T180))</f>
        <v/>
      </c>
      <c r="AA180" s="12">
        <v>44139.704409722224</v>
      </c>
      <c r="AB180" s="35">
        <f t="shared" si="111"/>
        <v>1001</v>
      </c>
      <c r="AC180" s="35">
        <f>IF(AB180="","",COUNTIF($AB$3:AB180,1001))</f>
        <v>141</v>
      </c>
      <c r="AD180" s="10" t="s">
        <v>303</v>
      </c>
      <c r="AE180" s="35">
        <v>5</v>
      </c>
      <c r="AF180" s="10" t="s">
        <v>25</v>
      </c>
      <c r="AG180" s="10" t="s">
        <v>143</v>
      </c>
      <c r="AH180" s="10">
        <v>43990</v>
      </c>
      <c r="AI180" s="10"/>
      <c r="AJ180" s="10"/>
      <c r="AK180" s="10"/>
      <c r="AL180" s="12">
        <v>44138.448310185187</v>
      </c>
      <c r="AM180" s="2">
        <v>0</v>
      </c>
      <c r="AN180" s="2">
        <v>55551</v>
      </c>
      <c r="AO180" s="2" t="s">
        <v>305</v>
      </c>
      <c r="AP180" s="2">
        <v>5</v>
      </c>
      <c r="AQ180" s="3">
        <f>IF(AO180="","",95000+COUNTA($AO$3:AO180))</f>
        <v>95079</v>
      </c>
      <c r="AR180" s="20">
        <v>43990</v>
      </c>
      <c r="AS180" s="38"/>
      <c r="AT180" s="13"/>
      <c r="AU180" s="13"/>
      <c r="AV180" s="13"/>
      <c r="AW180" s="13"/>
      <c r="AX180" s="13"/>
      <c r="AY180" s="13"/>
      <c r="AZ180" s="13" t="str">
        <f>IF(AV180="","",95200+COUNTA($AV$3:AV180))</f>
        <v/>
      </c>
      <c r="BA180" s="13"/>
      <c r="BB180" s="12"/>
      <c r="BC180" s="2"/>
      <c r="BD180" s="2"/>
      <c r="BE180" s="2"/>
      <c r="BF180" s="2"/>
      <c r="BG180" s="3"/>
      <c r="BH180" s="20"/>
      <c r="BI180" s="20"/>
      <c r="BJ180" s="89">
        <v>44140.706956018519</v>
      </c>
      <c r="BK180" s="90" t="str">
        <f t="shared" si="112"/>
        <v>55551</v>
      </c>
      <c r="BL180" s="90">
        <f t="shared" si="113"/>
        <v>0</v>
      </c>
      <c r="BM180" s="90">
        <f>IF(BQ180="","",COUNTA($BQ$3:BQ180))</f>
        <v>166</v>
      </c>
      <c r="BN180" s="90" t="str">
        <f t="shared" si="114"/>
        <v>1TH 2       S</v>
      </c>
      <c r="BO180" s="90">
        <f t="shared" si="115"/>
        <v>5</v>
      </c>
      <c r="BP180" s="90" t="str">
        <f t="shared" si="116"/>
        <v>S</v>
      </c>
      <c r="BQ180" s="90" t="s">
        <v>214</v>
      </c>
      <c r="BR180" s="91">
        <f t="shared" si="117"/>
        <v>43990</v>
      </c>
      <c r="BS180" s="91" t="str">
        <f t="shared" si="118"/>
        <v/>
      </c>
      <c r="BT180" s="91" t="str">
        <f t="shared" si="119"/>
        <v/>
      </c>
      <c r="BU180" s="91" t="str">
        <f t="shared" si="120"/>
        <v/>
      </c>
      <c r="BV180" s="90" t="str">
        <f t="shared" si="121"/>
        <v/>
      </c>
      <c r="BW180" s="90" t="str">
        <f t="shared" si="122"/>
        <v/>
      </c>
      <c r="BX180" s="84">
        <v>1</v>
      </c>
      <c r="BY180" s="90" t="str">
        <f t="shared" si="110"/>
        <v>1TH 2       C</v>
      </c>
      <c r="BZ180" s="12">
        <f t="shared" si="75"/>
        <v>44160.640208333331</v>
      </c>
      <c r="CA180" s="2">
        <f t="shared" si="76"/>
        <v>362</v>
      </c>
      <c r="CB180" s="2">
        <f t="shared" si="77"/>
        <v>55551</v>
      </c>
      <c r="CC180" s="2">
        <f t="shared" si="78"/>
        <v>0</v>
      </c>
      <c r="CD180" s="2">
        <f>IF(E180=15,IF(F180="S","",N181),IF(E180=11,IF(F180="P","",N179),IF(BX180="",IF(N180="","",N180),IF(BX180=2,"",IF(OR(BX180=0),100000+COUNTIF(BX$3:BX180,0),IF(N180="","",N180))))))</f>
        <v>94161</v>
      </c>
      <c r="CE180" s="2" t="str">
        <f t="shared" si="73"/>
        <v>1TH 2       S</v>
      </c>
      <c r="CF180" s="2">
        <f t="shared" si="74"/>
        <v>5</v>
      </c>
      <c r="CG180" s="2">
        <f t="shared" si="79"/>
        <v>0</v>
      </c>
      <c r="CH180" s="10">
        <f t="shared" si="80"/>
        <v>43990</v>
      </c>
      <c r="CI180" s="10" t="str">
        <f t="shared" si="81"/>
        <v/>
      </c>
      <c r="CJ180" s="10" t="str">
        <f t="shared" si="82"/>
        <v/>
      </c>
      <c r="CK180" s="2" t="str">
        <f t="shared" si="83"/>
        <v/>
      </c>
      <c r="CL180" s="2" t="str">
        <f t="shared" si="84"/>
        <v/>
      </c>
      <c r="CM180" s="2" t="str">
        <f t="shared" si="85"/>
        <v/>
      </c>
      <c r="CN180" s="2">
        <f>IF($E180=15,IF($F180="S","",IF(X181=0,"",X181)),IF($E180=11,IF($F180="P","",IF(X179=0,"",X179)),IF($BX180="",IF(X180="","",X180),IF($BX180=2,"",IF(OR($BX180=0),IF(A180="T_Tosai",101000+COUNTIF($BX$3:$BX180,0),""),IF(X180="","",X180))))))</f>
        <v>94595</v>
      </c>
      <c r="CO180" s="2" t="str">
        <f>IF($E180=15,IF($F180="S","",IF(Y181=0,"",Y181)),IF($E180=11,IF($F180="P","",IF(Y179=0,"",Y179)),IF($BX180="",IF(Y180="","",Y180),IF($BX180=2,"",IF(OR($BX180=0),IF(A180="T_Kyokyu",102000+COUNTIF($BX$3:$BX180,0),""),IF(Y180="","",Y180))))))</f>
        <v/>
      </c>
      <c r="CP180" s="2" t="str">
        <f>IF($E180=15,IF($F180="S","",IF(Z181=0,"",Z181)),IF($E180=11,IF($F180="P","",IF(Z179=0,"",Z179)),IF($BX180="",IF(Z180="","",Z180),IF($BX180=2,"",IF(OR($BX180=0),IF(B180="T_Sogumi",103000+COUNTIF($BX$3:$BX180,0),""),IF(Z180="","",Z180))))))</f>
        <v/>
      </c>
    </row>
    <row r="181" spans="1:94">
      <c r="A181" s="7" t="s">
        <v>71</v>
      </c>
      <c r="B181" s="49" t="s">
        <v>31</v>
      </c>
      <c r="C181" s="49" t="s">
        <v>209</v>
      </c>
      <c r="D181" s="49" t="s">
        <v>31</v>
      </c>
      <c r="E181" s="2">
        <v>4</v>
      </c>
      <c r="F181" s="2" t="s">
        <v>25</v>
      </c>
      <c r="G181" s="2" t="s">
        <v>31</v>
      </c>
      <c r="H181" s="2" t="s">
        <v>32</v>
      </c>
      <c r="I181" s="14" t="s">
        <v>70</v>
      </c>
      <c r="J181" s="12">
        <v>44139.704409722224</v>
      </c>
      <c r="K181" s="2">
        <v>362</v>
      </c>
      <c r="L181" s="2">
        <v>55551</v>
      </c>
      <c r="M181" s="2">
        <v>0</v>
      </c>
      <c r="N181" s="2">
        <f>IF(AD181="","",94000+COUNTA($AD$3:AD181))</f>
        <v>94162</v>
      </c>
      <c r="O181" s="2" t="s">
        <v>303</v>
      </c>
      <c r="P181" s="2">
        <v>4</v>
      </c>
      <c r="Q181" s="2">
        <v>0</v>
      </c>
      <c r="R181" s="10">
        <v>43991</v>
      </c>
      <c r="S181" s="10"/>
      <c r="T181" s="10"/>
      <c r="U181" s="2"/>
      <c r="V181" s="2"/>
      <c r="W181" s="2"/>
      <c r="X181" s="35">
        <f>IF(R181="","",94500+COUNTA($R$3:R181))</f>
        <v>94596</v>
      </c>
      <c r="Y181" s="35"/>
      <c r="Z181" s="35" t="str">
        <f>IF(T181="","",97500+COUNTA($T$3:T181))</f>
        <v/>
      </c>
      <c r="AA181" s="12">
        <v>44139.704409722224</v>
      </c>
      <c r="AB181" s="35">
        <f t="shared" si="111"/>
        <v>1001</v>
      </c>
      <c r="AC181" s="35">
        <f>IF(AB181="","",COUNTIF($AB$3:AB181,1001))</f>
        <v>142</v>
      </c>
      <c r="AD181" s="10" t="s">
        <v>303</v>
      </c>
      <c r="AE181" s="35">
        <v>4</v>
      </c>
      <c r="AF181" s="10" t="s">
        <v>25</v>
      </c>
      <c r="AG181" s="10" t="s">
        <v>143</v>
      </c>
      <c r="AH181" s="10">
        <v>43991</v>
      </c>
      <c r="AI181" s="10"/>
      <c r="AJ181" s="10"/>
      <c r="AK181" s="10"/>
      <c r="AL181" s="12"/>
      <c r="AM181" s="2"/>
      <c r="AN181" s="2"/>
      <c r="AO181" s="2"/>
      <c r="AP181" s="2"/>
      <c r="AQ181" s="3" t="str">
        <f>IF(AO181="","",95000+COUNTA($AO$3:AO181))</f>
        <v/>
      </c>
      <c r="AR181" s="20"/>
      <c r="AS181" s="38"/>
      <c r="AT181" s="13"/>
      <c r="AU181" s="13"/>
      <c r="AV181" s="13"/>
      <c r="AW181" s="13"/>
      <c r="AX181" s="13"/>
      <c r="AY181" s="13"/>
      <c r="AZ181" s="13" t="str">
        <f>IF(AV181="","",95200+COUNTA($AV$3:AV181))</f>
        <v/>
      </c>
      <c r="BA181" s="13"/>
      <c r="BB181" s="12"/>
      <c r="BC181" s="2"/>
      <c r="BD181" s="2"/>
      <c r="BE181" s="2"/>
      <c r="BF181" s="2"/>
      <c r="BG181" s="3"/>
      <c r="BH181" s="20"/>
      <c r="BI181" s="20"/>
      <c r="BJ181" s="89">
        <v>44140.706956018519</v>
      </c>
      <c r="BK181" s="90" t="str">
        <f t="shared" si="112"/>
        <v>55551</v>
      </c>
      <c r="BL181" s="90">
        <f t="shared" si="113"/>
        <v>0</v>
      </c>
      <c r="BM181" s="90">
        <f>IF(BQ181="","",COUNTA($BQ$3:BQ181))</f>
        <v>167</v>
      </c>
      <c r="BN181" s="90" t="str">
        <f t="shared" si="114"/>
        <v>1TH 2       C</v>
      </c>
      <c r="BO181" s="90">
        <f t="shared" si="115"/>
        <v>4</v>
      </c>
      <c r="BP181" s="90" t="str">
        <f t="shared" si="116"/>
        <v>C</v>
      </c>
      <c r="BQ181" s="90" t="s">
        <v>215</v>
      </c>
      <c r="BR181" s="91" t="str">
        <f t="shared" si="117"/>
        <v/>
      </c>
      <c r="BS181" s="91" t="str">
        <f t="shared" si="118"/>
        <v/>
      </c>
      <c r="BT181" s="91" t="str">
        <f t="shared" si="119"/>
        <v/>
      </c>
      <c r="BU181" s="91" t="str">
        <f t="shared" si="120"/>
        <v/>
      </c>
      <c r="BV181" s="90" t="str">
        <f t="shared" si="121"/>
        <v/>
      </c>
      <c r="BW181" s="90" t="str">
        <f t="shared" si="122"/>
        <v/>
      </c>
      <c r="BX181" s="84">
        <v>2</v>
      </c>
      <c r="BY181" s="90" t="str">
        <f t="shared" si="110"/>
        <v/>
      </c>
      <c r="BZ181" s="12" t="str">
        <f t="shared" si="75"/>
        <v/>
      </c>
      <c r="CA181" s="2" t="str">
        <f t="shared" si="76"/>
        <v/>
      </c>
      <c r="CB181" s="2" t="str">
        <f t="shared" si="77"/>
        <v/>
      </c>
      <c r="CC181" s="2" t="str">
        <f t="shared" si="78"/>
        <v/>
      </c>
      <c r="CD181" s="2" t="str">
        <f>IF(E181=15,IF(F181="S","",N182),IF(E181=11,IF(F181="P","",N180),IF(BX181="",IF(N181="","",N181),IF(BX181=2,"",IF(OR(BX181=0),100000+COUNTIF(BX$3:BX181,0),IF(N181="","",N181))))))</f>
        <v/>
      </c>
      <c r="CE181" s="2" t="str">
        <f t="shared" si="73"/>
        <v/>
      </c>
      <c r="CF181" s="2" t="str">
        <f t="shared" si="74"/>
        <v/>
      </c>
      <c r="CG181" s="2" t="str">
        <f t="shared" si="79"/>
        <v/>
      </c>
      <c r="CH181" s="10" t="str">
        <f t="shared" si="80"/>
        <v/>
      </c>
      <c r="CI181" s="10" t="str">
        <f t="shared" si="81"/>
        <v/>
      </c>
      <c r="CJ181" s="10" t="str">
        <f t="shared" si="82"/>
        <v/>
      </c>
      <c r="CK181" s="2" t="str">
        <f t="shared" si="83"/>
        <v/>
      </c>
      <c r="CL181" s="2" t="str">
        <f t="shared" si="84"/>
        <v/>
      </c>
      <c r="CM181" s="2" t="str">
        <f t="shared" si="85"/>
        <v/>
      </c>
      <c r="CN181" s="2" t="str">
        <f>IF($E181=15,IF($F181="S","",IF(X182=0,"",X182)),IF($E181=11,IF($F181="P","",IF(X180=0,"",X180)),IF($BX181="",IF(X181="","",X181),IF($BX181=2,"",IF(OR($BX181=0),IF(A181="T_Tosai",101000+COUNTIF($BX$3:$BX181,0),""),IF(X181="","",X181))))))</f>
        <v/>
      </c>
      <c r="CO181" s="2" t="str">
        <f>IF($E181=15,IF($F181="S","",IF(Y182=0,"",Y182)),IF($E181=11,IF($F181="P","",IF(Y180=0,"",Y180)),IF($BX181="",IF(Y181="","",Y181),IF($BX181=2,"",IF(OR($BX181=0),IF(A181="T_Kyokyu",102000+COUNTIF($BX$3:$BX181,0),""),IF(Y181="","",Y181))))))</f>
        <v/>
      </c>
      <c r="CP181" s="2" t="str">
        <f>IF($E181=15,IF($F181="S","",IF(Z182=0,"",Z182)),IF($E181=11,IF($F181="P","",IF(Z180=0,"",Z180)),IF($BX181="",IF(Z181="","",Z181),IF($BX181=2,"",IF(OR($BX181=0),IF(B181="T_Sogumi",103000+COUNTIF($BX$3:$BX181,0),""),IF(Z181="","",Z181))))))</f>
        <v/>
      </c>
    </row>
    <row r="182" spans="1:94">
      <c r="A182" s="7" t="s">
        <v>71</v>
      </c>
      <c r="B182" s="49" t="s">
        <v>31</v>
      </c>
      <c r="C182" s="49" t="s">
        <v>209</v>
      </c>
      <c r="D182" s="49" t="s">
        <v>31</v>
      </c>
      <c r="E182" s="3">
        <v>5</v>
      </c>
      <c r="F182" s="3" t="s">
        <v>26</v>
      </c>
      <c r="G182" s="3" t="s">
        <v>25</v>
      </c>
      <c r="H182" s="3" t="s">
        <v>33</v>
      </c>
      <c r="I182" s="16" t="s">
        <v>69</v>
      </c>
      <c r="J182" s="5">
        <v>44139.704409722224</v>
      </c>
      <c r="K182" s="3">
        <v>362</v>
      </c>
      <c r="L182" s="3">
        <v>55551</v>
      </c>
      <c r="M182" s="3">
        <v>0</v>
      </c>
      <c r="N182" s="3">
        <f>IF(AD182="","",94000+COUNTA($AD$3:AD182))</f>
        <v>94163</v>
      </c>
      <c r="O182" s="3" t="s">
        <v>304</v>
      </c>
      <c r="P182" s="3">
        <v>2</v>
      </c>
      <c r="Q182" s="3">
        <v>0</v>
      </c>
      <c r="R182" s="8">
        <v>43991</v>
      </c>
      <c r="S182" s="8"/>
      <c r="T182" s="8"/>
      <c r="U182" s="3"/>
      <c r="V182" s="3"/>
      <c r="W182" s="3"/>
      <c r="X182" s="36">
        <f>IF(R182="","",94500+COUNTA($R$3:R182))</f>
        <v>94597</v>
      </c>
      <c r="Y182" s="36"/>
      <c r="Z182" s="36" t="str">
        <f>IF(T182="","",97500+COUNTA($T$3:T182))</f>
        <v/>
      </c>
      <c r="AA182" s="5">
        <v>44139.704409722224</v>
      </c>
      <c r="AB182" s="36">
        <f t="shared" si="111"/>
        <v>1001</v>
      </c>
      <c r="AC182" s="36">
        <f>IF(AB182="","",COUNTIF($AB$3:AB182,1001))</f>
        <v>143</v>
      </c>
      <c r="AD182" s="8" t="s">
        <v>304</v>
      </c>
      <c r="AE182" s="36">
        <v>2</v>
      </c>
      <c r="AF182" s="8" t="s">
        <v>26</v>
      </c>
      <c r="AG182" s="8" t="s">
        <v>143</v>
      </c>
      <c r="AH182" s="8">
        <v>43991</v>
      </c>
      <c r="AI182" s="8"/>
      <c r="AJ182" s="8"/>
      <c r="AK182" s="8"/>
      <c r="AL182" s="5">
        <v>44138.448310185187</v>
      </c>
      <c r="AM182" s="3">
        <v>0</v>
      </c>
      <c r="AN182" s="3">
        <v>55551</v>
      </c>
      <c r="AO182" s="3" t="s">
        <v>303</v>
      </c>
      <c r="AP182" s="3">
        <v>2</v>
      </c>
      <c r="AQ182" s="3">
        <f>IF(AO182="","",95000+COUNTA($AO$3:AO182))</f>
        <v>95080</v>
      </c>
      <c r="AR182" s="8">
        <v>43991</v>
      </c>
      <c r="AS182" s="5"/>
      <c r="AT182" s="3"/>
      <c r="AU182" s="3"/>
      <c r="AV182" s="3"/>
      <c r="AW182" s="3"/>
      <c r="AX182" s="3"/>
      <c r="AY182" s="3"/>
      <c r="AZ182" s="3" t="str">
        <f>IF(AV182="","",95200+COUNTA($AV$3:AV182))</f>
        <v/>
      </c>
      <c r="BA182" s="3"/>
      <c r="BB182" s="5"/>
      <c r="BC182" s="3"/>
      <c r="BD182" s="3"/>
      <c r="BE182" s="3"/>
      <c r="BF182" s="3"/>
      <c r="BG182" s="3"/>
      <c r="BH182" s="8"/>
      <c r="BI182" s="8"/>
      <c r="BJ182" s="96">
        <v>44140.706956018519</v>
      </c>
      <c r="BK182" s="97" t="str">
        <f t="shared" si="112"/>
        <v>55551</v>
      </c>
      <c r="BL182" s="97">
        <f t="shared" si="113"/>
        <v>0</v>
      </c>
      <c r="BM182" s="97">
        <f>IF(BQ182="","",COUNTA($BQ$3:BQ182))</f>
        <v>168</v>
      </c>
      <c r="BN182" s="97" t="str">
        <f t="shared" si="114"/>
        <v>1TH 2       C</v>
      </c>
      <c r="BO182" s="97">
        <f t="shared" si="115"/>
        <v>2</v>
      </c>
      <c r="BP182" s="97" t="str">
        <f t="shared" si="116"/>
        <v>C</v>
      </c>
      <c r="BQ182" s="97" t="s">
        <v>216</v>
      </c>
      <c r="BR182" s="98">
        <f t="shared" si="117"/>
        <v>43991</v>
      </c>
      <c r="BS182" s="98" t="str">
        <f t="shared" si="118"/>
        <v/>
      </c>
      <c r="BT182" s="98" t="str">
        <f t="shared" si="119"/>
        <v/>
      </c>
      <c r="BU182" s="98" t="str">
        <f t="shared" si="120"/>
        <v/>
      </c>
      <c r="BV182" s="97" t="str">
        <f t="shared" si="121"/>
        <v/>
      </c>
      <c r="BW182" s="97" t="str">
        <f t="shared" si="122"/>
        <v/>
      </c>
      <c r="BX182" s="99">
        <v>1</v>
      </c>
      <c r="BY182" s="97" t="str">
        <f t="shared" si="110"/>
        <v>1TH 2       P</v>
      </c>
      <c r="BZ182" s="5">
        <f t="shared" si="75"/>
        <v>44160.640208333331</v>
      </c>
      <c r="CA182" s="3">
        <f t="shared" si="76"/>
        <v>362</v>
      </c>
      <c r="CB182" s="3">
        <f t="shared" si="77"/>
        <v>55551</v>
      </c>
      <c r="CC182" s="3">
        <f t="shared" si="78"/>
        <v>0</v>
      </c>
      <c r="CD182" s="3">
        <f>IF(E182=15,IF(F182="S","",N183),IF(E182=11,IF(F182="P","",N181),IF(BX182="",IF(N182="","",N182),IF(BX182=2,"",IF(OR(BX182=0),100000+COUNTIF(BX$3:BX182,0),IF(N182="","",N182))))))</f>
        <v>94163</v>
      </c>
      <c r="CE182" s="3" t="str">
        <f t="shared" si="73"/>
        <v>1TH 2       C</v>
      </c>
      <c r="CF182" s="3">
        <f t="shared" si="74"/>
        <v>2</v>
      </c>
      <c r="CG182" s="3">
        <f t="shared" si="79"/>
        <v>0</v>
      </c>
      <c r="CH182" s="8">
        <f t="shared" si="80"/>
        <v>43991</v>
      </c>
      <c r="CI182" s="8" t="str">
        <f t="shared" si="81"/>
        <v/>
      </c>
      <c r="CJ182" s="8" t="str">
        <f t="shared" si="82"/>
        <v/>
      </c>
      <c r="CK182" s="3" t="str">
        <f t="shared" si="83"/>
        <v/>
      </c>
      <c r="CL182" s="3" t="str">
        <f t="shared" si="84"/>
        <v/>
      </c>
      <c r="CM182" s="3" t="str">
        <f t="shared" si="85"/>
        <v/>
      </c>
      <c r="CN182" s="3">
        <f>IF($E182=15,IF($F182="S","",IF(X183=0,"",X183)),IF($E182=11,IF($F182="P","",IF(X181=0,"",X181)),IF($BX182="",IF(X182="","",X182),IF($BX182=2,"",IF(OR($BX182=0),IF(A182="T_Tosai",101000+COUNTIF($BX$3:$BX182,0),""),IF(X182="","",X182))))))</f>
        <v>94597</v>
      </c>
      <c r="CO182" s="3" t="str">
        <f>IF($E182=15,IF($F182="S","",IF(Y183=0,"",Y183)),IF($E182=11,IF($F182="P","",IF(Y181=0,"",Y181)),IF($BX182="",IF(Y182="","",Y182),IF($BX182=2,"",IF(OR($BX182=0),IF(A182="T_Kyokyu",102000+COUNTIF($BX$3:$BX182,0),""),IF(Y182="","",Y182))))))</f>
        <v/>
      </c>
      <c r="CP182" s="3" t="str">
        <f>IF($E182=15,IF($F182="S","",IF(Z183=0,"",Z183)),IF($E182=11,IF($F182="P","",IF(Z181=0,"",Z181)),IF($BX182="",IF(Z182="","",Z182),IF($BX182=2,"",IF(OR($BX182=0),IF(B182="T_Sogumi",103000+COUNTIF($BX$3:$BX182,0),""),IF(Z182="","",Z182))))))</f>
        <v/>
      </c>
    </row>
    <row r="183" spans="1:94">
      <c r="A183" s="7" t="s">
        <v>71</v>
      </c>
      <c r="B183" s="49" t="s">
        <v>31</v>
      </c>
      <c r="C183" s="49" t="s">
        <v>209</v>
      </c>
      <c r="D183" s="49" t="s">
        <v>31</v>
      </c>
      <c r="E183" s="4">
        <v>5</v>
      </c>
      <c r="F183" s="4" t="s">
        <v>28</v>
      </c>
      <c r="G183" s="4"/>
      <c r="H183" s="4"/>
      <c r="I183" s="17" t="s">
        <v>70</v>
      </c>
      <c r="J183" s="6">
        <v>44139.704409722224</v>
      </c>
      <c r="K183" s="4">
        <v>362</v>
      </c>
      <c r="L183" s="4">
        <v>55551</v>
      </c>
      <c r="M183" s="4">
        <v>0</v>
      </c>
      <c r="N183" s="4">
        <f>IF(AD183="","",94000+COUNTA($AD$3:AD183))</f>
        <v>94164</v>
      </c>
      <c r="O183" s="4" t="s">
        <v>305</v>
      </c>
      <c r="P183" s="4">
        <v>2</v>
      </c>
      <c r="Q183" s="4">
        <v>0</v>
      </c>
      <c r="R183" s="9">
        <v>43991</v>
      </c>
      <c r="S183" s="9"/>
      <c r="T183" s="9"/>
      <c r="U183" s="4"/>
      <c r="V183" s="4"/>
      <c r="W183" s="4"/>
      <c r="X183" s="33">
        <f>IF(R183="","",94500+COUNTA($R$3:R183))</f>
        <v>94598</v>
      </c>
      <c r="Y183" s="33"/>
      <c r="Z183" s="33" t="str">
        <f>IF(T183="","",97500+COUNTA($T$3:T183))</f>
        <v/>
      </c>
      <c r="AA183" s="6">
        <v>44139.704409722224</v>
      </c>
      <c r="AB183" s="33">
        <f t="shared" si="111"/>
        <v>1001</v>
      </c>
      <c r="AC183" s="33">
        <f>IF(AB183="","",COUNTIF($AB$3:AB183,1001))</f>
        <v>144</v>
      </c>
      <c r="AD183" s="9" t="s">
        <v>305</v>
      </c>
      <c r="AE183" s="33">
        <v>2</v>
      </c>
      <c r="AF183" s="9" t="s">
        <v>28</v>
      </c>
      <c r="AG183" s="9" t="s">
        <v>143</v>
      </c>
      <c r="AH183" s="9">
        <v>43991</v>
      </c>
      <c r="AI183" s="9"/>
      <c r="AJ183" s="9"/>
      <c r="AK183" s="9"/>
      <c r="AL183" s="6"/>
      <c r="AM183" s="4"/>
      <c r="AN183" s="4"/>
      <c r="AO183" s="4"/>
      <c r="AP183" s="4"/>
      <c r="AQ183" s="4" t="str">
        <f>IF(AO183="","",95000+COUNTA($AO$3:AO183))</f>
        <v/>
      </c>
      <c r="AR183" s="9"/>
      <c r="AS183" s="6"/>
      <c r="AT183" s="4"/>
      <c r="AU183" s="4"/>
      <c r="AV183" s="4"/>
      <c r="AW183" s="4"/>
      <c r="AX183" s="4"/>
      <c r="AY183" s="4"/>
      <c r="AZ183" s="4" t="str">
        <f>IF(AV183="","",95200+COUNTA($AV$3:AV183))</f>
        <v/>
      </c>
      <c r="BA183" s="4"/>
      <c r="BB183" s="6"/>
      <c r="BC183" s="4"/>
      <c r="BD183" s="4"/>
      <c r="BE183" s="4"/>
      <c r="BF183" s="4"/>
      <c r="BG183" s="4"/>
      <c r="BH183" s="9"/>
      <c r="BI183" s="9"/>
      <c r="BJ183" s="100">
        <v>44140.706956018519</v>
      </c>
      <c r="BK183" s="101" t="str">
        <f t="shared" si="112"/>
        <v>55551</v>
      </c>
      <c r="BL183" s="101">
        <f t="shared" si="113"/>
        <v>0</v>
      </c>
      <c r="BM183" s="101">
        <f>IF(BQ183="","",COUNTA($BQ$3:BQ183))</f>
        <v>169</v>
      </c>
      <c r="BN183" s="101" t="str">
        <f t="shared" si="114"/>
        <v>1TH 2       S</v>
      </c>
      <c r="BO183" s="101">
        <f t="shared" si="115"/>
        <v>2</v>
      </c>
      <c r="BP183" s="101" t="str">
        <f t="shared" si="116"/>
        <v>S</v>
      </c>
      <c r="BQ183" s="101" t="s">
        <v>346</v>
      </c>
      <c r="BR183" s="102" t="str">
        <f t="shared" si="117"/>
        <v/>
      </c>
      <c r="BS183" s="102" t="str">
        <f t="shared" si="118"/>
        <v/>
      </c>
      <c r="BT183" s="102" t="str">
        <f t="shared" si="119"/>
        <v/>
      </c>
      <c r="BU183" s="102" t="str">
        <f t="shared" si="120"/>
        <v/>
      </c>
      <c r="BV183" s="101" t="str">
        <f t="shared" si="121"/>
        <v/>
      </c>
      <c r="BW183" s="101" t="str">
        <f t="shared" si="122"/>
        <v/>
      </c>
      <c r="BX183" s="103">
        <v>2</v>
      </c>
      <c r="BY183" s="101" t="str">
        <f t="shared" si="110"/>
        <v/>
      </c>
      <c r="BZ183" s="6" t="str">
        <f t="shared" si="75"/>
        <v/>
      </c>
      <c r="CA183" s="4" t="str">
        <f t="shared" si="76"/>
        <v/>
      </c>
      <c r="CB183" s="4" t="str">
        <f t="shared" si="77"/>
        <v/>
      </c>
      <c r="CC183" s="4" t="str">
        <f t="shared" si="78"/>
        <v/>
      </c>
      <c r="CD183" s="4" t="str">
        <f>IF(E183=15,IF(F183="S","",N184),IF(E183=11,IF(F183="P","",N182),IF(BX183="",IF(N183="","",N183),IF(BX183=2,"",IF(OR(BX183=0),100000+COUNTIF(BX$3:BX183,0),IF(N183="","",N183))))))</f>
        <v/>
      </c>
      <c r="CE183" s="4" t="str">
        <f t="shared" ref="CE183:CE235" si="123">IF(E183=15,IF(F183="S","",IF(A183="T_Tosai",AO183,AV183)),IF(E183=11,IF(F183="P","",IF(A183="T_Tosai",AO183,AV183)),IF(BX183="",IF(O183="","",O183),IF(BX183=2,"",IF(OR(BX183=0,BX183=1),IF(A183="T_Tosai",AO183,AV183),IF(O183="","",O183))))))</f>
        <v/>
      </c>
      <c r="CF183" s="4" t="str">
        <f t="shared" ref="CF183:CF235" si="124">IF(E183=15,IF(F183="S","",IF(A183="T_Tosai",AP183,AW183)),IF(E183=11,IF(F183="P","",IF(A183="T_Tosai",AP183,AW183)),IF(BX183="",IF(P183="","",P183),IF(BX183=2,"",IF(OR(BX183=0,BX183=1),IF(A183="T_Tosai",AP183,AW183),IF(P183="","",P183))))))</f>
        <v/>
      </c>
      <c r="CG183" s="4" t="str">
        <f t="shared" si="79"/>
        <v/>
      </c>
      <c r="CH183" s="9" t="str">
        <f t="shared" si="80"/>
        <v/>
      </c>
      <c r="CI183" s="9" t="str">
        <f t="shared" si="81"/>
        <v/>
      </c>
      <c r="CJ183" s="9" t="str">
        <f t="shared" si="82"/>
        <v/>
      </c>
      <c r="CK183" s="4" t="str">
        <f t="shared" si="83"/>
        <v/>
      </c>
      <c r="CL183" s="4" t="str">
        <f t="shared" si="84"/>
        <v/>
      </c>
      <c r="CM183" s="4" t="str">
        <f t="shared" si="85"/>
        <v/>
      </c>
      <c r="CN183" s="4" t="str">
        <f>IF($E183=15,IF($F183="S","",IF(X184=0,"",X184)),IF($E183=11,IF($F183="P","",IF(X182=0,"",X182)),IF($BX183="",IF(X183="","",X183),IF($BX183=2,"",IF(OR($BX183=0),IF(A183="T_Tosai",101000+COUNTIF($BX$3:$BX183,0),""),IF(X183="","",X183))))))</f>
        <v/>
      </c>
      <c r="CO183" s="4" t="str">
        <f>IF($E183=15,IF($F183="S","",IF(Y184=0,"",Y184)),IF($E183=11,IF($F183="P","",IF(Y182=0,"",Y182)),IF($BX183="",IF(Y183="","",Y183),IF($BX183=2,"",IF(OR($BX183=0),IF(A183="T_Kyokyu",102000+COUNTIF($BX$3:$BX183,0),""),IF(Y183="","",Y183))))))</f>
        <v/>
      </c>
      <c r="CP183" s="4" t="str">
        <f>IF($E183=15,IF($F183="S","",IF(Z184=0,"",Z184)),IF($E183=11,IF($F183="P","",IF(Z182=0,"",Z182)),IF($BX183="",IF(Z183="","",Z183),IF($BX183=2,"",IF(OR($BX183=0),IF(B183="T_Sogumi",103000+COUNTIF($BX$3:$BX183,0),""),IF(Z183="","",Z183))))))</f>
        <v/>
      </c>
    </row>
    <row r="184" spans="1:94">
      <c r="A184" s="7" t="s">
        <v>71</v>
      </c>
      <c r="B184" s="49" t="s">
        <v>31</v>
      </c>
      <c r="C184" s="49" t="s">
        <v>209</v>
      </c>
      <c r="D184" s="49" t="s">
        <v>31</v>
      </c>
      <c r="E184" s="3">
        <v>6</v>
      </c>
      <c r="F184" s="3" t="s">
        <v>26</v>
      </c>
      <c r="G184" s="3" t="s">
        <v>26</v>
      </c>
      <c r="H184" s="3" t="s">
        <v>34</v>
      </c>
      <c r="I184" s="16" t="s">
        <v>69</v>
      </c>
      <c r="J184" s="5">
        <v>44139.704409722224</v>
      </c>
      <c r="K184" s="3">
        <v>362</v>
      </c>
      <c r="L184" s="3">
        <v>55551</v>
      </c>
      <c r="M184" s="3">
        <v>0</v>
      </c>
      <c r="N184" s="3">
        <f>IF(AD184="","",94000+COUNTA($AD$3:AD184))</f>
        <v>94165</v>
      </c>
      <c r="O184" s="3" t="s">
        <v>304</v>
      </c>
      <c r="P184" s="3">
        <v>1</v>
      </c>
      <c r="Q184" s="3">
        <v>0</v>
      </c>
      <c r="R184" s="8">
        <v>43992</v>
      </c>
      <c r="S184" s="8"/>
      <c r="T184" s="8"/>
      <c r="U184" s="3"/>
      <c r="V184" s="3"/>
      <c r="W184" s="3"/>
      <c r="X184" s="36">
        <f>IF(R184="","",94500+COUNTA($R$3:R184))</f>
        <v>94599</v>
      </c>
      <c r="Y184" s="36"/>
      <c r="Z184" s="36" t="str">
        <f>IF(T184="","",97500+COUNTA($T$3:T184))</f>
        <v/>
      </c>
      <c r="AA184" s="5">
        <v>44139.704409722224</v>
      </c>
      <c r="AB184" s="36">
        <f t="shared" si="111"/>
        <v>1001</v>
      </c>
      <c r="AC184" s="36">
        <f>IF(AB184="","",COUNTIF($AB$3:AB184,1001))</f>
        <v>145</v>
      </c>
      <c r="AD184" s="8" t="s">
        <v>304</v>
      </c>
      <c r="AE184" s="36">
        <v>1</v>
      </c>
      <c r="AF184" s="8" t="s">
        <v>26</v>
      </c>
      <c r="AG184" s="8" t="s">
        <v>143</v>
      </c>
      <c r="AH184" s="8">
        <v>43992</v>
      </c>
      <c r="AI184" s="8"/>
      <c r="AJ184" s="8"/>
      <c r="AK184" s="8"/>
      <c r="AL184" s="5">
        <v>44138.448310185187</v>
      </c>
      <c r="AM184" s="3">
        <v>0</v>
      </c>
      <c r="AN184" s="3">
        <v>55551</v>
      </c>
      <c r="AO184" s="3" t="s">
        <v>304</v>
      </c>
      <c r="AP184" s="3">
        <v>1</v>
      </c>
      <c r="AQ184" s="3">
        <f>IF(AO184="","",95000+COUNTA($AO$3:AO184))</f>
        <v>95081</v>
      </c>
      <c r="AR184" s="8">
        <v>43992</v>
      </c>
      <c r="AS184" s="5"/>
      <c r="AT184" s="3"/>
      <c r="AU184" s="3"/>
      <c r="AV184" s="3"/>
      <c r="AW184" s="3"/>
      <c r="AX184" s="3"/>
      <c r="AY184" s="3"/>
      <c r="AZ184" s="3" t="str">
        <f>IF(AV184="","",95200+COUNTA($AV$3:AV184))</f>
        <v/>
      </c>
      <c r="BA184" s="3"/>
      <c r="BB184" s="5"/>
      <c r="BC184" s="3"/>
      <c r="BD184" s="3"/>
      <c r="BE184" s="3"/>
      <c r="BF184" s="3"/>
      <c r="BG184" s="3"/>
      <c r="BH184" s="8"/>
      <c r="BI184" s="8"/>
      <c r="BJ184" s="96">
        <v>44140.706956018519</v>
      </c>
      <c r="BK184" s="97" t="str">
        <f t="shared" si="112"/>
        <v>55551</v>
      </c>
      <c r="BL184" s="97">
        <f t="shared" si="113"/>
        <v>0</v>
      </c>
      <c r="BM184" s="97">
        <f>IF(BQ184="","",COUNTA($BQ$3:BQ184))</f>
        <v>170</v>
      </c>
      <c r="BN184" s="97" t="str">
        <f t="shared" si="114"/>
        <v>1TH 2       P</v>
      </c>
      <c r="BO184" s="97">
        <f t="shared" si="115"/>
        <v>1</v>
      </c>
      <c r="BP184" s="97" t="str">
        <f t="shared" si="116"/>
        <v>P</v>
      </c>
      <c r="BQ184" s="97" t="s">
        <v>347</v>
      </c>
      <c r="BR184" s="98">
        <f t="shared" si="117"/>
        <v>43992</v>
      </c>
      <c r="BS184" s="98" t="str">
        <f t="shared" si="118"/>
        <v/>
      </c>
      <c r="BT184" s="98" t="str">
        <f t="shared" si="119"/>
        <v/>
      </c>
      <c r="BU184" s="98" t="str">
        <f t="shared" si="120"/>
        <v/>
      </c>
      <c r="BV184" s="97" t="str">
        <f t="shared" si="121"/>
        <v/>
      </c>
      <c r="BW184" s="97" t="str">
        <f t="shared" si="122"/>
        <v/>
      </c>
      <c r="BX184" s="99"/>
      <c r="BY184" s="97" t="str">
        <f t="shared" si="110"/>
        <v/>
      </c>
      <c r="BZ184" s="5">
        <f t="shared" si="75"/>
        <v>44139.704409722224</v>
      </c>
      <c r="CA184" s="3">
        <f t="shared" si="76"/>
        <v>362</v>
      </c>
      <c r="CB184" s="3">
        <f t="shared" si="77"/>
        <v>55551</v>
      </c>
      <c r="CC184" s="3">
        <f t="shared" si="78"/>
        <v>0</v>
      </c>
      <c r="CD184" s="3">
        <f>IF(E184=15,IF(F184="S","",N185),IF(E184=11,IF(F184="P","",N183),IF(BX184="",IF(N184="","",N184),IF(BX184=2,"",IF(OR(BX184=0),100000+COUNTIF(BX$3:BX184,0),IF(N184="","",N184))))))</f>
        <v>94165</v>
      </c>
      <c r="CE184" s="3" t="str">
        <f t="shared" si="123"/>
        <v>1TH 2       P</v>
      </c>
      <c r="CF184" s="3">
        <f t="shared" si="124"/>
        <v>1</v>
      </c>
      <c r="CG184" s="3">
        <f t="shared" si="79"/>
        <v>0</v>
      </c>
      <c r="CH184" s="8">
        <f t="shared" si="80"/>
        <v>43992</v>
      </c>
      <c r="CI184" s="8" t="str">
        <f t="shared" si="81"/>
        <v/>
      </c>
      <c r="CJ184" s="8" t="str">
        <f t="shared" si="82"/>
        <v/>
      </c>
      <c r="CK184" s="3" t="str">
        <f t="shared" si="83"/>
        <v/>
      </c>
      <c r="CL184" s="3" t="str">
        <f t="shared" si="84"/>
        <v/>
      </c>
      <c r="CM184" s="3" t="str">
        <f t="shared" si="85"/>
        <v/>
      </c>
      <c r="CN184" s="3">
        <f>IF($E184=15,IF($F184="S","",IF(X185=0,"",X185)),IF($E184=11,IF($F184="P","",IF(X183=0,"",X183)),IF($BX184="",IF(X184="","",X184),IF($BX184=2,"",IF(OR($BX184=0),IF(A184="T_Tosai",101000+COUNTIF($BX$3:$BX184,0),""),IF(X184="","",X184))))))</f>
        <v>94599</v>
      </c>
      <c r="CO184" s="3" t="str">
        <f>IF($E184=15,IF($F184="S","",IF(Y185=0,"",Y185)),IF($E184=11,IF($F184="P","",IF(Y183=0,"",Y183)),IF($BX184="",IF(Y184="","",Y184),IF($BX184=2,"",IF(OR($BX184=0),IF(A184="T_Kyokyu",102000+COUNTIF($BX$3:$BX184,0),""),IF(Y184="","",Y184))))))</f>
        <v/>
      </c>
      <c r="CP184" s="3" t="str">
        <f>IF($E184=15,IF($F184="S","",IF(Z185=0,"",Z185)),IF($E184=11,IF($F184="P","",IF(Z183=0,"",Z183)),IF($BX184="",IF(Z184="","",Z184),IF($BX184=2,"",IF(OR($BX184=0),IF(B184="T_Sogumi",103000+COUNTIF($BX$3:$BX184,0),""),IF(Z184="","",Z184))))))</f>
        <v/>
      </c>
    </row>
    <row r="185" spans="1:94">
      <c r="A185" s="7" t="s">
        <v>71</v>
      </c>
      <c r="B185" s="49" t="s">
        <v>31</v>
      </c>
      <c r="C185" s="49" t="s">
        <v>209</v>
      </c>
      <c r="D185" s="49" t="s">
        <v>31</v>
      </c>
      <c r="E185" s="4">
        <v>6</v>
      </c>
      <c r="F185" s="4" t="s">
        <v>28</v>
      </c>
      <c r="G185" s="4"/>
      <c r="H185" s="4"/>
      <c r="I185" s="17" t="s">
        <v>70</v>
      </c>
      <c r="J185" s="6">
        <v>44139.704409722224</v>
      </c>
      <c r="K185" s="4">
        <v>362</v>
      </c>
      <c r="L185" s="4">
        <v>55551</v>
      </c>
      <c r="M185" s="4">
        <v>0</v>
      </c>
      <c r="N185" s="4">
        <f>IF(AD185="","",94000+COUNTA($AD$3:AD185))</f>
        <v>94166</v>
      </c>
      <c r="O185" s="4" t="s">
        <v>305</v>
      </c>
      <c r="P185" s="4">
        <v>1</v>
      </c>
      <c r="Q185" s="4">
        <v>0</v>
      </c>
      <c r="R185" s="9">
        <v>43992</v>
      </c>
      <c r="S185" s="9"/>
      <c r="T185" s="9"/>
      <c r="U185" s="4"/>
      <c r="V185" s="4"/>
      <c r="W185" s="4"/>
      <c r="X185" s="33">
        <f>IF(R185="","",94500+COUNTA($R$3:R185))</f>
        <v>94600</v>
      </c>
      <c r="Y185" s="33"/>
      <c r="Z185" s="33" t="str">
        <f>IF(T185="","",97500+COUNTA($T$3:T185))</f>
        <v/>
      </c>
      <c r="AA185" s="6">
        <v>44139.704409722224</v>
      </c>
      <c r="AB185" s="33">
        <f t="shared" si="111"/>
        <v>1001</v>
      </c>
      <c r="AC185" s="33">
        <f>IF(AB185="","",COUNTIF($AB$3:AB185,1001))</f>
        <v>146</v>
      </c>
      <c r="AD185" s="9" t="s">
        <v>305</v>
      </c>
      <c r="AE185" s="33">
        <v>1</v>
      </c>
      <c r="AF185" s="9" t="s">
        <v>28</v>
      </c>
      <c r="AG185" s="9" t="s">
        <v>143</v>
      </c>
      <c r="AH185" s="9">
        <v>43992</v>
      </c>
      <c r="AI185" s="9"/>
      <c r="AJ185" s="9"/>
      <c r="AK185" s="9"/>
      <c r="AL185" s="6"/>
      <c r="AM185" s="4"/>
      <c r="AN185" s="4"/>
      <c r="AO185" s="4"/>
      <c r="AP185" s="4"/>
      <c r="AQ185" s="4" t="str">
        <f>IF(AO185="","",95000+COUNTA($AO$3:AO185))</f>
        <v/>
      </c>
      <c r="AR185" s="9"/>
      <c r="AS185" s="6"/>
      <c r="AT185" s="4"/>
      <c r="AU185" s="4"/>
      <c r="AV185" s="4"/>
      <c r="AW185" s="4"/>
      <c r="AX185" s="4"/>
      <c r="AY185" s="4"/>
      <c r="AZ185" s="4" t="str">
        <f>IF(AV185="","",95200+COUNTA($AV$3:AV185))</f>
        <v/>
      </c>
      <c r="BA185" s="4"/>
      <c r="BB185" s="6"/>
      <c r="BC185" s="4"/>
      <c r="BD185" s="4"/>
      <c r="BE185" s="4"/>
      <c r="BF185" s="4"/>
      <c r="BG185" s="4"/>
      <c r="BH185" s="9"/>
      <c r="BI185" s="9"/>
      <c r="BJ185" s="100">
        <v>44140.706956018519</v>
      </c>
      <c r="BK185" s="101" t="str">
        <f t="shared" si="112"/>
        <v>55551</v>
      </c>
      <c r="BL185" s="101">
        <f t="shared" si="113"/>
        <v>0</v>
      </c>
      <c r="BM185" s="101">
        <f>IF(BQ185="","",COUNTA($BQ$3:BQ185))</f>
        <v>171</v>
      </c>
      <c r="BN185" s="101" t="str">
        <f t="shared" si="114"/>
        <v>1TH 2       S</v>
      </c>
      <c r="BO185" s="101">
        <f t="shared" si="115"/>
        <v>1</v>
      </c>
      <c r="BP185" s="101" t="str">
        <f t="shared" si="116"/>
        <v>S</v>
      </c>
      <c r="BQ185" s="101" t="s">
        <v>215</v>
      </c>
      <c r="BR185" s="102" t="str">
        <f t="shared" si="117"/>
        <v/>
      </c>
      <c r="BS185" s="102" t="str">
        <f t="shared" si="118"/>
        <v/>
      </c>
      <c r="BT185" s="102" t="str">
        <f t="shared" si="119"/>
        <v/>
      </c>
      <c r="BU185" s="102" t="str">
        <f t="shared" si="120"/>
        <v/>
      </c>
      <c r="BV185" s="101" t="str">
        <f t="shared" si="121"/>
        <v/>
      </c>
      <c r="BW185" s="101" t="str">
        <f t="shared" si="122"/>
        <v/>
      </c>
      <c r="BX185" s="103">
        <v>2</v>
      </c>
      <c r="BY185" s="101" t="str">
        <f t="shared" si="110"/>
        <v/>
      </c>
      <c r="BZ185" s="6" t="str">
        <f t="shared" si="75"/>
        <v/>
      </c>
      <c r="CA185" s="4" t="str">
        <f t="shared" si="76"/>
        <v/>
      </c>
      <c r="CB185" s="4" t="str">
        <f t="shared" si="77"/>
        <v/>
      </c>
      <c r="CC185" s="4" t="str">
        <f t="shared" si="78"/>
        <v/>
      </c>
      <c r="CD185" s="4" t="str">
        <f>IF(E185=15,IF(F185="S","",N186),IF(E185=11,IF(F185="P","",N184),IF(BX185="",IF(N185="","",N185),IF(BX185=2,"",IF(OR(BX185=0),100000+COUNTIF(BX$3:BX185,0),IF(N185="","",N185))))))</f>
        <v/>
      </c>
      <c r="CE185" s="4" t="str">
        <f t="shared" si="123"/>
        <v/>
      </c>
      <c r="CF185" s="4" t="str">
        <f t="shared" si="124"/>
        <v/>
      </c>
      <c r="CG185" s="4" t="str">
        <f t="shared" si="79"/>
        <v/>
      </c>
      <c r="CH185" s="9" t="str">
        <f t="shared" si="80"/>
        <v/>
      </c>
      <c r="CI185" s="9" t="str">
        <f t="shared" si="81"/>
        <v/>
      </c>
      <c r="CJ185" s="9" t="str">
        <f t="shared" si="82"/>
        <v/>
      </c>
      <c r="CK185" s="4" t="str">
        <f t="shared" si="83"/>
        <v/>
      </c>
      <c r="CL185" s="4" t="str">
        <f t="shared" si="84"/>
        <v/>
      </c>
      <c r="CM185" s="4" t="str">
        <f t="shared" si="85"/>
        <v/>
      </c>
      <c r="CN185" s="4" t="str">
        <f>IF($E185=15,IF($F185="S","",IF(X186=0,"",X186)),IF($E185=11,IF($F185="P","",IF(X184=0,"",X184)),IF($BX185="",IF(X185="","",X185),IF($BX185=2,"",IF(OR($BX185=0),IF(A185="T_Tosai",101000+COUNTIF($BX$3:$BX185,0),""),IF(X185="","",X185))))))</f>
        <v/>
      </c>
      <c r="CO185" s="4" t="str">
        <f>IF($E185=15,IF($F185="S","",IF(Y186=0,"",Y186)),IF($E185=11,IF($F185="P","",IF(Y184=0,"",Y184)),IF($BX185="",IF(Y185="","",Y185),IF($BX185=2,"",IF(OR($BX185=0),IF(A185="T_Kyokyu",102000+COUNTIF($BX$3:$BX185,0),""),IF(Y185="","",Y185))))))</f>
        <v/>
      </c>
      <c r="CP185" s="4" t="str">
        <f>IF($E185=15,IF($F185="S","",IF(Z186=0,"",Z186)),IF($E185=11,IF($F185="P","",IF(Z184=0,"",Z184)),IF($BX185="",IF(Z185="","",Z185),IF($BX185=2,"",IF(OR($BX185=0),IF(B185="T_Sogumi",103000+COUNTIF($BX$3:$BX185,0),""),IF(Z185="","",Z185))))))</f>
        <v/>
      </c>
    </row>
    <row r="186" spans="1:94">
      <c r="A186" s="7" t="s">
        <v>71</v>
      </c>
      <c r="B186" s="49" t="s">
        <v>31</v>
      </c>
      <c r="C186" s="49" t="s">
        <v>209</v>
      </c>
      <c r="D186" s="49" t="s">
        <v>31</v>
      </c>
      <c r="E186" s="3">
        <v>7</v>
      </c>
      <c r="F186" s="3" t="s">
        <v>26</v>
      </c>
      <c r="G186" s="3" t="s">
        <v>28</v>
      </c>
      <c r="H186" s="3" t="s">
        <v>35</v>
      </c>
      <c r="I186" s="16" t="s">
        <v>70</v>
      </c>
      <c r="J186" s="5">
        <v>44139.704409722224</v>
      </c>
      <c r="K186" s="3">
        <v>362</v>
      </c>
      <c r="L186" s="3">
        <v>55551</v>
      </c>
      <c r="M186" s="3">
        <v>0</v>
      </c>
      <c r="N186" s="3">
        <f>IF(AD186="","",94000+COUNTA($AD$3:AD186))</f>
        <v>94167</v>
      </c>
      <c r="O186" s="3" t="s">
        <v>306</v>
      </c>
      <c r="P186" s="3">
        <v>7</v>
      </c>
      <c r="Q186" s="3">
        <v>0</v>
      </c>
      <c r="R186" s="8">
        <v>43993</v>
      </c>
      <c r="S186" s="8"/>
      <c r="T186" s="8"/>
      <c r="U186" s="3"/>
      <c r="V186" s="3"/>
      <c r="W186" s="3"/>
      <c r="X186" s="36">
        <f>IF(R186="","",94500+COUNTA($R$3:R186))</f>
        <v>94601</v>
      </c>
      <c r="Y186" s="36"/>
      <c r="Z186" s="36" t="str">
        <f>IF(T186="","",97500+COUNTA($T$3:T186))</f>
        <v/>
      </c>
      <c r="AA186" s="5">
        <v>44139.704409722224</v>
      </c>
      <c r="AB186" s="36">
        <f t="shared" si="111"/>
        <v>1001</v>
      </c>
      <c r="AC186" s="36">
        <f>IF(AB186="","",COUNTIF($AB$3:AB186,1001))</f>
        <v>147</v>
      </c>
      <c r="AD186" s="8" t="s">
        <v>306</v>
      </c>
      <c r="AE186" s="36">
        <v>7</v>
      </c>
      <c r="AF186" s="8" t="s">
        <v>26</v>
      </c>
      <c r="AG186" s="8" t="s">
        <v>143</v>
      </c>
      <c r="AH186" s="8">
        <v>43993</v>
      </c>
      <c r="AI186" s="8"/>
      <c r="AJ186" s="8"/>
      <c r="AK186" s="8"/>
      <c r="AL186" s="5"/>
      <c r="AM186" s="3"/>
      <c r="AN186" s="3"/>
      <c r="AO186" s="3"/>
      <c r="AP186" s="3"/>
      <c r="AQ186" s="3" t="str">
        <f>IF(AO186="","",95000+COUNTA($AO$3:AO186))</f>
        <v/>
      </c>
      <c r="AR186" s="8"/>
      <c r="AS186" s="5"/>
      <c r="AT186" s="3"/>
      <c r="AU186" s="3"/>
      <c r="AV186" s="3"/>
      <c r="AW186" s="3"/>
      <c r="AX186" s="3"/>
      <c r="AY186" s="3"/>
      <c r="AZ186" s="3" t="str">
        <f>IF(AV186="","",95200+COUNTA($AV$3:AV186))</f>
        <v/>
      </c>
      <c r="BA186" s="3"/>
      <c r="BB186" s="5"/>
      <c r="BC186" s="3"/>
      <c r="BD186" s="3"/>
      <c r="BE186" s="3"/>
      <c r="BF186" s="3"/>
      <c r="BG186" s="3"/>
      <c r="BH186" s="8"/>
      <c r="BI186" s="8"/>
      <c r="BJ186" s="96">
        <v>44140.706956018519</v>
      </c>
      <c r="BK186" s="97" t="str">
        <f t="shared" si="112"/>
        <v>55551</v>
      </c>
      <c r="BL186" s="97">
        <f t="shared" si="113"/>
        <v>0</v>
      </c>
      <c r="BM186" s="97">
        <f>IF(BQ186="","",COUNTA($BQ$3:BQ186))</f>
        <v>172</v>
      </c>
      <c r="BN186" s="97" t="str">
        <f t="shared" si="114"/>
        <v>1TH 3       P</v>
      </c>
      <c r="BO186" s="97">
        <f t="shared" si="115"/>
        <v>7</v>
      </c>
      <c r="BP186" s="97" t="str">
        <f t="shared" si="116"/>
        <v>P</v>
      </c>
      <c r="BQ186" s="97" t="s">
        <v>215</v>
      </c>
      <c r="BR186" s="98" t="str">
        <f t="shared" si="117"/>
        <v/>
      </c>
      <c r="BS186" s="98" t="str">
        <f t="shared" si="118"/>
        <v/>
      </c>
      <c r="BT186" s="98" t="str">
        <f t="shared" si="119"/>
        <v/>
      </c>
      <c r="BU186" s="98" t="str">
        <f t="shared" si="120"/>
        <v/>
      </c>
      <c r="BV186" s="97" t="str">
        <f t="shared" si="121"/>
        <v/>
      </c>
      <c r="BW186" s="97" t="str">
        <f t="shared" si="122"/>
        <v/>
      </c>
      <c r="BX186" s="99">
        <v>2</v>
      </c>
      <c r="BY186" s="97" t="str">
        <f t="shared" si="110"/>
        <v/>
      </c>
      <c r="BZ186" s="5" t="str">
        <f t="shared" si="75"/>
        <v/>
      </c>
      <c r="CA186" s="3" t="str">
        <f t="shared" si="76"/>
        <v/>
      </c>
      <c r="CB186" s="3" t="str">
        <f t="shared" si="77"/>
        <v/>
      </c>
      <c r="CC186" s="3" t="str">
        <f t="shared" si="78"/>
        <v/>
      </c>
      <c r="CD186" s="3" t="str">
        <f>IF(E186=15,IF(F186="S","",N187),IF(E186=11,IF(F186="P","",N185),IF(BX186="",IF(N186="","",N186),IF(BX186=2,"",IF(OR(BX186=0),100000+COUNTIF(BX$3:BX186,0),IF(N186="","",N186))))))</f>
        <v/>
      </c>
      <c r="CE186" s="3" t="str">
        <f t="shared" si="123"/>
        <v/>
      </c>
      <c r="CF186" s="3" t="str">
        <f t="shared" si="124"/>
        <v/>
      </c>
      <c r="CG186" s="3" t="str">
        <f t="shared" si="79"/>
        <v/>
      </c>
      <c r="CH186" s="8" t="str">
        <f t="shared" si="80"/>
        <v/>
      </c>
      <c r="CI186" s="8" t="str">
        <f t="shared" si="81"/>
        <v/>
      </c>
      <c r="CJ186" s="8" t="str">
        <f t="shared" si="82"/>
        <v/>
      </c>
      <c r="CK186" s="3" t="str">
        <f t="shared" si="83"/>
        <v/>
      </c>
      <c r="CL186" s="3" t="str">
        <f t="shared" si="84"/>
        <v/>
      </c>
      <c r="CM186" s="3" t="str">
        <f t="shared" si="85"/>
        <v/>
      </c>
      <c r="CN186" s="3" t="str">
        <f>IF($E186=15,IF($F186="S","",IF(X187=0,"",X187)),IF($E186=11,IF($F186="P","",IF(X185=0,"",X185)),IF($BX186="",IF(X186="","",X186),IF($BX186=2,"",IF(OR($BX186=0),IF(A186="T_Tosai",101000+COUNTIF($BX$3:$BX186,0),""),IF(X186="","",X186))))))</f>
        <v/>
      </c>
      <c r="CO186" s="3" t="str">
        <f>IF($E186=15,IF($F186="S","",IF(Y187=0,"",Y187)),IF($E186=11,IF($F186="P","",IF(Y185=0,"",Y185)),IF($BX186="",IF(Y186="","",Y186),IF($BX186=2,"",IF(OR($BX186=0),IF(A186="T_Kyokyu",102000+COUNTIF($BX$3:$BX186,0),""),IF(Y186="","",Y186))))))</f>
        <v/>
      </c>
      <c r="CP186" s="3" t="str">
        <f>IF($E186=15,IF($F186="S","",IF(Z187=0,"",Z187)),IF($E186=11,IF($F186="P","",IF(Z185=0,"",Z185)),IF($BX186="",IF(Z186="","",Z186),IF($BX186=2,"",IF(OR($BX186=0),IF(B186="T_Sogumi",103000+COUNTIF($BX$3:$BX186,0),""),IF(Z186="","",Z186))))))</f>
        <v/>
      </c>
    </row>
    <row r="187" spans="1:94">
      <c r="A187" s="7" t="s">
        <v>71</v>
      </c>
      <c r="B187" s="49" t="s">
        <v>31</v>
      </c>
      <c r="C187" s="49" t="s">
        <v>209</v>
      </c>
      <c r="D187" s="49" t="s">
        <v>31</v>
      </c>
      <c r="E187" s="4">
        <v>7</v>
      </c>
      <c r="F187" s="4" t="s">
        <v>28</v>
      </c>
      <c r="G187" s="4"/>
      <c r="H187" s="4"/>
      <c r="I187" s="17" t="s">
        <v>69</v>
      </c>
      <c r="J187" s="6">
        <v>44139.704409722224</v>
      </c>
      <c r="K187" s="4">
        <v>362</v>
      </c>
      <c r="L187" s="4">
        <v>55551</v>
      </c>
      <c r="M187" s="4">
        <v>0</v>
      </c>
      <c r="N187" s="4">
        <f>IF(AD187="","",94000+COUNTA($AD$3:AD187))</f>
        <v>94168</v>
      </c>
      <c r="O187" s="4" t="s">
        <v>307</v>
      </c>
      <c r="P187" s="4">
        <v>7</v>
      </c>
      <c r="Q187" s="4">
        <v>0</v>
      </c>
      <c r="R187" s="9">
        <v>43993</v>
      </c>
      <c r="S187" s="9"/>
      <c r="T187" s="9"/>
      <c r="U187" s="4"/>
      <c r="V187" s="4"/>
      <c r="W187" s="4"/>
      <c r="X187" s="33">
        <f>IF(R187="","",94500+COUNTA($R$3:R187))</f>
        <v>94602</v>
      </c>
      <c r="Y187" s="33"/>
      <c r="Z187" s="33" t="str">
        <f>IF(T187="","",97500+COUNTA($T$3:T187))</f>
        <v/>
      </c>
      <c r="AA187" s="6">
        <v>44139.704409722224</v>
      </c>
      <c r="AB187" s="33">
        <f t="shared" si="111"/>
        <v>1001</v>
      </c>
      <c r="AC187" s="33">
        <f>IF(AB187="","",COUNTIF($AB$3:AB187,1001))</f>
        <v>148</v>
      </c>
      <c r="AD187" s="9" t="s">
        <v>307</v>
      </c>
      <c r="AE187" s="33">
        <v>7</v>
      </c>
      <c r="AF187" s="9" t="s">
        <v>28</v>
      </c>
      <c r="AG187" s="9" t="s">
        <v>143</v>
      </c>
      <c r="AH187" s="9">
        <v>43993</v>
      </c>
      <c r="AI187" s="9"/>
      <c r="AJ187" s="9"/>
      <c r="AK187" s="9"/>
      <c r="AL187" s="6">
        <v>44138.448310185187</v>
      </c>
      <c r="AM187" s="4">
        <v>0</v>
      </c>
      <c r="AN187" s="4">
        <v>55551</v>
      </c>
      <c r="AO187" s="4" t="s">
        <v>307</v>
      </c>
      <c r="AP187" s="4">
        <v>7</v>
      </c>
      <c r="AQ187" s="4">
        <f>IF(AO187="","",95000+COUNTA($AO$3:AO187))</f>
        <v>95082</v>
      </c>
      <c r="AR187" s="9">
        <v>43993</v>
      </c>
      <c r="AS187" s="6"/>
      <c r="AT187" s="4"/>
      <c r="AU187" s="4"/>
      <c r="AV187" s="4"/>
      <c r="AW187" s="4"/>
      <c r="AX187" s="4"/>
      <c r="AY187" s="4"/>
      <c r="AZ187" s="4" t="str">
        <f>IF(AV187="","",95200+COUNTA($AV$3:AV187))</f>
        <v/>
      </c>
      <c r="BA187" s="4"/>
      <c r="BB187" s="6"/>
      <c r="BC187" s="4"/>
      <c r="BD187" s="4"/>
      <c r="BE187" s="4"/>
      <c r="BF187" s="4"/>
      <c r="BG187" s="4"/>
      <c r="BH187" s="9"/>
      <c r="BI187" s="9"/>
      <c r="BJ187" s="100">
        <v>44140.706956018519</v>
      </c>
      <c r="BK187" s="101" t="str">
        <f t="shared" si="112"/>
        <v>55551</v>
      </c>
      <c r="BL187" s="101">
        <f t="shared" si="113"/>
        <v>0</v>
      </c>
      <c r="BM187" s="101">
        <f>IF(BQ187="","",COUNTA($BQ$3:BQ187))</f>
        <v>173</v>
      </c>
      <c r="BN187" s="101" t="str">
        <f t="shared" si="114"/>
        <v>1TH 3       S</v>
      </c>
      <c r="BO187" s="101">
        <f t="shared" si="115"/>
        <v>7</v>
      </c>
      <c r="BP187" s="101" t="str">
        <f t="shared" si="116"/>
        <v>S</v>
      </c>
      <c r="BQ187" s="101" t="s">
        <v>348</v>
      </c>
      <c r="BR187" s="102">
        <f t="shared" si="117"/>
        <v>43993</v>
      </c>
      <c r="BS187" s="102" t="str">
        <f t="shared" si="118"/>
        <v/>
      </c>
      <c r="BT187" s="102" t="str">
        <f t="shared" si="119"/>
        <v/>
      </c>
      <c r="BU187" s="102" t="str">
        <f t="shared" si="120"/>
        <v/>
      </c>
      <c r="BV187" s="101" t="str">
        <f t="shared" si="121"/>
        <v/>
      </c>
      <c r="BW187" s="101" t="str">
        <f t="shared" si="122"/>
        <v/>
      </c>
      <c r="BX187" s="103"/>
      <c r="BY187" s="101" t="str">
        <f t="shared" si="110"/>
        <v/>
      </c>
      <c r="BZ187" s="6">
        <f t="shared" si="75"/>
        <v>44139.704409722224</v>
      </c>
      <c r="CA187" s="4">
        <f t="shared" si="76"/>
        <v>362</v>
      </c>
      <c r="CB187" s="4">
        <f t="shared" si="77"/>
        <v>55551</v>
      </c>
      <c r="CC187" s="4">
        <f t="shared" si="78"/>
        <v>0</v>
      </c>
      <c r="CD187" s="4">
        <f>IF(E187=15,IF(F187="S","",N188),IF(E187=11,IF(F187="P","",N186),IF(BX187="",IF(N187="","",N187),IF(BX187=2,"",IF(OR(BX187=0),100000+COUNTIF(BX$3:BX187,0),IF(N187="","",N187))))))</f>
        <v>94168</v>
      </c>
      <c r="CE187" s="4" t="str">
        <f t="shared" si="123"/>
        <v>1TH 3       S</v>
      </c>
      <c r="CF187" s="4">
        <f t="shared" si="124"/>
        <v>7</v>
      </c>
      <c r="CG187" s="4">
        <f t="shared" si="79"/>
        <v>0</v>
      </c>
      <c r="CH187" s="9">
        <f t="shared" si="80"/>
        <v>43993</v>
      </c>
      <c r="CI187" s="9" t="str">
        <f t="shared" si="81"/>
        <v/>
      </c>
      <c r="CJ187" s="9" t="str">
        <f t="shared" si="82"/>
        <v/>
      </c>
      <c r="CK187" s="4" t="str">
        <f t="shared" si="83"/>
        <v/>
      </c>
      <c r="CL187" s="4" t="str">
        <f t="shared" si="84"/>
        <v/>
      </c>
      <c r="CM187" s="4" t="str">
        <f t="shared" si="85"/>
        <v/>
      </c>
      <c r="CN187" s="4">
        <f>IF($E187=15,IF($F187="S","",IF(X188=0,"",X188)),IF($E187=11,IF($F187="P","",IF(X186=0,"",X186)),IF($BX187="",IF(X187="","",X187),IF($BX187=2,"",IF(OR($BX187=0),IF(A187="T_Tosai",101000+COUNTIF($BX$3:$BX187,0),""),IF(X187="","",X187))))))</f>
        <v>94602</v>
      </c>
      <c r="CO187" s="4" t="str">
        <f>IF($E187=15,IF($F187="S","",IF(Y188=0,"",Y188)),IF($E187=11,IF($F187="P","",IF(Y186=0,"",Y186)),IF($BX187="",IF(Y187="","",Y187),IF($BX187=2,"",IF(OR($BX187=0),IF(A187="T_Kyokyu",102000+COUNTIF($BX$3:$BX187,0),""),IF(Y187="","",Y187))))))</f>
        <v/>
      </c>
      <c r="CP187" s="4" t="str">
        <f>IF($E187=15,IF($F187="S","",IF(Z188=0,"",Z188)),IF($E187=11,IF($F187="P","",IF(Z186=0,"",Z186)),IF($BX187="",IF(Z187="","",Z187),IF($BX187=2,"",IF(OR($BX187=0),IF(B187="T_Sogumi",103000+COUNTIF($BX$3:$BX187,0),""),IF(Z187="","",Z187))))))</f>
        <v/>
      </c>
    </row>
    <row r="188" spans="1:94">
      <c r="A188" s="7" t="s">
        <v>71</v>
      </c>
      <c r="B188" s="49" t="s">
        <v>31</v>
      </c>
      <c r="C188" s="49" t="s">
        <v>209</v>
      </c>
      <c r="D188" s="49" t="s">
        <v>31</v>
      </c>
      <c r="E188" s="3">
        <v>8</v>
      </c>
      <c r="F188" s="3" t="s">
        <v>26</v>
      </c>
      <c r="G188" s="3" t="s">
        <v>31</v>
      </c>
      <c r="H188" s="3" t="s">
        <v>36</v>
      </c>
      <c r="I188" s="16" t="s">
        <v>70</v>
      </c>
      <c r="J188" s="5">
        <v>44139.704409722224</v>
      </c>
      <c r="K188" s="3">
        <v>362</v>
      </c>
      <c r="L188" s="3">
        <v>55551</v>
      </c>
      <c r="M188" s="3">
        <v>0</v>
      </c>
      <c r="N188" s="3">
        <f>IF(AD188="","",94000+COUNTA($AD$3:AD188))</f>
        <v>94169</v>
      </c>
      <c r="O188" s="3" t="s">
        <v>308</v>
      </c>
      <c r="P188" s="3">
        <v>7</v>
      </c>
      <c r="Q188" s="3">
        <v>0</v>
      </c>
      <c r="R188" s="8">
        <v>43994</v>
      </c>
      <c r="S188" s="8"/>
      <c r="T188" s="8"/>
      <c r="U188" s="3"/>
      <c r="V188" s="3"/>
      <c r="W188" s="3"/>
      <c r="X188" s="36">
        <f>IF(R188="","",94500+COUNTA($R$3:R188))</f>
        <v>94603</v>
      </c>
      <c r="Y188" s="36"/>
      <c r="Z188" s="36" t="str">
        <f>IF(T188="","",97500+COUNTA($T$3:T188))</f>
        <v/>
      </c>
      <c r="AA188" s="5">
        <v>44139.704409722224</v>
      </c>
      <c r="AB188" s="36">
        <f t="shared" si="111"/>
        <v>1001</v>
      </c>
      <c r="AC188" s="36">
        <f>IF(AB188="","",COUNTIF($AB$3:AB188,1001))</f>
        <v>149</v>
      </c>
      <c r="AD188" s="8" t="s">
        <v>308</v>
      </c>
      <c r="AE188" s="36">
        <v>7</v>
      </c>
      <c r="AF188" s="8" t="s">
        <v>26</v>
      </c>
      <c r="AG188" s="8" t="s">
        <v>143</v>
      </c>
      <c r="AH188" s="8">
        <v>43994</v>
      </c>
      <c r="AI188" s="8"/>
      <c r="AJ188" s="8"/>
      <c r="AK188" s="8"/>
      <c r="AL188" s="5"/>
      <c r="AM188" s="3"/>
      <c r="AN188" s="3"/>
      <c r="AO188" s="3"/>
      <c r="AP188" s="3"/>
      <c r="AQ188" s="3" t="str">
        <f>IF(AO188="","",95000+COUNTA($AO$3:AO188))</f>
        <v/>
      </c>
      <c r="AR188" s="8"/>
      <c r="AS188" s="5"/>
      <c r="AT188" s="3"/>
      <c r="AU188" s="3"/>
      <c r="AV188" s="3"/>
      <c r="AW188" s="3"/>
      <c r="AX188" s="3"/>
      <c r="AY188" s="3"/>
      <c r="AZ188" s="3" t="str">
        <f>IF(AV188="","",95200+COUNTA($AV$3:AV188))</f>
        <v/>
      </c>
      <c r="BA188" s="3"/>
      <c r="BB188" s="5"/>
      <c r="BC188" s="3"/>
      <c r="BD188" s="3"/>
      <c r="BE188" s="3"/>
      <c r="BF188" s="3"/>
      <c r="BG188" s="3"/>
      <c r="BH188" s="8"/>
      <c r="BI188" s="8"/>
      <c r="BJ188" s="96">
        <v>44140.706956018519</v>
      </c>
      <c r="BK188" s="97" t="str">
        <f t="shared" si="112"/>
        <v>55551</v>
      </c>
      <c r="BL188" s="97">
        <f t="shared" si="113"/>
        <v>0</v>
      </c>
      <c r="BM188" s="97">
        <f>IF(BQ188="","",COUNTA($BQ$3:BQ188))</f>
        <v>174</v>
      </c>
      <c r="BN188" s="97" t="str">
        <f t="shared" si="114"/>
        <v>1TH 4       P</v>
      </c>
      <c r="BO188" s="97">
        <f t="shared" si="115"/>
        <v>7</v>
      </c>
      <c r="BP188" s="97" t="str">
        <f t="shared" si="116"/>
        <v>P</v>
      </c>
      <c r="BQ188" s="97" t="s">
        <v>215</v>
      </c>
      <c r="BR188" s="98" t="str">
        <f t="shared" si="117"/>
        <v/>
      </c>
      <c r="BS188" s="98" t="str">
        <f t="shared" si="118"/>
        <v/>
      </c>
      <c r="BT188" s="98" t="str">
        <f t="shared" si="119"/>
        <v/>
      </c>
      <c r="BU188" s="98" t="str">
        <f t="shared" si="120"/>
        <v/>
      </c>
      <c r="BV188" s="97" t="str">
        <f t="shared" si="121"/>
        <v/>
      </c>
      <c r="BW188" s="97" t="str">
        <f t="shared" si="122"/>
        <v/>
      </c>
      <c r="BX188" s="99">
        <v>2</v>
      </c>
      <c r="BY188" s="97" t="str">
        <f t="shared" si="110"/>
        <v/>
      </c>
      <c r="BZ188" s="5" t="str">
        <f t="shared" si="75"/>
        <v/>
      </c>
      <c r="CA188" s="3" t="str">
        <f t="shared" si="76"/>
        <v/>
      </c>
      <c r="CB188" s="3" t="str">
        <f t="shared" si="77"/>
        <v/>
      </c>
      <c r="CC188" s="3" t="str">
        <f t="shared" si="78"/>
        <v/>
      </c>
      <c r="CD188" s="3" t="str">
        <f>IF(E188=15,IF(F188="S","",N189),IF(E188=11,IF(F188="P","",N187),IF(BX188="",IF(N188="","",N188),IF(BX188=2,"",IF(OR(BX188=0),100000+COUNTIF(BX$3:BX188,0),IF(N188="","",N188))))))</f>
        <v/>
      </c>
      <c r="CE188" s="3" t="str">
        <f t="shared" si="123"/>
        <v/>
      </c>
      <c r="CF188" s="3" t="str">
        <f t="shared" si="124"/>
        <v/>
      </c>
      <c r="CG188" s="3" t="str">
        <f t="shared" si="79"/>
        <v/>
      </c>
      <c r="CH188" s="8" t="str">
        <f t="shared" si="80"/>
        <v/>
      </c>
      <c r="CI188" s="8" t="str">
        <f t="shared" si="81"/>
        <v/>
      </c>
      <c r="CJ188" s="8" t="str">
        <f t="shared" si="82"/>
        <v/>
      </c>
      <c r="CK188" s="3" t="str">
        <f t="shared" si="83"/>
        <v/>
      </c>
      <c r="CL188" s="3" t="str">
        <f t="shared" si="84"/>
        <v/>
      </c>
      <c r="CM188" s="3" t="str">
        <f t="shared" si="85"/>
        <v/>
      </c>
      <c r="CN188" s="3" t="str">
        <f>IF($E188=15,IF($F188="S","",IF(X189=0,"",X189)),IF($E188=11,IF($F188="P","",IF(X187=0,"",X187)),IF($BX188="",IF(X188="","",X188),IF($BX188=2,"",IF(OR($BX188=0),IF(A188="T_Tosai",101000+COUNTIF($BX$3:$BX188,0),""),IF(X188="","",X188))))))</f>
        <v/>
      </c>
      <c r="CO188" s="3" t="str">
        <f>IF($E188=15,IF($F188="S","",IF(Y189=0,"",Y189)),IF($E188=11,IF($F188="P","",IF(Y187=0,"",Y187)),IF($BX188="",IF(Y188="","",Y188),IF($BX188=2,"",IF(OR($BX188=0),IF(A188="T_Kyokyu",102000+COUNTIF($BX$3:$BX188,0),""),IF(Y188="","",Y188))))))</f>
        <v/>
      </c>
      <c r="CP188" s="3" t="str">
        <f>IF($E188=15,IF($F188="S","",IF(Z189=0,"",Z189)),IF($E188=11,IF($F188="P","",IF(Z187=0,"",Z187)),IF($BX188="",IF(Z188="","",Z188),IF($BX188=2,"",IF(OR($BX188=0),IF(B188="T_Sogumi",103000+COUNTIF($BX$3:$BX188,0),""),IF(Z188="","",Z188))))))</f>
        <v/>
      </c>
    </row>
    <row r="189" spans="1:94">
      <c r="A189" s="7" t="s">
        <v>71</v>
      </c>
      <c r="B189" s="49" t="s">
        <v>31</v>
      </c>
      <c r="C189" s="49" t="s">
        <v>209</v>
      </c>
      <c r="D189" s="49" t="s">
        <v>31</v>
      </c>
      <c r="E189" s="4">
        <v>8</v>
      </c>
      <c r="F189" s="4" t="s">
        <v>28</v>
      </c>
      <c r="G189" s="4"/>
      <c r="H189" s="4"/>
      <c r="I189" s="17" t="s">
        <v>70</v>
      </c>
      <c r="J189" s="6">
        <v>44139.704409722224</v>
      </c>
      <c r="K189" s="4">
        <v>362</v>
      </c>
      <c r="L189" s="4">
        <v>55551</v>
      </c>
      <c r="M189" s="4">
        <v>0</v>
      </c>
      <c r="N189" s="4">
        <f>IF(AD189="","",94000+COUNTA($AD$3:AD189))</f>
        <v>94170</v>
      </c>
      <c r="O189" s="4" t="s">
        <v>309</v>
      </c>
      <c r="P189" s="4">
        <v>7</v>
      </c>
      <c r="Q189" s="4">
        <v>0</v>
      </c>
      <c r="R189" s="9">
        <v>43994</v>
      </c>
      <c r="S189" s="9"/>
      <c r="T189" s="9"/>
      <c r="U189" s="4"/>
      <c r="V189" s="4"/>
      <c r="W189" s="4"/>
      <c r="X189" s="33">
        <f>IF(R189="","",94500+COUNTA($R$3:R189))</f>
        <v>94604</v>
      </c>
      <c r="Y189" s="33"/>
      <c r="Z189" s="33" t="str">
        <f>IF(T189="","",97500+COUNTA($T$3:T189))</f>
        <v/>
      </c>
      <c r="AA189" s="6">
        <v>44139.704409722224</v>
      </c>
      <c r="AB189" s="33">
        <f t="shared" si="111"/>
        <v>1001</v>
      </c>
      <c r="AC189" s="33">
        <f>IF(AB189="","",COUNTIF($AB$3:AB189,1001))</f>
        <v>150</v>
      </c>
      <c r="AD189" s="9" t="s">
        <v>309</v>
      </c>
      <c r="AE189" s="33">
        <v>7</v>
      </c>
      <c r="AF189" s="9" t="s">
        <v>28</v>
      </c>
      <c r="AG189" s="9" t="s">
        <v>143</v>
      </c>
      <c r="AH189" s="9">
        <v>43994</v>
      </c>
      <c r="AI189" s="9"/>
      <c r="AJ189" s="9"/>
      <c r="AK189" s="9"/>
      <c r="AL189" s="6"/>
      <c r="AM189" s="4"/>
      <c r="AN189" s="4"/>
      <c r="AO189" s="4"/>
      <c r="AP189" s="4"/>
      <c r="AQ189" s="4" t="str">
        <f>IF(AO189="","",95000+COUNTA($AO$3:AO189))</f>
        <v/>
      </c>
      <c r="AR189" s="9"/>
      <c r="AS189" s="6"/>
      <c r="AT189" s="4"/>
      <c r="AU189" s="4"/>
      <c r="AV189" s="4"/>
      <c r="AW189" s="4"/>
      <c r="AX189" s="4"/>
      <c r="AY189" s="4"/>
      <c r="AZ189" s="4" t="str">
        <f>IF(AV189="","",95200+COUNTA($AV$3:AV189))</f>
        <v/>
      </c>
      <c r="BA189" s="4"/>
      <c r="BB189" s="6"/>
      <c r="BC189" s="4"/>
      <c r="BD189" s="4"/>
      <c r="BE189" s="4"/>
      <c r="BF189" s="4"/>
      <c r="BG189" s="4"/>
      <c r="BH189" s="9"/>
      <c r="BI189" s="9"/>
      <c r="BJ189" s="100">
        <v>44140.706956018519</v>
      </c>
      <c r="BK189" s="101" t="str">
        <f t="shared" si="112"/>
        <v>55551</v>
      </c>
      <c r="BL189" s="101">
        <f t="shared" si="113"/>
        <v>0</v>
      </c>
      <c r="BM189" s="101">
        <f>IF(BQ189="","",COUNTA($BQ$3:BQ189))</f>
        <v>175</v>
      </c>
      <c r="BN189" s="101" t="str">
        <f t="shared" si="114"/>
        <v>1TH 4       S</v>
      </c>
      <c r="BO189" s="101">
        <f t="shared" si="115"/>
        <v>7</v>
      </c>
      <c r="BP189" s="101" t="str">
        <f t="shared" si="116"/>
        <v>S</v>
      </c>
      <c r="BQ189" s="101" t="s">
        <v>215</v>
      </c>
      <c r="BR189" s="102" t="str">
        <f t="shared" si="117"/>
        <v/>
      </c>
      <c r="BS189" s="102" t="str">
        <f t="shared" si="118"/>
        <v/>
      </c>
      <c r="BT189" s="102" t="str">
        <f t="shared" si="119"/>
        <v/>
      </c>
      <c r="BU189" s="102" t="str">
        <f t="shared" si="120"/>
        <v/>
      </c>
      <c r="BV189" s="101" t="str">
        <f t="shared" si="121"/>
        <v/>
      </c>
      <c r="BW189" s="101" t="str">
        <f t="shared" si="122"/>
        <v/>
      </c>
      <c r="BX189" s="103">
        <v>2</v>
      </c>
      <c r="BY189" s="101" t="str">
        <f t="shared" si="110"/>
        <v/>
      </c>
      <c r="BZ189" s="6" t="str">
        <f t="shared" si="75"/>
        <v/>
      </c>
      <c r="CA189" s="4" t="str">
        <f t="shared" si="76"/>
        <v/>
      </c>
      <c r="CB189" s="4" t="str">
        <f t="shared" si="77"/>
        <v/>
      </c>
      <c r="CC189" s="4" t="str">
        <f t="shared" si="78"/>
        <v/>
      </c>
      <c r="CD189" s="4" t="str">
        <f>IF(E189=15,IF(F189="S","",N190),IF(E189=11,IF(F189="P","",N188),IF(BX189="",IF(N189="","",N189),IF(BX189=2,"",IF(OR(BX189=0),100000+COUNTIF(BX$3:BX189,0),IF(N189="","",N189))))))</f>
        <v/>
      </c>
      <c r="CE189" s="4" t="str">
        <f t="shared" si="123"/>
        <v/>
      </c>
      <c r="CF189" s="4" t="str">
        <f t="shared" si="124"/>
        <v/>
      </c>
      <c r="CG189" s="4" t="str">
        <f t="shared" si="79"/>
        <v/>
      </c>
      <c r="CH189" s="9" t="str">
        <f t="shared" si="80"/>
        <v/>
      </c>
      <c r="CI189" s="9" t="str">
        <f t="shared" si="81"/>
        <v/>
      </c>
      <c r="CJ189" s="9" t="str">
        <f t="shared" si="82"/>
        <v/>
      </c>
      <c r="CK189" s="4" t="str">
        <f t="shared" si="83"/>
        <v/>
      </c>
      <c r="CL189" s="4" t="str">
        <f t="shared" si="84"/>
        <v/>
      </c>
      <c r="CM189" s="4" t="str">
        <f t="shared" si="85"/>
        <v/>
      </c>
      <c r="CN189" s="4" t="str">
        <f>IF($E189=15,IF($F189="S","",IF(X190=0,"",X190)),IF($E189=11,IF($F189="P","",IF(X188=0,"",X188)),IF($BX189="",IF(X189="","",X189),IF($BX189=2,"",IF(OR($BX189=0),IF(A189="T_Tosai",101000+COUNTIF($BX$3:$BX189,0),""),IF(X189="","",X189))))))</f>
        <v/>
      </c>
      <c r="CO189" s="4" t="str">
        <f>IF($E189=15,IF($F189="S","",IF(Y190=0,"",Y190)),IF($E189=11,IF($F189="P","",IF(Y188=0,"",Y188)),IF($BX189="",IF(Y189="","",Y189),IF($BX189=2,"",IF(OR($BX189=0),IF(A189="T_Kyokyu",102000+COUNTIF($BX$3:$BX189,0),""),IF(Y189="","",Y189))))))</f>
        <v/>
      </c>
      <c r="CP189" s="4" t="str">
        <f>IF($E189=15,IF($F189="S","",IF(Z190=0,"",Z190)),IF($E189=11,IF($F189="P","",IF(Z188=0,"",Z188)),IF($BX189="",IF(Z189="","",Z189),IF($BX189=2,"",IF(OR($BX189=0),IF(B189="T_Sogumi",103000+COUNTIF($BX$3:$BX189,0),""),IF(Z189="","",Z189))))))</f>
        <v/>
      </c>
    </row>
    <row r="190" spans="1:94">
      <c r="A190" s="7" t="s">
        <v>71</v>
      </c>
      <c r="B190" s="49" t="s">
        <v>31</v>
      </c>
      <c r="C190" s="49" t="s">
        <v>209</v>
      </c>
      <c r="D190" s="49" t="s">
        <v>31</v>
      </c>
      <c r="E190" s="2">
        <v>9</v>
      </c>
      <c r="F190" s="2" t="s">
        <v>26</v>
      </c>
      <c r="G190" s="2" t="s">
        <v>25</v>
      </c>
      <c r="H190" s="2" t="s">
        <v>37</v>
      </c>
      <c r="I190" s="14" t="s">
        <v>69</v>
      </c>
      <c r="J190" s="12">
        <v>44139.704409722224</v>
      </c>
      <c r="K190" s="2">
        <v>362</v>
      </c>
      <c r="L190" s="2">
        <v>55551</v>
      </c>
      <c r="M190" s="2">
        <v>0</v>
      </c>
      <c r="N190" s="2">
        <f>IF(AD190="","",94000+COUNTA($AD$3:AD190))</f>
        <v>94171</v>
      </c>
      <c r="O190" s="2" t="s">
        <v>310</v>
      </c>
      <c r="P190" s="2">
        <v>7</v>
      </c>
      <c r="Q190" s="2">
        <v>0</v>
      </c>
      <c r="R190" s="10">
        <v>43994</v>
      </c>
      <c r="S190" s="10"/>
      <c r="T190" s="10"/>
      <c r="U190" s="2"/>
      <c r="V190" s="2"/>
      <c r="W190" s="2"/>
      <c r="X190" s="35">
        <f>IF(R190="","",94500+COUNTA($R$3:R190))</f>
        <v>94605</v>
      </c>
      <c r="Y190" s="35"/>
      <c r="Z190" s="35" t="str">
        <f>IF(T190="","",97500+COUNTA($T$3:T190))</f>
        <v/>
      </c>
      <c r="AA190" s="12">
        <v>44139.704409722224</v>
      </c>
      <c r="AB190" s="35">
        <f t="shared" si="111"/>
        <v>1001</v>
      </c>
      <c r="AC190" s="35">
        <f>IF(AB190="","",COUNTIF($AB$3:AB190,1001))</f>
        <v>151</v>
      </c>
      <c r="AD190" s="10" t="s">
        <v>310</v>
      </c>
      <c r="AE190" s="35">
        <v>7</v>
      </c>
      <c r="AF190" s="10" t="s">
        <v>26</v>
      </c>
      <c r="AG190" s="10" t="s">
        <v>143</v>
      </c>
      <c r="AH190" s="10">
        <v>43994</v>
      </c>
      <c r="AI190" s="10"/>
      <c r="AJ190" s="10"/>
      <c r="AK190" s="10"/>
      <c r="AL190" s="12">
        <v>44138.448310185187</v>
      </c>
      <c r="AM190" s="2">
        <v>0</v>
      </c>
      <c r="AN190" s="2">
        <v>55551</v>
      </c>
      <c r="AO190" s="2" t="s">
        <v>335</v>
      </c>
      <c r="AP190" s="2">
        <v>7</v>
      </c>
      <c r="AQ190" s="2">
        <f>IF(AO190="","",95000+COUNTA($AO$3:AO190))</f>
        <v>95083</v>
      </c>
      <c r="AR190" s="10">
        <v>43994</v>
      </c>
      <c r="AS190" s="12"/>
      <c r="AT190" s="2"/>
      <c r="AU190" s="2"/>
      <c r="AV190" s="2"/>
      <c r="AW190" s="2"/>
      <c r="AX190" s="2"/>
      <c r="AY190" s="2"/>
      <c r="AZ190" s="2" t="str">
        <f>IF(AV190="","",95200+COUNTA($AV$3:AV190))</f>
        <v/>
      </c>
      <c r="BA190" s="2"/>
      <c r="BB190" s="12"/>
      <c r="BC190" s="2"/>
      <c r="BD190" s="2"/>
      <c r="BE190" s="2"/>
      <c r="BF190" s="2"/>
      <c r="BG190" s="2"/>
      <c r="BH190" s="10"/>
      <c r="BI190" s="10"/>
      <c r="BJ190" s="89">
        <v>44140.706956018519</v>
      </c>
      <c r="BK190" s="90" t="str">
        <f t="shared" si="112"/>
        <v>55551</v>
      </c>
      <c r="BL190" s="90">
        <f t="shared" si="113"/>
        <v>0</v>
      </c>
      <c r="BM190" s="90">
        <f>IF(BQ190="","",COUNTA($BQ$3:BQ190))</f>
        <v>176</v>
      </c>
      <c r="BN190" s="90" t="str">
        <f t="shared" si="114"/>
        <v>1TH 5       C</v>
      </c>
      <c r="BO190" s="90">
        <f t="shared" si="115"/>
        <v>7</v>
      </c>
      <c r="BP190" s="90" t="str">
        <f t="shared" si="116"/>
        <v>C</v>
      </c>
      <c r="BQ190" s="90" t="s">
        <v>216</v>
      </c>
      <c r="BR190" s="91">
        <f t="shared" si="117"/>
        <v>43994</v>
      </c>
      <c r="BS190" s="91" t="str">
        <f t="shared" si="118"/>
        <v/>
      </c>
      <c r="BT190" s="91" t="str">
        <f t="shared" si="119"/>
        <v/>
      </c>
      <c r="BU190" s="91" t="str">
        <f t="shared" si="120"/>
        <v/>
      </c>
      <c r="BV190" s="90" t="str">
        <f t="shared" si="121"/>
        <v/>
      </c>
      <c r="BW190" s="90" t="str">
        <f t="shared" si="122"/>
        <v/>
      </c>
      <c r="BX190" s="84">
        <v>1</v>
      </c>
      <c r="BY190" s="90" t="str">
        <f t="shared" si="110"/>
        <v>1TH 5       P</v>
      </c>
      <c r="BZ190" s="12">
        <f t="shared" si="75"/>
        <v>44160.640208333331</v>
      </c>
      <c r="CA190" s="2">
        <f t="shared" si="76"/>
        <v>362</v>
      </c>
      <c r="CB190" s="2">
        <f t="shared" si="77"/>
        <v>55551</v>
      </c>
      <c r="CC190" s="2">
        <f t="shared" si="78"/>
        <v>0</v>
      </c>
      <c r="CD190" s="2">
        <f>IF(E190=15,IF(F190="S","",N191),IF(E190=11,IF(F190="P","",N189),IF(BX190="",IF(N190="","",N190),IF(BX190=2,"",IF(OR(BX190=0),100000+COUNTIF(BX$3:BX190,0),IF(N190="","",N190))))))</f>
        <v>94171</v>
      </c>
      <c r="CE190" s="2" t="str">
        <f t="shared" si="123"/>
        <v>1TH 5       C</v>
      </c>
      <c r="CF190" s="2">
        <f t="shared" si="124"/>
        <v>7</v>
      </c>
      <c r="CG190" s="2">
        <f t="shared" si="79"/>
        <v>0</v>
      </c>
      <c r="CH190" s="10">
        <f t="shared" si="80"/>
        <v>43994</v>
      </c>
      <c r="CI190" s="10" t="str">
        <f t="shared" si="81"/>
        <v/>
      </c>
      <c r="CJ190" s="10" t="str">
        <f t="shared" si="82"/>
        <v/>
      </c>
      <c r="CK190" s="2" t="str">
        <f t="shared" si="83"/>
        <v/>
      </c>
      <c r="CL190" s="2" t="str">
        <f t="shared" si="84"/>
        <v/>
      </c>
      <c r="CM190" s="2" t="str">
        <f t="shared" si="85"/>
        <v/>
      </c>
      <c r="CN190" s="2">
        <f>IF($E190=15,IF($F190="S","",IF(X191=0,"",X191)),IF($E190=11,IF($F190="P","",IF(X189=0,"",X189)),IF($BX190="",IF(X190="","",X190),IF($BX190=2,"",IF(OR($BX190=0),IF(A190="T_Tosai",101000+COUNTIF($BX$3:$BX190,0),""),IF(X190="","",X190))))))</f>
        <v>94605</v>
      </c>
      <c r="CO190" s="2" t="str">
        <f>IF($E190=15,IF($F190="S","",IF(Y191=0,"",Y191)),IF($E190=11,IF($F190="P","",IF(Y189=0,"",Y189)),IF($BX190="",IF(Y190="","",Y190),IF($BX190=2,"",IF(OR($BX190=0),IF(A190="T_Kyokyu",102000+COUNTIF($BX$3:$BX190,0),""),IF(Y190="","",Y190))))))</f>
        <v/>
      </c>
      <c r="CP190" s="2" t="str">
        <f>IF($E190=15,IF($F190="S","",IF(Z191=0,"",Z191)),IF($E190=11,IF($F190="P","",IF(Z189=0,"",Z189)),IF($BX190="",IF(Z190="","",Z190),IF($BX190=2,"",IF(OR($BX190=0),IF(B190="T_Sogumi",103000+COUNTIF($BX$3:$BX190,0),""),IF(Z190="","",Z190))))))</f>
        <v/>
      </c>
    </row>
    <row r="191" spans="1:94">
      <c r="A191" s="7" t="s">
        <v>71</v>
      </c>
      <c r="B191" s="49" t="s">
        <v>31</v>
      </c>
      <c r="C191" s="49" t="s">
        <v>209</v>
      </c>
      <c r="D191" s="49" t="s">
        <v>31</v>
      </c>
      <c r="E191" s="3">
        <v>10</v>
      </c>
      <c r="F191" s="3" t="s">
        <v>26</v>
      </c>
      <c r="G191" s="3" t="s">
        <v>26</v>
      </c>
      <c r="H191" s="3" t="s">
        <v>38</v>
      </c>
      <c r="I191" s="16" t="s">
        <v>69</v>
      </c>
      <c r="J191" s="5">
        <v>44139.704409722224</v>
      </c>
      <c r="K191" s="3">
        <v>362</v>
      </c>
      <c r="L191" s="3">
        <v>55551</v>
      </c>
      <c r="M191" s="3">
        <v>0</v>
      </c>
      <c r="N191" s="3">
        <f>IF(AD191="","",94000+COUNTA($AD$3:AD191))</f>
        <v>94172</v>
      </c>
      <c r="O191" s="3" t="s">
        <v>306</v>
      </c>
      <c r="P191" s="3">
        <v>6</v>
      </c>
      <c r="Q191" s="3">
        <v>0</v>
      </c>
      <c r="R191" s="8">
        <v>43995</v>
      </c>
      <c r="S191" s="8"/>
      <c r="T191" s="8"/>
      <c r="U191" s="3"/>
      <c r="V191" s="3"/>
      <c r="W191" s="3"/>
      <c r="X191" s="36">
        <f>IF(R191="","",94500+COUNTA($R$3:R191))</f>
        <v>94606</v>
      </c>
      <c r="Y191" s="36"/>
      <c r="Z191" s="36" t="str">
        <f>IF(T191="","",97500+COUNTA($T$3:T191))</f>
        <v/>
      </c>
      <c r="AA191" s="5">
        <v>44139.704409722224</v>
      </c>
      <c r="AB191" s="36">
        <f t="shared" si="111"/>
        <v>1001</v>
      </c>
      <c r="AC191" s="36">
        <f>IF(AB191="","",COUNTIF($AB$3:AB191,1001))</f>
        <v>152</v>
      </c>
      <c r="AD191" s="8" t="s">
        <v>306</v>
      </c>
      <c r="AE191" s="36">
        <v>6</v>
      </c>
      <c r="AF191" s="8" t="s">
        <v>26</v>
      </c>
      <c r="AG191" s="8" t="s">
        <v>143</v>
      </c>
      <c r="AH191" s="8">
        <v>43995</v>
      </c>
      <c r="AI191" s="8"/>
      <c r="AJ191" s="8"/>
      <c r="AK191" s="8"/>
      <c r="AL191" s="5">
        <v>44138.448310185187</v>
      </c>
      <c r="AM191" s="3">
        <v>0</v>
      </c>
      <c r="AN191" s="3">
        <v>55551</v>
      </c>
      <c r="AO191" s="3" t="s">
        <v>306</v>
      </c>
      <c r="AP191" s="3">
        <v>6</v>
      </c>
      <c r="AQ191" s="3">
        <f>IF(AO191="","",95000+COUNTA($AO$3:AO191))</f>
        <v>95084</v>
      </c>
      <c r="AR191" s="8">
        <v>43995</v>
      </c>
      <c r="AS191" s="5"/>
      <c r="AT191" s="3"/>
      <c r="AU191" s="3"/>
      <c r="AV191" s="3"/>
      <c r="AW191" s="3"/>
      <c r="AX191" s="3"/>
      <c r="AY191" s="3"/>
      <c r="AZ191" s="3" t="str">
        <f>IF(AV191="","",95200+COUNTA($AV$3:AV191))</f>
        <v/>
      </c>
      <c r="BA191" s="3"/>
      <c r="BB191" s="5"/>
      <c r="BC191" s="3"/>
      <c r="BD191" s="3"/>
      <c r="BE191" s="3"/>
      <c r="BF191" s="3"/>
      <c r="BG191" s="3"/>
      <c r="BH191" s="8"/>
      <c r="BI191" s="8"/>
      <c r="BJ191" s="96">
        <v>44140.706956018519</v>
      </c>
      <c r="BK191" s="97" t="str">
        <f t="shared" si="112"/>
        <v>55551</v>
      </c>
      <c r="BL191" s="97">
        <f t="shared" si="113"/>
        <v>0</v>
      </c>
      <c r="BM191" s="97">
        <f>IF(BQ191="","",COUNTA($BQ$3:BQ191))</f>
        <v>177</v>
      </c>
      <c r="BN191" s="97" t="str">
        <f t="shared" si="114"/>
        <v>1TH 3       P</v>
      </c>
      <c r="BO191" s="97">
        <f t="shared" si="115"/>
        <v>6</v>
      </c>
      <c r="BP191" s="97" t="str">
        <f t="shared" si="116"/>
        <v>P</v>
      </c>
      <c r="BQ191" s="97" t="s">
        <v>348</v>
      </c>
      <c r="BR191" s="98">
        <f t="shared" si="117"/>
        <v>43995</v>
      </c>
      <c r="BS191" s="98" t="str">
        <f t="shared" si="118"/>
        <v/>
      </c>
      <c r="BT191" s="98" t="str">
        <f t="shared" si="119"/>
        <v/>
      </c>
      <c r="BU191" s="98" t="str">
        <f t="shared" si="120"/>
        <v/>
      </c>
      <c r="BV191" s="97" t="str">
        <f t="shared" si="121"/>
        <v/>
      </c>
      <c r="BW191" s="97" t="str">
        <f t="shared" si="122"/>
        <v/>
      </c>
      <c r="BX191" s="99"/>
      <c r="BY191" s="97" t="str">
        <f t="shared" si="110"/>
        <v/>
      </c>
      <c r="BZ191" s="5">
        <f t="shared" si="75"/>
        <v>44139.704409722224</v>
      </c>
      <c r="CA191" s="3">
        <f t="shared" si="76"/>
        <v>362</v>
      </c>
      <c r="CB191" s="3">
        <f t="shared" si="77"/>
        <v>55551</v>
      </c>
      <c r="CC191" s="3">
        <f t="shared" si="78"/>
        <v>0</v>
      </c>
      <c r="CD191" s="3">
        <f>IF(E191=15,IF(F191="S","",N192),IF(E191=11,IF(F191="P","",N190),IF(BX191="",IF(N191="","",N191),IF(BX191=2,"",IF(OR(BX191=0),100000+COUNTIF(BX$3:BX191,0),IF(N191="","",N191))))))</f>
        <v>94172</v>
      </c>
      <c r="CE191" s="3" t="str">
        <f t="shared" si="123"/>
        <v>1TH 3       P</v>
      </c>
      <c r="CF191" s="3">
        <f t="shared" si="124"/>
        <v>6</v>
      </c>
      <c r="CG191" s="3">
        <f t="shared" si="79"/>
        <v>0</v>
      </c>
      <c r="CH191" s="8">
        <f t="shared" si="80"/>
        <v>43995</v>
      </c>
      <c r="CI191" s="8" t="str">
        <f t="shared" si="81"/>
        <v/>
      </c>
      <c r="CJ191" s="8" t="str">
        <f t="shared" si="82"/>
        <v/>
      </c>
      <c r="CK191" s="3" t="str">
        <f t="shared" si="83"/>
        <v/>
      </c>
      <c r="CL191" s="3" t="str">
        <f t="shared" si="84"/>
        <v/>
      </c>
      <c r="CM191" s="3" t="str">
        <f t="shared" si="85"/>
        <v/>
      </c>
      <c r="CN191" s="3">
        <f>IF($E191=15,IF($F191="S","",IF(X192=0,"",X192)),IF($E191=11,IF($F191="P","",IF(X190=0,"",X190)),IF($BX191="",IF(X191="","",X191),IF($BX191=2,"",IF(OR($BX191=0),IF(A191="T_Tosai",101000+COUNTIF($BX$3:$BX191,0),""),IF(X191="","",X191))))))</f>
        <v>94606</v>
      </c>
      <c r="CO191" s="3" t="str">
        <f>IF($E191=15,IF($F191="S","",IF(Y192=0,"",Y192)),IF($E191=11,IF($F191="P","",IF(Y190=0,"",Y190)),IF($BX191="",IF(Y191="","",Y191),IF($BX191=2,"",IF(OR($BX191=0),IF(A191="T_Kyokyu",102000+COUNTIF($BX$3:$BX191,0),""),IF(Y191="","",Y191))))))</f>
        <v/>
      </c>
      <c r="CP191" s="3" t="str">
        <f>IF($E191=15,IF($F191="S","",IF(Z192=0,"",Z192)),IF($E191=11,IF($F191="P","",IF(Z190=0,"",Z190)),IF($BX191="",IF(Z191="","",Z191),IF($BX191=2,"",IF(OR($BX191=0),IF(B191="T_Sogumi",103000+COUNTIF($BX$3:$BX191,0),""),IF(Z191="","",Z191))))))</f>
        <v/>
      </c>
    </row>
    <row r="192" spans="1:94">
      <c r="A192" s="7" t="s">
        <v>71</v>
      </c>
      <c r="B192" s="49" t="s">
        <v>31</v>
      </c>
      <c r="C192" s="49" t="s">
        <v>209</v>
      </c>
      <c r="D192" s="49" t="s">
        <v>31</v>
      </c>
      <c r="E192" s="4">
        <v>10</v>
      </c>
      <c r="F192" s="4"/>
      <c r="G192" s="4" t="s">
        <v>28</v>
      </c>
      <c r="H192" s="4"/>
      <c r="I192" s="17" t="s">
        <v>70</v>
      </c>
      <c r="J192" s="4"/>
      <c r="K192" s="4"/>
      <c r="L192" s="4"/>
      <c r="M192" s="4"/>
      <c r="N192" s="4" t="str">
        <f>IF(AD192="","",94000+COUNTA($AD$3:AD192))</f>
        <v/>
      </c>
      <c r="O192" s="4"/>
      <c r="P192" s="4"/>
      <c r="Q192" s="4"/>
      <c r="R192" s="9"/>
      <c r="S192" s="9"/>
      <c r="T192" s="9"/>
      <c r="U192" s="4"/>
      <c r="V192" s="4"/>
      <c r="W192" s="4"/>
      <c r="X192" s="33" t="str">
        <f>IF(R192="","",94500+COUNTA($R$3:R192))</f>
        <v/>
      </c>
      <c r="Y192" s="33"/>
      <c r="Z192" s="33" t="str">
        <f>IF(T192="","",97500+COUNTA($T$3:T192))</f>
        <v/>
      </c>
      <c r="AA192" s="6" t="s">
        <v>134</v>
      </c>
      <c r="AB192" s="33" t="str">
        <f t="shared" si="111"/>
        <v/>
      </c>
      <c r="AC192" s="33" t="str">
        <f>IF(AB192="","",COUNTIF($AB$3:AB192,1001))</f>
        <v/>
      </c>
      <c r="AD192" s="9"/>
      <c r="AE192" s="33" t="s">
        <v>134</v>
      </c>
      <c r="AF192" s="9" t="s">
        <v>134</v>
      </c>
      <c r="AG192" s="9" t="s">
        <v>134</v>
      </c>
      <c r="AH192" s="9" t="s">
        <v>134</v>
      </c>
      <c r="AI192" s="9"/>
      <c r="AJ192" s="9"/>
      <c r="AK192" s="9"/>
      <c r="AL192" s="6">
        <v>44138.448310185187</v>
      </c>
      <c r="AM192" s="4">
        <v>0</v>
      </c>
      <c r="AN192" s="4">
        <v>55551</v>
      </c>
      <c r="AO192" s="4" t="s">
        <v>307</v>
      </c>
      <c r="AP192" s="4">
        <v>6</v>
      </c>
      <c r="AQ192" s="4">
        <f>IF(AO192="","",95000+COUNTA($AO$3:AO192))</f>
        <v>95085</v>
      </c>
      <c r="AR192" s="9">
        <v>43996</v>
      </c>
      <c r="AS192" s="6"/>
      <c r="AT192" s="4"/>
      <c r="AU192" s="4"/>
      <c r="AV192" s="4"/>
      <c r="AW192" s="4"/>
      <c r="AX192" s="4"/>
      <c r="AY192" s="4"/>
      <c r="AZ192" s="4" t="str">
        <f>IF(AV192="","",95200+COUNTA($AV$3:AV192))</f>
        <v/>
      </c>
      <c r="BA192" s="4"/>
      <c r="BB192" s="6"/>
      <c r="BC192" s="4"/>
      <c r="BD192" s="4"/>
      <c r="BE192" s="4"/>
      <c r="BF192" s="4"/>
      <c r="BG192" s="4"/>
      <c r="BH192" s="9"/>
      <c r="BI192" s="9"/>
      <c r="BJ192" s="100">
        <v>44140.706956018519</v>
      </c>
      <c r="BK192" s="101" t="str">
        <f t="shared" si="112"/>
        <v>55551</v>
      </c>
      <c r="BL192" s="101">
        <f t="shared" si="113"/>
        <v>0</v>
      </c>
      <c r="BM192" s="101">
        <f>IF(BQ192="","",COUNTA($BQ$3:BQ192))</f>
        <v>178</v>
      </c>
      <c r="BN192" s="101" t="str">
        <f t="shared" si="114"/>
        <v>1TH 3       S</v>
      </c>
      <c r="BO192" s="101">
        <f t="shared" si="115"/>
        <v>6</v>
      </c>
      <c r="BP192" s="101" t="str">
        <f t="shared" si="116"/>
        <v>S</v>
      </c>
      <c r="BQ192" s="101" t="s">
        <v>143</v>
      </c>
      <c r="BR192" s="102">
        <f t="shared" si="117"/>
        <v>43996</v>
      </c>
      <c r="BS192" s="102" t="str">
        <f t="shared" si="118"/>
        <v/>
      </c>
      <c r="BT192" s="102" t="str">
        <f t="shared" si="119"/>
        <v/>
      </c>
      <c r="BU192" s="102" t="str">
        <f t="shared" si="120"/>
        <v/>
      </c>
      <c r="BV192" s="101" t="str">
        <f t="shared" si="121"/>
        <v/>
      </c>
      <c r="BW192" s="101" t="str">
        <f t="shared" si="122"/>
        <v/>
      </c>
      <c r="BX192" s="103">
        <v>0</v>
      </c>
      <c r="BY192" s="101" t="str">
        <f t="shared" si="110"/>
        <v/>
      </c>
      <c r="BZ192" s="6">
        <f t="shared" si="75"/>
        <v>44160.640208333331</v>
      </c>
      <c r="CA192" s="4">
        <f t="shared" si="76"/>
        <v>362</v>
      </c>
      <c r="CB192" s="4">
        <f t="shared" si="77"/>
        <v>55551</v>
      </c>
      <c r="CC192" s="4">
        <f t="shared" si="78"/>
        <v>0</v>
      </c>
      <c r="CD192" s="4">
        <f>IF(E192=15,IF(F192="S","",N193),IF(E192=11,IF(F192="P","",N191),IF(BX192="",IF(N192="","",N192),IF(BX192=2,"",IF(OR(BX192=0),100000+COUNTIF(BX$3:BX192,0),IF(N192="","",N192))))))</f>
        <v>100026</v>
      </c>
      <c r="CE192" s="4" t="str">
        <f t="shared" si="123"/>
        <v>1TH 3       S</v>
      </c>
      <c r="CF192" s="4">
        <f t="shared" si="124"/>
        <v>6</v>
      </c>
      <c r="CG192" s="4">
        <f t="shared" si="79"/>
        <v>0</v>
      </c>
      <c r="CH192" s="9">
        <f t="shared" si="80"/>
        <v>43996</v>
      </c>
      <c r="CI192" s="9" t="str">
        <f t="shared" si="81"/>
        <v/>
      </c>
      <c r="CJ192" s="9" t="str">
        <f t="shared" si="82"/>
        <v/>
      </c>
      <c r="CK192" s="4" t="str">
        <f t="shared" si="83"/>
        <v/>
      </c>
      <c r="CL192" s="4" t="str">
        <f t="shared" si="84"/>
        <v/>
      </c>
      <c r="CM192" s="4" t="str">
        <f t="shared" si="85"/>
        <v/>
      </c>
      <c r="CN192" s="4">
        <f>IF($E192=15,IF($F192="S","",IF(X193=0,"",X193)),IF($E192=11,IF($F192="P","",IF(X191=0,"",X191)),IF($BX192="",IF(X192="","",X192),IF($BX192=2,"",IF(OR($BX192=0),IF(A192="T_Tosai",101000+COUNTIF($BX$3:$BX192,0),""),IF(X192="","",X192))))))</f>
        <v>101026</v>
      </c>
      <c r="CO192" s="4" t="str">
        <f>IF($E192=15,IF($F192="S","",IF(Y193=0,"",Y193)),IF($E192=11,IF($F192="P","",IF(Y191=0,"",Y191)),IF($BX192="",IF(Y192="","",Y192),IF($BX192=2,"",IF(OR($BX192=0),IF(A192="T_Kyokyu",102000+COUNTIF($BX$3:$BX192,0),""),IF(Y192="","",Y192))))))</f>
        <v/>
      </c>
      <c r="CP192" s="4" t="str">
        <f>IF($E192=15,IF($F192="S","",IF(Z193=0,"",Z193)),IF($E192=11,IF($F192="P","",IF(Z191=0,"",Z191)),IF($BX192="",IF(Z192="","",Z192),IF($BX192=2,"",IF(OR($BX192=0),IF(B192="T_Sogumi",103000+COUNTIF($BX$3:$BX192,0),""),IF(Z192="","",Z192))))))</f>
        <v/>
      </c>
    </row>
    <row r="193" spans="1:94">
      <c r="A193" s="7" t="s">
        <v>71</v>
      </c>
      <c r="B193" s="49" t="s">
        <v>31</v>
      </c>
      <c r="C193" s="49" t="s">
        <v>209</v>
      </c>
      <c r="D193" s="49" t="s">
        <v>31</v>
      </c>
      <c r="E193" s="3">
        <v>11</v>
      </c>
      <c r="F193" s="3" t="s">
        <v>26</v>
      </c>
      <c r="G193" s="3" t="s">
        <v>31</v>
      </c>
      <c r="H193" s="3" t="s">
        <v>39</v>
      </c>
      <c r="I193" s="16" t="s">
        <v>70</v>
      </c>
      <c r="J193" s="5">
        <v>44139.704409722224</v>
      </c>
      <c r="K193" s="3">
        <v>362</v>
      </c>
      <c r="L193" s="3">
        <v>55551</v>
      </c>
      <c r="M193" s="3">
        <v>0</v>
      </c>
      <c r="N193" s="3">
        <f>IF(AD193="","",94000+COUNTA($AD$3:AD193))</f>
        <v>94173</v>
      </c>
      <c r="O193" s="3" t="s">
        <v>311</v>
      </c>
      <c r="P193" s="3">
        <v>6</v>
      </c>
      <c r="Q193" s="3">
        <v>0</v>
      </c>
      <c r="R193" s="8">
        <v>43997</v>
      </c>
      <c r="S193" s="8"/>
      <c r="T193" s="8"/>
      <c r="U193" s="3"/>
      <c r="V193" s="3"/>
      <c r="W193" s="3"/>
      <c r="X193" s="36">
        <f>IF(R193="","",94500+COUNTA($R$3:R193))</f>
        <v>94607</v>
      </c>
      <c r="Y193" s="36"/>
      <c r="Z193" s="36" t="str">
        <f>IF(T193="","",97500+COUNTA($T$3:T193))</f>
        <v/>
      </c>
      <c r="AA193" s="5">
        <v>44139.704409722224</v>
      </c>
      <c r="AB193" s="36">
        <f t="shared" si="111"/>
        <v>1001</v>
      </c>
      <c r="AC193" s="36">
        <f>IF(AB193="","",COUNTIF($AB$3:AB193,1001))</f>
        <v>153</v>
      </c>
      <c r="AD193" s="8" t="s">
        <v>311</v>
      </c>
      <c r="AE193" s="36">
        <v>6</v>
      </c>
      <c r="AF193" s="8" t="s">
        <v>26</v>
      </c>
      <c r="AG193" s="8" t="s">
        <v>143</v>
      </c>
      <c r="AH193" s="8">
        <v>43997</v>
      </c>
      <c r="AI193" s="8"/>
      <c r="AJ193" s="8"/>
      <c r="AK193" s="8"/>
      <c r="AL193" s="5"/>
      <c r="AM193" s="3"/>
      <c r="AN193" s="3"/>
      <c r="AO193" s="3"/>
      <c r="AP193" s="3"/>
      <c r="AQ193" s="3" t="str">
        <f>IF(AO193="","",95000+COUNTA($AO$3:AO193))</f>
        <v/>
      </c>
      <c r="AR193" s="8"/>
      <c r="AS193" s="5"/>
      <c r="AT193" s="3"/>
      <c r="AU193" s="3"/>
      <c r="AV193" s="3"/>
      <c r="AW193" s="3"/>
      <c r="AX193" s="3"/>
      <c r="AY193" s="3"/>
      <c r="AZ193" s="3" t="str">
        <f>IF(AV193="","",95200+COUNTA($AV$3:AV193))</f>
        <v/>
      </c>
      <c r="BA193" s="3"/>
      <c r="BB193" s="5"/>
      <c r="BC193" s="3"/>
      <c r="BD193" s="3"/>
      <c r="BE193" s="3"/>
      <c r="BF193" s="3"/>
      <c r="BG193" s="3"/>
      <c r="BH193" s="8"/>
      <c r="BI193" s="8"/>
      <c r="BJ193" s="56"/>
      <c r="BK193" s="26" t="str">
        <f t="shared" si="112"/>
        <v/>
      </c>
      <c r="BL193" s="26" t="str">
        <f t="shared" si="113"/>
        <v/>
      </c>
      <c r="BM193" s="26" t="str">
        <f>IF(BQ193="","",COUNTA($BQ$3:BQ193))</f>
        <v/>
      </c>
      <c r="BN193" s="26" t="str">
        <f t="shared" si="114"/>
        <v/>
      </c>
      <c r="BO193" s="26" t="str">
        <f t="shared" si="115"/>
        <v/>
      </c>
      <c r="BP193" s="26" t="str">
        <f t="shared" si="116"/>
        <v/>
      </c>
      <c r="BQ193" s="26"/>
      <c r="BR193" s="75" t="str">
        <f t="shared" si="117"/>
        <v/>
      </c>
      <c r="BS193" s="75" t="str">
        <f t="shared" si="118"/>
        <v/>
      </c>
      <c r="BT193" s="75" t="str">
        <f t="shared" si="119"/>
        <v/>
      </c>
      <c r="BU193" s="75" t="str">
        <f t="shared" si="120"/>
        <v/>
      </c>
      <c r="BV193" s="26" t="str">
        <f t="shared" si="121"/>
        <v/>
      </c>
      <c r="BW193" s="26" t="str">
        <f t="shared" si="122"/>
        <v/>
      </c>
      <c r="BX193" s="99"/>
      <c r="BY193" s="26" t="str">
        <f t="shared" si="110"/>
        <v/>
      </c>
      <c r="BZ193" s="5" t="str">
        <f t="shared" si="75"/>
        <v/>
      </c>
      <c r="CA193" s="3" t="str">
        <f t="shared" si="76"/>
        <v/>
      </c>
      <c r="CB193" s="3" t="str">
        <f t="shared" si="77"/>
        <v/>
      </c>
      <c r="CC193" s="3" t="str">
        <f t="shared" si="78"/>
        <v/>
      </c>
      <c r="CD193" s="3" t="str">
        <f>IF(E193=15,IF(F193="S","",N194),IF(E193=11,IF(F193="P","",N192),IF(BX193="",IF(N193="","",N193),IF(BX193=2,"",IF(OR(BX193=0),100000+COUNTIF(BX$3:BX193,0),IF(N193="","",N193))))))</f>
        <v/>
      </c>
      <c r="CE193" s="3" t="str">
        <f t="shared" si="123"/>
        <v/>
      </c>
      <c r="CF193" s="3" t="str">
        <f t="shared" si="124"/>
        <v/>
      </c>
      <c r="CG193" s="3" t="str">
        <f t="shared" si="79"/>
        <v/>
      </c>
      <c r="CH193" s="8" t="str">
        <f t="shared" si="80"/>
        <v/>
      </c>
      <c r="CI193" s="8" t="str">
        <f t="shared" si="81"/>
        <v/>
      </c>
      <c r="CJ193" s="8" t="str">
        <f t="shared" si="82"/>
        <v/>
      </c>
      <c r="CK193" s="3" t="str">
        <f t="shared" si="83"/>
        <v/>
      </c>
      <c r="CL193" s="3" t="str">
        <f t="shared" si="84"/>
        <v/>
      </c>
      <c r="CM193" s="3" t="str">
        <f t="shared" si="85"/>
        <v/>
      </c>
      <c r="CN193" s="3" t="str">
        <f>IF($E193=15,IF($F193="S","",IF(X194=0,"",X194)),IF($E193=11,IF($F193="P","",IF(X192=0,"",X192)),IF($BX193="",IF(X193="","",X193),IF($BX193=2,"",IF(OR($BX193=0),IF(A193="T_Tosai",101000+COUNTIF($BX$3:$BX193,0),""),IF(X193="","",X193))))))</f>
        <v/>
      </c>
      <c r="CO193" s="3" t="str">
        <f>IF($E193=15,IF($F193="S","",IF(Y194=0,"",Y194)),IF($E193=11,IF($F193="P","",IF(Y192=0,"",Y192)),IF($BX193="",IF(Y193="","",Y193),IF($BX193=2,"",IF(OR($BX193=0),IF(A193="T_Kyokyu",102000+COUNTIF($BX$3:$BX193,0),""),IF(Y193="","",Y193))))))</f>
        <v/>
      </c>
      <c r="CP193" s="3" t="str">
        <f>IF($E193=15,IF($F193="S","",IF(Z194=0,"",Z194)),IF($E193=11,IF($F193="P","",IF(Z192=0,"",Z192)),IF($BX193="",IF(Z193="","",Z193),IF($BX193=2,"",IF(OR($BX193=0),IF(B193="T_Sogumi",103000+COUNTIF($BX$3:$BX193,0),""),IF(Z193="","",Z193))))))</f>
        <v/>
      </c>
    </row>
    <row r="194" spans="1:94">
      <c r="A194" s="7" t="s">
        <v>71</v>
      </c>
      <c r="B194" s="49" t="s">
        <v>31</v>
      </c>
      <c r="C194" s="49" t="s">
        <v>209</v>
      </c>
      <c r="D194" s="49" t="s">
        <v>31</v>
      </c>
      <c r="E194" s="4">
        <v>11</v>
      </c>
      <c r="F194" s="4" t="s">
        <v>31</v>
      </c>
      <c r="G194" s="4" t="s">
        <v>28</v>
      </c>
      <c r="H194" s="4"/>
      <c r="I194" s="21" t="s">
        <v>69</v>
      </c>
      <c r="J194" s="4"/>
      <c r="K194" s="4"/>
      <c r="L194" s="4"/>
      <c r="M194" s="4"/>
      <c r="N194" s="4" t="str">
        <f>IF(AD194="","",94000+COUNTA($AD$3:AD194))</f>
        <v/>
      </c>
      <c r="O194" s="4"/>
      <c r="P194" s="4"/>
      <c r="Q194" s="4"/>
      <c r="R194" s="9"/>
      <c r="S194" s="9"/>
      <c r="T194" s="9"/>
      <c r="U194" s="4"/>
      <c r="V194" s="4"/>
      <c r="W194" s="4"/>
      <c r="X194" s="33" t="str">
        <f>IF(R194="","",94500+COUNTA($R$3:R194))</f>
        <v/>
      </c>
      <c r="Y194" s="33"/>
      <c r="Z194" s="33" t="str">
        <f>IF(T194="","",97500+COUNTA($T$3:T194))</f>
        <v/>
      </c>
      <c r="AA194" s="6" t="s">
        <v>134</v>
      </c>
      <c r="AB194" s="33" t="str">
        <f t="shared" si="111"/>
        <v/>
      </c>
      <c r="AC194" s="33" t="str">
        <f>IF(AB194="","",COUNTIF($AB$3:AB194,1001))</f>
        <v/>
      </c>
      <c r="AD194" s="9"/>
      <c r="AE194" s="33" t="s">
        <v>134</v>
      </c>
      <c r="AF194" s="9" t="s">
        <v>134</v>
      </c>
      <c r="AG194" s="9" t="s">
        <v>134</v>
      </c>
      <c r="AH194" s="9" t="s">
        <v>134</v>
      </c>
      <c r="AI194" s="9"/>
      <c r="AJ194" s="9"/>
      <c r="AK194" s="9"/>
      <c r="AL194" s="6">
        <v>44138.448310185187</v>
      </c>
      <c r="AM194" s="4">
        <v>0</v>
      </c>
      <c r="AN194" s="4">
        <v>55551</v>
      </c>
      <c r="AO194" s="4" t="s">
        <v>336</v>
      </c>
      <c r="AP194" s="4">
        <v>6</v>
      </c>
      <c r="AQ194" s="4">
        <f>IF(AO194="","",95000+COUNTA($AO$3:AO194))</f>
        <v>95086</v>
      </c>
      <c r="AR194" s="9">
        <v>43997</v>
      </c>
      <c r="AS194" s="6"/>
      <c r="AT194" s="4"/>
      <c r="AU194" s="4"/>
      <c r="AV194" s="4"/>
      <c r="AW194" s="4"/>
      <c r="AX194" s="4"/>
      <c r="AY194" s="4"/>
      <c r="AZ194" s="4" t="str">
        <f>IF(AV194="","",95200+COUNTA($AV$3:AV194))</f>
        <v/>
      </c>
      <c r="BA194" s="4"/>
      <c r="BB194" s="6"/>
      <c r="BC194" s="4"/>
      <c r="BD194" s="4"/>
      <c r="BE194" s="4"/>
      <c r="BF194" s="4"/>
      <c r="BG194" s="4"/>
      <c r="BH194" s="9"/>
      <c r="BI194" s="9"/>
      <c r="BJ194" s="55">
        <v>44140.706956018519</v>
      </c>
      <c r="BK194" s="27" t="str">
        <f t="shared" si="112"/>
        <v>55551</v>
      </c>
      <c r="BL194" s="27">
        <f t="shared" si="113"/>
        <v>0</v>
      </c>
      <c r="BM194" s="27">
        <f>IF(BQ194="","",COUNTA($BQ$3:BQ194))</f>
        <v>179</v>
      </c>
      <c r="BN194" s="27" t="str">
        <f t="shared" si="114"/>
        <v>1TH 31      S</v>
      </c>
      <c r="BO194" s="27">
        <f t="shared" si="115"/>
        <v>6</v>
      </c>
      <c r="BP194" s="27" t="str">
        <f t="shared" si="116"/>
        <v>S</v>
      </c>
      <c r="BQ194" s="27" t="s">
        <v>217</v>
      </c>
      <c r="BR194" s="76">
        <f t="shared" si="117"/>
        <v>43997</v>
      </c>
      <c r="BS194" s="76" t="str">
        <f t="shared" si="118"/>
        <v/>
      </c>
      <c r="BT194" s="76" t="str">
        <f t="shared" si="119"/>
        <v/>
      </c>
      <c r="BU194" s="76" t="str">
        <f t="shared" si="120"/>
        <v/>
      </c>
      <c r="BV194" s="27" t="str">
        <f t="shared" si="121"/>
        <v/>
      </c>
      <c r="BW194" s="27" t="str">
        <f t="shared" si="122"/>
        <v/>
      </c>
      <c r="BX194" s="103">
        <v>1</v>
      </c>
      <c r="BY194" s="27" t="str">
        <f t="shared" si="110"/>
        <v>1TH 31      P</v>
      </c>
      <c r="BZ194" s="6">
        <f t="shared" si="75"/>
        <v>44160.640208333331</v>
      </c>
      <c r="CA194" s="4">
        <f t="shared" si="76"/>
        <v>362</v>
      </c>
      <c r="CB194" s="4">
        <f t="shared" si="77"/>
        <v>55551</v>
      </c>
      <c r="CC194" s="4">
        <f t="shared" si="78"/>
        <v>0</v>
      </c>
      <c r="CD194" s="4">
        <f>IF(E194=15,IF(F194="S","",N195),IF(E194=11,IF(F194="P","",N193),IF(BX194="",IF(N194="","",N194),IF(BX194=2,"",IF(OR(BX194=0),100000+COUNTIF(BX$3:BX194,0),IF(N194="","",N194))))))</f>
        <v>94173</v>
      </c>
      <c r="CE194" s="4" t="str">
        <f t="shared" si="123"/>
        <v>1TH 31      S</v>
      </c>
      <c r="CF194" s="4">
        <f t="shared" si="124"/>
        <v>6</v>
      </c>
      <c r="CG194" s="4">
        <f t="shared" si="79"/>
        <v>0</v>
      </c>
      <c r="CH194" s="9">
        <f t="shared" si="80"/>
        <v>43997</v>
      </c>
      <c r="CI194" s="9" t="str">
        <f t="shared" si="81"/>
        <v/>
      </c>
      <c r="CJ194" s="9" t="str">
        <f t="shared" si="82"/>
        <v/>
      </c>
      <c r="CK194" s="4" t="str">
        <f t="shared" si="83"/>
        <v/>
      </c>
      <c r="CL194" s="4" t="str">
        <f t="shared" si="84"/>
        <v/>
      </c>
      <c r="CM194" s="4" t="str">
        <f t="shared" si="85"/>
        <v/>
      </c>
      <c r="CN194" s="4">
        <f>IF($E194=15,IF($F194="S","",IF(X195=0,"",X195)),IF($E194=11,IF($F194="P","",IF(X193=0,"",X193)),IF($BX194="",IF(X194="","",X194),IF($BX194=2,"",IF(OR($BX194=0),IF(A194="T_Tosai",101000+COUNTIF($BX$3:$BX194,0),""),IF(X194="","",X194))))))</f>
        <v>94607</v>
      </c>
      <c r="CO194" s="4" t="str">
        <f>IF($E194=15,IF($F194="S","",IF(Y195=0,"",Y195)),IF($E194=11,IF($F194="P","",IF(Y193=0,"",Y193)),IF($BX194="",IF(Y194="","",Y194),IF($BX194=2,"",IF(OR($BX194=0),IF(A194="T_Kyokyu",102000+COUNTIF($BX$3:$BX194,0),""),IF(Y194="","",Y194))))))</f>
        <v/>
      </c>
      <c r="CP194" s="4" t="str">
        <f>IF($E194=15,IF($F194="S","",IF(Z195=0,"",Z195)),IF($E194=11,IF($F194="P","",IF(Z193=0,"",Z193)),IF($BX194="",IF(Z194="","",Z194),IF($BX194=2,"",IF(OR($BX194=0),IF(B194="T_Sogumi",103000+COUNTIF($BX$3:$BX194,0),""),IF(Z194="","",Z194))))))</f>
        <v/>
      </c>
    </row>
    <row r="195" spans="1:94">
      <c r="A195" s="7" t="s">
        <v>71</v>
      </c>
      <c r="B195" s="49" t="s">
        <v>31</v>
      </c>
      <c r="C195" s="49" t="s">
        <v>209</v>
      </c>
      <c r="D195" s="49" t="s">
        <v>31</v>
      </c>
      <c r="E195" s="2">
        <v>12</v>
      </c>
      <c r="F195" s="2" t="s">
        <v>26</v>
      </c>
      <c r="G195" s="2" t="s">
        <v>31</v>
      </c>
      <c r="H195" s="2" t="s">
        <v>40</v>
      </c>
      <c r="I195" s="14" t="s">
        <v>70</v>
      </c>
      <c r="J195" s="12">
        <v>44139.704409722224</v>
      </c>
      <c r="K195" s="2">
        <v>362</v>
      </c>
      <c r="L195" s="2">
        <v>55551</v>
      </c>
      <c r="M195" s="2">
        <v>0</v>
      </c>
      <c r="N195" s="2">
        <f>IF(AD195="","",94000+COUNTA($AD$3:AD195))</f>
        <v>94174</v>
      </c>
      <c r="O195" s="2" t="s">
        <v>308</v>
      </c>
      <c r="P195" s="2">
        <v>6</v>
      </c>
      <c r="Q195" s="2">
        <v>0</v>
      </c>
      <c r="R195" s="10">
        <v>43998</v>
      </c>
      <c r="S195" s="10"/>
      <c r="T195" s="10"/>
      <c r="U195" s="2"/>
      <c r="V195" s="2"/>
      <c r="W195" s="2"/>
      <c r="X195" s="35">
        <f>IF(R195="","",94500+COUNTA($R$3:R195))</f>
        <v>94608</v>
      </c>
      <c r="Y195" s="35"/>
      <c r="Z195" s="35" t="str">
        <f>IF(T195="","",97500+COUNTA($T$3:T195))</f>
        <v/>
      </c>
      <c r="AA195" s="12">
        <v>44139.704409722224</v>
      </c>
      <c r="AB195" s="35">
        <f t="shared" si="111"/>
        <v>1001</v>
      </c>
      <c r="AC195" s="35">
        <f>IF(AB195="","",COUNTIF($AB$3:AB195,1001))</f>
        <v>154</v>
      </c>
      <c r="AD195" s="10" t="s">
        <v>308</v>
      </c>
      <c r="AE195" s="35">
        <v>6</v>
      </c>
      <c r="AF195" s="10" t="s">
        <v>26</v>
      </c>
      <c r="AG195" s="10" t="s">
        <v>143</v>
      </c>
      <c r="AH195" s="10">
        <v>43998</v>
      </c>
      <c r="AI195" s="10"/>
      <c r="AJ195" s="10"/>
      <c r="AK195" s="10"/>
      <c r="AL195" s="12"/>
      <c r="AM195" s="2"/>
      <c r="AN195" s="2"/>
      <c r="AO195" s="2"/>
      <c r="AP195" s="2"/>
      <c r="AQ195" s="2" t="str">
        <f>IF(AO195="","",95000+COUNTA($AO$3:AO195))</f>
        <v/>
      </c>
      <c r="AR195" s="10"/>
      <c r="AS195" s="12"/>
      <c r="AT195" s="2"/>
      <c r="AU195" s="2"/>
      <c r="AV195" s="2"/>
      <c r="AW195" s="2"/>
      <c r="AX195" s="2"/>
      <c r="AY195" s="2"/>
      <c r="AZ195" s="2" t="str">
        <f>IF(AV195="","",95200+COUNTA($AV$3:AV195))</f>
        <v/>
      </c>
      <c r="BA195" s="2"/>
      <c r="BB195" s="12"/>
      <c r="BC195" s="2"/>
      <c r="BD195" s="2"/>
      <c r="BE195" s="2"/>
      <c r="BF195" s="2"/>
      <c r="BG195" s="2"/>
      <c r="BH195" s="10"/>
      <c r="BI195" s="10"/>
      <c r="BJ195" s="89">
        <v>44140.706956018519</v>
      </c>
      <c r="BK195" s="90" t="str">
        <f t="shared" si="112"/>
        <v>55551</v>
      </c>
      <c r="BL195" s="90">
        <f t="shared" si="113"/>
        <v>0</v>
      </c>
      <c r="BM195" s="90">
        <f>IF(BQ195="","",COUNTA($BQ$3:BQ195))</f>
        <v>180</v>
      </c>
      <c r="BN195" s="90" t="str">
        <f t="shared" si="114"/>
        <v>1TH 4       P</v>
      </c>
      <c r="BO195" s="90">
        <f t="shared" si="115"/>
        <v>6</v>
      </c>
      <c r="BP195" s="90" t="str">
        <f t="shared" si="116"/>
        <v>P</v>
      </c>
      <c r="BQ195" s="90" t="s">
        <v>215</v>
      </c>
      <c r="BR195" s="91" t="str">
        <f t="shared" si="117"/>
        <v/>
      </c>
      <c r="BS195" s="91" t="str">
        <f t="shared" si="118"/>
        <v/>
      </c>
      <c r="BT195" s="91" t="str">
        <f t="shared" si="119"/>
        <v/>
      </c>
      <c r="BU195" s="91" t="str">
        <f t="shared" si="120"/>
        <v/>
      </c>
      <c r="BV195" s="90" t="str">
        <f t="shared" si="121"/>
        <v/>
      </c>
      <c r="BW195" s="90" t="str">
        <f t="shared" si="122"/>
        <v/>
      </c>
      <c r="BX195" s="84">
        <v>2</v>
      </c>
      <c r="BY195" s="90" t="str">
        <f t="shared" si="110"/>
        <v/>
      </c>
      <c r="BZ195" s="12" t="str">
        <f t="shared" si="75"/>
        <v/>
      </c>
      <c r="CA195" s="2" t="str">
        <f t="shared" si="76"/>
        <v/>
      </c>
      <c r="CB195" s="2" t="str">
        <f t="shared" si="77"/>
        <v/>
      </c>
      <c r="CC195" s="2" t="str">
        <f t="shared" si="78"/>
        <v/>
      </c>
      <c r="CD195" s="2" t="str">
        <f>IF(E195=15,IF(F195="S","",N196),IF(E195=11,IF(F195="P","",N194),IF(BX195="",IF(N195="","",N195),IF(BX195=2,"",IF(OR(BX195=0),100000+COUNTIF(BX$3:BX195,0),IF(N195="","",N195))))))</f>
        <v/>
      </c>
      <c r="CE195" s="2" t="str">
        <f t="shared" si="123"/>
        <v/>
      </c>
      <c r="CF195" s="2" t="str">
        <f t="shared" si="124"/>
        <v/>
      </c>
      <c r="CG195" s="2" t="str">
        <f t="shared" si="79"/>
        <v/>
      </c>
      <c r="CH195" s="10" t="str">
        <f t="shared" si="80"/>
        <v/>
      </c>
      <c r="CI195" s="10" t="str">
        <f t="shared" si="81"/>
        <v/>
      </c>
      <c r="CJ195" s="10" t="str">
        <f t="shared" si="82"/>
        <v/>
      </c>
      <c r="CK195" s="2" t="str">
        <f t="shared" si="83"/>
        <v/>
      </c>
      <c r="CL195" s="2" t="str">
        <f t="shared" si="84"/>
        <v/>
      </c>
      <c r="CM195" s="2" t="str">
        <f t="shared" si="85"/>
        <v/>
      </c>
      <c r="CN195" s="2" t="str">
        <f>IF($E195=15,IF($F195="S","",IF(X196=0,"",X196)),IF($E195=11,IF($F195="P","",IF(X194=0,"",X194)),IF($BX195="",IF(X195="","",X195),IF($BX195=2,"",IF(OR($BX195=0),IF(A195="T_Tosai",101000+COUNTIF($BX$3:$BX195,0),""),IF(X195="","",X195))))))</f>
        <v/>
      </c>
      <c r="CO195" s="2" t="str">
        <f>IF($E195=15,IF($F195="S","",IF(Y196=0,"",Y196)),IF($E195=11,IF($F195="P","",IF(Y194=0,"",Y194)),IF($BX195="",IF(Y195="","",Y195),IF($BX195=2,"",IF(OR($BX195=0),IF(A195="T_Kyokyu",102000+COUNTIF($BX$3:$BX195,0),""),IF(Y195="","",Y195))))))</f>
        <v/>
      </c>
      <c r="CP195" s="2" t="str">
        <f>IF($E195=15,IF($F195="S","",IF(Z196=0,"",Z196)),IF($E195=11,IF($F195="P","",IF(Z194=0,"",Z194)),IF($BX195="",IF(Z195="","",Z195),IF($BX195=2,"",IF(OR($BX195=0),IF(B195="T_Sogumi",103000+COUNTIF($BX$3:$BX195,0),""),IF(Z195="","",Z195))))))</f>
        <v/>
      </c>
    </row>
    <row r="196" spans="1:94">
      <c r="A196" s="7" t="s">
        <v>71</v>
      </c>
      <c r="B196" s="49" t="s">
        <v>31</v>
      </c>
      <c r="C196" s="49" t="s">
        <v>209</v>
      </c>
      <c r="D196" s="49" t="s">
        <v>31</v>
      </c>
      <c r="E196" s="2">
        <v>13</v>
      </c>
      <c r="F196" s="2" t="s">
        <v>28</v>
      </c>
      <c r="G196" s="2" t="s">
        <v>25</v>
      </c>
      <c r="H196" s="2" t="s">
        <v>41</v>
      </c>
      <c r="I196" s="14" t="s">
        <v>69</v>
      </c>
      <c r="J196" s="12">
        <v>44139.704409722224</v>
      </c>
      <c r="K196" s="2">
        <v>362</v>
      </c>
      <c r="L196" s="2">
        <v>55551</v>
      </c>
      <c r="M196" s="2">
        <v>0</v>
      </c>
      <c r="N196" s="2">
        <f>IF(AD196="","",94000+COUNTA($AD$3:AD196))</f>
        <v>94175</v>
      </c>
      <c r="O196" s="2" t="s">
        <v>312</v>
      </c>
      <c r="P196" s="2">
        <v>6</v>
      </c>
      <c r="Q196" s="2">
        <v>0</v>
      </c>
      <c r="R196" s="10">
        <v>43998</v>
      </c>
      <c r="S196" s="10"/>
      <c r="T196" s="10"/>
      <c r="U196" s="2"/>
      <c r="V196" s="2"/>
      <c r="W196" s="2"/>
      <c r="X196" s="35">
        <f>IF(R196="","",94500+COUNTA($R$3:R196))</f>
        <v>94609</v>
      </c>
      <c r="Y196" s="35"/>
      <c r="Z196" s="35" t="str">
        <f>IF(T196="","",97500+COUNTA($T$3:T196))</f>
        <v/>
      </c>
      <c r="AA196" s="12">
        <v>44139.704409722224</v>
      </c>
      <c r="AB196" s="35">
        <f t="shared" si="111"/>
        <v>1001</v>
      </c>
      <c r="AC196" s="35">
        <f>IF(AB196="","",COUNTIF($AB$3:AB196,1001))</f>
        <v>155</v>
      </c>
      <c r="AD196" s="10" t="s">
        <v>312</v>
      </c>
      <c r="AE196" s="35">
        <v>6</v>
      </c>
      <c r="AF196" s="10" t="s">
        <v>302</v>
      </c>
      <c r="AG196" s="10" t="s">
        <v>143</v>
      </c>
      <c r="AH196" s="10">
        <v>43998</v>
      </c>
      <c r="AI196" s="10"/>
      <c r="AJ196" s="10"/>
      <c r="AK196" s="10"/>
      <c r="AL196" s="12">
        <v>44138.448310185187</v>
      </c>
      <c r="AM196" s="2">
        <v>0</v>
      </c>
      <c r="AN196" s="2">
        <v>55551</v>
      </c>
      <c r="AO196" s="2" t="s">
        <v>335</v>
      </c>
      <c r="AP196" s="2">
        <v>6</v>
      </c>
      <c r="AQ196" s="2">
        <f>IF(AO196="","",95000+COUNTA($AO$3:AO196))</f>
        <v>95087</v>
      </c>
      <c r="AR196" s="10">
        <v>43998</v>
      </c>
      <c r="AS196" s="12"/>
      <c r="AT196" s="2"/>
      <c r="AU196" s="2"/>
      <c r="AV196" s="2"/>
      <c r="AW196" s="2"/>
      <c r="AX196" s="2"/>
      <c r="AY196" s="2"/>
      <c r="AZ196" s="2" t="str">
        <f>IF(AV196="","",95200+COUNTA($AV$3:AV196))</f>
        <v/>
      </c>
      <c r="BA196" s="2"/>
      <c r="BB196" s="12"/>
      <c r="BC196" s="2"/>
      <c r="BD196" s="2"/>
      <c r="BE196" s="2"/>
      <c r="BF196" s="2"/>
      <c r="BG196" s="2"/>
      <c r="BH196" s="10"/>
      <c r="BI196" s="10"/>
      <c r="BJ196" s="89">
        <v>44140.706956018519</v>
      </c>
      <c r="BK196" s="90" t="str">
        <f t="shared" si="112"/>
        <v>55551</v>
      </c>
      <c r="BL196" s="90">
        <f t="shared" si="113"/>
        <v>0</v>
      </c>
      <c r="BM196" s="90">
        <f>IF(BQ196="","",COUNTA($BQ$3:BQ196))</f>
        <v>181</v>
      </c>
      <c r="BN196" s="90" t="str">
        <f t="shared" si="114"/>
        <v>1TH 5       C</v>
      </c>
      <c r="BO196" s="90">
        <f t="shared" si="115"/>
        <v>6</v>
      </c>
      <c r="BP196" s="90" t="str">
        <f t="shared" si="116"/>
        <v>C</v>
      </c>
      <c r="BQ196" s="90" t="s">
        <v>216</v>
      </c>
      <c r="BR196" s="91">
        <f t="shared" si="117"/>
        <v>43998</v>
      </c>
      <c r="BS196" s="91" t="str">
        <f t="shared" si="118"/>
        <v/>
      </c>
      <c r="BT196" s="91" t="str">
        <f t="shared" si="119"/>
        <v/>
      </c>
      <c r="BU196" s="91" t="str">
        <f t="shared" si="120"/>
        <v/>
      </c>
      <c r="BV196" s="90" t="str">
        <f t="shared" si="121"/>
        <v/>
      </c>
      <c r="BW196" s="90" t="str">
        <f t="shared" si="122"/>
        <v/>
      </c>
      <c r="BX196" s="84">
        <v>1</v>
      </c>
      <c r="BY196" s="90" t="str">
        <f t="shared" si="110"/>
        <v>1TH 5       S</v>
      </c>
      <c r="BZ196" s="12">
        <f t="shared" ref="BZ196:BZ235" si="125">IF(E196=15,IF(F196="S","",DATE(2020,11,25)+TIME(15,21,54)),IF(E196=11,IF(F196="P","",DATE(2020,11,25)+TIME(15,21,54)),IF(BX196="",IF(J196="","",J196),IF(BX196=2,"",IF(OR(BX196=0,BX196=1),DATE(2020,11,25)+TIME(15,21,54),IF(J196="","",J196))))))</f>
        <v>44160.640208333331</v>
      </c>
      <c r="CA196" s="2">
        <f t="shared" ref="CA196:CA235" si="126">IF(E196=15,IF(F196="S","",362),IF(E196=11,IF(F196="P","",362),IF(BX196=2,"",IF(OR(BX196=0,BX196=1),362,IF(K196="","",K196)))))</f>
        <v>362</v>
      </c>
      <c r="CB196" s="2">
        <f t="shared" ref="CB196:CB235" si="127">IF(E196=15,IF(F196="S","",55551),IF(E196=11,IF(F196="P","",55551),IF(BX196=2,"",IF(OR(BX196=0,BX196=1),55551,IF(L196="","",L196)))))</f>
        <v>55551</v>
      </c>
      <c r="CC196" s="2">
        <f t="shared" ref="CC196:CC235" si="128">IF(E196=15,IF(F196="S","",0),IF(E196=11,IF(F196="P","",0),IF(BX196=2,"",IF(OR(BX196=0,BX196=1),0,IF(M196="","",M196)))))</f>
        <v>0</v>
      </c>
      <c r="CD196" s="2">
        <f>IF(E196=15,IF(F196="S","",N197),IF(E196=11,IF(F196="P","",N195),IF(BX196="",IF(N196="","",N196),IF(BX196=2,"",IF(OR(BX196=0),100000+COUNTIF(BX$3:BX196,0),IF(N196="","",N196))))))</f>
        <v>94175</v>
      </c>
      <c r="CE196" s="2" t="str">
        <f t="shared" si="123"/>
        <v>1TH 5       C</v>
      </c>
      <c r="CF196" s="2">
        <f t="shared" si="124"/>
        <v>6</v>
      </c>
      <c r="CG196" s="2">
        <f t="shared" ref="CG196:CG235" si="129">IF(E196=15,IF(F196="S","",0),IF(E196=11,IF(F196="P","",0),IF(BX196=2,"",IF(OR(BX196=0,BX196=1),0,IF(Q196="","",Q196)))))</f>
        <v>0</v>
      </c>
      <c r="CH196" s="10">
        <f t="shared" ref="CH196:CH235" si="130">IF($E196=15,IF($F196="S","",IF(AR196="","",AR196)),IF($E196=11,IF($F196="P","",IF(AR196="","",AR196)),IF($BX196="",IF(R196="","",R196),IF($BX196=2,"",IF(OR($BX196=0,$BX196=1),IF(AR196="","",AR196),IF(R196="","",R196))))))</f>
        <v>43998</v>
      </c>
      <c r="CI196" s="10" t="str">
        <f t="shared" ref="CI196:CI235" si="131">IF($E196=15,IF($F196="S","",IF(BA196="","",BA196)),IF($E196=11,IF($F196="P","",IF(BA196="","",BA196)),IF($BX196="",IF(S196="","",S196),IF($BX196=2,"",IF(OR($BX196=0,$BX196=1),IF(BA196="","",BA196),IF(S196="","",S196))))))</f>
        <v/>
      </c>
      <c r="CJ196" s="10" t="str">
        <f t="shared" ref="CJ196:CJ235" si="132">IF($E196=15,IF($F196="S","",IF(BH196="","",BH196)),IF($E196=11,IF($F196="P","",IF(BH196="","",BH196)),IF($BX196="",IF(T196="","",T196),IF($BX196=2,"",IF(OR($BX196=0,$BX196=1),IF(BH196="","",BH196),IF(T196="","",T196))))))</f>
        <v/>
      </c>
      <c r="CK196" s="2" t="str">
        <f t="shared" ref="CK196:CK235" si="133">IF(B196="T_Sogumi",IF($E196=15,IF($F196="S","",BI196-BH196+1),IF($E196=11,IF($F196="P","",BI196-BH196+1),IF($BX196="",BI196-BH196+1,IF($BX196=2,"",BI196-BH196+1)))),"")</f>
        <v/>
      </c>
      <c r="CL196" s="2" t="str">
        <f t="shared" ref="CL196:CL235" si="134">IF($E196=15,IF($F196="S","",IF(AX196="","",AX196)),IF($E196=11,IF($F196="P","",IF(AX196="","",AX196)),IF($BX196="",IF(V196="","",V196),IF($BX196=2,"",IF(OR($BX196=0,$BX196=1),IF(AX196="","",AX196),IF(V196="","",V196))))))</f>
        <v/>
      </c>
      <c r="CM196" s="2" t="str">
        <f t="shared" ref="CM196:CM235" si="135">IF($E196=15,IF($F196="S","",IF(AY196="","",AY196)),IF($E196=11,IF($F196="P","",IF(AY196="","",AY196)),IF($BX196="",IF(W196="","",W196),IF($BX196=2,"",IF(OR($BX196=0,$BX196=1),IF(AY196="","",AY196),IF(W196="","",W196))))))</f>
        <v/>
      </c>
      <c r="CN196" s="2">
        <f>IF($E196=15,IF($F196="S","",IF(X197=0,"",X197)),IF($E196=11,IF($F196="P","",IF(X195=0,"",X195)),IF($BX196="",IF(X196="","",X196),IF($BX196=2,"",IF(OR($BX196=0),IF(A196="T_Tosai",101000+COUNTIF($BX$3:$BX196,0),""),IF(X196="","",X196))))))</f>
        <v>94609</v>
      </c>
      <c r="CO196" s="2" t="str">
        <f>IF($E196=15,IF($F196="S","",IF(Y197=0,"",Y197)),IF($E196=11,IF($F196="P","",IF(Y195=0,"",Y195)),IF($BX196="",IF(Y196="","",Y196),IF($BX196=2,"",IF(OR($BX196=0),IF(A196="T_Kyokyu",102000+COUNTIF($BX$3:$BX196,0),""),IF(Y196="","",Y196))))))</f>
        <v/>
      </c>
      <c r="CP196" s="2" t="str">
        <f>IF($E196=15,IF($F196="S","",IF(Z197=0,"",Z197)),IF($E196=11,IF($F196="P","",IF(Z195=0,"",Z195)),IF($BX196="",IF(Z196="","",Z196),IF($BX196=2,"",IF(OR($BX196=0),IF(B196="T_Sogumi",103000+COUNTIF($BX$3:$BX196,0),""),IF(Z196="","",Z196))))))</f>
        <v/>
      </c>
    </row>
    <row r="197" spans="1:94">
      <c r="A197" s="7" t="s">
        <v>71</v>
      </c>
      <c r="B197" s="49" t="s">
        <v>31</v>
      </c>
      <c r="C197" s="49" t="s">
        <v>209</v>
      </c>
      <c r="D197" s="49" t="s">
        <v>31</v>
      </c>
      <c r="E197" s="3">
        <v>14</v>
      </c>
      <c r="F197" s="3" t="s">
        <v>28</v>
      </c>
      <c r="G197" s="3" t="s">
        <v>26</v>
      </c>
      <c r="H197" s="3" t="s">
        <v>42</v>
      </c>
      <c r="I197" s="16" t="s">
        <v>70</v>
      </c>
      <c r="J197" s="3"/>
      <c r="K197" s="3"/>
      <c r="L197" s="3"/>
      <c r="M197" s="3"/>
      <c r="N197" s="3" t="str">
        <f>IF(AD197="","",94000+COUNTA($AD$3:AD197))</f>
        <v/>
      </c>
      <c r="O197" s="3"/>
      <c r="P197" s="3"/>
      <c r="Q197" s="3"/>
      <c r="R197" s="8"/>
      <c r="S197" s="8"/>
      <c r="T197" s="8"/>
      <c r="U197" s="3"/>
      <c r="V197" s="3"/>
      <c r="W197" s="3"/>
      <c r="X197" s="36" t="str">
        <f>IF(R197="","",94500+COUNTA($R$3:R197))</f>
        <v/>
      </c>
      <c r="Y197" s="36"/>
      <c r="Z197" s="36" t="str">
        <f>IF(T197="","",97500+COUNTA($T$3:T197))</f>
        <v/>
      </c>
      <c r="AA197" s="5" t="s">
        <v>134</v>
      </c>
      <c r="AB197" s="36" t="str">
        <f t="shared" si="111"/>
        <v/>
      </c>
      <c r="AC197" s="36" t="str">
        <f>IF(AB197="","",COUNTIF($AB$3:AB197,1001))</f>
        <v/>
      </c>
      <c r="AD197" s="8"/>
      <c r="AE197" s="36" t="s">
        <v>134</v>
      </c>
      <c r="AF197" s="8" t="s">
        <v>134</v>
      </c>
      <c r="AG197" s="8" t="s">
        <v>134</v>
      </c>
      <c r="AH197" s="8" t="s">
        <v>134</v>
      </c>
      <c r="AI197" s="8"/>
      <c r="AJ197" s="8"/>
      <c r="AK197" s="8"/>
      <c r="AL197" s="5">
        <v>44138.448310185187</v>
      </c>
      <c r="AM197" s="3">
        <v>0</v>
      </c>
      <c r="AN197" s="3">
        <v>55551</v>
      </c>
      <c r="AO197" s="3" t="s">
        <v>337</v>
      </c>
      <c r="AP197" s="3">
        <v>6</v>
      </c>
      <c r="AQ197" s="3">
        <f>IF(AO197="","",95000+COUNTA($AO$3:AO197))</f>
        <v>95088</v>
      </c>
      <c r="AR197" s="8">
        <v>43999</v>
      </c>
      <c r="AS197" s="5"/>
      <c r="AT197" s="3"/>
      <c r="AU197" s="3"/>
      <c r="AV197" s="3"/>
      <c r="AW197" s="3"/>
      <c r="AX197" s="3"/>
      <c r="AY197" s="3"/>
      <c r="AZ197" s="3" t="str">
        <f>IF(AV197="","",95200+COUNTA($AV$3:AV197))</f>
        <v/>
      </c>
      <c r="BA197" s="3"/>
      <c r="BB197" s="5"/>
      <c r="BC197" s="3"/>
      <c r="BD197" s="3"/>
      <c r="BE197" s="3"/>
      <c r="BF197" s="3"/>
      <c r="BG197" s="3"/>
      <c r="BH197" s="8"/>
      <c r="BI197" s="8"/>
      <c r="BJ197" s="96">
        <v>44140.706956018519</v>
      </c>
      <c r="BK197" s="97" t="str">
        <f t="shared" si="112"/>
        <v>55551</v>
      </c>
      <c r="BL197" s="97">
        <f t="shared" si="113"/>
        <v>0</v>
      </c>
      <c r="BM197" s="97">
        <f>IF(BQ197="","",COUNTA($BQ$3:BQ197))</f>
        <v>182</v>
      </c>
      <c r="BN197" s="97" t="str">
        <f t="shared" si="114"/>
        <v>1TH 6       P</v>
      </c>
      <c r="BO197" s="97">
        <f t="shared" si="115"/>
        <v>6</v>
      </c>
      <c r="BP197" s="97" t="str">
        <f t="shared" si="116"/>
        <v>P</v>
      </c>
      <c r="BQ197" s="97" t="s">
        <v>288</v>
      </c>
      <c r="BR197" s="98">
        <f t="shared" si="117"/>
        <v>43999</v>
      </c>
      <c r="BS197" s="98" t="str">
        <f t="shared" si="118"/>
        <v/>
      </c>
      <c r="BT197" s="98" t="str">
        <f t="shared" si="119"/>
        <v/>
      </c>
      <c r="BU197" s="98" t="str">
        <f t="shared" si="120"/>
        <v/>
      </c>
      <c r="BV197" s="97" t="str">
        <f t="shared" si="121"/>
        <v/>
      </c>
      <c r="BW197" s="97" t="str">
        <f t="shared" si="122"/>
        <v/>
      </c>
      <c r="BX197" s="99">
        <v>0</v>
      </c>
      <c r="BY197" s="97" t="str">
        <f t="shared" si="110"/>
        <v/>
      </c>
      <c r="BZ197" s="5">
        <f t="shared" si="125"/>
        <v>44160.640208333331</v>
      </c>
      <c r="CA197" s="3">
        <f t="shared" si="126"/>
        <v>362</v>
      </c>
      <c r="CB197" s="3">
        <f t="shared" si="127"/>
        <v>55551</v>
      </c>
      <c r="CC197" s="3">
        <f t="shared" si="128"/>
        <v>0</v>
      </c>
      <c r="CD197" s="3">
        <f>IF(E197=15,IF(F197="S","",N198),IF(E197=11,IF(F197="P","",N196),IF(BX197="",IF(N197="","",N197),IF(BX197=2,"",IF(OR(BX197=0),100000+COUNTIF(BX$3:BX197,0),IF(N197="","",N197))))))</f>
        <v>100027</v>
      </c>
      <c r="CE197" s="3" t="str">
        <f t="shared" si="123"/>
        <v>1TH 6       P</v>
      </c>
      <c r="CF197" s="3">
        <f t="shared" si="124"/>
        <v>6</v>
      </c>
      <c r="CG197" s="3">
        <f t="shared" si="129"/>
        <v>0</v>
      </c>
      <c r="CH197" s="8">
        <f t="shared" si="130"/>
        <v>43999</v>
      </c>
      <c r="CI197" s="8" t="str">
        <f t="shared" si="131"/>
        <v/>
      </c>
      <c r="CJ197" s="8" t="str">
        <f t="shared" si="132"/>
        <v/>
      </c>
      <c r="CK197" s="3" t="str">
        <f t="shared" si="133"/>
        <v/>
      </c>
      <c r="CL197" s="3" t="str">
        <f t="shared" si="134"/>
        <v/>
      </c>
      <c r="CM197" s="3" t="str">
        <f t="shared" si="135"/>
        <v/>
      </c>
      <c r="CN197" s="3">
        <f>IF($E197=15,IF($F197="S","",IF(X198=0,"",X198)),IF($E197=11,IF($F197="P","",IF(X196=0,"",X196)),IF($BX197="",IF(X197="","",X197),IF($BX197=2,"",IF(OR($BX197=0),IF(A197="T_Tosai",101000+COUNTIF($BX$3:$BX197,0),""),IF(X197="","",X197))))))</f>
        <v>101027</v>
      </c>
      <c r="CO197" s="3" t="str">
        <f>IF($E197=15,IF($F197="S","",IF(Y198=0,"",Y198)),IF($E197=11,IF($F197="P","",IF(Y196=0,"",Y196)),IF($BX197="",IF(Y197="","",Y197),IF($BX197=2,"",IF(OR($BX197=0),IF(A197="T_Kyokyu",102000+COUNTIF($BX$3:$BX197,0),""),IF(Y197="","",Y197))))))</f>
        <v/>
      </c>
      <c r="CP197" s="3" t="str">
        <f>IF($E197=15,IF($F197="S","",IF(Z198=0,"",Z198)),IF($E197=11,IF($F197="P","",IF(Z196=0,"",Z196)),IF($BX197="",IF(Z197="","",Z197),IF($BX197=2,"",IF(OR($BX197=0),IF(B197="T_Sogumi",103000+COUNTIF($BX$3:$BX197,0),""),IF(Z197="","",Z197))))))</f>
        <v/>
      </c>
    </row>
    <row r="198" spans="1:94">
      <c r="A198" s="7" t="s">
        <v>71</v>
      </c>
      <c r="B198" s="49" t="s">
        <v>31</v>
      </c>
      <c r="C198" s="49" t="s">
        <v>209</v>
      </c>
      <c r="D198" s="49" t="s">
        <v>31</v>
      </c>
      <c r="E198" s="4">
        <v>14</v>
      </c>
      <c r="F198" s="4"/>
      <c r="G198" s="4" t="s">
        <v>28</v>
      </c>
      <c r="H198" s="4"/>
      <c r="I198" s="17" t="s">
        <v>69</v>
      </c>
      <c r="J198" s="6">
        <v>44139.704409722224</v>
      </c>
      <c r="K198" s="4">
        <v>362</v>
      </c>
      <c r="L198" s="4">
        <v>55551</v>
      </c>
      <c r="M198" s="4">
        <v>0</v>
      </c>
      <c r="N198" s="4">
        <f>IF(AD198="","",94000+COUNTA($AD$3:AD198))</f>
        <v>94176</v>
      </c>
      <c r="O198" s="4" t="s">
        <v>313</v>
      </c>
      <c r="P198" s="4">
        <v>6</v>
      </c>
      <c r="Q198" s="4">
        <v>0</v>
      </c>
      <c r="R198" s="9">
        <v>44000</v>
      </c>
      <c r="S198" s="9"/>
      <c r="T198" s="9"/>
      <c r="U198" s="4"/>
      <c r="V198" s="4"/>
      <c r="W198" s="4"/>
      <c r="X198" s="33">
        <f>IF(R198="","",94500+COUNTA($R$3:R198))</f>
        <v>94610</v>
      </c>
      <c r="Y198" s="33"/>
      <c r="Z198" s="33" t="str">
        <f>IF(T198="","",97500+COUNTA($T$3:T198))</f>
        <v/>
      </c>
      <c r="AA198" s="6">
        <v>44139.704409722224</v>
      </c>
      <c r="AB198" s="33">
        <f t="shared" si="111"/>
        <v>1001</v>
      </c>
      <c r="AC198" s="33">
        <f>IF(AB198="","",COUNTIF($AB$3:AB198,1001))</f>
        <v>156</v>
      </c>
      <c r="AD198" s="9" t="s">
        <v>313</v>
      </c>
      <c r="AE198" s="33">
        <v>6</v>
      </c>
      <c r="AF198" s="9" t="s">
        <v>28</v>
      </c>
      <c r="AG198" s="9" t="s">
        <v>143</v>
      </c>
      <c r="AH198" s="9">
        <v>44000</v>
      </c>
      <c r="AI198" s="9"/>
      <c r="AJ198" s="9"/>
      <c r="AK198" s="9"/>
      <c r="AL198" s="6">
        <v>44138.448310185187</v>
      </c>
      <c r="AM198" s="4">
        <v>0</v>
      </c>
      <c r="AN198" s="4">
        <v>55551</v>
      </c>
      <c r="AO198" s="4" t="s">
        <v>313</v>
      </c>
      <c r="AP198" s="4">
        <v>6</v>
      </c>
      <c r="AQ198" s="4">
        <f>IF(AO198="","",95000+COUNTA($AO$3:AO198))</f>
        <v>95089</v>
      </c>
      <c r="AR198" s="9">
        <v>44000</v>
      </c>
      <c r="AS198" s="6"/>
      <c r="AT198" s="4"/>
      <c r="AU198" s="4"/>
      <c r="AV198" s="4"/>
      <c r="AW198" s="4"/>
      <c r="AX198" s="4"/>
      <c r="AY198" s="4"/>
      <c r="AZ198" s="4" t="str">
        <f>IF(AV198="","",95200+COUNTA($AV$3:AV198))</f>
        <v/>
      </c>
      <c r="BA198" s="4"/>
      <c r="BB198" s="6"/>
      <c r="BC198" s="4"/>
      <c r="BD198" s="4"/>
      <c r="BE198" s="4"/>
      <c r="BF198" s="4"/>
      <c r="BG198" s="4"/>
      <c r="BH198" s="9"/>
      <c r="BI198" s="9"/>
      <c r="BJ198" s="100">
        <v>44140.706956018519</v>
      </c>
      <c r="BK198" s="101" t="str">
        <f t="shared" si="112"/>
        <v>55551</v>
      </c>
      <c r="BL198" s="101">
        <f t="shared" si="113"/>
        <v>0</v>
      </c>
      <c r="BM198" s="101">
        <f>IF(BQ198="","",COUNTA($BQ$3:BQ198))</f>
        <v>183</v>
      </c>
      <c r="BN198" s="101" t="str">
        <f t="shared" si="114"/>
        <v>1TH 6       S</v>
      </c>
      <c r="BO198" s="101">
        <f t="shared" si="115"/>
        <v>6</v>
      </c>
      <c r="BP198" s="101" t="str">
        <f t="shared" si="116"/>
        <v>S</v>
      </c>
      <c r="BQ198" s="101" t="s">
        <v>348</v>
      </c>
      <c r="BR198" s="102">
        <f t="shared" si="117"/>
        <v>44000</v>
      </c>
      <c r="BS198" s="102" t="str">
        <f t="shared" si="118"/>
        <v/>
      </c>
      <c r="BT198" s="102" t="str">
        <f t="shared" si="119"/>
        <v/>
      </c>
      <c r="BU198" s="102" t="str">
        <f t="shared" si="120"/>
        <v/>
      </c>
      <c r="BV198" s="101" t="str">
        <f t="shared" si="121"/>
        <v/>
      </c>
      <c r="BW198" s="101" t="str">
        <f t="shared" si="122"/>
        <v/>
      </c>
      <c r="BX198" s="103"/>
      <c r="BY198" s="101" t="str">
        <f t="shared" si="110"/>
        <v/>
      </c>
      <c r="BZ198" s="6">
        <f t="shared" si="125"/>
        <v>44139.704409722224</v>
      </c>
      <c r="CA198" s="4">
        <f t="shared" si="126"/>
        <v>362</v>
      </c>
      <c r="CB198" s="4">
        <f t="shared" si="127"/>
        <v>55551</v>
      </c>
      <c r="CC198" s="4">
        <f t="shared" si="128"/>
        <v>0</v>
      </c>
      <c r="CD198" s="4">
        <f>IF(E198=15,IF(F198="S","",N199),IF(E198=11,IF(F198="P","",N197),IF(BX198="",IF(N198="","",N198),IF(BX198=2,"",IF(OR(BX198=0),100000+COUNTIF(BX$3:BX198,0),IF(N198="","",N198))))))</f>
        <v>94176</v>
      </c>
      <c r="CE198" s="4" t="str">
        <f t="shared" si="123"/>
        <v>1TH 6       S</v>
      </c>
      <c r="CF198" s="4">
        <f t="shared" si="124"/>
        <v>6</v>
      </c>
      <c r="CG198" s="4">
        <f t="shared" si="129"/>
        <v>0</v>
      </c>
      <c r="CH198" s="9">
        <f t="shared" si="130"/>
        <v>44000</v>
      </c>
      <c r="CI198" s="9" t="str">
        <f t="shared" si="131"/>
        <v/>
      </c>
      <c r="CJ198" s="9" t="str">
        <f t="shared" si="132"/>
        <v/>
      </c>
      <c r="CK198" s="4" t="str">
        <f t="shared" si="133"/>
        <v/>
      </c>
      <c r="CL198" s="4" t="str">
        <f t="shared" si="134"/>
        <v/>
      </c>
      <c r="CM198" s="4" t="str">
        <f t="shared" si="135"/>
        <v/>
      </c>
      <c r="CN198" s="4">
        <f>IF($E198=15,IF($F198="S","",IF(X199=0,"",X199)),IF($E198=11,IF($F198="P","",IF(X197=0,"",X197)),IF($BX198="",IF(X198="","",X198),IF($BX198=2,"",IF(OR($BX198=0),IF(A198="T_Tosai",101000+COUNTIF($BX$3:$BX198,0),""),IF(X198="","",X198))))))</f>
        <v>94610</v>
      </c>
      <c r="CO198" s="4" t="str">
        <f>IF($E198=15,IF($F198="S","",IF(Y199=0,"",Y199)),IF($E198=11,IF($F198="P","",IF(Y197=0,"",Y197)),IF($BX198="",IF(Y198="","",Y198),IF($BX198=2,"",IF(OR($BX198=0),IF(A198="T_Kyokyu",102000+COUNTIF($BX$3:$BX198,0),""),IF(Y198="","",Y198))))))</f>
        <v/>
      </c>
      <c r="CP198" s="4" t="str">
        <f>IF($E198=15,IF($F198="S","",IF(Z199=0,"",Z199)),IF($E198=11,IF($F198="P","",IF(Z197=0,"",Z197)),IF($BX198="",IF(Z198="","",Z198),IF($BX198=2,"",IF(OR($BX198=0),IF(B198="T_Sogumi",103000+COUNTIF($BX$3:$BX198,0),""),IF(Z198="","",Z198))))))</f>
        <v/>
      </c>
    </row>
    <row r="199" spans="1:94">
      <c r="A199" s="7" t="s">
        <v>71</v>
      </c>
      <c r="B199" s="49" t="s">
        <v>31</v>
      </c>
      <c r="C199" s="49" t="s">
        <v>209</v>
      </c>
      <c r="D199" s="49" t="s">
        <v>31</v>
      </c>
      <c r="E199" s="3">
        <v>15</v>
      </c>
      <c r="F199" s="3" t="s">
        <v>31</v>
      </c>
      <c r="G199" s="3" t="s">
        <v>26</v>
      </c>
      <c r="H199" s="3" t="s">
        <v>62</v>
      </c>
      <c r="I199" s="22" t="s">
        <v>69</v>
      </c>
      <c r="J199" s="3"/>
      <c r="K199" s="3"/>
      <c r="L199" s="3"/>
      <c r="M199" s="3"/>
      <c r="N199" s="3" t="str">
        <f>IF(AD199="","",94000+COUNTA($AD$3:AD199))</f>
        <v/>
      </c>
      <c r="O199" s="3"/>
      <c r="P199" s="3"/>
      <c r="Q199" s="3"/>
      <c r="R199" s="8"/>
      <c r="S199" s="8"/>
      <c r="T199" s="8"/>
      <c r="U199" s="3"/>
      <c r="V199" s="3"/>
      <c r="W199" s="3"/>
      <c r="X199" s="36" t="str">
        <f>IF(R199="","",94500+COUNTA($R$3:R199))</f>
        <v/>
      </c>
      <c r="Y199" s="36"/>
      <c r="Z199" s="36" t="str">
        <f>IF(T199="","",97500+COUNTA($T$3:T199))</f>
        <v/>
      </c>
      <c r="AA199" s="5" t="s">
        <v>134</v>
      </c>
      <c r="AB199" s="36" t="str">
        <f t="shared" si="111"/>
        <v/>
      </c>
      <c r="AC199" s="36" t="str">
        <f>IF(AB199="","",COUNTIF($AB$3:AB199,1001))</f>
        <v/>
      </c>
      <c r="AD199" s="8"/>
      <c r="AE199" s="36" t="s">
        <v>134</v>
      </c>
      <c r="AF199" s="8" t="s">
        <v>134</v>
      </c>
      <c r="AG199" s="8" t="s">
        <v>134</v>
      </c>
      <c r="AH199" s="8" t="s">
        <v>134</v>
      </c>
      <c r="AI199" s="8"/>
      <c r="AJ199" s="8"/>
      <c r="AK199" s="8"/>
      <c r="AL199" s="5">
        <v>44138.448310185187</v>
      </c>
      <c r="AM199" s="3">
        <v>0</v>
      </c>
      <c r="AN199" s="3">
        <v>55551</v>
      </c>
      <c r="AO199" s="3" t="s">
        <v>338</v>
      </c>
      <c r="AP199" s="3">
        <v>6</v>
      </c>
      <c r="AQ199" s="3">
        <f>IF(AO199="","",95000+COUNTA($AO$3:AO199))</f>
        <v>95090</v>
      </c>
      <c r="AR199" s="8">
        <v>44001</v>
      </c>
      <c r="AS199" s="5"/>
      <c r="AT199" s="3"/>
      <c r="AU199" s="3"/>
      <c r="AV199" s="3"/>
      <c r="AW199" s="3"/>
      <c r="AX199" s="3"/>
      <c r="AY199" s="3"/>
      <c r="AZ199" s="3" t="str">
        <f>IF(AV199="","",95200+COUNTA($AV$3:AV199))</f>
        <v/>
      </c>
      <c r="BA199" s="3"/>
      <c r="BB199" s="5"/>
      <c r="BC199" s="3"/>
      <c r="BD199" s="3"/>
      <c r="BE199" s="3"/>
      <c r="BF199" s="3"/>
      <c r="BG199" s="3"/>
      <c r="BH199" s="8"/>
      <c r="BI199" s="8"/>
      <c r="BJ199" s="56">
        <v>44140.706956018519</v>
      </c>
      <c r="BK199" s="28" t="str">
        <f t="shared" si="112"/>
        <v>55551</v>
      </c>
      <c r="BL199" s="28">
        <f t="shared" si="113"/>
        <v>0</v>
      </c>
      <c r="BM199" s="28">
        <f>IF(BQ199="","",COUNTA($BQ$3:BQ199))</f>
        <v>184</v>
      </c>
      <c r="BN199" s="28" t="str">
        <f t="shared" si="114"/>
        <v>1TH 7       P</v>
      </c>
      <c r="BO199" s="28">
        <f t="shared" si="115"/>
        <v>6</v>
      </c>
      <c r="BP199" s="28" t="str">
        <f t="shared" si="116"/>
        <v>P</v>
      </c>
      <c r="BQ199" s="28" t="s">
        <v>218</v>
      </c>
      <c r="BR199" s="77">
        <f t="shared" si="117"/>
        <v>44001</v>
      </c>
      <c r="BS199" s="77" t="str">
        <f t="shared" si="118"/>
        <v/>
      </c>
      <c r="BT199" s="77" t="str">
        <f t="shared" si="119"/>
        <v/>
      </c>
      <c r="BU199" s="77" t="str">
        <f t="shared" si="120"/>
        <v/>
      </c>
      <c r="BV199" s="28" t="str">
        <f t="shared" si="121"/>
        <v/>
      </c>
      <c r="BW199" s="28" t="str">
        <f t="shared" si="122"/>
        <v/>
      </c>
      <c r="BX199" s="99">
        <v>1</v>
      </c>
      <c r="BY199" s="28" t="str">
        <f>IF(BX199&lt;&gt;1,"",IF(E199=11,AD198,IF(E199=15,AD200,AD199)))</f>
        <v>1TH 7       S</v>
      </c>
      <c r="BZ199" s="5">
        <f t="shared" si="125"/>
        <v>44160.640208333331</v>
      </c>
      <c r="CA199" s="3">
        <f t="shared" si="126"/>
        <v>362</v>
      </c>
      <c r="CB199" s="3">
        <f t="shared" si="127"/>
        <v>55551</v>
      </c>
      <c r="CC199" s="3">
        <f t="shared" si="128"/>
        <v>0</v>
      </c>
      <c r="CD199" s="3">
        <f>IF(E199=15,IF(F199="S","",N200),IF(E199=11,IF(F199="P","",N198),IF(BX199="",IF(N199="","",N199),IF(BX199=2,"",IF(OR(BX199=0),100000+COUNTIF(BX$3:BX199,0),IF(N199="","",N199))))))</f>
        <v>94177</v>
      </c>
      <c r="CE199" s="3" t="str">
        <f t="shared" si="123"/>
        <v>1TH 7       P</v>
      </c>
      <c r="CF199" s="3">
        <f t="shared" si="124"/>
        <v>6</v>
      </c>
      <c r="CG199" s="3">
        <f t="shared" si="129"/>
        <v>0</v>
      </c>
      <c r="CH199" s="8">
        <f t="shared" si="130"/>
        <v>44001</v>
      </c>
      <c r="CI199" s="8" t="str">
        <f t="shared" si="131"/>
        <v/>
      </c>
      <c r="CJ199" s="8" t="str">
        <f t="shared" si="132"/>
        <v/>
      </c>
      <c r="CK199" s="3" t="str">
        <f t="shared" si="133"/>
        <v/>
      </c>
      <c r="CL199" s="3" t="str">
        <f t="shared" si="134"/>
        <v/>
      </c>
      <c r="CM199" s="3" t="str">
        <f t="shared" si="135"/>
        <v/>
      </c>
      <c r="CN199" s="3">
        <f>IF($E199=15,IF($F199="S","",IF(X200=0,"",X200)),IF($E199=11,IF($F199="P","",IF(X198=0,"",X198)),IF($BX199="",IF(X199="","",X199),IF($BX199=2,"",IF(OR($BX199=0),IF(A199="T_Tosai",101000+COUNTIF($BX$3:$BX199,0),""),IF(X199="","",X199))))))</f>
        <v>94611</v>
      </c>
      <c r="CO199" s="3" t="str">
        <f>IF($E199=15,IF($F199="S","",IF(Y200=0,"",Y200)),IF($E199=11,IF($F199="P","",IF(Y198=0,"",Y198)),IF($BX199="",IF(Y199="","",Y199),IF($BX199=2,"",IF(OR($BX199=0),IF(A199="T_Kyokyu",102000+COUNTIF($BX$3:$BX199,0),""),IF(Y199="","",Y199))))))</f>
        <v/>
      </c>
      <c r="CP199" s="3" t="str">
        <f>IF($E199=15,IF($F199="S","",IF(Z200=0,"",Z200)),IF($E199=11,IF($F199="P","",IF(Z198=0,"",Z198)),IF($BX199="",IF(Z199="","",Z199),IF($BX199=2,"",IF(OR($BX199=0),IF(B199="T_Sogumi",103000+COUNTIF($BX$3:$BX199,0),""),IF(Z199="","",Z199))))))</f>
        <v/>
      </c>
    </row>
    <row r="200" spans="1:94">
      <c r="A200" s="7" t="s">
        <v>71</v>
      </c>
      <c r="B200" s="49" t="s">
        <v>31</v>
      </c>
      <c r="C200" s="49" t="s">
        <v>209</v>
      </c>
      <c r="D200" s="49" t="s">
        <v>31</v>
      </c>
      <c r="E200" s="4">
        <v>15</v>
      </c>
      <c r="F200" s="4" t="s">
        <v>28</v>
      </c>
      <c r="G200" s="4" t="s">
        <v>31</v>
      </c>
      <c r="H200" s="4"/>
      <c r="I200" s="17" t="s">
        <v>70</v>
      </c>
      <c r="J200" s="6">
        <v>44139.704409722224</v>
      </c>
      <c r="K200" s="4">
        <v>362</v>
      </c>
      <c r="L200" s="4">
        <v>55551</v>
      </c>
      <c r="M200" s="4">
        <v>0</v>
      </c>
      <c r="N200" s="4">
        <f>IF(AD200="","",94000+COUNTA($AD$3:AD200))</f>
        <v>94177</v>
      </c>
      <c r="O200" s="4" t="s">
        <v>314</v>
      </c>
      <c r="P200" s="4">
        <v>6</v>
      </c>
      <c r="Q200" s="4">
        <v>0</v>
      </c>
      <c r="R200" s="9">
        <v>44001</v>
      </c>
      <c r="S200" s="9"/>
      <c r="T200" s="9"/>
      <c r="U200" s="4"/>
      <c r="V200" s="4"/>
      <c r="W200" s="4"/>
      <c r="X200" s="33">
        <f>IF(R200="","",94500+COUNTA($R$3:R200))</f>
        <v>94611</v>
      </c>
      <c r="Y200" s="33"/>
      <c r="Z200" s="33" t="str">
        <f>IF(T200="","",97500+COUNTA($T$3:T200))</f>
        <v/>
      </c>
      <c r="AA200" s="6">
        <v>44139.704409722224</v>
      </c>
      <c r="AB200" s="33">
        <f t="shared" si="111"/>
        <v>1001</v>
      </c>
      <c r="AC200" s="33">
        <f>IF(AB200="","",COUNTIF($AB$3:AB200,1001))</f>
        <v>157</v>
      </c>
      <c r="AD200" s="9" t="s">
        <v>314</v>
      </c>
      <c r="AE200" s="33">
        <v>6</v>
      </c>
      <c r="AF200" s="9" t="s">
        <v>28</v>
      </c>
      <c r="AG200" s="9" t="s">
        <v>143</v>
      </c>
      <c r="AH200" s="9">
        <v>44001</v>
      </c>
      <c r="AI200" s="9"/>
      <c r="AJ200" s="9"/>
      <c r="AK200" s="9"/>
      <c r="AL200" s="6"/>
      <c r="AM200" s="4"/>
      <c r="AN200" s="4"/>
      <c r="AO200" s="4"/>
      <c r="AP200" s="4"/>
      <c r="AQ200" s="4" t="str">
        <f>IF(AO200="","",95000+COUNTA($AO$3:AO200))</f>
        <v/>
      </c>
      <c r="AR200" s="9"/>
      <c r="AS200" s="6"/>
      <c r="AT200" s="4"/>
      <c r="AU200" s="4"/>
      <c r="AV200" s="4"/>
      <c r="AW200" s="4"/>
      <c r="AX200" s="4"/>
      <c r="AY200" s="4"/>
      <c r="AZ200" s="4" t="str">
        <f>IF(AV200="","",95200+COUNTA($AV$3:AV200))</f>
        <v/>
      </c>
      <c r="BA200" s="4"/>
      <c r="BB200" s="6"/>
      <c r="BC200" s="4"/>
      <c r="BD200" s="4"/>
      <c r="BE200" s="4"/>
      <c r="BF200" s="4"/>
      <c r="BG200" s="4"/>
      <c r="BH200" s="9"/>
      <c r="BI200" s="9"/>
      <c r="BJ200" s="55"/>
      <c r="BK200" s="29" t="str">
        <f t="shared" si="112"/>
        <v/>
      </c>
      <c r="BL200" s="29" t="str">
        <f t="shared" si="113"/>
        <v/>
      </c>
      <c r="BM200" s="29" t="str">
        <f>IF(BQ200="","",COUNTA($BQ$3:BQ200))</f>
        <v/>
      </c>
      <c r="BN200" s="29" t="str">
        <f t="shared" si="114"/>
        <v/>
      </c>
      <c r="BO200" s="29" t="str">
        <f t="shared" si="115"/>
        <v/>
      </c>
      <c r="BP200" s="29" t="str">
        <f t="shared" si="116"/>
        <v/>
      </c>
      <c r="BQ200" s="29"/>
      <c r="BR200" s="78" t="str">
        <f t="shared" si="117"/>
        <v/>
      </c>
      <c r="BS200" s="78" t="str">
        <f t="shared" si="118"/>
        <v/>
      </c>
      <c r="BT200" s="78" t="str">
        <f t="shared" si="119"/>
        <v/>
      </c>
      <c r="BU200" s="78" t="str">
        <f t="shared" si="120"/>
        <v/>
      </c>
      <c r="BV200" s="29" t="str">
        <f t="shared" si="121"/>
        <v/>
      </c>
      <c r="BW200" s="29" t="str">
        <f t="shared" si="122"/>
        <v/>
      </c>
      <c r="BX200" s="103"/>
      <c r="BY200" s="29" t="str">
        <f t="shared" ref="BY200:BY206" si="136">IF(BX200&lt;&gt;1,"",IF(E200=11,AD199,IF(E200=15,AD201,AD200)))</f>
        <v/>
      </c>
      <c r="BZ200" s="6" t="str">
        <f t="shared" si="125"/>
        <v/>
      </c>
      <c r="CA200" s="4" t="str">
        <f t="shared" si="126"/>
        <v/>
      </c>
      <c r="CB200" s="4" t="str">
        <f t="shared" si="127"/>
        <v/>
      </c>
      <c r="CC200" s="4" t="str">
        <f t="shared" si="128"/>
        <v/>
      </c>
      <c r="CD200" s="4" t="str">
        <f>IF(E200=15,IF(F200="S","",N201),IF(E200=11,IF(F200="P","",N199),IF(BX200="",IF(N200="","",N200),IF(BX200=2,"",IF(OR(BX200=0),100000+COUNTIF(BX$3:BX200,0),IF(N200="","",N200))))))</f>
        <v/>
      </c>
      <c r="CE200" s="4" t="str">
        <f t="shared" si="123"/>
        <v/>
      </c>
      <c r="CF200" s="4" t="str">
        <f t="shared" si="124"/>
        <v/>
      </c>
      <c r="CG200" s="4" t="str">
        <f t="shared" si="129"/>
        <v/>
      </c>
      <c r="CH200" s="9" t="str">
        <f t="shared" si="130"/>
        <v/>
      </c>
      <c r="CI200" s="9" t="str">
        <f t="shared" si="131"/>
        <v/>
      </c>
      <c r="CJ200" s="9" t="str">
        <f t="shared" si="132"/>
        <v/>
      </c>
      <c r="CK200" s="4" t="str">
        <f t="shared" si="133"/>
        <v/>
      </c>
      <c r="CL200" s="4" t="str">
        <f t="shared" si="134"/>
        <v/>
      </c>
      <c r="CM200" s="4" t="str">
        <f t="shared" si="135"/>
        <v/>
      </c>
      <c r="CN200" s="4" t="str">
        <f>IF($E200=15,IF($F200="S","",IF(X201=0,"",X201)),IF($E200=11,IF($F200="P","",IF(X199=0,"",X199)),IF($BX200="",IF(X200="","",X200),IF($BX200=2,"",IF(OR($BX200=0),IF(A200="T_Tosai",101000+COUNTIF($BX$3:$BX200,0),""),IF(X200="","",X200))))))</f>
        <v/>
      </c>
      <c r="CO200" s="4" t="str">
        <f>IF($E200=15,IF($F200="S","",IF(Y201=0,"",Y201)),IF($E200=11,IF($F200="P","",IF(Y199=0,"",Y199)),IF($BX200="",IF(Y200="","",Y200),IF($BX200=2,"",IF(OR($BX200=0),IF(A200="T_Kyokyu",102000+COUNTIF($BX$3:$BX200,0),""),IF(Y200="","",Y200))))))</f>
        <v/>
      </c>
      <c r="CP200" s="4" t="str">
        <f>IF($E200=15,IF($F200="S","",IF(Z201=0,"",Z201)),IF($E200=11,IF($F200="P","",IF(Z199=0,"",Z199)),IF($BX200="",IF(Z200="","",Z200),IF($BX200=2,"",IF(OR($BX200=0),IF(B200="T_Sogumi",103000+COUNTIF($BX$3:$BX200,0),""),IF(Z200="","",Z200))))))</f>
        <v/>
      </c>
    </row>
    <row r="201" spans="1:94">
      <c r="A201" s="7" t="s">
        <v>71</v>
      </c>
      <c r="B201" s="49" t="s">
        <v>31</v>
      </c>
      <c r="C201" s="49" t="s">
        <v>209</v>
      </c>
      <c r="D201" s="49" t="s">
        <v>31</v>
      </c>
      <c r="E201" s="13">
        <v>16</v>
      </c>
      <c r="F201" s="13" t="s">
        <v>28</v>
      </c>
      <c r="G201" s="13" t="s">
        <v>31</v>
      </c>
      <c r="H201" s="13" t="s">
        <v>43</v>
      </c>
      <c r="I201" s="14" t="s">
        <v>70</v>
      </c>
      <c r="J201" s="12">
        <v>44139.704409722224</v>
      </c>
      <c r="K201" s="2">
        <v>362</v>
      </c>
      <c r="L201" s="2">
        <v>55551</v>
      </c>
      <c r="M201" s="2">
        <v>0</v>
      </c>
      <c r="N201" s="2">
        <f>IF(AD201="","",94000+COUNTA($AD$3:AD201))</f>
        <v>94178</v>
      </c>
      <c r="O201" s="2" t="s">
        <v>315</v>
      </c>
      <c r="P201" s="2">
        <v>6</v>
      </c>
      <c r="Q201" s="2">
        <v>0</v>
      </c>
      <c r="R201" s="10">
        <v>44002</v>
      </c>
      <c r="S201" s="10"/>
      <c r="T201" s="10"/>
      <c r="U201" s="2"/>
      <c r="V201" s="2"/>
      <c r="W201" s="2"/>
      <c r="X201" s="35">
        <f>IF(R201="","",94500+COUNTA($R$3:R201))</f>
        <v>94612</v>
      </c>
      <c r="Y201" s="35"/>
      <c r="Z201" s="35" t="str">
        <f>IF(T201="","",97500+COUNTA($T$3:T201))</f>
        <v/>
      </c>
      <c r="AA201" s="12">
        <v>44139.704409722224</v>
      </c>
      <c r="AB201" s="35">
        <f t="shared" si="111"/>
        <v>1001</v>
      </c>
      <c r="AC201" s="35">
        <f>IF(AB201="","",COUNTIF($AB$3:AB201,1001))</f>
        <v>158</v>
      </c>
      <c r="AD201" s="10" t="s">
        <v>315</v>
      </c>
      <c r="AE201" s="35">
        <v>6</v>
      </c>
      <c r="AF201" s="10" t="s">
        <v>28</v>
      </c>
      <c r="AG201" s="10" t="s">
        <v>143</v>
      </c>
      <c r="AH201" s="10">
        <v>44002</v>
      </c>
      <c r="AI201" s="10"/>
      <c r="AJ201" s="10"/>
      <c r="AK201" s="10"/>
      <c r="AL201" s="12"/>
      <c r="AM201" s="2"/>
      <c r="AN201" s="2"/>
      <c r="AO201" s="2"/>
      <c r="AP201" s="2"/>
      <c r="AQ201" s="2" t="str">
        <f>IF(AO201="","",95000+COUNTA($AO$3:AO201))</f>
        <v/>
      </c>
      <c r="AR201" s="10"/>
      <c r="AS201" s="12"/>
      <c r="AT201" s="2"/>
      <c r="AU201" s="2"/>
      <c r="AV201" s="2"/>
      <c r="AW201" s="2"/>
      <c r="AX201" s="2"/>
      <c r="AY201" s="2"/>
      <c r="AZ201" s="2" t="str">
        <f>IF(AV201="","",95200+COUNTA($AV$3:AV201))</f>
        <v/>
      </c>
      <c r="BA201" s="2"/>
      <c r="BB201" s="12"/>
      <c r="BC201" s="2"/>
      <c r="BD201" s="2"/>
      <c r="BE201" s="2"/>
      <c r="BF201" s="2"/>
      <c r="BG201" s="2"/>
      <c r="BH201" s="10"/>
      <c r="BI201" s="10"/>
      <c r="BJ201" s="89">
        <v>44140.706956018519</v>
      </c>
      <c r="BK201" s="90" t="str">
        <f t="shared" si="112"/>
        <v>55551</v>
      </c>
      <c r="BL201" s="90">
        <f t="shared" si="113"/>
        <v>0</v>
      </c>
      <c r="BM201" s="90">
        <f>IF(BQ201="","",COUNTA($BQ$3:BQ201))</f>
        <v>185</v>
      </c>
      <c r="BN201" s="90" t="str">
        <f t="shared" si="114"/>
        <v>1TH 8       S</v>
      </c>
      <c r="BO201" s="90">
        <f t="shared" si="115"/>
        <v>6</v>
      </c>
      <c r="BP201" s="90" t="str">
        <f t="shared" si="116"/>
        <v>S</v>
      </c>
      <c r="BQ201" s="90" t="s">
        <v>215</v>
      </c>
      <c r="BR201" s="91" t="str">
        <f t="shared" si="117"/>
        <v/>
      </c>
      <c r="BS201" s="91" t="str">
        <f t="shared" si="118"/>
        <v/>
      </c>
      <c r="BT201" s="91" t="str">
        <f t="shared" si="119"/>
        <v/>
      </c>
      <c r="BU201" s="91" t="str">
        <f t="shared" si="120"/>
        <v/>
      </c>
      <c r="BV201" s="90" t="str">
        <f t="shared" si="121"/>
        <v/>
      </c>
      <c r="BW201" s="90" t="str">
        <f t="shared" si="122"/>
        <v/>
      </c>
      <c r="BX201" s="84">
        <v>2</v>
      </c>
      <c r="BY201" s="90" t="str">
        <f t="shared" si="136"/>
        <v/>
      </c>
      <c r="BZ201" s="12" t="str">
        <f t="shared" si="125"/>
        <v/>
      </c>
      <c r="CA201" s="2" t="str">
        <f t="shared" si="126"/>
        <v/>
      </c>
      <c r="CB201" s="2" t="str">
        <f t="shared" si="127"/>
        <v/>
      </c>
      <c r="CC201" s="2" t="str">
        <f t="shared" si="128"/>
        <v/>
      </c>
      <c r="CD201" s="2" t="str">
        <f>IF(E201=15,IF(F201="S","",N202),IF(E201=11,IF(F201="P","",N200),IF(BX201="",IF(N201="","",N201),IF(BX201=2,"",IF(OR(BX201=0),100000+COUNTIF(BX$3:BX201,0),IF(N201="","",N201))))))</f>
        <v/>
      </c>
      <c r="CE201" s="2" t="str">
        <f t="shared" si="123"/>
        <v/>
      </c>
      <c r="CF201" s="2" t="str">
        <f t="shared" si="124"/>
        <v/>
      </c>
      <c r="CG201" s="2" t="str">
        <f t="shared" si="129"/>
        <v/>
      </c>
      <c r="CH201" s="10" t="str">
        <f t="shared" si="130"/>
        <v/>
      </c>
      <c r="CI201" s="10" t="str">
        <f t="shared" si="131"/>
        <v/>
      </c>
      <c r="CJ201" s="10" t="str">
        <f t="shared" si="132"/>
        <v/>
      </c>
      <c r="CK201" s="2" t="str">
        <f t="shared" si="133"/>
        <v/>
      </c>
      <c r="CL201" s="2" t="str">
        <f t="shared" si="134"/>
        <v/>
      </c>
      <c r="CM201" s="2" t="str">
        <f t="shared" si="135"/>
        <v/>
      </c>
      <c r="CN201" s="2" t="str">
        <f>IF($E201=15,IF($F201="S","",IF(X202=0,"",X202)),IF($E201=11,IF($F201="P","",IF(X200=0,"",X200)),IF($BX201="",IF(X201="","",X201),IF($BX201=2,"",IF(OR($BX201=0),IF(A201="T_Tosai",101000+COUNTIF($BX$3:$BX201,0),""),IF(X201="","",X201))))))</f>
        <v/>
      </c>
      <c r="CO201" s="2" t="str">
        <f>IF($E201=15,IF($F201="S","",IF(Y202=0,"",Y202)),IF($E201=11,IF($F201="P","",IF(Y200=0,"",Y200)),IF($BX201="",IF(Y201="","",Y201),IF($BX201=2,"",IF(OR($BX201=0),IF(A201="T_Kyokyu",102000+COUNTIF($BX$3:$BX201,0),""),IF(Y201="","",Y201))))))</f>
        <v/>
      </c>
      <c r="CP201" s="2" t="str">
        <f>IF($E201=15,IF($F201="S","",IF(Z202=0,"",Z202)),IF($E201=11,IF($F201="P","",IF(Z200=0,"",Z200)),IF($BX201="",IF(Z201="","",Z201),IF($BX201=2,"",IF(OR($BX201=0),IF(B201="T_Sogumi",103000+COUNTIF($BX$3:$BX201,0),""),IF(Z201="","",Z201))))))</f>
        <v/>
      </c>
    </row>
    <row r="202" spans="1:94">
      <c r="A202" s="7" t="s">
        <v>71</v>
      </c>
      <c r="B202" s="49" t="s">
        <v>31</v>
      </c>
      <c r="C202" s="49" t="s">
        <v>209</v>
      </c>
      <c r="D202" s="49" t="s">
        <v>31</v>
      </c>
      <c r="E202" s="2">
        <v>17</v>
      </c>
      <c r="F202" s="2" t="s">
        <v>26</v>
      </c>
      <c r="G202" s="2" t="s">
        <v>26</v>
      </c>
      <c r="H202" s="2" t="s">
        <v>64</v>
      </c>
      <c r="I202" s="14" t="s">
        <v>69</v>
      </c>
      <c r="J202" s="12">
        <v>44139.704409722224</v>
      </c>
      <c r="K202" s="2">
        <v>362</v>
      </c>
      <c r="L202" s="2">
        <v>55551</v>
      </c>
      <c r="M202" s="2">
        <v>0</v>
      </c>
      <c r="N202" s="2">
        <f>IF(AD202="","",94000+COUNTA($AD$3:AD202))</f>
        <v>94179</v>
      </c>
      <c r="O202" s="2" t="s">
        <v>316</v>
      </c>
      <c r="P202" s="2">
        <v>7</v>
      </c>
      <c r="Q202" s="2">
        <v>0</v>
      </c>
      <c r="R202" s="10">
        <v>44002</v>
      </c>
      <c r="S202" s="10"/>
      <c r="T202" s="10"/>
      <c r="U202" s="2"/>
      <c r="V202" s="2"/>
      <c r="W202" s="2"/>
      <c r="X202" s="35">
        <f>IF(R202="","",94500+COUNTA($R$3:R202))</f>
        <v>94613</v>
      </c>
      <c r="Y202" s="35"/>
      <c r="Z202" s="35" t="str">
        <f>IF(T202="","",97500+COUNTA($T$3:T202))</f>
        <v/>
      </c>
      <c r="AA202" s="12">
        <v>44139.704409722224</v>
      </c>
      <c r="AB202" s="35">
        <f t="shared" si="111"/>
        <v>1001</v>
      </c>
      <c r="AC202" s="35">
        <f>IF(AB202="","",COUNTIF($AB$3:AB202,1001))</f>
        <v>159</v>
      </c>
      <c r="AD202" s="10" t="s">
        <v>316</v>
      </c>
      <c r="AE202" s="35">
        <v>7</v>
      </c>
      <c r="AF202" s="10" t="s">
        <v>26</v>
      </c>
      <c r="AG202" s="10" t="s">
        <v>143</v>
      </c>
      <c r="AH202" s="10">
        <v>44002</v>
      </c>
      <c r="AI202" s="10"/>
      <c r="AJ202" s="10"/>
      <c r="AK202" s="10"/>
      <c r="AL202" s="12">
        <v>44138.448310185187</v>
      </c>
      <c r="AM202" s="2">
        <v>0</v>
      </c>
      <c r="AN202" s="2">
        <v>55551</v>
      </c>
      <c r="AO202" s="2" t="s">
        <v>316</v>
      </c>
      <c r="AP202" s="2">
        <v>7</v>
      </c>
      <c r="AQ202" s="2">
        <f>IF(AO202="","",95000+COUNTA($AO$3:AO202))</f>
        <v>95091</v>
      </c>
      <c r="AR202" s="10">
        <v>44002</v>
      </c>
      <c r="AS202" s="12"/>
      <c r="AT202" s="2"/>
      <c r="AU202" s="2"/>
      <c r="AV202" s="2"/>
      <c r="AW202" s="2"/>
      <c r="AX202" s="2"/>
      <c r="AY202" s="2"/>
      <c r="AZ202" s="2" t="str">
        <f>IF(AV202="","",95200+COUNTA($AV$3:AV202))</f>
        <v/>
      </c>
      <c r="BA202" s="2"/>
      <c r="BB202" s="12"/>
      <c r="BC202" s="2"/>
      <c r="BD202" s="2"/>
      <c r="BE202" s="2"/>
      <c r="BF202" s="2"/>
      <c r="BG202" s="2"/>
      <c r="BH202" s="10"/>
      <c r="BI202" s="10"/>
      <c r="BJ202" s="89">
        <v>44140.706956018519</v>
      </c>
      <c r="BK202" s="90" t="str">
        <f t="shared" si="112"/>
        <v>55551</v>
      </c>
      <c r="BL202" s="90">
        <f t="shared" si="113"/>
        <v>0</v>
      </c>
      <c r="BM202" s="90">
        <f>IF(BQ202="","",COUNTA($BQ$3:BQ202))</f>
        <v>186</v>
      </c>
      <c r="BN202" s="90" t="str">
        <f t="shared" si="114"/>
        <v>1TH 9       P</v>
      </c>
      <c r="BO202" s="90">
        <f t="shared" si="115"/>
        <v>7</v>
      </c>
      <c r="BP202" s="90" t="str">
        <f t="shared" si="116"/>
        <v>P</v>
      </c>
      <c r="BQ202" s="90" t="s">
        <v>348</v>
      </c>
      <c r="BR202" s="91">
        <f t="shared" si="117"/>
        <v>44002</v>
      </c>
      <c r="BS202" s="91" t="str">
        <f t="shared" si="118"/>
        <v/>
      </c>
      <c r="BT202" s="91" t="str">
        <f t="shared" si="119"/>
        <v/>
      </c>
      <c r="BU202" s="91" t="str">
        <f t="shared" si="120"/>
        <v/>
      </c>
      <c r="BV202" s="90" t="str">
        <f t="shared" si="121"/>
        <v/>
      </c>
      <c r="BW202" s="90" t="str">
        <f t="shared" si="122"/>
        <v/>
      </c>
      <c r="BX202" s="84"/>
      <c r="BY202" s="90" t="str">
        <f t="shared" si="136"/>
        <v/>
      </c>
      <c r="BZ202" s="12">
        <f t="shared" si="125"/>
        <v>44139.704409722224</v>
      </c>
      <c r="CA202" s="2">
        <f t="shared" si="126"/>
        <v>362</v>
      </c>
      <c r="CB202" s="2">
        <f t="shared" si="127"/>
        <v>55551</v>
      </c>
      <c r="CC202" s="2">
        <f t="shared" si="128"/>
        <v>0</v>
      </c>
      <c r="CD202" s="2">
        <f>IF(E202=15,IF(F202="S","",N203),IF(E202=11,IF(F202="P","",N201),IF(BX202="",IF(N202="","",N202),IF(BX202=2,"",IF(OR(BX202=0),100000+COUNTIF(BX$3:BX202,0),IF(N202="","",N202))))))</f>
        <v>94179</v>
      </c>
      <c r="CE202" s="2" t="str">
        <f t="shared" si="123"/>
        <v>1TH 9       P</v>
      </c>
      <c r="CF202" s="2">
        <f t="shared" si="124"/>
        <v>7</v>
      </c>
      <c r="CG202" s="2">
        <f t="shared" si="129"/>
        <v>0</v>
      </c>
      <c r="CH202" s="10">
        <f t="shared" si="130"/>
        <v>44002</v>
      </c>
      <c r="CI202" s="10" t="str">
        <f t="shared" si="131"/>
        <v/>
      </c>
      <c r="CJ202" s="10" t="str">
        <f t="shared" si="132"/>
        <v/>
      </c>
      <c r="CK202" s="2" t="str">
        <f t="shared" si="133"/>
        <v/>
      </c>
      <c r="CL202" s="2" t="str">
        <f t="shared" si="134"/>
        <v/>
      </c>
      <c r="CM202" s="2" t="str">
        <f t="shared" si="135"/>
        <v/>
      </c>
      <c r="CN202" s="2">
        <f>IF($E202=15,IF($F202="S","",IF(X203=0,"",X203)),IF($E202=11,IF($F202="P","",IF(X201=0,"",X201)),IF($BX202="",IF(X202="","",X202),IF($BX202=2,"",IF(OR($BX202=0),IF(A202="T_Tosai",101000+COUNTIF($BX$3:$BX202,0),""),IF(X202="","",X202))))))</f>
        <v>94613</v>
      </c>
      <c r="CO202" s="2" t="str">
        <f>IF($E202=15,IF($F202="S","",IF(Y203=0,"",Y203)),IF($E202=11,IF($F202="P","",IF(Y201=0,"",Y201)),IF($BX202="",IF(Y202="","",Y202),IF($BX202=2,"",IF(OR($BX202=0),IF(A202="T_Kyokyu",102000+COUNTIF($BX$3:$BX202,0),""),IF(Y202="","",Y202))))))</f>
        <v/>
      </c>
      <c r="CP202" s="2" t="str">
        <f>IF($E202=15,IF($F202="S","",IF(Z203=0,"",Z203)),IF($E202=11,IF($F202="P","",IF(Z201=0,"",Z201)),IF($BX202="",IF(Z202="","",Z202),IF($BX202=2,"",IF(OR($BX202=0),IF(B202="T_Sogumi",103000+COUNTIF($BX$3:$BX202,0),""),IF(Z202="","",Z202))))))</f>
        <v/>
      </c>
    </row>
    <row r="203" spans="1:94">
      <c r="A203" s="7" t="s">
        <v>71</v>
      </c>
      <c r="B203" s="49" t="s">
        <v>31</v>
      </c>
      <c r="C203" s="49" t="s">
        <v>209</v>
      </c>
      <c r="D203" s="49" t="s">
        <v>31</v>
      </c>
      <c r="E203" s="2">
        <v>18</v>
      </c>
      <c r="F203" s="2" t="s">
        <v>28</v>
      </c>
      <c r="G203" s="2" t="s">
        <v>28</v>
      </c>
      <c r="H203" s="2" t="s">
        <v>64</v>
      </c>
      <c r="I203" s="14" t="s">
        <v>69</v>
      </c>
      <c r="J203" s="12">
        <v>44139.704409722224</v>
      </c>
      <c r="K203" s="2">
        <v>362</v>
      </c>
      <c r="L203" s="2">
        <v>55551</v>
      </c>
      <c r="M203" s="2">
        <v>0</v>
      </c>
      <c r="N203" s="2">
        <f>IF(AD203="","",94000+COUNTA($AD$3:AD203))</f>
        <v>94180</v>
      </c>
      <c r="O203" s="2" t="s">
        <v>317</v>
      </c>
      <c r="P203" s="2">
        <v>7</v>
      </c>
      <c r="Q203" s="2">
        <v>0</v>
      </c>
      <c r="R203" s="10">
        <v>44003</v>
      </c>
      <c r="S203" s="10"/>
      <c r="T203" s="10"/>
      <c r="U203" s="2"/>
      <c r="V203" s="2"/>
      <c r="W203" s="2"/>
      <c r="X203" s="35">
        <f>IF(R203="","",94500+COUNTA($R$3:R203))</f>
        <v>94614</v>
      </c>
      <c r="Y203" s="35"/>
      <c r="Z203" s="35" t="str">
        <f>IF(T203="","",97500+COUNTA($T$3:T203))</f>
        <v/>
      </c>
      <c r="AA203" s="12">
        <v>44139.704409722224</v>
      </c>
      <c r="AB203" s="35">
        <f t="shared" si="111"/>
        <v>1001</v>
      </c>
      <c r="AC203" s="35">
        <f>IF(AB203="","",COUNTIF($AB$3:AB203,1001))</f>
        <v>160</v>
      </c>
      <c r="AD203" s="10" t="s">
        <v>317</v>
      </c>
      <c r="AE203" s="35">
        <v>7</v>
      </c>
      <c r="AF203" s="10" t="s">
        <v>28</v>
      </c>
      <c r="AG203" s="10" t="s">
        <v>143</v>
      </c>
      <c r="AH203" s="10">
        <v>44003</v>
      </c>
      <c r="AI203" s="10"/>
      <c r="AJ203" s="10"/>
      <c r="AK203" s="10"/>
      <c r="AL203" s="12">
        <v>44138.448310185187</v>
      </c>
      <c r="AM203" s="2">
        <v>0</v>
      </c>
      <c r="AN203" s="2">
        <v>55551</v>
      </c>
      <c r="AO203" s="2" t="s">
        <v>317</v>
      </c>
      <c r="AP203" s="2">
        <v>7</v>
      </c>
      <c r="AQ203" s="2">
        <f>IF(AO203="","",95000+COUNTA($AO$3:AO203))</f>
        <v>95092</v>
      </c>
      <c r="AR203" s="10">
        <v>44003</v>
      </c>
      <c r="AS203" s="12"/>
      <c r="AT203" s="2"/>
      <c r="AU203" s="2"/>
      <c r="AV203" s="2"/>
      <c r="AW203" s="2"/>
      <c r="AX203" s="2"/>
      <c r="AY203" s="2"/>
      <c r="AZ203" s="2" t="str">
        <f>IF(AV203="","",95200+COUNTA($AV$3:AV203))</f>
        <v/>
      </c>
      <c r="BA203" s="2"/>
      <c r="BB203" s="12"/>
      <c r="BC203" s="2"/>
      <c r="BD203" s="2"/>
      <c r="BE203" s="2"/>
      <c r="BF203" s="2"/>
      <c r="BG203" s="2"/>
      <c r="BH203" s="10"/>
      <c r="BI203" s="10"/>
      <c r="BJ203" s="89">
        <v>44140.706956018519</v>
      </c>
      <c r="BK203" s="90" t="str">
        <f t="shared" si="112"/>
        <v>55551</v>
      </c>
      <c r="BL203" s="90">
        <f t="shared" si="113"/>
        <v>0</v>
      </c>
      <c r="BM203" s="90">
        <f>IF(BQ203="","",COUNTA($BQ$3:BQ203))</f>
        <v>187</v>
      </c>
      <c r="BN203" s="90" t="str">
        <f t="shared" si="114"/>
        <v>1TH 9       S</v>
      </c>
      <c r="BO203" s="90">
        <f t="shared" si="115"/>
        <v>7</v>
      </c>
      <c r="BP203" s="90" t="str">
        <f t="shared" si="116"/>
        <v>S</v>
      </c>
      <c r="BQ203" s="90" t="s">
        <v>348</v>
      </c>
      <c r="BR203" s="91">
        <f t="shared" si="117"/>
        <v>44003</v>
      </c>
      <c r="BS203" s="91" t="str">
        <f t="shared" si="118"/>
        <v/>
      </c>
      <c r="BT203" s="91" t="str">
        <f t="shared" si="119"/>
        <v/>
      </c>
      <c r="BU203" s="91" t="str">
        <f t="shared" si="120"/>
        <v/>
      </c>
      <c r="BV203" s="90" t="str">
        <f t="shared" si="121"/>
        <v/>
      </c>
      <c r="BW203" s="90" t="str">
        <f t="shared" si="122"/>
        <v/>
      </c>
      <c r="BX203" s="84"/>
      <c r="BY203" s="90" t="str">
        <f t="shared" si="136"/>
        <v/>
      </c>
      <c r="BZ203" s="12">
        <f t="shared" si="125"/>
        <v>44139.704409722224</v>
      </c>
      <c r="CA203" s="2">
        <f t="shared" si="126"/>
        <v>362</v>
      </c>
      <c r="CB203" s="2">
        <f t="shared" si="127"/>
        <v>55551</v>
      </c>
      <c r="CC203" s="2">
        <f t="shared" si="128"/>
        <v>0</v>
      </c>
      <c r="CD203" s="2">
        <f>IF(E203=15,IF(F203="S","",N204),IF(E203=11,IF(F203="P","",N202),IF(BX203="",IF(N203="","",N203),IF(BX203=2,"",IF(OR(BX203=0),100000+COUNTIF(BX$3:BX203,0),IF(N203="","",N203))))))</f>
        <v>94180</v>
      </c>
      <c r="CE203" s="2" t="str">
        <f t="shared" si="123"/>
        <v>1TH 9       S</v>
      </c>
      <c r="CF203" s="2">
        <f t="shared" si="124"/>
        <v>7</v>
      </c>
      <c r="CG203" s="2">
        <f t="shared" si="129"/>
        <v>0</v>
      </c>
      <c r="CH203" s="10">
        <f t="shared" si="130"/>
        <v>44003</v>
      </c>
      <c r="CI203" s="10" t="str">
        <f t="shared" si="131"/>
        <v/>
      </c>
      <c r="CJ203" s="10" t="str">
        <f t="shared" si="132"/>
        <v/>
      </c>
      <c r="CK203" s="2" t="str">
        <f t="shared" si="133"/>
        <v/>
      </c>
      <c r="CL203" s="2" t="str">
        <f t="shared" si="134"/>
        <v/>
      </c>
      <c r="CM203" s="2" t="str">
        <f t="shared" si="135"/>
        <v/>
      </c>
      <c r="CN203" s="2">
        <f>IF($E203=15,IF($F203="S","",IF(X204=0,"",X204)),IF($E203=11,IF($F203="P","",IF(X202=0,"",X202)),IF($BX203="",IF(X203="","",X203),IF($BX203=2,"",IF(OR($BX203=0),IF(A203="T_Tosai",101000+COUNTIF($BX$3:$BX203,0),""),IF(X203="","",X203))))))</f>
        <v>94614</v>
      </c>
      <c r="CO203" s="2" t="str">
        <f>IF($E203=15,IF($F203="S","",IF(Y204=0,"",Y204)),IF($E203=11,IF($F203="P","",IF(Y202=0,"",Y202)),IF($BX203="",IF(Y203="","",Y203),IF($BX203=2,"",IF(OR($BX203=0),IF(A203="T_Kyokyu",102000+COUNTIF($BX$3:$BX203,0),""),IF(Y203="","",Y203))))))</f>
        <v/>
      </c>
      <c r="CP203" s="2" t="str">
        <f>IF($E203=15,IF($F203="S","",IF(Z204=0,"",Z204)),IF($E203=11,IF($F203="P","",IF(Z202=0,"",Z202)),IF($BX203="",IF(Z203="","",Z203),IF($BX203=2,"",IF(OR($BX203=0),IF(B203="T_Sogumi",103000+COUNTIF($BX$3:$BX203,0),""),IF(Z203="","",Z203))))))</f>
        <v/>
      </c>
    </row>
    <row r="204" spans="1:94">
      <c r="A204" s="7" t="s">
        <v>71</v>
      </c>
      <c r="B204" s="49" t="s">
        <v>31</v>
      </c>
      <c r="C204" s="49" t="s">
        <v>209</v>
      </c>
      <c r="D204" s="49" t="s">
        <v>31</v>
      </c>
      <c r="E204" s="2">
        <v>19</v>
      </c>
      <c r="F204" s="2" t="s">
        <v>25</v>
      </c>
      <c r="G204" s="2" t="s">
        <v>25</v>
      </c>
      <c r="H204" s="2" t="s">
        <v>64</v>
      </c>
      <c r="I204" s="14" t="s">
        <v>69</v>
      </c>
      <c r="J204" s="12">
        <v>44139.704409722224</v>
      </c>
      <c r="K204" s="2">
        <v>362</v>
      </c>
      <c r="L204" s="2">
        <v>55551</v>
      </c>
      <c r="M204" s="2">
        <v>0</v>
      </c>
      <c r="N204" s="2">
        <f>IF(AD204="","",94000+COUNTA($AD$3:AD204))</f>
        <v>94181</v>
      </c>
      <c r="O204" s="2" t="s">
        <v>318</v>
      </c>
      <c r="P204" s="2">
        <v>6</v>
      </c>
      <c r="Q204" s="2">
        <v>0</v>
      </c>
      <c r="R204" s="10">
        <v>44004</v>
      </c>
      <c r="S204" s="10"/>
      <c r="T204" s="10"/>
      <c r="U204" s="2"/>
      <c r="V204" s="2"/>
      <c r="W204" s="2"/>
      <c r="X204" s="35">
        <f>IF(R204="","",94500+COUNTA($R$3:R204))</f>
        <v>94615</v>
      </c>
      <c r="Y204" s="35"/>
      <c r="Z204" s="35" t="str">
        <f>IF(T204="","",97500+COUNTA($T$3:T204))</f>
        <v/>
      </c>
      <c r="AA204" s="12">
        <v>44139.704409722224</v>
      </c>
      <c r="AB204" s="35">
        <f t="shared" si="111"/>
        <v>1001</v>
      </c>
      <c r="AC204" s="35">
        <f>IF(AB204="","",COUNTIF($AB$3:AB204,1001))</f>
        <v>161</v>
      </c>
      <c r="AD204" s="10" t="s">
        <v>318</v>
      </c>
      <c r="AE204" s="35">
        <v>6</v>
      </c>
      <c r="AF204" s="10" t="s">
        <v>25</v>
      </c>
      <c r="AG204" s="10" t="s">
        <v>143</v>
      </c>
      <c r="AH204" s="10">
        <v>44004</v>
      </c>
      <c r="AI204" s="10"/>
      <c r="AJ204" s="10"/>
      <c r="AK204" s="10"/>
      <c r="AL204" s="12">
        <v>44138.448310185187</v>
      </c>
      <c r="AM204" s="2">
        <v>0</v>
      </c>
      <c r="AN204" s="2">
        <v>55551</v>
      </c>
      <c r="AO204" s="2" t="s">
        <v>318</v>
      </c>
      <c r="AP204" s="2">
        <v>6</v>
      </c>
      <c r="AQ204" s="2">
        <f>IF(AO204="","",95000+COUNTA($AO$3:AO204))</f>
        <v>95093</v>
      </c>
      <c r="AR204" s="10">
        <v>44004</v>
      </c>
      <c r="AS204" s="12"/>
      <c r="AT204" s="2"/>
      <c r="AU204" s="2"/>
      <c r="AV204" s="2"/>
      <c r="AW204" s="2"/>
      <c r="AX204" s="2"/>
      <c r="AY204" s="2"/>
      <c r="AZ204" s="2" t="str">
        <f>IF(AV204="","",95200+COUNTA($AV$3:AV204))</f>
        <v/>
      </c>
      <c r="BA204" s="2"/>
      <c r="BB204" s="12"/>
      <c r="BC204" s="2"/>
      <c r="BD204" s="2"/>
      <c r="BE204" s="2"/>
      <c r="BF204" s="2"/>
      <c r="BG204" s="2"/>
      <c r="BH204" s="10"/>
      <c r="BI204" s="10"/>
      <c r="BJ204" s="89">
        <v>44140.706956018519</v>
      </c>
      <c r="BK204" s="90" t="str">
        <f t="shared" si="112"/>
        <v>55551</v>
      </c>
      <c r="BL204" s="90">
        <f t="shared" si="113"/>
        <v>0</v>
      </c>
      <c r="BM204" s="90">
        <f>IF(BQ204="","",COUNTA($BQ$3:BQ204))</f>
        <v>188</v>
      </c>
      <c r="BN204" s="90" t="str">
        <f t="shared" si="114"/>
        <v>1TH 9       C</v>
      </c>
      <c r="BO204" s="90">
        <f t="shared" si="115"/>
        <v>6</v>
      </c>
      <c r="BP204" s="90" t="str">
        <f t="shared" si="116"/>
        <v>C</v>
      </c>
      <c r="BQ204" s="90" t="s">
        <v>348</v>
      </c>
      <c r="BR204" s="91">
        <f t="shared" si="117"/>
        <v>44004</v>
      </c>
      <c r="BS204" s="91" t="str">
        <f t="shared" si="118"/>
        <v/>
      </c>
      <c r="BT204" s="91" t="str">
        <f t="shared" si="119"/>
        <v/>
      </c>
      <c r="BU204" s="91" t="str">
        <f t="shared" si="120"/>
        <v/>
      </c>
      <c r="BV204" s="90" t="str">
        <f t="shared" si="121"/>
        <v/>
      </c>
      <c r="BW204" s="90" t="str">
        <f t="shared" si="122"/>
        <v/>
      </c>
      <c r="BX204" s="84"/>
      <c r="BY204" s="90" t="str">
        <f t="shared" si="136"/>
        <v/>
      </c>
      <c r="BZ204" s="12">
        <f t="shared" si="125"/>
        <v>44139.704409722224</v>
      </c>
      <c r="CA204" s="2">
        <f t="shared" si="126"/>
        <v>362</v>
      </c>
      <c r="CB204" s="2">
        <f t="shared" si="127"/>
        <v>55551</v>
      </c>
      <c r="CC204" s="2">
        <f t="shared" si="128"/>
        <v>0</v>
      </c>
      <c r="CD204" s="2">
        <f>IF(E204=15,IF(F204="S","",N205),IF(E204=11,IF(F204="P","",N203),IF(BX204="",IF(N204="","",N204),IF(BX204=2,"",IF(OR(BX204=0),100000+COUNTIF(BX$3:BX204,0),IF(N204="","",N204))))))</f>
        <v>94181</v>
      </c>
      <c r="CE204" s="2" t="str">
        <f t="shared" si="123"/>
        <v>1TH 9       C</v>
      </c>
      <c r="CF204" s="2">
        <f t="shared" si="124"/>
        <v>6</v>
      </c>
      <c r="CG204" s="2">
        <f t="shared" si="129"/>
        <v>0</v>
      </c>
      <c r="CH204" s="10">
        <f t="shared" si="130"/>
        <v>44004</v>
      </c>
      <c r="CI204" s="10" t="str">
        <f t="shared" si="131"/>
        <v/>
      </c>
      <c r="CJ204" s="10" t="str">
        <f t="shared" si="132"/>
        <v/>
      </c>
      <c r="CK204" s="2" t="str">
        <f t="shared" si="133"/>
        <v/>
      </c>
      <c r="CL204" s="2" t="str">
        <f t="shared" si="134"/>
        <v/>
      </c>
      <c r="CM204" s="2" t="str">
        <f t="shared" si="135"/>
        <v/>
      </c>
      <c r="CN204" s="2">
        <f>IF($E204=15,IF($F204="S","",IF(X205=0,"",X205)),IF($E204=11,IF($F204="P","",IF(X203=0,"",X203)),IF($BX204="",IF(X204="","",X204),IF($BX204=2,"",IF(OR($BX204=0),IF(A204="T_Tosai",101000+COUNTIF($BX$3:$BX204,0),""),IF(X204="","",X204))))))</f>
        <v>94615</v>
      </c>
      <c r="CO204" s="2" t="str">
        <f>IF($E204=15,IF($F204="S","",IF(Y205=0,"",Y205)),IF($E204=11,IF($F204="P","",IF(Y203=0,"",Y203)),IF($BX204="",IF(Y204="","",Y204),IF($BX204=2,"",IF(OR($BX204=0),IF(A204="T_Kyokyu",102000+COUNTIF($BX$3:$BX204,0),""),IF(Y204="","",Y204))))))</f>
        <v/>
      </c>
      <c r="CP204" s="2" t="str">
        <f>IF($E204=15,IF($F204="S","",IF(Z205=0,"",Z205)),IF($E204=11,IF($F204="P","",IF(Z203=0,"",Z203)),IF($BX204="",IF(Z204="","",Z204),IF($BX204=2,"",IF(OR($BX204=0),IF(B204="T_Sogumi",103000+COUNTIF($BX$3:$BX204,0),""),IF(Z204="","",Z204))))))</f>
        <v/>
      </c>
    </row>
    <row r="205" spans="1:94" s="92" customFormat="1">
      <c r="A205" s="81" t="s">
        <v>71</v>
      </c>
      <c r="B205" s="82" t="s">
        <v>31</v>
      </c>
      <c r="C205" s="82" t="s">
        <v>209</v>
      </c>
      <c r="D205" s="82" t="s">
        <v>31</v>
      </c>
      <c r="E205" s="83">
        <v>20</v>
      </c>
      <c r="F205" s="83" t="s">
        <v>167</v>
      </c>
      <c r="G205" s="84" t="s">
        <v>26</v>
      </c>
      <c r="H205" s="83" t="s">
        <v>285</v>
      </c>
      <c r="I205" s="85" t="s">
        <v>70</v>
      </c>
      <c r="J205" s="86"/>
      <c r="K205" s="84"/>
      <c r="L205" s="84"/>
      <c r="M205" s="84"/>
      <c r="N205" s="84"/>
      <c r="O205" s="84"/>
      <c r="P205" s="84"/>
      <c r="Q205" s="84"/>
      <c r="R205" s="87"/>
      <c r="S205" s="87"/>
      <c r="T205" s="87"/>
      <c r="U205" s="84"/>
      <c r="V205" s="84"/>
      <c r="W205" s="84"/>
      <c r="X205" s="88"/>
      <c r="Y205" s="88"/>
      <c r="Z205" s="88"/>
      <c r="AA205" s="86"/>
      <c r="AB205" s="88"/>
      <c r="AC205" s="88"/>
      <c r="AD205" s="87"/>
      <c r="AE205" s="88"/>
      <c r="AF205" s="87"/>
      <c r="AG205" s="87"/>
      <c r="AH205" s="87"/>
      <c r="AI205" s="87"/>
      <c r="AJ205" s="87"/>
      <c r="AK205" s="87"/>
      <c r="AL205" s="86">
        <v>44138.448310185187</v>
      </c>
      <c r="AM205" s="84">
        <v>0</v>
      </c>
      <c r="AN205" s="84">
        <v>55551</v>
      </c>
      <c r="AO205" s="84" t="s">
        <v>339</v>
      </c>
      <c r="AP205" s="84">
        <v>6</v>
      </c>
      <c r="AQ205" s="84">
        <f>IF(AO205="","",95000+COUNTA($AO$3:AO205))</f>
        <v>95094</v>
      </c>
      <c r="AR205" s="87">
        <v>44005</v>
      </c>
      <c r="AS205" s="86"/>
      <c r="AT205" s="84"/>
      <c r="AU205" s="84"/>
      <c r="AV205" s="84"/>
      <c r="AW205" s="84"/>
      <c r="AX205" s="84"/>
      <c r="AY205" s="84"/>
      <c r="AZ205" s="84"/>
      <c r="BA205" s="84"/>
      <c r="BB205" s="86"/>
      <c r="BC205" s="84"/>
      <c r="BD205" s="84"/>
      <c r="BE205" s="84"/>
      <c r="BF205" s="84"/>
      <c r="BG205" s="84"/>
      <c r="BH205" s="87"/>
      <c r="BI205" s="87"/>
      <c r="BJ205" s="89">
        <v>44140.706956018519</v>
      </c>
      <c r="BK205" s="90" t="str">
        <f t="shared" si="112"/>
        <v>55551</v>
      </c>
      <c r="BL205" s="90">
        <f t="shared" si="113"/>
        <v>0</v>
      </c>
      <c r="BM205" s="90">
        <f>IF(BQ205="","",COUNTA($BQ$3:BQ205))</f>
        <v>189</v>
      </c>
      <c r="BN205" s="90" t="str">
        <f t="shared" si="114"/>
        <v>1TH10       P</v>
      </c>
      <c r="BO205" s="90">
        <f t="shared" si="115"/>
        <v>6</v>
      </c>
      <c r="BP205" s="90" t="str">
        <f t="shared" si="116"/>
        <v>P</v>
      </c>
      <c r="BQ205" s="90" t="s">
        <v>288</v>
      </c>
      <c r="BR205" s="91">
        <f t="shared" si="117"/>
        <v>44005</v>
      </c>
      <c r="BS205" s="91" t="str">
        <f t="shared" si="118"/>
        <v/>
      </c>
      <c r="BT205" s="91" t="str">
        <f t="shared" si="119"/>
        <v/>
      </c>
      <c r="BU205" s="91" t="str">
        <f t="shared" si="120"/>
        <v/>
      </c>
      <c r="BV205" s="90" t="str">
        <f t="shared" si="121"/>
        <v/>
      </c>
      <c r="BW205" s="90" t="str">
        <f t="shared" si="122"/>
        <v/>
      </c>
      <c r="BX205" s="84">
        <v>0</v>
      </c>
      <c r="BY205" s="90" t="str">
        <f t="shared" si="136"/>
        <v/>
      </c>
      <c r="BZ205" s="86">
        <f t="shared" si="125"/>
        <v>44160.640208333331</v>
      </c>
      <c r="CA205" s="84">
        <f t="shared" si="126"/>
        <v>362</v>
      </c>
      <c r="CB205" s="84">
        <f t="shared" si="127"/>
        <v>55551</v>
      </c>
      <c r="CC205" s="84">
        <f t="shared" si="128"/>
        <v>0</v>
      </c>
      <c r="CD205" s="84">
        <f>IF(E205=15,IF(F205="S","",N206),IF(E205=11,IF(F205="P","",N204),IF(BX205="",IF(N205="","",N205),IF(BX205=2,"",IF(OR(BX205=0),100000+COUNTIF(BX$3:BX205,0),IF(N205="","",N205))))))</f>
        <v>100028</v>
      </c>
      <c r="CE205" s="84" t="str">
        <f t="shared" si="123"/>
        <v>1TH10       P</v>
      </c>
      <c r="CF205" s="84">
        <f t="shared" si="124"/>
        <v>6</v>
      </c>
      <c r="CG205" s="84">
        <f t="shared" si="129"/>
        <v>0</v>
      </c>
      <c r="CH205" s="87">
        <f t="shared" si="130"/>
        <v>44005</v>
      </c>
      <c r="CI205" s="87" t="str">
        <f t="shared" si="131"/>
        <v/>
      </c>
      <c r="CJ205" s="87" t="str">
        <f t="shared" si="132"/>
        <v/>
      </c>
      <c r="CK205" s="84" t="str">
        <f t="shared" si="133"/>
        <v/>
      </c>
      <c r="CL205" s="84" t="str">
        <f t="shared" si="134"/>
        <v/>
      </c>
      <c r="CM205" s="84" t="str">
        <f t="shared" si="135"/>
        <v/>
      </c>
      <c r="CN205" s="84">
        <f>IF($E205=15,IF($F205="S","",IF(X206=0,"",X206)),IF($E205=11,IF($F205="P","",IF(X204=0,"",X204)),IF($BX205="",IF(X205="","",X205),IF($BX205=2,"",IF(OR($BX205=0),IF(A205="T_Tosai",101000+COUNTIF($BX$3:$BX205,0),""),IF(X205="","",X205))))))</f>
        <v>101028</v>
      </c>
      <c r="CO205" s="84" t="str">
        <f>IF($E205=15,IF($F205="S","",IF(Y206=0,"",Y206)),IF($E205=11,IF($F205="P","",IF(Y204=0,"",Y204)),IF($BX205="",IF(Y205="","",Y205),IF($BX205=2,"",IF(OR($BX205=0),IF(A205="T_Kyokyu",102000+COUNTIF($BX$3:$BX205,0),""),IF(Y205="","",Y205))))))</f>
        <v/>
      </c>
      <c r="CP205" s="84" t="str">
        <f>IF($E205=15,IF($F205="S","",IF(Z206=0,"",Z206)),IF($E205=11,IF($F205="P","",IF(Z204=0,"",Z204)),IF($BX205="",IF(Z205="","",Z205),IF($BX205=2,"",IF(OR($BX205=0),IF(B205="T_Sogumi",103000+COUNTIF($BX$3:$BX205,0),""),IF(Z205="","",Z205))))))</f>
        <v/>
      </c>
    </row>
    <row r="206" spans="1:94" s="92" customFormat="1">
      <c r="A206" s="81" t="s">
        <v>71</v>
      </c>
      <c r="B206" s="82" t="s">
        <v>31</v>
      </c>
      <c r="C206" s="82" t="s">
        <v>209</v>
      </c>
      <c r="D206" s="82" t="s">
        <v>31</v>
      </c>
      <c r="E206" s="83">
        <v>21</v>
      </c>
      <c r="F206" s="83" t="s">
        <v>167</v>
      </c>
      <c r="G206" s="84" t="s">
        <v>28</v>
      </c>
      <c r="H206" s="83" t="s">
        <v>286</v>
      </c>
      <c r="I206" s="85" t="s">
        <v>70</v>
      </c>
      <c r="J206" s="86"/>
      <c r="K206" s="84"/>
      <c r="L206" s="84"/>
      <c r="M206" s="84"/>
      <c r="N206" s="84"/>
      <c r="O206" s="84"/>
      <c r="P206" s="84"/>
      <c r="Q206" s="84"/>
      <c r="R206" s="87"/>
      <c r="S206" s="87"/>
      <c r="T206" s="87"/>
      <c r="U206" s="84"/>
      <c r="V206" s="84"/>
      <c r="W206" s="84"/>
      <c r="X206" s="88"/>
      <c r="Y206" s="88"/>
      <c r="Z206" s="88"/>
      <c r="AA206" s="86"/>
      <c r="AB206" s="88"/>
      <c r="AC206" s="88"/>
      <c r="AD206" s="87"/>
      <c r="AE206" s="88"/>
      <c r="AF206" s="87"/>
      <c r="AG206" s="87"/>
      <c r="AH206" s="87"/>
      <c r="AI206" s="87"/>
      <c r="AJ206" s="87"/>
      <c r="AK206" s="87"/>
      <c r="AL206" s="86">
        <v>44138.448310185187</v>
      </c>
      <c r="AM206" s="84">
        <v>0</v>
      </c>
      <c r="AN206" s="84">
        <v>55551</v>
      </c>
      <c r="AO206" s="84" t="s">
        <v>340</v>
      </c>
      <c r="AP206" s="84">
        <v>6</v>
      </c>
      <c r="AQ206" s="84">
        <f>IF(AO206="","",95000+COUNTA($AO$3:AO206))</f>
        <v>95095</v>
      </c>
      <c r="AR206" s="87">
        <v>44006</v>
      </c>
      <c r="AS206" s="86"/>
      <c r="AT206" s="84"/>
      <c r="AU206" s="84"/>
      <c r="AV206" s="84"/>
      <c r="AW206" s="84"/>
      <c r="AX206" s="84"/>
      <c r="AY206" s="84"/>
      <c r="AZ206" s="84"/>
      <c r="BA206" s="84"/>
      <c r="BB206" s="86"/>
      <c r="BC206" s="84"/>
      <c r="BD206" s="84"/>
      <c r="BE206" s="84"/>
      <c r="BF206" s="84"/>
      <c r="BG206" s="84"/>
      <c r="BH206" s="87"/>
      <c r="BI206" s="87"/>
      <c r="BJ206" s="89">
        <v>44140.706956018519</v>
      </c>
      <c r="BK206" s="90" t="str">
        <f t="shared" si="112"/>
        <v>55551</v>
      </c>
      <c r="BL206" s="90">
        <f t="shared" si="113"/>
        <v>0</v>
      </c>
      <c r="BM206" s="90">
        <f>IF(BQ206="","",COUNTA($BQ$3:BQ206))</f>
        <v>190</v>
      </c>
      <c r="BN206" s="90" t="str">
        <f t="shared" si="114"/>
        <v>1TH11       S</v>
      </c>
      <c r="BO206" s="90">
        <f t="shared" si="115"/>
        <v>6</v>
      </c>
      <c r="BP206" s="90" t="str">
        <f t="shared" si="116"/>
        <v>S</v>
      </c>
      <c r="BQ206" s="90" t="s">
        <v>288</v>
      </c>
      <c r="BR206" s="91">
        <f t="shared" si="117"/>
        <v>44006</v>
      </c>
      <c r="BS206" s="91" t="str">
        <f t="shared" si="118"/>
        <v/>
      </c>
      <c r="BT206" s="91" t="str">
        <f t="shared" si="119"/>
        <v/>
      </c>
      <c r="BU206" s="91" t="str">
        <f t="shared" si="120"/>
        <v/>
      </c>
      <c r="BV206" s="90" t="str">
        <f t="shared" si="121"/>
        <v/>
      </c>
      <c r="BW206" s="90" t="str">
        <f t="shared" si="122"/>
        <v/>
      </c>
      <c r="BX206" s="84">
        <v>0</v>
      </c>
      <c r="BY206" s="90" t="str">
        <f t="shared" si="136"/>
        <v/>
      </c>
      <c r="BZ206" s="86">
        <f t="shared" si="125"/>
        <v>44160.640208333331</v>
      </c>
      <c r="CA206" s="84">
        <f t="shared" si="126"/>
        <v>362</v>
      </c>
      <c r="CB206" s="84">
        <f t="shared" si="127"/>
        <v>55551</v>
      </c>
      <c r="CC206" s="84">
        <f t="shared" si="128"/>
        <v>0</v>
      </c>
      <c r="CD206" s="84">
        <f>IF(E206=15,IF(F206="S","",N207),IF(E206=11,IF(F206="P","",N205),IF(BX206="",IF(N206="","",N206),IF(BX206=2,"",IF(OR(BX206=0),100000+COUNTIF(BX$3:BX206,0),IF(N206="","",N206))))))</f>
        <v>100029</v>
      </c>
      <c r="CE206" s="84" t="str">
        <f t="shared" si="123"/>
        <v>1TH11       S</v>
      </c>
      <c r="CF206" s="84">
        <f t="shared" si="124"/>
        <v>6</v>
      </c>
      <c r="CG206" s="84">
        <f t="shared" si="129"/>
        <v>0</v>
      </c>
      <c r="CH206" s="87">
        <f t="shared" si="130"/>
        <v>44006</v>
      </c>
      <c r="CI206" s="87" t="str">
        <f t="shared" si="131"/>
        <v/>
      </c>
      <c r="CJ206" s="87" t="str">
        <f t="shared" si="132"/>
        <v/>
      </c>
      <c r="CK206" s="84" t="str">
        <f t="shared" si="133"/>
        <v/>
      </c>
      <c r="CL206" s="84" t="str">
        <f t="shared" si="134"/>
        <v/>
      </c>
      <c r="CM206" s="84" t="str">
        <f t="shared" si="135"/>
        <v/>
      </c>
      <c r="CN206" s="84">
        <f>IF($E206=15,IF($F206="S","",IF(X207=0,"",X207)),IF($E206=11,IF($F206="P","",IF(X205=0,"",X205)),IF($BX206="",IF(X206="","",X206),IF($BX206=2,"",IF(OR($BX206=0),IF(A206="T_Tosai",101000+COUNTIF($BX$3:$BX206,0),""),IF(X206="","",X206))))))</f>
        <v>101029</v>
      </c>
      <c r="CO206" s="84" t="str">
        <f>IF($E206=15,IF($F206="S","",IF(Y207=0,"",Y207)),IF($E206=11,IF($F206="P","",IF(Y205=0,"",Y205)),IF($BX206="",IF(Y206="","",Y206),IF($BX206=2,"",IF(OR($BX206=0),IF(A206="T_Kyokyu",102000+COUNTIF($BX$3:$BX206,0),""),IF(Y206="","",Y206))))))</f>
        <v/>
      </c>
      <c r="CP206" s="84" t="str">
        <f>IF($E206=15,IF($F206="S","",IF(Z207=0,"",Z207)),IF($E206=11,IF($F206="P","",IF(Z205=0,"",Z205)),IF($BX206="",IF(Z206="","",Z206),IF($BX206=2,"",IF(OR($BX206=0),IF(B206="T_Sogumi",103000+COUNTIF($BX$3:$BX206,0),""),IF(Z206="","",Z206))))))</f>
        <v/>
      </c>
    </row>
    <row r="207" spans="1:94" s="92" customFormat="1">
      <c r="A207" s="81" t="s">
        <v>71</v>
      </c>
      <c r="B207" s="82" t="s">
        <v>31</v>
      </c>
      <c r="C207" s="93" t="s">
        <v>209</v>
      </c>
      <c r="D207" s="93" t="s">
        <v>31</v>
      </c>
      <c r="E207" s="83">
        <v>22</v>
      </c>
      <c r="F207" s="83" t="s">
        <v>167</v>
      </c>
      <c r="G207" s="84" t="s">
        <v>25</v>
      </c>
      <c r="H207" s="83" t="s">
        <v>287</v>
      </c>
      <c r="I207" s="85" t="s">
        <v>70</v>
      </c>
      <c r="J207" s="86"/>
      <c r="K207" s="84"/>
      <c r="L207" s="84"/>
      <c r="M207" s="84"/>
      <c r="N207" s="84"/>
      <c r="O207" s="84"/>
      <c r="P207" s="84"/>
      <c r="Q207" s="84"/>
      <c r="R207" s="87"/>
      <c r="S207" s="87"/>
      <c r="T207" s="87"/>
      <c r="U207" s="84"/>
      <c r="V207" s="84"/>
      <c r="W207" s="84"/>
      <c r="X207" s="88"/>
      <c r="Y207" s="88"/>
      <c r="Z207" s="88"/>
      <c r="AA207" s="86"/>
      <c r="AB207" s="88"/>
      <c r="AC207" s="88"/>
      <c r="AD207" s="87"/>
      <c r="AE207" s="88"/>
      <c r="AF207" s="87"/>
      <c r="AG207" s="87"/>
      <c r="AH207" s="87"/>
      <c r="AI207" s="87"/>
      <c r="AJ207" s="87"/>
      <c r="AK207" s="87"/>
      <c r="AL207" s="86">
        <v>44138.448310185187</v>
      </c>
      <c r="AM207" s="84">
        <v>0</v>
      </c>
      <c r="AN207" s="84">
        <v>55551</v>
      </c>
      <c r="AO207" s="84" t="s">
        <v>341</v>
      </c>
      <c r="AP207" s="84">
        <v>6</v>
      </c>
      <c r="AQ207" s="84">
        <f>IF(AO207="","",95000+COUNTA($AO$3:AO207))</f>
        <v>95096</v>
      </c>
      <c r="AR207" s="87">
        <v>44007</v>
      </c>
      <c r="AS207" s="86"/>
      <c r="AT207" s="84"/>
      <c r="AU207" s="84"/>
      <c r="AV207" s="84"/>
      <c r="AW207" s="84"/>
      <c r="AX207" s="84"/>
      <c r="AY207" s="84"/>
      <c r="AZ207" s="84"/>
      <c r="BA207" s="84"/>
      <c r="BB207" s="86"/>
      <c r="BC207" s="84"/>
      <c r="BD207" s="84"/>
      <c r="BE207" s="84"/>
      <c r="BF207" s="84"/>
      <c r="BG207" s="84"/>
      <c r="BH207" s="87"/>
      <c r="BI207" s="87"/>
      <c r="BJ207" s="89">
        <v>44140.706956018519</v>
      </c>
      <c r="BK207" s="90" t="str">
        <f t="shared" si="112"/>
        <v>55551</v>
      </c>
      <c r="BL207" s="90">
        <f t="shared" si="113"/>
        <v>0</v>
      </c>
      <c r="BM207" s="90">
        <f>IF(BQ207="","",COUNTA($BQ$3:BQ207))</f>
        <v>191</v>
      </c>
      <c r="BN207" s="90" t="str">
        <f t="shared" si="114"/>
        <v>1TH12       C</v>
      </c>
      <c r="BO207" s="90">
        <f t="shared" si="115"/>
        <v>6</v>
      </c>
      <c r="BP207" s="90" t="str">
        <f t="shared" si="116"/>
        <v>C</v>
      </c>
      <c r="BQ207" s="90" t="s">
        <v>288</v>
      </c>
      <c r="BR207" s="91">
        <f t="shared" si="117"/>
        <v>44007</v>
      </c>
      <c r="BS207" s="91" t="str">
        <f t="shared" si="118"/>
        <v/>
      </c>
      <c r="BT207" s="91" t="str">
        <f t="shared" si="119"/>
        <v/>
      </c>
      <c r="BU207" s="91" t="str">
        <f t="shared" si="120"/>
        <v/>
      </c>
      <c r="BV207" s="90" t="str">
        <f t="shared" si="121"/>
        <v/>
      </c>
      <c r="BW207" s="90" t="str">
        <f t="shared" si="122"/>
        <v/>
      </c>
      <c r="BX207" s="84">
        <v>0</v>
      </c>
      <c r="BY207" s="90" t="str">
        <f>IF(BX207&lt;&gt;1,"",IF(E207=11,AD206,IF(E207=15,#REF!,AD207)))</f>
        <v/>
      </c>
      <c r="BZ207" s="86">
        <f t="shared" si="125"/>
        <v>44160.640208333331</v>
      </c>
      <c r="CA207" s="84">
        <f t="shared" si="126"/>
        <v>362</v>
      </c>
      <c r="CB207" s="84">
        <f t="shared" si="127"/>
        <v>55551</v>
      </c>
      <c r="CC207" s="84">
        <f t="shared" si="128"/>
        <v>0</v>
      </c>
      <c r="CD207" s="84">
        <f>IF(E207=15,IF(F207="S","",N208),IF(E207=11,IF(F207="P","",N206),IF(BX207="",IF(N207="","",N207),IF(BX207=2,"",IF(OR(BX207=0),100000+COUNTIF(BX$3:BX207,0),IF(N207="","",N207))))))</f>
        <v>100030</v>
      </c>
      <c r="CE207" s="84" t="str">
        <f t="shared" si="123"/>
        <v>1TH12       C</v>
      </c>
      <c r="CF207" s="84">
        <f t="shared" si="124"/>
        <v>6</v>
      </c>
      <c r="CG207" s="84">
        <f t="shared" si="129"/>
        <v>0</v>
      </c>
      <c r="CH207" s="87">
        <f t="shared" si="130"/>
        <v>44007</v>
      </c>
      <c r="CI207" s="87" t="str">
        <f t="shared" si="131"/>
        <v/>
      </c>
      <c r="CJ207" s="87" t="str">
        <f t="shared" si="132"/>
        <v/>
      </c>
      <c r="CK207" s="84" t="str">
        <f t="shared" si="133"/>
        <v/>
      </c>
      <c r="CL207" s="84" t="str">
        <f t="shared" si="134"/>
        <v/>
      </c>
      <c r="CM207" s="84" t="str">
        <f t="shared" si="135"/>
        <v/>
      </c>
      <c r="CN207" s="84">
        <f>IF($E207=15,IF($F207="S","",IF(X208=0,"",X208)),IF($E207=11,IF($F207="P","",IF(X206=0,"",X206)),IF($BX207="",IF(X207="","",X207),IF($BX207=2,"",IF(OR($BX207=0),IF(A207="T_Tosai",101000+COUNTIF($BX$3:$BX207,0),""),IF(X207="","",X207))))))</f>
        <v>101030</v>
      </c>
      <c r="CO207" s="84" t="str">
        <f>IF($E207=15,IF($F207="S","",IF(Y208=0,"",Y208)),IF($E207=11,IF($F207="P","",IF(Y206=0,"",Y206)),IF($BX207="",IF(Y207="","",Y207),IF($BX207=2,"",IF(OR($BX207=0),IF(A207="T_Kyokyu",102000+COUNTIF($BX$3:$BX207,0),""),IF(Y207="","",Y207))))))</f>
        <v/>
      </c>
      <c r="CP207" s="84" t="str">
        <f>IF($E207=15,IF($F207="S","",IF(Z208=0,"",Z208)),IF($E207=11,IF($F207="P","",IF(Z206=0,"",Z206)),IF($BX207="",IF(Z207="","",Z207),IF($BX207=2,"",IF(OR($BX207=0),IF(B207="T_Sogumi",103000+COUNTIF($BX$3:$BX207,0),""),IF(Z207="","",Z207))))))</f>
        <v/>
      </c>
    </row>
    <row r="208" spans="1:94">
      <c r="A208" s="7" t="s">
        <v>71</v>
      </c>
      <c r="B208" s="49" t="s">
        <v>31</v>
      </c>
      <c r="C208" s="48" t="s">
        <v>210</v>
      </c>
      <c r="D208" s="48" t="s">
        <v>31</v>
      </c>
      <c r="E208" s="3">
        <v>1</v>
      </c>
      <c r="F208" s="3" t="s">
        <v>25</v>
      </c>
      <c r="G208" s="3" t="s">
        <v>26</v>
      </c>
      <c r="H208" s="3" t="s">
        <v>27</v>
      </c>
      <c r="I208" s="16" t="s">
        <v>69</v>
      </c>
      <c r="J208" s="30">
        <v>44139.704409722224</v>
      </c>
      <c r="K208" s="15">
        <v>362</v>
      </c>
      <c r="L208" s="15">
        <v>55551</v>
      </c>
      <c r="M208" s="15">
        <v>0</v>
      </c>
      <c r="N208" s="15">
        <f>IF(AD208="","",94000+COUNTA($AD$3:AD208))</f>
        <v>94182</v>
      </c>
      <c r="O208" s="15" t="s">
        <v>319</v>
      </c>
      <c r="P208" s="15">
        <v>7</v>
      </c>
      <c r="Q208" s="15">
        <v>0</v>
      </c>
      <c r="R208" s="19">
        <v>43987</v>
      </c>
      <c r="S208" s="19"/>
      <c r="T208" s="19"/>
      <c r="U208" s="15"/>
      <c r="V208" s="15"/>
      <c r="W208" s="15"/>
      <c r="X208" s="32">
        <f>IF(R208="","",94500+COUNTA($R$3:R208))</f>
        <v>94616</v>
      </c>
      <c r="Y208" s="32"/>
      <c r="Z208" s="32" t="str">
        <f>IF(T208="","",97500+COUNTA($T$3:T208))</f>
        <v/>
      </c>
      <c r="AA208" s="30">
        <v>44139.704409722224</v>
      </c>
      <c r="AB208" s="32">
        <f t="shared" ref="AB208:AB218" si="137">IF(LEN(AD208)&gt;3,1001,"")</f>
        <v>1001</v>
      </c>
      <c r="AC208" s="32">
        <f>IF(AB208="","",COUNTIF($AB$3:AB208,1001))</f>
        <v>162</v>
      </c>
      <c r="AD208" s="19" t="s">
        <v>319</v>
      </c>
      <c r="AE208" s="32">
        <v>7</v>
      </c>
      <c r="AF208" s="19" t="s">
        <v>25</v>
      </c>
      <c r="AG208" s="19" t="s">
        <v>143</v>
      </c>
      <c r="AH208" s="19">
        <v>43987</v>
      </c>
      <c r="AI208" s="19"/>
      <c r="AJ208" s="19"/>
      <c r="AK208" s="19"/>
      <c r="AL208" s="30">
        <v>44138.448310185187</v>
      </c>
      <c r="AM208" s="15">
        <v>0</v>
      </c>
      <c r="AN208" s="15">
        <v>55551</v>
      </c>
      <c r="AO208" s="15" t="s">
        <v>320</v>
      </c>
      <c r="AP208" s="15">
        <v>7</v>
      </c>
      <c r="AQ208" s="15">
        <f>IF(AO208="","",95000+COUNTA($AO$3:AO208))</f>
        <v>95097</v>
      </c>
      <c r="AR208" s="19">
        <v>44017</v>
      </c>
      <c r="AS208" s="30"/>
      <c r="AT208" s="15"/>
      <c r="AU208" s="15"/>
      <c r="AV208" s="15"/>
      <c r="AW208" s="15"/>
      <c r="AX208" s="15"/>
      <c r="AY208" s="15"/>
      <c r="AZ208" s="15" t="str">
        <f>IF(AV208="","",95200+COUNTA($AV$3:AV208))</f>
        <v/>
      </c>
      <c r="BA208" s="15"/>
      <c r="BB208" s="30"/>
      <c r="BC208" s="15"/>
      <c r="BD208" s="15"/>
      <c r="BE208" s="15"/>
      <c r="BF208" s="15"/>
      <c r="BG208" s="15"/>
      <c r="BH208" s="19"/>
      <c r="BI208" s="19"/>
      <c r="BJ208" s="96">
        <v>44140.706956018519</v>
      </c>
      <c r="BK208" s="97" t="str">
        <f t="shared" ref="BK208:BK235" si="138">IF(BQ208="","","55551")</f>
        <v>55551</v>
      </c>
      <c r="BL208" s="97">
        <f t="shared" ref="BL208:BL235" si="139">IF(BQ208="","",0)</f>
        <v>0</v>
      </c>
      <c r="BM208" s="97">
        <f>IF(BQ208="","",COUNTA($BQ$3:BQ208))</f>
        <v>192</v>
      </c>
      <c r="BN208" s="97" t="str">
        <f t="shared" ref="BN208:BN235" si="140">IF(LEN(BQ208)=0,"",IF(BX208=2,O208,IF(A208="T_Tosai",AO208,AV208)))</f>
        <v>2TH 2       P</v>
      </c>
      <c r="BO208" s="97">
        <f t="shared" ref="BO208:BO235" si="141">IF(LEN(BQ208)=0,"",IF(BX208=2,P208,IF(A208="T_Tosai",AP208,AW208)))</f>
        <v>7</v>
      </c>
      <c r="BP208" s="97" t="str">
        <f t="shared" ref="BP208:BP235" si="142">IF(LEN(BN208)&gt;0,MID(BN208,13,1),"")</f>
        <v>P</v>
      </c>
      <c r="BQ208" s="97" t="s">
        <v>219</v>
      </c>
      <c r="BR208" s="106">
        <f t="shared" ref="BR208:BR235" si="143">IF(OR(BX208=2,LEN(BQ208)=0,A208&lt;&gt;"T_Tosai"),"",AR208)</f>
        <v>44017</v>
      </c>
      <c r="BS208" s="106" t="str">
        <f t="shared" ref="BS208:BS235" si="144">IF(OR(BX208=2,LEN(BQ208)=0,A208&lt;&gt;"T_Kyokyu"),"",BA208)</f>
        <v/>
      </c>
      <c r="BT208" s="106" t="str">
        <f t="shared" ref="BT208:BT235" si="145">IF(OR(BX208=2,LEN(BQ208)=0,B208&lt;&gt;"T_Sogumi"),"",BH208)</f>
        <v/>
      </c>
      <c r="BU208" s="106" t="str">
        <f t="shared" ref="BU208:BU235" si="146">IF(OR(BX208=2,LEN(BQ208)=0,B208&lt;&gt;"T_Sogumi"),"",BI208)</f>
        <v/>
      </c>
      <c r="BV208" s="105" t="str">
        <f t="shared" ref="BV208:BV235" si="147">IF(OR(BX208=2,LEN(BQ208)=0,A208&lt;&gt;"T_Kyokyu"),"",AX208)</f>
        <v/>
      </c>
      <c r="BW208" s="105" t="str">
        <f t="shared" ref="BW208:BW235" si="148">IF(OR(BX208=2,LEN(BQ208)=0,A208&lt;&gt;"T_Kyokyu"),"",AY208)</f>
        <v/>
      </c>
      <c r="BX208" s="107">
        <v>1</v>
      </c>
      <c r="BY208" s="105" t="str">
        <f>IF(BX208&lt;&gt;1,"",IF(E208=11,#REF!,IF(E208=15,AD209,AD208)))</f>
        <v>2TH 2       C</v>
      </c>
      <c r="BZ208" s="30">
        <f t="shared" si="125"/>
        <v>44160.640208333331</v>
      </c>
      <c r="CA208" s="15">
        <f t="shared" si="126"/>
        <v>362</v>
      </c>
      <c r="CB208" s="15">
        <f t="shared" si="127"/>
        <v>55551</v>
      </c>
      <c r="CC208" s="15">
        <f t="shared" si="128"/>
        <v>0</v>
      </c>
      <c r="CD208" s="15">
        <f>IF(E208=15,IF(F208="S","",N209),IF(E208=11,IF(F208="P","",N207),IF(BX208="",IF(N208="","",N208),IF(BX208=2,"",IF(OR(BX208=0),100000+COUNTIF(BX$3:BX208,0),IF(N208="","",N208))))))</f>
        <v>94182</v>
      </c>
      <c r="CE208" s="15" t="str">
        <f t="shared" si="123"/>
        <v>2TH 2       P</v>
      </c>
      <c r="CF208" s="15">
        <f t="shared" si="124"/>
        <v>7</v>
      </c>
      <c r="CG208" s="15">
        <f t="shared" si="129"/>
        <v>0</v>
      </c>
      <c r="CH208" s="19">
        <f t="shared" si="130"/>
        <v>44017</v>
      </c>
      <c r="CI208" s="19" t="str">
        <f t="shared" si="131"/>
        <v/>
      </c>
      <c r="CJ208" s="19" t="str">
        <f t="shared" si="132"/>
        <v/>
      </c>
      <c r="CK208" s="15" t="str">
        <f t="shared" si="133"/>
        <v/>
      </c>
      <c r="CL208" s="15" t="str">
        <f t="shared" si="134"/>
        <v/>
      </c>
      <c r="CM208" s="15" t="str">
        <f t="shared" si="135"/>
        <v/>
      </c>
      <c r="CN208" s="15">
        <f>IF($E208=15,IF($F208="S","",IF(X209=0,"",X209)),IF($E208=11,IF($F208="P","",IF(X207=0,"",X207)),IF($BX208="",IF(X208="","",X208),IF($BX208=2,"",IF(OR($BX208=0),IF(A208="T_Tosai",101000+COUNTIF($BX$3:$BX208,0),""),IF(X208="","",X208))))))</f>
        <v>94616</v>
      </c>
      <c r="CO208" s="15" t="str">
        <f>IF($E208=15,IF($F208="S","",IF(Y209=0,"",Y209)),IF($E208=11,IF($F208="P","",IF(Y207=0,"",Y207)),IF($BX208="",IF(Y208="","",Y208),IF($BX208=2,"",IF(OR($BX208=0),IF(A208="T_Kyokyu",102000+COUNTIF($BX$3:$BX208,0),""),IF(Y208="","",Y208))))))</f>
        <v/>
      </c>
      <c r="CP208" s="15" t="str">
        <f>IF($E208=15,IF($F208="S","",IF(Z209=0,"",Z209)),IF($E208=11,IF($F208="P","",IF(Z207=0,"",Z207)),IF($BX208="",IF(Z208="","",Z208),IF($BX208=2,"",IF(OR($BX208=0),IF(B208="T_Sogumi",103000+COUNTIF($BX$3:$BX208,0),""),IF(Z208="","",Z208))))))</f>
        <v/>
      </c>
    </row>
    <row r="209" spans="1:94">
      <c r="A209" s="7" t="s">
        <v>71</v>
      </c>
      <c r="B209" s="49" t="s">
        <v>31</v>
      </c>
      <c r="C209" s="49" t="s">
        <v>210</v>
      </c>
      <c r="D209" s="49" t="s">
        <v>31</v>
      </c>
      <c r="E209" s="4">
        <v>1</v>
      </c>
      <c r="F209" s="4"/>
      <c r="G209" s="4" t="s">
        <v>28</v>
      </c>
      <c r="H209" s="4"/>
      <c r="I209" s="17" t="s">
        <v>70</v>
      </c>
      <c r="J209" s="4"/>
      <c r="K209" s="4"/>
      <c r="L209" s="4"/>
      <c r="M209" s="4"/>
      <c r="N209" s="4" t="str">
        <f>IF(AD209="","",94000+COUNTA($AD$3:AD209))</f>
        <v/>
      </c>
      <c r="O209" s="4"/>
      <c r="P209" s="4"/>
      <c r="Q209" s="4"/>
      <c r="R209" s="9"/>
      <c r="S209" s="9"/>
      <c r="T209" s="9"/>
      <c r="U209" s="4"/>
      <c r="V209" s="4"/>
      <c r="W209" s="4"/>
      <c r="X209" s="33" t="str">
        <f>IF(R209="","",94500+COUNTA($R$3:R209))</f>
        <v/>
      </c>
      <c r="Y209" s="33"/>
      <c r="Z209" s="33" t="str">
        <f>IF(T209="","",97500+COUNTA($T$3:T209))</f>
        <v/>
      </c>
      <c r="AA209" s="6" t="s">
        <v>134</v>
      </c>
      <c r="AB209" s="33" t="str">
        <f t="shared" si="137"/>
        <v/>
      </c>
      <c r="AC209" s="33" t="str">
        <f>IF(AB209="","",COUNTIF($AB$3:AB209,1001))</f>
        <v/>
      </c>
      <c r="AD209" s="9"/>
      <c r="AE209" s="33" t="s">
        <v>134</v>
      </c>
      <c r="AF209" s="9" t="s">
        <v>134</v>
      </c>
      <c r="AG209" s="9" t="s">
        <v>134</v>
      </c>
      <c r="AH209" s="9" t="s">
        <v>134</v>
      </c>
      <c r="AI209" s="9"/>
      <c r="AJ209" s="9"/>
      <c r="AK209" s="9"/>
      <c r="AL209" s="6">
        <v>44138.448310185187</v>
      </c>
      <c r="AM209" s="4">
        <v>0</v>
      </c>
      <c r="AN209" s="4">
        <v>55551</v>
      </c>
      <c r="AO209" s="4" t="s">
        <v>321</v>
      </c>
      <c r="AP209" s="4">
        <v>7</v>
      </c>
      <c r="AQ209" s="4">
        <f>IF(AO209="","",95000+COUNTA($AO$3:AO209))</f>
        <v>95098</v>
      </c>
      <c r="AR209" s="9">
        <v>44018</v>
      </c>
      <c r="AS209" s="6"/>
      <c r="AT209" s="4"/>
      <c r="AU209" s="4"/>
      <c r="AV209" s="4"/>
      <c r="AW209" s="4"/>
      <c r="AX209" s="4"/>
      <c r="AY209" s="4"/>
      <c r="AZ209" s="4" t="str">
        <f>IF(AV209="","",95200+COUNTA($AV$3:AV209))</f>
        <v/>
      </c>
      <c r="BA209" s="4"/>
      <c r="BB209" s="6"/>
      <c r="BC209" s="4"/>
      <c r="BD209" s="4"/>
      <c r="BE209" s="4"/>
      <c r="BF209" s="4"/>
      <c r="BG209" s="4"/>
      <c r="BH209" s="9"/>
      <c r="BI209" s="9"/>
      <c r="BJ209" s="100">
        <v>44140.706956018519</v>
      </c>
      <c r="BK209" s="101" t="str">
        <f t="shared" si="138"/>
        <v>55551</v>
      </c>
      <c r="BL209" s="101">
        <f t="shared" si="139"/>
        <v>0</v>
      </c>
      <c r="BM209" s="101">
        <f>IF(BQ209="","",COUNTA($BQ$3:BQ209))</f>
        <v>193</v>
      </c>
      <c r="BN209" s="101" t="str">
        <f t="shared" si="140"/>
        <v>2TH 2       S</v>
      </c>
      <c r="BO209" s="101">
        <f t="shared" si="141"/>
        <v>7</v>
      </c>
      <c r="BP209" s="101" t="str">
        <f t="shared" si="142"/>
        <v>S</v>
      </c>
      <c r="BQ209" s="101" t="s">
        <v>288</v>
      </c>
      <c r="BR209" s="102">
        <f t="shared" si="143"/>
        <v>44018</v>
      </c>
      <c r="BS209" s="102" t="str">
        <f t="shared" si="144"/>
        <v/>
      </c>
      <c r="BT209" s="102" t="str">
        <f t="shared" si="145"/>
        <v/>
      </c>
      <c r="BU209" s="102" t="str">
        <f t="shared" si="146"/>
        <v/>
      </c>
      <c r="BV209" s="101" t="str">
        <f t="shared" si="147"/>
        <v/>
      </c>
      <c r="BW209" s="101" t="str">
        <f t="shared" si="148"/>
        <v/>
      </c>
      <c r="BX209" s="103">
        <v>0</v>
      </c>
      <c r="BY209" s="101" t="str">
        <f t="shared" ref="BY209:BY235" si="149">IF(BX209&lt;&gt;1,"",IF(E209=11,AD208,IF(E209=15,AD210,AD209)))</f>
        <v/>
      </c>
      <c r="BZ209" s="6">
        <f t="shared" si="125"/>
        <v>44160.640208333331</v>
      </c>
      <c r="CA209" s="4">
        <f t="shared" si="126"/>
        <v>362</v>
      </c>
      <c r="CB209" s="4">
        <f t="shared" si="127"/>
        <v>55551</v>
      </c>
      <c r="CC209" s="4">
        <f t="shared" si="128"/>
        <v>0</v>
      </c>
      <c r="CD209" s="4">
        <f>IF(E209=15,IF(F209="S","",N210),IF(E209=11,IF(F209="P","",N208),IF(BX209="",IF(N209="","",N209),IF(BX209=2,"",IF(OR(BX209=0),100000+COUNTIF(BX$3:BX209,0),IF(N209="","",N209))))))</f>
        <v>100031</v>
      </c>
      <c r="CE209" s="4" t="str">
        <f t="shared" si="123"/>
        <v>2TH 2       S</v>
      </c>
      <c r="CF209" s="4">
        <f t="shared" si="124"/>
        <v>7</v>
      </c>
      <c r="CG209" s="4">
        <f t="shared" si="129"/>
        <v>0</v>
      </c>
      <c r="CH209" s="9">
        <f t="shared" si="130"/>
        <v>44018</v>
      </c>
      <c r="CI209" s="9" t="str">
        <f t="shared" si="131"/>
        <v/>
      </c>
      <c r="CJ209" s="9" t="str">
        <f t="shared" si="132"/>
        <v/>
      </c>
      <c r="CK209" s="4" t="str">
        <f t="shared" si="133"/>
        <v/>
      </c>
      <c r="CL209" s="4" t="str">
        <f t="shared" si="134"/>
        <v/>
      </c>
      <c r="CM209" s="4" t="str">
        <f t="shared" si="135"/>
        <v/>
      </c>
      <c r="CN209" s="4">
        <f>IF($E209=15,IF($F209="S","",IF(X210=0,"",X210)),IF($E209=11,IF($F209="P","",IF(X208=0,"",X208)),IF($BX209="",IF(X209="","",X209),IF($BX209=2,"",IF(OR($BX209=0),IF(A209="T_Tosai",101000+COUNTIF($BX$3:$BX209,0),""),IF(X209="","",X209))))))</f>
        <v>101031</v>
      </c>
      <c r="CO209" s="4" t="str">
        <f>IF($E209=15,IF($F209="S","",IF(Y210=0,"",Y210)),IF($E209=11,IF($F209="P","",IF(Y208=0,"",Y208)),IF($BX209="",IF(Y209="","",Y209),IF($BX209=2,"",IF(OR($BX209=0),IF(A209="T_Kyokyu",102000+COUNTIF($BX$3:$BX209,0),""),IF(Y209="","",Y209))))))</f>
        <v/>
      </c>
      <c r="CP209" s="4" t="str">
        <f>IF($E209=15,IF($F209="S","",IF(Z210=0,"",Z210)),IF($E209=11,IF($F209="P","",IF(Z208=0,"",Z208)),IF($BX209="",IF(Z209="","",Z209),IF($BX209=2,"",IF(OR($BX209=0),IF(B209="T_Sogumi",103000+COUNTIF($BX$3:$BX209,0),""),IF(Z209="","",Z209))))))</f>
        <v/>
      </c>
    </row>
    <row r="210" spans="1:94">
      <c r="A210" s="7" t="s">
        <v>71</v>
      </c>
      <c r="B210" s="49" t="s">
        <v>31</v>
      </c>
      <c r="C210" s="49" t="s">
        <v>210</v>
      </c>
      <c r="D210" s="49" t="s">
        <v>31</v>
      </c>
      <c r="E210" s="2">
        <v>2</v>
      </c>
      <c r="F210" s="2" t="s">
        <v>25</v>
      </c>
      <c r="G210" s="2" t="s">
        <v>26</v>
      </c>
      <c r="H210" s="2" t="s">
        <v>29</v>
      </c>
      <c r="I210" s="14" t="s">
        <v>69</v>
      </c>
      <c r="J210" s="12">
        <v>44139.704409722224</v>
      </c>
      <c r="K210" s="2">
        <v>362</v>
      </c>
      <c r="L210" s="2">
        <v>55551</v>
      </c>
      <c r="M210" s="2">
        <v>0</v>
      </c>
      <c r="N210" s="2">
        <f>IF(AD210="","",94000+COUNTA($AD$3:AD210))</f>
        <v>94183</v>
      </c>
      <c r="O210" s="2" t="s">
        <v>319</v>
      </c>
      <c r="P210" s="2">
        <v>6</v>
      </c>
      <c r="Q210" s="2">
        <v>0</v>
      </c>
      <c r="R210" s="20">
        <v>43989</v>
      </c>
      <c r="S210" s="10"/>
      <c r="T210" s="20"/>
      <c r="U210" s="2"/>
      <c r="V210" s="2"/>
      <c r="W210" s="2"/>
      <c r="X210" s="34">
        <f>IF(R210="","",94500+COUNTA($R$3:R210))</f>
        <v>94617</v>
      </c>
      <c r="Y210" s="35"/>
      <c r="Z210" s="35" t="str">
        <f>IF(T210="","",97500+COUNTA($T$3:T210))</f>
        <v/>
      </c>
      <c r="AA210" s="12">
        <v>44139.704409722224</v>
      </c>
      <c r="AB210" s="35">
        <f t="shared" si="137"/>
        <v>1001</v>
      </c>
      <c r="AC210" s="35">
        <f>IF(AB210="","",COUNTIF($AB$3:AB210,1001))</f>
        <v>163</v>
      </c>
      <c r="AD210" s="10" t="s">
        <v>319</v>
      </c>
      <c r="AE210" s="35">
        <v>6</v>
      </c>
      <c r="AF210" s="10" t="s">
        <v>25</v>
      </c>
      <c r="AG210" s="10" t="s">
        <v>143</v>
      </c>
      <c r="AH210" s="10">
        <v>43989</v>
      </c>
      <c r="AI210" s="10"/>
      <c r="AJ210" s="10"/>
      <c r="AK210" s="10"/>
      <c r="AL210" s="12">
        <v>44138.448310185187</v>
      </c>
      <c r="AM210" s="2">
        <v>0</v>
      </c>
      <c r="AN210" s="2">
        <v>55551</v>
      </c>
      <c r="AO210" s="2" t="s">
        <v>320</v>
      </c>
      <c r="AP210" s="2">
        <v>6</v>
      </c>
      <c r="AQ210" s="3">
        <f>IF(AO210="","",95000+COUNTA($AO$3:AO210))</f>
        <v>95099</v>
      </c>
      <c r="AR210" s="20">
        <v>44019</v>
      </c>
      <c r="AS210" s="38"/>
      <c r="AT210" s="13"/>
      <c r="AU210" s="13"/>
      <c r="AV210" s="13"/>
      <c r="AW210" s="13"/>
      <c r="AX210" s="13"/>
      <c r="AY210" s="13"/>
      <c r="AZ210" s="13" t="str">
        <f>IF(AV210="","",95200+COUNTA($AV$3:AV210))</f>
        <v/>
      </c>
      <c r="BA210" s="13"/>
      <c r="BB210" s="12"/>
      <c r="BC210" s="2"/>
      <c r="BD210" s="2"/>
      <c r="BE210" s="2"/>
      <c r="BF210" s="2"/>
      <c r="BG210" s="3"/>
      <c r="BH210" s="20"/>
      <c r="BI210" s="20"/>
      <c r="BJ210" s="89">
        <v>44140.706956018519</v>
      </c>
      <c r="BK210" s="90" t="str">
        <f t="shared" si="138"/>
        <v>55551</v>
      </c>
      <c r="BL210" s="90">
        <f t="shared" si="139"/>
        <v>0</v>
      </c>
      <c r="BM210" s="90">
        <f>IF(BQ210="","",COUNTA($BQ$3:BQ210))</f>
        <v>194</v>
      </c>
      <c r="BN210" s="90" t="str">
        <f t="shared" si="140"/>
        <v>2TH 2       P</v>
      </c>
      <c r="BO210" s="90">
        <f t="shared" si="141"/>
        <v>6</v>
      </c>
      <c r="BP210" s="90" t="str">
        <f t="shared" si="142"/>
        <v>P</v>
      </c>
      <c r="BQ210" s="90" t="s">
        <v>219</v>
      </c>
      <c r="BR210" s="91">
        <f t="shared" si="143"/>
        <v>44019</v>
      </c>
      <c r="BS210" s="91" t="str">
        <f t="shared" si="144"/>
        <v/>
      </c>
      <c r="BT210" s="91" t="str">
        <f t="shared" si="145"/>
        <v/>
      </c>
      <c r="BU210" s="91" t="str">
        <f t="shared" si="146"/>
        <v/>
      </c>
      <c r="BV210" s="90" t="str">
        <f t="shared" si="147"/>
        <v/>
      </c>
      <c r="BW210" s="90" t="str">
        <f t="shared" si="148"/>
        <v/>
      </c>
      <c r="BX210" s="84">
        <v>1</v>
      </c>
      <c r="BY210" s="90" t="str">
        <f t="shared" si="149"/>
        <v>2TH 2       C</v>
      </c>
      <c r="BZ210" s="12">
        <f t="shared" si="125"/>
        <v>44160.640208333331</v>
      </c>
      <c r="CA210" s="2">
        <f t="shared" si="126"/>
        <v>362</v>
      </c>
      <c r="CB210" s="2">
        <f t="shared" si="127"/>
        <v>55551</v>
      </c>
      <c r="CC210" s="2">
        <f t="shared" si="128"/>
        <v>0</v>
      </c>
      <c r="CD210" s="2">
        <f>IF(E210=15,IF(F210="S","",N211),IF(E210=11,IF(F210="P","",N209),IF(BX210="",IF(N210="","",N210),IF(BX210=2,"",IF(OR(BX210=0),100000+COUNTIF(BX$3:BX210,0),IF(N210="","",N210))))))</f>
        <v>94183</v>
      </c>
      <c r="CE210" s="2" t="str">
        <f t="shared" si="123"/>
        <v>2TH 2       P</v>
      </c>
      <c r="CF210" s="2">
        <f t="shared" si="124"/>
        <v>6</v>
      </c>
      <c r="CG210" s="2">
        <f t="shared" si="129"/>
        <v>0</v>
      </c>
      <c r="CH210" s="10">
        <f t="shared" si="130"/>
        <v>44019</v>
      </c>
      <c r="CI210" s="10" t="str">
        <f t="shared" si="131"/>
        <v/>
      </c>
      <c r="CJ210" s="10" t="str">
        <f t="shared" si="132"/>
        <v/>
      </c>
      <c r="CK210" s="2" t="str">
        <f t="shared" si="133"/>
        <v/>
      </c>
      <c r="CL210" s="2" t="str">
        <f t="shared" si="134"/>
        <v/>
      </c>
      <c r="CM210" s="2" t="str">
        <f t="shared" si="135"/>
        <v/>
      </c>
      <c r="CN210" s="2">
        <f>IF($E210=15,IF($F210="S","",IF(X211=0,"",X211)),IF($E210=11,IF($F210="P","",IF(X209=0,"",X209)),IF($BX210="",IF(X210="","",X210),IF($BX210=2,"",IF(OR($BX210=0),IF(A210="T_Tosai",101000+COUNTIF($BX$3:$BX210,0),""),IF(X210="","",X210))))))</f>
        <v>94617</v>
      </c>
      <c r="CO210" s="2" t="str">
        <f>IF($E210=15,IF($F210="S","",IF(Y211=0,"",Y211)),IF($E210=11,IF($F210="P","",IF(Y209=0,"",Y209)),IF($BX210="",IF(Y210="","",Y210),IF($BX210=2,"",IF(OR($BX210=0),IF(A210="T_Kyokyu",102000+COUNTIF($BX$3:$BX210,0),""),IF(Y210="","",Y210))))))</f>
        <v/>
      </c>
      <c r="CP210" s="2" t="str">
        <f>IF($E210=15,IF($F210="S","",IF(Z211=0,"",Z211)),IF($E210=11,IF($F210="P","",IF(Z209=0,"",Z209)),IF($BX210="",IF(Z210="","",Z210),IF($BX210=2,"",IF(OR($BX210=0),IF(B210="T_Sogumi",103000+COUNTIF($BX$3:$BX210,0),""),IF(Z210="","",Z210))))))</f>
        <v/>
      </c>
    </row>
    <row r="211" spans="1:94">
      <c r="A211" s="7" t="s">
        <v>71</v>
      </c>
      <c r="B211" s="49" t="s">
        <v>31</v>
      </c>
      <c r="C211" s="49" t="s">
        <v>210</v>
      </c>
      <c r="D211" s="49" t="s">
        <v>31</v>
      </c>
      <c r="E211" s="2">
        <v>3</v>
      </c>
      <c r="F211" s="2" t="s">
        <v>25</v>
      </c>
      <c r="G211" s="2" t="s">
        <v>28</v>
      </c>
      <c r="H211" s="2" t="s">
        <v>30</v>
      </c>
      <c r="I211" s="14" t="s">
        <v>69</v>
      </c>
      <c r="J211" s="12">
        <v>44139.704409722224</v>
      </c>
      <c r="K211" s="2">
        <v>362</v>
      </c>
      <c r="L211" s="2">
        <v>55551</v>
      </c>
      <c r="M211" s="2">
        <v>0</v>
      </c>
      <c r="N211" s="2">
        <f>IF(AD211="","",94000+COUNTA($AD$3:AD211))</f>
        <v>94184</v>
      </c>
      <c r="O211" s="2" t="s">
        <v>319</v>
      </c>
      <c r="P211" s="2">
        <v>5</v>
      </c>
      <c r="Q211" s="2">
        <v>0</v>
      </c>
      <c r="R211" s="20">
        <v>43990</v>
      </c>
      <c r="S211" s="10"/>
      <c r="T211" s="20"/>
      <c r="U211" s="2"/>
      <c r="V211" s="2"/>
      <c r="W211" s="2"/>
      <c r="X211" s="34">
        <f>IF(R211="","",94500+COUNTA($R$3:R211))</f>
        <v>94618</v>
      </c>
      <c r="Y211" s="35"/>
      <c r="Z211" s="35" t="str">
        <f>IF(T211="","",97500+COUNTA($T$3:T211))</f>
        <v/>
      </c>
      <c r="AA211" s="12">
        <v>44139.704409722224</v>
      </c>
      <c r="AB211" s="35">
        <f t="shared" si="137"/>
        <v>1001</v>
      </c>
      <c r="AC211" s="35">
        <f>IF(AB211="","",COUNTIF($AB$3:AB211,1001))</f>
        <v>164</v>
      </c>
      <c r="AD211" s="10" t="s">
        <v>319</v>
      </c>
      <c r="AE211" s="35">
        <v>5</v>
      </c>
      <c r="AF211" s="10" t="s">
        <v>25</v>
      </c>
      <c r="AG211" s="10" t="s">
        <v>143</v>
      </c>
      <c r="AH211" s="10">
        <v>43990</v>
      </c>
      <c r="AI211" s="10"/>
      <c r="AJ211" s="10"/>
      <c r="AK211" s="10"/>
      <c r="AL211" s="12">
        <v>44138.448310185187</v>
      </c>
      <c r="AM211" s="2">
        <v>0</v>
      </c>
      <c r="AN211" s="2">
        <v>55551</v>
      </c>
      <c r="AO211" s="2" t="s">
        <v>321</v>
      </c>
      <c r="AP211" s="2">
        <v>5</v>
      </c>
      <c r="AQ211" s="3">
        <f>IF(AO211="","",95000+COUNTA($AO$3:AO211))</f>
        <v>95100</v>
      </c>
      <c r="AR211" s="20">
        <v>44020</v>
      </c>
      <c r="AS211" s="38"/>
      <c r="AT211" s="13"/>
      <c r="AU211" s="13"/>
      <c r="AV211" s="13"/>
      <c r="AW211" s="13"/>
      <c r="AX211" s="13"/>
      <c r="AY211" s="13"/>
      <c r="AZ211" s="13" t="str">
        <f>IF(AV211="","",95200+COUNTA($AV$3:AV211))</f>
        <v/>
      </c>
      <c r="BA211" s="13"/>
      <c r="BB211" s="12"/>
      <c r="BC211" s="2"/>
      <c r="BD211" s="2"/>
      <c r="BE211" s="2"/>
      <c r="BF211" s="2"/>
      <c r="BG211" s="3"/>
      <c r="BH211" s="20"/>
      <c r="BI211" s="20"/>
      <c r="BJ211" s="89">
        <v>44140.706956018519</v>
      </c>
      <c r="BK211" s="90" t="str">
        <f t="shared" si="138"/>
        <v>55551</v>
      </c>
      <c r="BL211" s="90">
        <f t="shared" si="139"/>
        <v>0</v>
      </c>
      <c r="BM211" s="90">
        <f>IF(BQ211="","",COUNTA($BQ$3:BQ211))</f>
        <v>195</v>
      </c>
      <c r="BN211" s="90" t="str">
        <f t="shared" si="140"/>
        <v>2TH 2       S</v>
      </c>
      <c r="BO211" s="90">
        <f t="shared" si="141"/>
        <v>5</v>
      </c>
      <c r="BP211" s="90" t="str">
        <f t="shared" si="142"/>
        <v>S</v>
      </c>
      <c r="BQ211" s="90" t="s">
        <v>219</v>
      </c>
      <c r="BR211" s="91">
        <f t="shared" si="143"/>
        <v>44020</v>
      </c>
      <c r="BS211" s="91" t="str">
        <f t="shared" si="144"/>
        <v/>
      </c>
      <c r="BT211" s="91" t="str">
        <f t="shared" si="145"/>
        <v/>
      </c>
      <c r="BU211" s="91" t="str">
        <f t="shared" si="146"/>
        <v/>
      </c>
      <c r="BV211" s="90" t="str">
        <f t="shared" si="147"/>
        <v/>
      </c>
      <c r="BW211" s="90" t="str">
        <f t="shared" si="148"/>
        <v/>
      </c>
      <c r="BX211" s="84">
        <v>1</v>
      </c>
      <c r="BY211" s="90" t="str">
        <f t="shared" si="149"/>
        <v>2TH 2       C</v>
      </c>
      <c r="BZ211" s="12">
        <f t="shared" si="125"/>
        <v>44160.640208333331</v>
      </c>
      <c r="CA211" s="2">
        <f t="shared" si="126"/>
        <v>362</v>
      </c>
      <c r="CB211" s="2">
        <f t="shared" si="127"/>
        <v>55551</v>
      </c>
      <c r="CC211" s="2">
        <f t="shared" si="128"/>
        <v>0</v>
      </c>
      <c r="CD211" s="2">
        <f>IF(E211=15,IF(F211="S","",N212),IF(E211=11,IF(F211="P","",N210),IF(BX211="",IF(N211="","",N211),IF(BX211=2,"",IF(OR(BX211=0),100000+COUNTIF(BX$3:BX211,0),IF(N211="","",N211))))))</f>
        <v>94184</v>
      </c>
      <c r="CE211" s="2" t="str">
        <f t="shared" si="123"/>
        <v>2TH 2       S</v>
      </c>
      <c r="CF211" s="2">
        <f t="shared" si="124"/>
        <v>5</v>
      </c>
      <c r="CG211" s="2">
        <f t="shared" si="129"/>
        <v>0</v>
      </c>
      <c r="CH211" s="10">
        <f t="shared" si="130"/>
        <v>44020</v>
      </c>
      <c r="CI211" s="10" t="str">
        <f t="shared" si="131"/>
        <v/>
      </c>
      <c r="CJ211" s="10" t="str">
        <f t="shared" si="132"/>
        <v/>
      </c>
      <c r="CK211" s="2" t="str">
        <f t="shared" si="133"/>
        <v/>
      </c>
      <c r="CL211" s="2" t="str">
        <f t="shared" si="134"/>
        <v/>
      </c>
      <c r="CM211" s="2" t="str">
        <f t="shared" si="135"/>
        <v/>
      </c>
      <c r="CN211" s="2">
        <f>IF($E211=15,IF($F211="S","",IF(X212=0,"",X212)),IF($E211=11,IF($F211="P","",IF(X210=0,"",X210)),IF($BX211="",IF(X211="","",X211),IF($BX211=2,"",IF(OR($BX211=0),IF(A211="T_Tosai",101000+COUNTIF($BX$3:$BX211,0),""),IF(X211="","",X211))))))</f>
        <v>94618</v>
      </c>
      <c r="CO211" s="2" t="str">
        <f>IF($E211=15,IF($F211="S","",IF(Y212=0,"",Y212)),IF($E211=11,IF($F211="P","",IF(Y210=0,"",Y210)),IF($BX211="",IF(Y211="","",Y211),IF($BX211=2,"",IF(OR($BX211=0),IF(A211="T_Kyokyu",102000+COUNTIF($BX$3:$BX211,0),""),IF(Y211="","",Y211))))))</f>
        <v/>
      </c>
      <c r="CP211" s="2" t="str">
        <f>IF($E211=15,IF($F211="S","",IF(Z212=0,"",Z212)),IF($E211=11,IF($F211="P","",IF(Z210=0,"",Z210)),IF($BX211="",IF(Z211="","",Z211),IF($BX211=2,"",IF(OR($BX211=0),IF(B211="T_Sogumi",103000+COUNTIF($BX$3:$BX211,0),""),IF(Z211="","",Z211))))))</f>
        <v/>
      </c>
    </row>
    <row r="212" spans="1:94">
      <c r="A212" s="7" t="s">
        <v>71</v>
      </c>
      <c r="B212" s="49" t="s">
        <v>31</v>
      </c>
      <c r="C212" s="49" t="s">
        <v>210</v>
      </c>
      <c r="D212" s="49" t="s">
        <v>31</v>
      </c>
      <c r="E212" s="2">
        <v>4</v>
      </c>
      <c r="F212" s="2" t="s">
        <v>25</v>
      </c>
      <c r="G212" s="2" t="s">
        <v>31</v>
      </c>
      <c r="H212" s="2" t="s">
        <v>32</v>
      </c>
      <c r="I212" s="14" t="s">
        <v>70</v>
      </c>
      <c r="J212" s="12">
        <v>44139.704409722224</v>
      </c>
      <c r="K212" s="2">
        <v>362</v>
      </c>
      <c r="L212" s="2">
        <v>55551</v>
      </c>
      <c r="M212" s="2">
        <v>0</v>
      </c>
      <c r="N212" s="2">
        <f>IF(AD212="","",94000+COUNTA($AD$3:AD212))</f>
        <v>94185</v>
      </c>
      <c r="O212" s="2" t="s">
        <v>319</v>
      </c>
      <c r="P212" s="2">
        <v>4</v>
      </c>
      <c r="Q212" s="2">
        <v>0</v>
      </c>
      <c r="R212" s="10">
        <v>43991</v>
      </c>
      <c r="S212" s="10"/>
      <c r="T212" s="10"/>
      <c r="U212" s="2"/>
      <c r="V212" s="2"/>
      <c r="W212" s="2"/>
      <c r="X212" s="35">
        <f>IF(R212="","",94500+COUNTA($R$3:R212))</f>
        <v>94619</v>
      </c>
      <c r="Y212" s="35"/>
      <c r="Z212" s="35" t="str">
        <f>IF(T212="","",97500+COUNTA($T$3:T212))</f>
        <v/>
      </c>
      <c r="AA212" s="12">
        <v>44139.704409722224</v>
      </c>
      <c r="AB212" s="35">
        <f t="shared" si="137"/>
        <v>1001</v>
      </c>
      <c r="AC212" s="35">
        <f>IF(AB212="","",COUNTIF($AB$3:AB212,1001))</f>
        <v>165</v>
      </c>
      <c r="AD212" s="10" t="s">
        <v>319</v>
      </c>
      <c r="AE212" s="35">
        <v>4</v>
      </c>
      <c r="AF212" s="10" t="s">
        <v>25</v>
      </c>
      <c r="AG212" s="10" t="s">
        <v>143</v>
      </c>
      <c r="AH212" s="10">
        <v>43991</v>
      </c>
      <c r="AI212" s="10"/>
      <c r="AJ212" s="10"/>
      <c r="AK212" s="10"/>
      <c r="AL212" s="12"/>
      <c r="AM212" s="2"/>
      <c r="AN212" s="2"/>
      <c r="AO212" s="2"/>
      <c r="AP212" s="2"/>
      <c r="AQ212" s="3" t="str">
        <f>IF(AO212="","",95000+COUNTA($AO$3:AO212))</f>
        <v/>
      </c>
      <c r="AR212" s="20"/>
      <c r="AS212" s="38"/>
      <c r="AT212" s="13"/>
      <c r="AU212" s="13"/>
      <c r="AV212" s="13"/>
      <c r="AW212" s="13"/>
      <c r="AX212" s="13"/>
      <c r="AY212" s="13"/>
      <c r="AZ212" s="13" t="str">
        <f>IF(AV212="","",95200+COUNTA($AV$3:AV212))</f>
        <v/>
      </c>
      <c r="BA212" s="13"/>
      <c r="BB212" s="12"/>
      <c r="BC212" s="2"/>
      <c r="BD212" s="2"/>
      <c r="BE212" s="2"/>
      <c r="BF212" s="2"/>
      <c r="BG212" s="3"/>
      <c r="BH212" s="20"/>
      <c r="BI212" s="20"/>
      <c r="BJ212" s="89">
        <v>44140.706956018519</v>
      </c>
      <c r="BK212" s="90" t="str">
        <f t="shared" si="138"/>
        <v>55551</v>
      </c>
      <c r="BL212" s="90">
        <f t="shared" si="139"/>
        <v>0</v>
      </c>
      <c r="BM212" s="90">
        <f>IF(BQ212="","",COUNTA($BQ$3:BQ212))</f>
        <v>196</v>
      </c>
      <c r="BN212" s="90" t="str">
        <f t="shared" si="140"/>
        <v>2TH 2       C</v>
      </c>
      <c r="BO212" s="90">
        <f t="shared" si="141"/>
        <v>4</v>
      </c>
      <c r="BP212" s="90" t="str">
        <f t="shared" si="142"/>
        <v>C</v>
      </c>
      <c r="BQ212" s="90" t="s">
        <v>215</v>
      </c>
      <c r="BR212" s="91" t="str">
        <f t="shared" si="143"/>
        <v/>
      </c>
      <c r="BS212" s="91" t="str">
        <f t="shared" si="144"/>
        <v/>
      </c>
      <c r="BT212" s="91" t="str">
        <f t="shared" si="145"/>
        <v/>
      </c>
      <c r="BU212" s="91" t="str">
        <f t="shared" si="146"/>
        <v/>
      </c>
      <c r="BV212" s="90" t="str">
        <f t="shared" si="147"/>
        <v/>
      </c>
      <c r="BW212" s="90" t="str">
        <f t="shared" si="148"/>
        <v/>
      </c>
      <c r="BX212" s="84">
        <v>2</v>
      </c>
      <c r="BY212" s="90" t="str">
        <f t="shared" si="149"/>
        <v/>
      </c>
      <c r="BZ212" s="12" t="str">
        <f t="shared" si="125"/>
        <v/>
      </c>
      <c r="CA212" s="2" t="str">
        <f t="shared" si="126"/>
        <v/>
      </c>
      <c r="CB212" s="2" t="str">
        <f t="shared" si="127"/>
        <v/>
      </c>
      <c r="CC212" s="2" t="str">
        <f t="shared" si="128"/>
        <v/>
      </c>
      <c r="CD212" s="2" t="str">
        <f>IF(E212=15,IF(F212="S","",N213),IF(E212=11,IF(F212="P","",N211),IF(BX212="",IF(N212="","",N212),IF(BX212=2,"",IF(OR(BX212=0),100000+COUNTIF(BX$3:BX212,0),IF(N212="","",N212))))))</f>
        <v/>
      </c>
      <c r="CE212" s="2" t="str">
        <f t="shared" si="123"/>
        <v/>
      </c>
      <c r="CF212" s="2" t="str">
        <f t="shared" si="124"/>
        <v/>
      </c>
      <c r="CG212" s="2" t="str">
        <f t="shared" si="129"/>
        <v/>
      </c>
      <c r="CH212" s="10" t="str">
        <f t="shared" si="130"/>
        <v/>
      </c>
      <c r="CI212" s="10" t="str">
        <f t="shared" si="131"/>
        <v/>
      </c>
      <c r="CJ212" s="10" t="str">
        <f t="shared" si="132"/>
        <v/>
      </c>
      <c r="CK212" s="2" t="str">
        <f t="shared" si="133"/>
        <v/>
      </c>
      <c r="CL212" s="2" t="str">
        <f t="shared" si="134"/>
        <v/>
      </c>
      <c r="CM212" s="2" t="str">
        <f t="shared" si="135"/>
        <v/>
      </c>
      <c r="CN212" s="2" t="str">
        <f>IF($E212=15,IF($F212="S","",IF(X213=0,"",X213)),IF($E212=11,IF($F212="P","",IF(X211=0,"",X211)),IF($BX212="",IF(X212="","",X212),IF($BX212=2,"",IF(OR($BX212=0),IF(A212="T_Tosai",101000+COUNTIF($BX$3:$BX212,0),""),IF(X212="","",X212))))))</f>
        <v/>
      </c>
      <c r="CO212" s="2" t="str">
        <f>IF($E212=15,IF($F212="S","",IF(Y213=0,"",Y213)),IF($E212=11,IF($F212="P","",IF(Y211=0,"",Y211)),IF($BX212="",IF(Y212="","",Y212),IF($BX212=2,"",IF(OR($BX212=0),IF(A212="T_Kyokyu",102000+COUNTIF($BX$3:$BX212,0),""),IF(Y212="","",Y212))))))</f>
        <v/>
      </c>
      <c r="CP212" s="2" t="str">
        <f>IF($E212=15,IF($F212="S","",IF(Z213=0,"",Z213)),IF($E212=11,IF($F212="P","",IF(Z211=0,"",Z211)),IF($BX212="",IF(Z212="","",Z212),IF($BX212=2,"",IF(OR($BX212=0),IF(B212="T_Sogumi",103000+COUNTIF($BX$3:$BX212,0),""),IF(Z212="","",Z212))))))</f>
        <v/>
      </c>
    </row>
    <row r="213" spans="1:94">
      <c r="A213" s="7" t="s">
        <v>71</v>
      </c>
      <c r="B213" s="49" t="s">
        <v>31</v>
      </c>
      <c r="C213" s="49" t="s">
        <v>210</v>
      </c>
      <c r="D213" s="49" t="s">
        <v>31</v>
      </c>
      <c r="E213" s="3">
        <v>5</v>
      </c>
      <c r="F213" s="3" t="s">
        <v>26</v>
      </c>
      <c r="G213" s="3" t="s">
        <v>25</v>
      </c>
      <c r="H213" s="3" t="s">
        <v>33</v>
      </c>
      <c r="I213" s="16" t="s">
        <v>69</v>
      </c>
      <c r="J213" s="5">
        <v>44139.704409722224</v>
      </c>
      <c r="K213" s="3">
        <v>362</v>
      </c>
      <c r="L213" s="3">
        <v>55551</v>
      </c>
      <c r="M213" s="3">
        <v>0</v>
      </c>
      <c r="N213" s="3">
        <f>IF(AD213="","",94000+COUNTA($AD$3:AD213))</f>
        <v>94186</v>
      </c>
      <c r="O213" s="3" t="s">
        <v>320</v>
      </c>
      <c r="P213" s="3">
        <v>2</v>
      </c>
      <c r="Q213" s="3">
        <v>0</v>
      </c>
      <c r="R213" s="8">
        <v>43991</v>
      </c>
      <c r="S213" s="8"/>
      <c r="T213" s="8"/>
      <c r="U213" s="3"/>
      <c r="V213" s="3"/>
      <c r="W213" s="3"/>
      <c r="X213" s="36">
        <f>IF(R213="","",94500+COUNTA($R$3:R213))</f>
        <v>94620</v>
      </c>
      <c r="Y213" s="36"/>
      <c r="Z213" s="36" t="str">
        <f>IF(T213="","",97500+COUNTA($T$3:T213))</f>
        <v/>
      </c>
      <c r="AA213" s="5">
        <v>44139.704409722224</v>
      </c>
      <c r="AB213" s="36">
        <f t="shared" si="137"/>
        <v>1001</v>
      </c>
      <c r="AC213" s="36">
        <f>IF(AB213="","",COUNTIF($AB$3:AB213,1001))</f>
        <v>166</v>
      </c>
      <c r="AD213" s="8" t="s">
        <v>320</v>
      </c>
      <c r="AE213" s="36">
        <v>2</v>
      </c>
      <c r="AF213" s="8" t="s">
        <v>26</v>
      </c>
      <c r="AG213" s="8" t="s">
        <v>143</v>
      </c>
      <c r="AH213" s="8">
        <v>43991</v>
      </c>
      <c r="AI213" s="8"/>
      <c r="AJ213" s="8"/>
      <c r="AK213" s="8"/>
      <c r="AL213" s="5">
        <v>44138.448310185187</v>
      </c>
      <c r="AM213" s="3">
        <v>0</v>
      </c>
      <c r="AN213" s="3">
        <v>55551</v>
      </c>
      <c r="AO213" s="3" t="s">
        <v>319</v>
      </c>
      <c r="AP213" s="3">
        <v>2</v>
      </c>
      <c r="AQ213" s="3">
        <f>IF(AO213="","",95000+COUNTA($AO$3:AO213))</f>
        <v>95101</v>
      </c>
      <c r="AR213" s="8">
        <v>44021</v>
      </c>
      <c r="AS213" s="5"/>
      <c r="AT213" s="3"/>
      <c r="AU213" s="3"/>
      <c r="AV213" s="3"/>
      <c r="AW213" s="3"/>
      <c r="AX213" s="3"/>
      <c r="AY213" s="3"/>
      <c r="AZ213" s="3" t="str">
        <f>IF(AV213="","",95200+COUNTA($AV$3:AV213))</f>
        <v/>
      </c>
      <c r="BA213" s="3"/>
      <c r="BB213" s="5"/>
      <c r="BC213" s="3"/>
      <c r="BD213" s="3"/>
      <c r="BE213" s="3"/>
      <c r="BF213" s="3"/>
      <c r="BG213" s="3"/>
      <c r="BH213" s="8"/>
      <c r="BI213" s="8"/>
      <c r="BJ213" s="96">
        <v>44140.706956018519</v>
      </c>
      <c r="BK213" s="97" t="str">
        <f t="shared" si="138"/>
        <v>55551</v>
      </c>
      <c r="BL213" s="97">
        <f t="shared" si="139"/>
        <v>0</v>
      </c>
      <c r="BM213" s="97">
        <f>IF(BQ213="","",COUNTA($BQ$3:BQ213))</f>
        <v>197</v>
      </c>
      <c r="BN213" s="97" t="str">
        <f t="shared" si="140"/>
        <v>2TH 2       C</v>
      </c>
      <c r="BO213" s="97">
        <f t="shared" si="141"/>
        <v>2</v>
      </c>
      <c r="BP213" s="97" t="str">
        <f t="shared" si="142"/>
        <v>C</v>
      </c>
      <c r="BQ213" s="97" t="s">
        <v>220</v>
      </c>
      <c r="BR213" s="98">
        <f t="shared" si="143"/>
        <v>44021</v>
      </c>
      <c r="BS213" s="98" t="str">
        <f t="shared" si="144"/>
        <v/>
      </c>
      <c r="BT213" s="98" t="str">
        <f t="shared" si="145"/>
        <v/>
      </c>
      <c r="BU213" s="98" t="str">
        <f t="shared" si="146"/>
        <v/>
      </c>
      <c r="BV213" s="97" t="str">
        <f t="shared" si="147"/>
        <v/>
      </c>
      <c r="BW213" s="97" t="str">
        <f t="shared" si="148"/>
        <v/>
      </c>
      <c r="BX213" s="99">
        <v>1</v>
      </c>
      <c r="BY213" s="97" t="str">
        <f t="shared" si="149"/>
        <v>2TH 2       P</v>
      </c>
      <c r="BZ213" s="5">
        <f t="shared" si="125"/>
        <v>44160.640208333331</v>
      </c>
      <c r="CA213" s="3">
        <f t="shared" si="126"/>
        <v>362</v>
      </c>
      <c r="CB213" s="3">
        <f t="shared" si="127"/>
        <v>55551</v>
      </c>
      <c r="CC213" s="3">
        <f t="shared" si="128"/>
        <v>0</v>
      </c>
      <c r="CD213" s="3">
        <f>IF(E213=15,IF(F213="S","",N214),IF(E213=11,IF(F213="P","",N212),IF(BX213="",IF(N213="","",N213),IF(BX213=2,"",IF(OR(BX213=0),100000+COUNTIF(BX$3:BX213,0),IF(N213="","",N213))))))</f>
        <v>94186</v>
      </c>
      <c r="CE213" s="3" t="str">
        <f t="shared" si="123"/>
        <v>2TH 2       C</v>
      </c>
      <c r="CF213" s="3">
        <f t="shared" si="124"/>
        <v>2</v>
      </c>
      <c r="CG213" s="3">
        <f t="shared" si="129"/>
        <v>0</v>
      </c>
      <c r="CH213" s="8">
        <f t="shared" si="130"/>
        <v>44021</v>
      </c>
      <c r="CI213" s="8" t="str">
        <f t="shared" si="131"/>
        <v/>
      </c>
      <c r="CJ213" s="8" t="str">
        <f t="shared" si="132"/>
        <v/>
      </c>
      <c r="CK213" s="3" t="str">
        <f t="shared" si="133"/>
        <v/>
      </c>
      <c r="CL213" s="3" t="str">
        <f t="shared" si="134"/>
        <v/>
      </c>
      <c r="CM213" s="3" t="str">
        <f t="shared" si="135"/>
        <v/>
      </c>
      <c r="CN213" s="3">
        <f>IF($E213=15,IF($F213="S","",IF(X214=0,"",X214)),IF($E213=11,IF($F213="P","",IF(X212=0,"",X212)),IF($BX213="",IF(X213="","",X213),IF($BX213=2,"",IF(OR($BX213=0),IF(A213="T_Tosai",101000+COUNTIF($BX$3:$BX213,0),""),IF(X213="","",X213))))))</f>
        <v>94620</v>
      </c>
      <c r="CO213" s="3" t="str">
        <f>IF($E213=15,IF($F213="S","",IF(Y214=0,"",Y214)),IF($E213=11,IF($F213="P","",IF(Y212=0,"",Y212)),IF($BX213="",IF(Y213="","",Y213),IF($BX213=2,"",IF(OR($BX213=0),IF(A213="T_Kyokyu",102000+COUNTIF($BX$3:$BX213,0),""),IF(Y213="","",Y213))))))</f>
        <v/>
      </c>
      <c r="CP213" s="3" t="str">
        <f>IF($E213=15,IF($F213="S","",IF(Z214=0,"",Z214)),IF($E213=11,IF($F213="P","",IF(Z212=0,"",Z212)),IF($BX213="",IF(Z213="","",Z213),IF($BX213=2,"",IF(OR($BX213=0),IF(B213="T_Sogumi",103000+COUNTIF($BX$3:$BX213,0),""),IF(Z213="","",Z213))))))</f>
        <v/>
      </c>
    </row>
    <row r="214" spans="1:94">
      <c r="A214" s="7" t="s">
        <v>71</v>
      </c>
      <c r="B214" s="49" t="s">
        <v>31</v>
      </c>
      <c r="C214" s="49" t="s">
        <v>210</v>
      </c>
      <c r="D214" s="49" t="s">
        <v>31</v>
      </c>
      <c r="E214" s="4">
        <v>5</v>
      </c>
      <c r="F214" s="4" t="s">
        <v>28</v>
      </c>
      <c r="G214" s="4"/>
      <c r="H214" s="4"/>
      <c r="I214" s="17" t="s">
        <v>70</v>
      </c>
      <c r="J214" s="6">
        <v>44139.704409722224</v>
      </c>
      <c r="K214" s="4">
        <v>362</v>
      </c>
      <c r="L214" s="4">
        <v>55551</v>
      </c>
      <c r="M214" s="4">
        <v>0</v>
      </c>
      <c r="N214" s="4">
        <f>IF(AD214="","",94000+COUNTA($AD$3:AD214))</f>
        <v>94187</v>
      </c>
      <c r="O214" s="4" t="s">
        <v>321</v>
      </c>
      <c r="P214" s="4">
        <v>2</v>
      </c>
      <c r="Q214" s="4">
        <v>0</v>
      </c>
      <c r="R214" s="9">
        <v>43991</v>
      </c>
      <c r="S214" s="9"/>
      <c r="T214" s="9"/>
      <c r="U214" s="4"/>
      <c r="V214" s="4"/>
      <c r="W214" s="4"/>
      <c r="X214" s="33">
        <f>IF(R214="","",94500+COUNTA($R$3:R214))</f>
        <v>94621</v>
      </c>
      <c r="Y214" s="33"/>
      <c r="Z214" s="33" t="str">
        <f>IF(T214="","",97500+COUNTA($T$3:T214))</f>
        <v/>
      </c>
      <c r="AA214" s="6">
        <v>44139.704409722224</v>
      </c>
      <c r="AB214" s="33">
        <f t="shared" si="137"/>
        <v>1001</v>
      </c>
      <c r="AC214" s="33">
        <f>IF(AB214="","",COUNTIF($AB$3:AB214,1001))</f>
        <v>167</v>
      </c>
      <c r="AD214" s="9" t="s">
        <v>321</v>
      </c>
      <c r="AE214" s="33">
        <v>2</v>
      </c>
      <c r="AF214" s="9" t="s">
        <v>28</v>
      </c>
      <c r="AG214" s="9" t="s">
        <v>143</v>
      </c>
      <c r="AH214" s="9">
        <v>43991</v>
      </c>
      <c r="AI214" s="9"/>
      <c r="AJ214" s="9"/>
      <c r="AK214" s="9"/>
      <c r="AL214" s="6"/>
      <c r="AM214" s="4"/>
      <c r="AN214" s="4"/>
      <c r="AO214" s="4"/>
      <c r="AP214" s="4"/>
      <c r="AQ214" s="4" t="str">
        <f>IF(AO214="","",95000+COUNTA($AO$3:AO214))</f>
        <v/>
      </c>
      <c r="AR214" s="9"/>
      <c r="AS214" s="6"/>
      <c r="AT214" s="4"/>
      <c r="AU214" s="4"/>
      <c r="AV214" s="4"/>
      <c r="AW214" s="4"/>
      <c r="AX214" s="4"/>
      <c r="AY214" s="4"/>
      <c r="AZ214" s="4" t="str">
        <f>IF(AV214="","",95200+COUNTA($AV$3:AV214))</f>
        <v/>
      </c>
      <c r="BA214" s="4"/>
      <c r="BB214" s="6"/>
      <c r="BC214" s="4"/>
      <c r="BD214" s="4"/>
      <c r="BE214" s="4"/>
      <c r="BF214" s="4"/>
      <c r="BG214" s="4"/>
      <c r="BH214" s="9"/>
      <c r="BI214" s="9"/>
      <c r="BJ214" s="100">
        <v>44140.706956018519</v>
      </c>
      <c r="BK214" s="101" t="str">
        <f t="shared" si="138"/>
        <v>55551</v>
      </c>
      <c r="BL214" s="101">
        <f t="shared" si="139"/>
        <v>0</v>
      </c>
      <c r="BM214" s="101">
        <f>IF(BQ214="","",COUNTA($BQ$3:BQ214))</f>
        <v>198</v>
      </c>
      <c r="BN214" s="101" t="str">
        <f t="shared" si="140"/>
        <v>2TH 2       S</v>
      </c>
      <c r="BO214" s="101">
        <f t="shared" si="141"/>
        <v>2</v>
      </c>
      <c r="BP214" s="101" t="str">
        <f t="shared" si="142"/>
        <v>S</v>
      </c>
      <c r="BQ214" s="101" t="s">
        <v>346</v>
      </c>
      <c r="BR214" s="102" t="str">
        <f t="shared" si="143"/>
        <v/>
      </c>
      <c r="BS214" s="102" t="str">
        <f t="shared" si="144"/>
        <v/>
      </c>
      <c r="BT214" s="102" t="str">
        <f t="shared" si="145"/>
        <v/>
      </c>
      <c r="BU214" s="102" t="str">
        <f t="shared" si="146"/>
        <v/>
      </c>
      <c r="BV214" s="101" t="str">
        <f t="shared" si="147"/>
        <v/>
      </c>
      <c r="BW214" s="101" t="str">
        <f t="shared" si="148"/>
        <v/>
      </c>
      <c r="BX214" s="103">
        <v>2</v>
      </c>
      <c r="BY214" s="101" t="str">
        <f t="shared" si="149"/>
        <v/>
      </c>
      <c r="BZ214" s="6" t="str">
        <f t="shared" si="125"/>
        <v/>
      </c>
      <c r="CA214" s="4" t="str">
        <f t="shared" si="126"/>
        <v/>
      </c>
      <c r="CB214" s="4" t="str">
        <f t="shared" si="127"/>
        <v/>
      </c>
      <c r="CC214" s="4" t="str">
        <f t="shared" si="128"/>
        <v/>
      </c>
      <c r="CD214" s="4" t="str">
        <f>IF(E214=15,IF(F214="S","",N215),IF(E214=11,IF(F214="P","",N213),IF(BX214="",IF(N214="","",N214),IF(BX214=2,"",IF(OR(BX214=0),100000+COUNTIF(BX$3:BX214,0),IF(N214="","",N214))))))</f>
        <v/>
      </c>
      <c r="CE214" s="4" t="str">
        <f t="shared" si="123"/>
        <v/>
      </c>
      <c r="CF214" s="4" t="str">
        <f t="shared" si="124"/>
        <v/>
      </c>
      <c r="CG214" s="4" t="str">
        <f t="shared" si="129"/>
        <v/>
      </c>
      <c r="CH214" s="9" t="str">
        <f t="shared" si="130"/>
        <v/>
      </c>
      <c r="CI214" s="9" t="str">
        <f t="shared" si="131"/>
        <v/>
      </c>
      <c r="CJ214" s="9" t="str">
        <f t="shared" si="132"/>
        <v/>
      </c>
      <c r="CK214" s="4" t="str">
        <f t="shared" si="133"/>
        <v/>
      </c>
      <c r="CL214" s="4" t="str">
        <f t="shared" si="134"/>
        <v/>
      </c>
      <c r="CM214" s="4" t="str">
        <f t="shared" si="135"/>
        <v/>
      </c>
      <c r="CN214" s="4" t="str">
        <f>IF($E214=15,IF($F214="S","",IF(X215=0,"",X215)),IF($E214=11,IF($F214="P","",IF(X213=0,"",X213)),IF($BX214="",IF(X214="","",X214),IF($BX214=2,"",IF(OR($BX214=0),IF(A214="T_Tosai",101000+COUNTIF($BX$3:$BX214,0),""),IF(X214="","",X214))))))</f>
        <v/>
      </c>
      <c r="CO214" s="4" t="str">
        <f>IF($E214=15,IF($F214="S","",IF(Y215=0,"",Y215)),IF($E214=11,IF($F214="P","",IF(Y213=0,"",Y213)),IF($BX214="",IF(Y214="","",Y214),IF($BX214=2,"",IF(OR($BX214=0),IF(A214="T_Kyokyu",102000+COUNTIF($BX$3:$BX214,0),""),IF(Y214="","",Y214))))))</f>
        <v/>
      </c>
      <c r="CP214" s="4" t="str">
        <f>IF($E214=15,IF($F214="S","",IF(Z215=0,"",Z215)),IF($E214=11,IF($F214="P","",IF(Z213=0,"",Z213)),IF($BX214="",IF(Z214="","",Z214),IF($BX214=2,"",IF(OR($BX214=0),IF(B214="T_Sogumi",103000+COUNTIF($BX$3:$BX214,0),""),IF(Z214="","",Z214))))))</f>
        <v/>
      </c>
    </row>
    <row r="215" spans="1:94">
      <c r="A215" s="7" t="s">
        <v>71</v>
      </c>
      <c r="B215" s="49" t="s">
        <v>31</v>
      </c>
      <c r="C215" s="49" t="s">
        <v>210</v>
      </c>
      <c r="D215" s="49" t="s">
        <v>31</v>
      </c>
      <c r="E215" s="3">
        <v>6</v>
      </c>
      <c r="F215" s="3" t="s">
        <v>26</v>
      </c>
      <c r="G215" s="3" t="s">
        <v>26</v>
      </c>
      <c r="H215" s="3" t="s">
        <v>34</v>
      </c>
      <c r="I215" s="16" t="s">
        <v>69</v>
      </c>
      <c r="J215" s="5">
        <v>44139.704409722224</v>
      </c>
      <c r="K215" s="3">
        <v>362</v>
      </c>
      <c r="L215" s="3">
        <v>55551</v>
      </c>
      <c r="M215" s="3">
        <v>0</v>
      </c>
      <c r="N215" s="3">
        <f>IF(AD215="","",94000+COUNTA($AD$3:AD215))</f>
        <v>94188</v>
      </c>
      <c r="O215" s="3" t="s">
        <v>320</v>
      </c>
      <c r="P215" s="3">
        <v>1</v>
      </c>
      <c r="Q215" s="3">
        <v>0</v>
      </c>
      <c r="R215" s="8">
        <v>43992</v>
      </c>
      <c r="S215" s="8"/>
      <c r="T215" s="8"/>
      <c r="U215" s="3"/>
      <c r="V215" s="3"/>
      <c r="W215" s="3"/>
      <c r="X215" s="36">
        <f>IF(R215="","",94500+COUNTA($R$3:R215))</f>
        <v>94622</v>
      </c>
      <c r="Y215" s="36"/>
      <c r="Z215" s="36" t="str">
        <f>IF(T215="","",97500+COUNTA($T$3:T215))</f>
        <v/>
      </c>
      <c r="AA215" s="5">
        <v>44139.704409722224</v>
      </c>
      <c r="AB215" s="36">
        <f t="shared" si="137"/>
        <v>1001</v>
      </c>
      <c r="AC215" s="36">
        <f>IF(AB215="","",COUNTIF($AB$3:AB215,1001))</f>
        <v>168</v>
      </c>
      <c r="AD215" s="8" t="s">
        <v>320</v>
      </c>
      <c r="AE215" s="36">
        <v>1</v>
      </c>
      <c r="AF215" s="8" t="s">
        <v>26</v>
      </c>
      <c r="AG215" s="8" t="s">
        <v>143</v>
      </c>
      <c r="AH215" s="8">
        <v>43992</v>
      </c>
      <c r="AI215" s="8"/>
      <c r="AJ215" s="8"/>
      <c r="AK215" s="8"/>
      <c r="AL215" s="5">
        <v>44138.448310185187</v>
      </c>
      <c r="AM215" s="3">
        <v>0</v>
      </c>
      <c r="AN215" s="3">
        <v>55551</v>
      </c>
      <c r="AO215" s="3" t="s">
        <v>320</v>
      </c>
      <c r="AP215" s="3">
        <v>1</v>
      </c>
      <c r="AQ215" s="3">
        <f>IF(AO215="","",95000+COUNTA($AO$3:AO215))</f>
        <v>95102</v>
      </c>
      <c r="AR215" s="8">
        <v>44022</v>
      </c>
      <c r="AS215" s="5"/>
      <c r="AT215" s="3"/>
      <c r="AU215" s="3"/>
      <c r="AV215" s="3"/>
      <c r="AW215" s="3"/>
      <c r="AX215" s="3"/>
      <c r="AY215" s="3"/>
      <c r="AZ215" s="3" t="str">
        <f>IF(AV215="","",95200+COUNTA($AV$3:AV215))</f>
        <v/>
      </c>
      <c r="BA215" s="3"/>
      <c r="BB215" s="5"/>
      <c r="BC215" s="3"/>
      <c r="BD215" s="3"/>
      <c r="BE215" s="3"/>
      <c r="BF215" s="3"/>
      <c r="BG215" s="3"/>
      <c r="BH215" s="8"/>
      <c r="BI215" s="8"/>
      <c r="BJ215" s="96">
        <v>44140.706956018519</v>
      </c>
      <c r="BK215" s="97" t="str">
        <f t="shared" si="138"/>
        <v>55551</v>
      </c>
      <c r="BL215" s="97">
        <f t="shared" si="139"/>
        <v>0</v>
      </c>
      <c r="BM215" s="97">
        <f>IF(BQ215="","",COUNTA($BQ$3:BQ215))</f>
        <v>199</v>
      </c>
      <c r="BN215" s="97" t="str">
        <f t="shared" si="140"/>
        <v>2TH 2       P</v>
      </c>
      <c r="BO215" s="97">
        <f t="shared" si="141"/>
        <v>1</v>
      </c>
      <c r="BP215" s="97" t="str">
        <f t="shared" si="142"/>
        <v>P</v>
      </c>
      <c r="BQ215" s="97" t="s">
        <v>221</v>
      </c>
      <c r="BR215" s="98">
        <f t="shared" si="143"/>
        <v>44022</v>
      </c>
      <c r="BS215" s="98" t="str">
        <f t="shared" si="144"/>
        <v/>
      </c>
      <c r="BT215" s="98" t="str">
        <f t="shared" si="145"/>
        <v/>
      </c>
      <c r="BU215" s="98" t="str">
        <f t="shared" si="146"/>
        <v/>
      </c>
      <c r="BV215" s="97" t="str">
        <f t="shared" si="147"/>
        <v/>
      </c>
      <c r="BW215" s="97" t="str">
        <f t="shared" si="148"/>
        <v/>
      </c>
      <c r="BX215" s="99">
        <v>1</v>
      </c>
      <c r="BY215" s="97" t="str">
        <f t="shared" si="149"/>
        <v>2TH 2       P</v>
      </c>
      <c r="BZ215" s="5">
        <f t="shared" si="125"/>
        <v>44160.640208333331</v>
      </c>
      <c r="CA215" s="3">
        <f t="shared" si="126"/>
        <v>362</v>
      </c>
      <c r="CB215" s="3">
        <f t="shared" si="127"/>
        <v>55551</v>
      </c>
      <c r="CC215" s="3">
        <f t="shared" si="128"/>
        <v>0</v>
      </c>
      <c r="CD215" s="3">
        <f>IF(E215=15,IF(F215="S","",N216),IF(E215=11,IF(F215="P","",N214),IF(BX215="",IF(N215="","",N215),IF(BX215=2,"",IF(OR(BX215=0),100000+COUNTIF(BX$3:BX215,0),IF(N215="","",N215))))))</f>
        <v>94188</v>
      </c>
      <c r="CE215" s="3" t="str">
        <f t="shared" si="123"/>
        <v>2TH 2       P</v>
      </c>
      <c r="CF215" s="3">
        <f t="shared" si="124"/>
        <v>1</v>
      </c>
      <c r="CG215" s="3">
        <f t="shared" si="129"/>
        <v>0</v>
      </c>
      <c r="CH215" s="8">
        <f t="shared" si="130"/>
        <v>44022</v>
      </c>
      <c r="CI215" s="8" t="str">
        <f t="shared" si="131"/>
        <v/>
      </c>
      <c r="CJ215" s="8" t="str">
        <f t="shared" si="132"/>
        <v/>
      </c>
      <c r="CK215" s="3" t="str">
        <f t="shared" si="133"/>
        <v/>
      </c>
      <c r="CL215" s="3" t="str">
        <f t="shared" si="134"/>
        <v/>
      </c>
      <c r="CM215" s="3" t="str">
        <f t="shared" si="135"/>
        <v/>
      </c>
      <c r="CN215" s="3">
        <f>IF($E215=15,IF($F215="S","",IF(X216=0,"",X216)),IF($E215=11,IF($F215="P","",IF(X214=0,"",X214)),IF($BX215="",IF(X215="","",X215),IF($BX215=2,"",IF(OR($BX215=0),IF(A215="T_Tosai",101000+COUNTIF($BX$3:$BX215,0),""),IF(X215="","",X215))))))</f>
        <v>94622</v>
      </c>
      <c r="CO215" s="3" t="str">
        <f>IF($E215=15,IF($F215="S","",IF(Y216=0,"",Y216)),IF($E215=11,IF($F215="P","",IF(Y214=0,"",Y214)),IF($BX215="",IF(Y215="","",Y215),IF($BX215=2,"",IF(OR($BX215=0),IF(A215="T_Kyokyu",102000+COUNTIF($BX$3:$BX215,0),""),IF(Y215="","",Y215))))))</f>
        <v/>
      </c>
      <c r="CP215" s="3" t="str">
        <f>IF($E215=15,IF($F215="S","",IF(Z216=0,"",Z216)),IF($E215=11,IF($F215="P","",IF(Z214=0,"",Z214)),IF($BX215="",IF(Z215="","",Z215),IF($BX215=2,"",IF(OR($BX215=0),IF(B215="T_Sogumi",103000+COUNTIF($BX$3:$BX215,0),""),IF(Z215="","",Z215))))))</f>
        <v/>
      </c>
    </row>
    <row r="216" spans="1:94">
      <c r="A216" s="7" t="s">
        <v>71</v>
      </c>
      <c r="B216" s="49" t="s">
        <v>31</v>
      </c>
      <c r="C216" s="49" t="s">
        <v>210</v>
      </c>
      <c r="D216" s="49" t="s">
        <v>31</v>
      </c>
      <c r="E216" s="4">
        <v>6</v>
      </c>
      <c r="F216" s="4" t="s">
        <v>28</v>
      </c>
      <c r="G216" s="4"/>
      <c r="H216" s="4"/>
      <c r="I216" s="17" t="s">
        <v>70</v>
      </c>
      <c r="J216" s="6">
        <v>44139.704409722224</v>
      </c>
      <c r="K216" s="4">
        <v>362</v>
      </c>
      <c r="L216" s="4">
        <v>55551</v>
      </c>
      <c r="M216" s="4">
        <v>0</v>
      </c>
      <c r="N216" s="4">
        <f>IF(AD216="","",94000+COUNTA($AD$3:AD216))</f>
        <v>94189</v>
      </c>
      <c r="O216" s="4" t="s">
        <v>321</v>
      </c>
      <c r="P216" s="4">
        <v>1</v>
      </c>
      <c r="Q216" s="4">
        <v>0</v>
      </c>
      <c r="R216" s="9">
        <v>43992</v>
      </c>
      <c r="S216" s="9"/>
      <c r="T216" s="9"/>
      <c r="U216" s="4"/>
      <c r="V216" s="4"/>
      <c r="W216" s="4"/>
      <c r="X216" s="33">
        <f>IF(R216="","",94500+COUNTA($R$3:R216))</f>
        <v>94623</v>
      </c>
      <c r="Y216" s="33"/>
      <c r="Z216" s="33" t="str">
        <f>IF(T216="","",97500+COUNTA($T$3:T216))</f>
        <v/>
      </c>
      <c r="AA216" s="6">
        <v>44139.704409722224</v>
      </c>
      <c r="AB216" s="33">
        <f t="shared" si="137"/>
        <v>1001</v>
      </c>
      <c r="AC216" s="33">
        <f>IF(AB216="","",COUNTIF($AB$3:AB216,1001))</f>
        <v>169</v>
      </c>
      <c r="AD216" s="9" t="s">
        <v>321</v>
      </c>
      <c r="AE216" s="33">
        <v>1</v>
      </c>
      <c r="AF216" s="9" t="s">
        <v>28</v>
      </c>
      <c r="AG216" s="9" t="s">
        <v>143</v>
      </c>
      <c r="AH216" s="9">
        <v>43992</v>
      </c>
      <c r="AI216" s="9"/>
      <c r="AJ216" s="9"/>
      <c r="AK216" s="9"/>
      <c r="AL216" s="6"/>
      <c r="AM216" s="4"/>
      <c r="AN216" s="4"/>
      <c r="AO216" s="4"/>
      <c r="AP216" s="4"/>
      <c r="AQ216" s="4" t="str">
        <f>IF(AO216="","",95000+COUNTA($AO$3:AO216))</f>
        <v/>
      </c>
      <c r="AR216" s="9"/>
      <c r="AS216" s="6"/>
      <c r="AT216" s="4"/>
      <c r="AU216" s="4"/>
      <c r="AV216" s="4"/>
      <c r="AW216" s="4"/>
      <c r="AX216" s="4"/>
      <c r="AY216" s="4"/>
      <c r="AZ216" s="4" t="str">
        <f>IF(AV216="","",95200+COUNTA($AV$3:AV216))</f>
        <v/>
      </c>
      <c r="BA216" s="4"/>
      <c r="BB216" s="6"/>
      <c r="BC216" s="4"/>
      <c r="BD216" s="4"/>
      <c r="BE216" s="4"/>
      <c r="BF216" s="4"/>
      <c r="BG216" s="4"/>
      <c r="BH216" s="9"/>
      <c r="BI216" s="9"/>
      <c r="BJ216" s="100">
        <v>44140.706956018519</v>
      </c>
      <c r="BK216" s="101" t="str">
        <f t="shared" si="138"/>
        <v>55551</v>
      </c>
      <c r="BL216" s="101">
        <f t="shared" si="139"/>
        <v>0</v>
      </c>
      <c r="BM216" s="101">
        <f>IF(BQ216="","",COUNTA($BQ$3:BQ216))</f>
        <v>200</v>
      </c>
      <c r="BN216" s="101" t="str">
        <f t="shared" si="140"/>
        <v>2TH 2       S</v>
      </c>
      <c r="BO216" s="101">
        <f t="shared" si="141"/>
        <v>1</v>
      </c>
      <c r="BP216" s="101" t="str">
        <f t="shared" si="142"/>
        <v>S</v>
      </c>
      <c r="BQ216" s="101" t="s">
        <v>215</v>
      </c>
      <c r="BR216" s="102" t="str">
        <f t="shared" si="143"/>
        <v/>
      </c>
      <c r="BS216" s="102" t="str">
        <f t="shared" si="144"/>
        <v/>
      </c>
      <c r="BT216" s="102" t="str">
        <f t="shared" si="145"/>
        <v/>
      </c>
      <c r="BU216" s="102" t="str">
        <f t="shared" si="146"/>
        <v/>
      </c>
      <c r="BV216" s="101" t="str">
        <f t="shared" si="147"/>
        <v/>
      </c>
      <c r="BW216" s="101" t="str">
        <f t="shared" si="148"/>
        <v/>
      </c>
      <c r="BX216" s="103">
        <v>2</v>
      </c>
      <c r="BY216" s="101" t="str">
        <f t="shared" si="149"/>
        <v/>
      </c>
      <c r="BZ216" s="6" t="str">
        <f t="shared" si="125"/>
        <v/>
      </c>
      <c r="CA216" s="4" t="str">
        <f t="shared" si="126"/>
        <v/>
      </c>
      <c r="CB216" s="4" t="str">
        <f t="shared" si="127"/>
        <v/>
      </c>
      <c r="CC216" s="4" t="str">
        <f t="shared" si="128"/>
        <v/>
      </c>
      <c r="CD216" s="4" t="str">
        <f>IF(E216=15,IF(F216="S","",N217),IF(E216=11,IF(F216="P","",N215),IF(BX216="",IF(N216="","",N216),IF(BX216=2,"",IF(OR(BX216=0),100000+COUNTIF(BX$3:BX216,0),IF(N216="","",N216))))))</f>
        <v/>
      </c>
      <c r="CE216" s="4" t="str">
        <f t="shared" si="123"/>
        <v/>
      </c>
      <c r="CF216" s="4" t="str">
        <f t="shared" si="124"/>
        <v/>
      </c>
      <c r="CG216" s="4" t="str">
        <f t="shared" si="129"/>
        <v/>
      </c>
      <c r="CH216" s="9" t="str">
        <f t="shared" si="130"/>
        <v/>
      </c>
      <c r="CI216" s="9" t="str">
        <f t="shared" si="131"/>
        <v/>
      </c>
      <c r="CJ216" s="9" t="str">
        <f t="shared" si="132"/>
        <v/>
      </c>
      <c r="CK216" s="4" t="str">
        <f t="shared" si="133"/>
        <v/>
      </c>
      <c r="CL216" s="4" t="str">
        <f t="shared" si="134"/>
        <v/>
      </c>
      <c r="CM216" s="4" t="str">
        <f t="shared" si="135"/>
        <v/>
      </c>
      <c r="CN216" s="4" t="str">
        <f>IF($E216=15,IF($F216="S","",IF(X217=0,"",X217)),IF($E216=11,IF($F216="P","",IF(X215=0,"",X215)),IF($BX216="",IF(X216="","",X216),IF($BX216=2,"",IF(OR($BX216=0),IF(A216="T_Tosai",101000+COUNTIF($BX$3:$BX216,0),""),IF(X216="","",X216))))))</f>
        <v/>
      </c>
      <c r="CO216" s="4" t="str">
        <f>IF($E216=15,IF($F216="S","",IF(Y217=0,"",Y217)),IF($E216=11,IF($F216="P","",IF(Y215=0,"",Y215)),IF($BX216="",IF(Y216="","",Y216),IF($BX216=2,"",IF(OR($BX216=0),IF(A216="T_Kyokyu",102000+COUNTIF($BX$3:$BX216,0),""),IF(Y216="","",Y216))))))</f>
        <v/>
      </c>
      <c r="CP216" s="4" t="str">
        <f>IF($E216=15,IF($F216="S","",IF(Z217=0,"",Z217)),IF($E216=11,IF($F216="P","",IF(Z215=0,"",Z215)),IF($BX216="",IF(Z216="","",Z216),IF($BX216=2,"",IF(OR($BX216=0),IF(B216="T_Sogumi",103000+COUNTIF($BX$3:$BX216,0),""),IF(Z216="","",Z216))))))</f>
        <v/>
      </c>
    </row>
    <row r="217" spans="1:94">
      <c r="A217" s="7" t="s">
        <v>71</v>
      </c>
      <c r="B217" s="49" t="s">
        <v>31</v>
      </c>
      <c r="C217" s="49" t="s">
        <v>210</v>
      </c>
      <c r="D217" s="49" t="s">
        <v>31</v>
      </c>
      <c r="E217" s="3">
        <v>7</v>
      </c>
      <c r="F217" s="3" t="s">
        <v>26</v>
      </c>
      <c r="G217" s="3" t="s">
        <v>28</v>
      </c>
      <c r="H217" s="3" t="s">
        <v>35</v>
      </c>
      <c r="I217" s="16" t="s">
        <v>70</v>
      </c>
      <c r="J217" s="5">
        <v>44139.704409722224</v>
      </c>
      <c r="K217" s="3">
        <v>362</v>
      </c>
      <c r="L217" s="3">
        <v>55551</v>
      </c>
      <c r="M217" s="3">
        <v>0</v>
      </c>
      <c r="N217" s="3">
        <f>IF(AD217="","",94000+COUNTA($AD$3:AD217))</f>
        <v>94190</v>
      </c>
      <c r="O217" s="3" t="s">
        <v>322</v>
      </c>
      <c r="P217" s="3">
        <v>7</v>
      </c>
      <c r="Q217" s="3">
        <v>0</v>
      </c>
      <c r="R217" s="8">
        <v>43993</v>
      </c>
      <c r="S217" s="8"/>
      <c r="T217" s="8"/>
      <c r="U217" s="3"/>
      <c r="V217" s="3"/>
      <c r="W217" s="3"/>
      <c r="X217" s="36">
        <f>IF(R217="","",94500+COUNTA($R$3:R217))</f>
        <v>94624</v>
      </c>
      <c r="Y217" s="36"/>
      <c r="Z217" s="36" t="str">
        <f>IF(T217="","",97500+COUNTA($T$3:T217))</f>
        <v/>
      </c>
      <c r="AA217" s="5">
        <v>44139.704409722224</v>
      </c>
      <c r="AB217" s="36">
        <f t="shared" si="137"/>
        <v>1001</v>
      </c>
      <c r="AC217" s="36">
        <f>IF(AB217="","",COUNTIF($AB$3:AB217,1001))</f>
        <v>170</v>
      </c>
      <c r="AD217" s="8" t="s">
        <v>322</v>
      </c>
      <c r="AE217" s="36">
        <v>7</v>
      </c>
      <c r="AF217" s="8" t="s">
        <v>26</v>
      </c>
      <c r="AG217" s="8" t="s">
        <v>143</v>
      </c>
      <c r="AH217" s="8">
        <v>43993</v>
      </c>
      <c r="AI217" s="8"/>
      <c r="AJ217" s="8"/>
      <c r="AK217" s="8"/>
      <c r="AL217" s="5"/>
      <c r="AM217" s="3"/>
      <c r="AN217" s="3"/>
      <c r="AO217" s="3"/>
      <c r="AP217" s="3"/>
      <c r="AQ217" s="3" t="str">
        <f>IF(AO217="","",95000+COUNTA($AO$3:AO217))</f>
        <v/>
      </c>
      <c r="AR217" s="8"/>
      <c r="AS217" s="5"/>
      <c r="AT217" s="3"/>
      <c r="AU217" s="3"/>
      <c r="AV217" s="3"/>
      <c r="AW217" s="3"/>
      <c r="AX217" s="3"/>
      <c r="AY217" s="3"/>
      <c r="AZ217" s="3" t="str">
        <f>IF(AV217="","",95200+COUNTA($AV$3:AV217))</f>
        <v/>
      </c>
      <c r="BA217" s="3"/>
      <c r="BB217" s="5"/>
      <c r="BC217" s="3"/>
      <c r="BD217" s="3"/>
      <c r="BE217" s="3"/>
      <c r="BF217" s="3"/>
      <c r="BG217" s="3"/>
      <c r="BH217" s="8"/>
      <c r="BI217" s="8"/>
      <c r="BJ217" s="96">
        <v>44140.706956018519</v>
      </c>
      <c r="BK217" s="97" t="str">
        <f t="shared" si="138"/>
        <v>55551</v>
      </c>
      <c r="BL217" s="97">
        <f t="shared" si="139"/>
        <v>0</v>
      </c>
      <c r="BM217" s="97">
        <f>IF(BQ217="","",COUNTA($BQ$3:BQ217))</f>
        <v>201</v>
      </c>
      <c r="BN217" s="97" t="str">
        <f t="shared" si="140"/>
        <v>2TH 3       P</v>
      </c>
      <c r="BO217" s="97">
        <f t="shared" si="141"/>
        <v>7</v>
      </c>
      <c r="BP217" s="97" t="str">
        <f t="shared" si="142"/>
        <v>P</v>
      </c>
      <c r="BQ217" s="97" t="s">
        <v>215</v>
      </c>
      <c r="BR217" s="98" t="str">
        <f t="shared" si="143"/>
        <v/>
      </c>
      <c r="BS217" s="98" t="str">
        <f t="shared" si="144"/>
        <v/>
      </c>
      <c r="BT217" s="98" t="str">
        <f t="shared" si="145"/>
        <v/>
      </c>
      <c r="BU217" s="98" t="str">
        <f t="shared" si="146"/>
        <v/>
      </c>
      <c r="BV217" s="97" t="str">
        <f t="shared" si="147"/>
        <v/>
      </c>
      <c r="BW217" s="97" t="str">
        <f t="shared" si="148"/>
        <v/>
      </c>
      <c r="BX217" s="99">
        <v>2</v>
      </c>
      <c r="BY217" s="97" t="str">
        <f t="shared" si="149"/>
        <v/>
      </c>
      <c r="BZ217" s="5" t="str">
        <f t="shared" si="125"/>
        <v/>
      </c>
      <c r="CA217" s="3" t="str">
        <f t="shared" si="126"/>
        <v/>
      </c>
      <c r="CB217" s="3" t="str">
        <f t="shared" si="127"/>
        <v/>
      </c>
      <c r="CC217" s="3" t="str">
        <f t="shared" si="128"/>
        <v/>
      </c>
      <c r="CD217" s="3" t="str">
        <f>IF(E217=15,IF(F217="S","",N218),IF(E217=11,IF(F217="P","",N216),IF(BX217="",IF(N217="","",N217),IF(BX217=2,"",IF(OR(BX217=0),100000+COUNTIF(BX$3:BX217,0),IF(N217="","",N217))))))</f>
        <v/>
      </c>
      <c r="CE217" s="3" t="str">
        <f t="shared" si="123"/>
        <v/>
      </c>
      <c r="CF217" s="3" t="str">
        <f t="shared" si="124"/>
        <v/>
      </c>
      <c r="CG217" s="3" t="str">
        <f t="shared" si="129"/>
        <v/>
      </c>
      <c r="CH217" s="8" t="str">
        <f t="shared" si="130"/>
        <v/>
      </c>
      <c r="CI217" s="8" t="str">
        <f t="shared" si="131"/>
        <v/>
      </c>
      <c r="CJ217" s="8" t="str">
        <f t="shared" si="132"/>
        <v/>
      </c>
      <c r="CK217" s="3" t="str">
        <f t="shared" si="133"/>
        <v/>
      </c>
      <c r="CL217" s="3" t="str">
        <f t="shared" si="134"/>
        <v/>
      </c>
      <c r="CM217" s="3" t="str">
        <f t="shared" si="135"/>
        <v/>
      </c>
      <c r="CN217" s="3" t="str">
        <f>IF($E217=15,IF($F217="S","",IF(X218=0,"",X218)),IF($E217=11,IF($F217="P","",IF(X216=0,"",X216)),IF($BX217="",IF(X217="","",X217),IF($BX217=2,"",IF(OR($BX217=0),IF(A217="T_Tosai",101000+COUNTIF($BX$3:$BX217,0),""),IF(X217="","",X217))))))</f>
        <v/>
      </c>
      <c r="CO217" s="3" t="str">
        <f>IF($E217=15,IF($F217="S","",IF(Y218=0,"",Y218)),IF($E217=11,IF($F217="P","",IF(Y216=0,"",Y216)),IF($BX217="",IF(Y217="","",Y217),IF($BX217=2,"",IF(OR($BX217=0),IF(A217="T_Kyokyu",102000+COUNTIF($BX$3:$BX217,0),""),IF(Y217="","",Y217))))))</f>
        <v/>
      </c>
      <c r="CP217" s="3" t="str">
        <f>IF($E217=15,IF($F217="S","",IF(Z218=0,"",Z218)),IF($E217=11,IF($F217="P","",IF(Z216=0,"",Z216)),IF($BX217="",IF(Z217="","",Z217),IF($BX217=2,"",IF(OR($BX217=0),IF(B217="T_Sogumi",103000+COUNTIF($BX$3:$BX217,0),""),IF(Z217="","",Z217))))))</f>
        <v/>
      </c>
    </row>
    <row r="218" spans="1:94">
      <c r="A218" s="7" t="s">
        <v>71</v>
      </c>
      <c r="B218" s="49" t="s">
        <v>31</v>
      </c>
      <c r="C218" s="49" t="s">
        <v>210</v>
      </c>
      <c r="D218" s="49" t="s">
        <v>31</v>
      </c>
      <c r="E218" s="4">
        <v>7</v>
      </c>
      <c r="F218" s="4" t="s">
        <v>28</v>
      </c>
      <c r="G218" s="4"/>
      <c r="H218" s="4"/>
      <c r="I218" s="17" t="s">
        <v>69</v>
      </c>
      <c r="J218" s="6">
        <v>44139.704409722224</v>
      </c>
      <c r="K218" s="4">
        <v>362</v>
      </c>
      <c r="L218" s="4">
        <v>55551</v>
      </c>
      <c r="M218" s="4">
        <v>0</v>
      </c>
      <c r="N218" s="4">
        <f>IF(AD218="","",94000+COUNTA($AD$3:AD218))</f>
        <v>94191</v>
      </c>
      <c r="O218" s="4" t="s">
        <v>323</v>
      </c>
      <c r="P218" s="4">
        <v>7</v>
      </c>
      <c r="Q218" s="4">
        <v>0</v>
      </c>
      <c r="R218" s="9">
        <v>43993</v>
      </c>
      <c r="S218" s="9"/>
      <c r="T218" s="9"/>
      <c r="U218" s="4"/>
      <c r="V218" s="4"/>
      <c r="W218" s="4"/>
      <c r="X218" s="33">
        <f>IF(R218="","",94500+COUNTA($R$3:R218))</f>
        <v>94625</v>
      </c>
      <c r="Y218" s="33"/>
      <c r="Z218" s="33" t="str">
        <f>IF(T218="","",97500+COUNTA($T$3:T218))</f>
        <v/>
      </c>
      <c r="AA218" s="6">
        <v>44139.704409722224</v>
      </c>
      <c r="AB218" s="33">
        <f t="shared" si="137"/>
        <v>1001</v>
      </c>
      <c r="AC218" s="33">
        <f>IF(AB218="","",COUNTIF($AB$3:AB218,1001))</f>
        <v>171</v>
      </c>
      <c r="AD218" s="9" t="s">
        <v>323</v>
      </c>
      <c r="AE218" s="33">
        <v>7</v>
      </c>
      <c r="AF218" s="9" t="s">
        <v>28</v>
      </c>
      <c r="AG218" s="9" t="s">
        <v>143</v>
      </c>
      <c r="AH218" s="9">
        <v>43993</v>
      </c>
      <c r="AI218" s="9"/>
      <c r="AJ218" s="9"/>
      <c r="AK218" s="9"/>
      <c r="AL218" s="6">
        <v>44138.448310185187</v>
      </c>
      <c r="AM218" s="4">
        <v>0</v>
      </c>
      <c r="AN218" s="4">
        <v>55551</v>
      </c>
      <c r="AO218" s="4" t="s">
        <v>323</v>
      </c>
      <c r="AP218" s="4">
        <v>7</v>
      </c>
      <c r="AQ218" s="4">
        <f>IF(AO218="","",95000+COUNTA($AO$3:AO218))</f>
        <v>95103</v>
      </c>
      <c r="AR218" s="9">
        <v>44023</v>
      </c>
      <c r="AS218" s="6"/>
      <c r="AT218" s="4"/>
      <c r="AU218" s="4"/>
      <c r="AV218" s="4"/>
      <c r="AW218" s="4"/>
      <c r="AX218" s="4"/>
      <c r="AY218" s="4"/>
      <c r="AZ218" s="4" t="str">
        <f>IF(AV218="","",95200+COUNTA($AV$3:AV218))</f>
        <v/>
      </c>
      <c r="BA218" s="4"/>
      <c r="BB218" s="6"/>
      <c r="BC218" s="4"/>
      <c r="BD218" s="4"/>
      <c r="BE218" s="4"/>
      <c r="BF218" s="4"/>
      <c r="BG218" s="4"/>
      <c r="BH218" s="9"/>
      <c r="BI218" s="9"/>
      <c r="BJ218" s="100">
        <v>44140.706956018519</v>
      </c>
      <c r="BK218" s="101" t="str">
        <f t="shared" si="138"/>
        <v>55551</v>
      </c>
      <c r="BL218" s="101">
        <f t="shared" si="139"/>
        <v>0</v>
      </c>
      <c r="BM218" s="101">
        <f>IF(BQ218="","",COUNTA($BQ$3:BQ218))</f>
        <v>202</v>
      </c>
      <c r="BN218" s="101" t="str">
        <f t="shared" si="140"/>
        <v>2TH 3       S</v>
      </c>
      <c r="BO218" s="101">
        <f t="shared" si="141"/>
        <v>7</v>
      </c>
      <c r="BP218" s="101" t="str">
        <f t="shared" si="142"/>
        <v>S</v>
      </c>
      <c r="BQ218" s="101" t="s">
        <v>221</v>
      </c>
      <c r="BR218" s="102">
        <f t="shared" si="143"/>
        <v>44023</v>
      </c>
      <c r="BS218" s="102" t="str">
        <f t="shared" si="144"/>
        <v/>
      </c>
      <c r="BT218" s="102" t="str">
        <f t="shared" si="145"/>
        <v/>
      </c>
      <c r="BU218" s="102" t="str">
        <f t="shared" si="146"/>
        <v/>
      </c>
      <c r="BV218" s="101" t="str">
        <f t="shared" si="147"/>
        <v/>
      </c>
      <c r="BW218" s="101" t="str">
        <f t="shared" si="148"/>
        <v/>
      </c>
      <c r="BX218" s="103">
        <v>1</v>
      </c>
      <c r="BY218" s="101" t="str">
        <f t="shared" si="149"/>
        <v>2TH 3       S</v>
      </c>
      <c r="BZ218" s="6">
        <f t="shared" si="125"/>
        <v>44160.640208333331</v>
      </c>
      <c r="CA218" s="4">
        <f t="shared" si="126"/>
        <v>362</v>
      </c>
      <c r="CB218" s="4">
        <f t="shared" si="127"/>
        <v>55551</v>
      </c>
      <c r="CC218" s="4">
        <f t="shared" si="128"/>
        <v>0</v>
      </c>
      <c r="CD218" s="4">
        <f>IF(E218=15,IF(F218="S","",N219),IF(E218=11,IF(F218="P","",N217),IF(BX218="",IF(N218="","",N218),IF(BX218=2,"",IF(OR(BX218=0),100000+COUNTIF(BX$3:BX218,0),IF(N218="","",N218))))))</f>
        <v>94191</v>
      </c>
      <c r="CE218" s="4" t="str">
        <f t="shared" si="123"/>
        <v>2TH 3       S</v>
      </c>
      <c r="CF218" s="4">
        <f t="shared" si="124"/>
        <v>7</v>
      </c>
      <c r="CG218" s="4">
        <f t="shared" si="129"/>
        <v>0</v>
      </c>
      <c r="CH218" s="9">
        <f t="shared" si="130"/>
        <v>44023</v>
      </c>
      <c r="CI218" s="9" t="str">
        <f t="shared" si="131"/>
        <v/>
      </c>
      <c r="CJ218" s="9" t="str">
        <f t="shared" si="132"/>
        <v/>
      </c>
      <c r="CK218" s="4" t="str">
        <f t="shared" si="133"/>
        <v/>
      </c>
      <c r="CL218" s="4" t="str">
        <f t="shared" si="134"/>
        <v/>
      </c>
      <c r="CM218" s="4" t="str">
        <f t="shared" si="135"/>
        <v/>
      </c>
      <c r="CN218" s="4">
        <f>IF($E218=15,IF($F218="S","",IF(X219=0,"",X219)),IF($E218=11,IF($F218="P","",IF(X217=0,"",X217)),IF($BX218="",IF(X218="","",X218),IF($BX218=2,"",IF(OR($BX218=0),IF(A218="T_Tosai",101000+COUNTIF($BX$3:$BX218,0),""),IF(X218="","",X218))))))</f>
        <v>94625</v>
      </c>
      <c r="CO218" s="4" t="str">
        <f>IF($E218=15,IF($F218="S","",IF(Y219=0,"",Y219)),IF($E218=11,IF($F218="P","",IF(Y217=0,"",Y217)),IF($BX218="",IF(Y218="","",Y218),IF($BX218=2,"",IF(OR($BX218=0),IF(A218="T_Kyokyu",102000+COUNTIF($BX$3:$BX218,0),""),IF(Y218="","",Y218))))))</f>
        <v/>
      </c>
      <c r="CP218" s="4" t="str">
        <f>IF($E218=15,IF($F218="S","",IF(Z219=0,"",Z219)),IF($E218=11,IF($F218="P","",IF(Z217=0,"",Z217)),IF($BX218="",IF(Z218="","",Z218),IF($BX218=2,"",IF(OR($BX218=0),IF(B218="T_Sogumi",103000+COUNTIF($BX$3:$BX218,0),""),IF(Z218="","",Z218))))))</f>
        <v/>
      </c>
    </row>
    <row r="219" spans="1:94">
      <c r="A219" s="7" t="s">
        <v>71</v>
      </c>
      <c r="B219" s="49" t="s">
        <v>31</v>
      </c>
      <c r="C219" s="49" t="s">
        <v>210</v>
      </c>
      <c r="D219" s="49" t="s">
        <v>31</v>
      </c>
      <c r="E219" s="3">
        <v>8</v>
      </c>
      <c r="F219" s="3" t="s">
        <v>26</v>
      </c>
      <c r="G219" s="3" t="s">
        <v>31</v>
      </c>
      <c r="H219" s="3" t="s">
        <v>36</v>
      </c>
      <c r="I219" s="16" t="s">
        <v>70</v>
      </c>
      <c r="J219" s="5">
        <v>44139.704409722224</v>
      </c>
      <c r="K219" s="3">
        <v>362</v>
      </c>
      <c r="L219" s="3">
        <v>55551</v>
      </c>
      <c r="M219" s="3">
        <v>0</v>
      </c>
      <c r="N219" s="3">
        <f>IF(AD219="","",94000+COUNTA($AD$3:AD219))</f>
        <v>94192</v>
      </c>
      <c r="O219" s="3" t="s">
        <v>324</v>
      </c>
      <c r="P219" s="3">
        <v>7</v>
      </c>
      <c r="Q219" s="3">
        <v>0</v>
      </c>
      <c r="R219" s="8">
        <v>43994</v>
      </c>
      <c r="S219" s="8"/>
      <c r="T219" s="8"/>
      <c r="U219" s="3"/>
      <c r="V219" s="3"/>
      <c r="W219" s="3"/>
      <c r="X219" s="36">
        <f>IF(R219="","",94500+COUNTA($R$3:R219))</f>
        <v>94626</v>
      </c>
      <c r="Y219" s="36"/>
      <c r="Z219" s="36" t="str">
        <f>IF(T219="","",97500+COUNTA($T$3:T219))</f>
        <v/>
      </c>
      <c r="AA219" s="5">
        <v>44139.704409722224</v>
      </c>
      <c r="AB219" s="36">
        <f t="shared" ref="AB219:AB235" si="150">IF(LEN(AD219)&gt;3,1001,"")</f>
        <v>1001</v>
      </c>
      <c r="AC219" s="36">
        <f>IF(AB219="","",COUNTIF($AB$3:AB219,1001))</f>
        <v>172</v>
      </c>
      <c r="AD219" s="8" t="s">
        <v>324</v>
      </c>
      <c r="AE219" s="36">
        <v>7</v>
      </c>
      <c r="AF219" s="8" t="s">
        <v>26</v>
      </c>
      <c r="AG219" s="8" t="s">
        <v>143</v>
      </c>
      <c r="AH219" s="8">
        <v>43994</v>
      </c>
      <c r="AI219" s="8"/>
      <c r="AJ219" s="8"/>
      <c r="AK219" s="8"/>
      <c r="AL219" s="5"/>
      <c r="AM219" s="3"/>
      <c r="AN219" s="3"/>
      <c r="AO219" s="3"/>
      <c r="AP219" s="3"/>
      <c r="AQ219" s="3" t="str">
        <f>IF(AO219="","",95000+COUNTA($AO$3:AO219))</f>
        <v/>
      </c>
      <c r="AR219" s="8"/>
      <c r="AS219" s="5"/>
      <c r="AT219" s="3"/>
      <c r="AU219" s="3"/>
      <c r="AV219" s="3"/>
      <c r="AW219" s="3"/>
      <c r="AX219" s="3"/>
      <c r="AY219" s="3"/>
      <c r="AZ219" s="3" t="str">
        <f>IF(AV219="","",95200+COUNTA($AV$3:AV219))</f>
        <v/>
      </c>
      <c r="BA219" s="3"/>
      <c r="BB219" s="5"/>
      <c r="BC219" s="3"/>
      <c r="BD219" s="3"/>
      <c r="BE219" s="3"/>
      <c r="BF219" s="3"/>
      <c r="BG219" s="3"/>
      <c r="BH219" s="8"/>
      <c r="BI219" s="8"/>
      <c r="BJ219" s="96">
        <v>44140.706956018519</v>
      </c>
      <c r="BK219" s="97" t="str">
        <f t="shared" si="138"/>
        <v>55551</v>
      </c>
      <c r="BL219" s="97">
        <f t="shared" si="139"/>
        <v>0</v>
      </c>
      <c r="BM219" s="97">
        <f>IF(BQ219="","",COUNTA($BQ$3:BQ219))</f>
        <v>203</v>
      </c>
      <c r="BN219" s="97" t="str">
        <f t="shared" si="140"/>
        <v>2TH 4       P</v>
      </c>
      <c r="BO219" s="97">
        <f t="shared" si="141"/>
        <v>7</v>
      </c>
      <c r="BP219" s="97" t="str">
        <f t="shared" si="142"/>
        <v>P</v>
      </c>
      <c r="BQ219" s="97" t="s">
        <v>215</v>
      </c>
      <c r="BR219" s="98" t="str">
        <f t="shared" si="143"/>
        <v/>
      </c>
      <c r="BS219" s="98" t="str">
        <f t="shared" si="144"/>
        <v/>
      </c>
      <c r="BT219" s="98" t="str">
        <f t="shared" si="145"/>
        <v/>
      </c>
      <c r="BU219" s="98" t="str">
        <f t="shared" si="146"/>
        <v/>
      </c>
      <c r="BV219" s="97" t="str">
        <f t="shared" si="147"/>
        <v/>
      </c>
      <c r="BW219" s="97" t="str">
        <f t="shared" si="148"/>
        <v/>
      </c>
      <c r="BX219" s="99">
        <v>2</v>
      </c>
      <c r="BY219" s="97" t="str">
        <f t="shared" si="149"/>
        <v/>
      </c>
      <c r="BZ219" s="5" t="str">
        <f t="shared" si="125"/>
        <v/>
      </c>
      <c r="CA219" s="3" t="str">
        <f t="shared" si="126"/>
        <v/>
      </c>
      <c r="CB219" s="3" t="str">
        <f t="shared" si="127"/>
        <v/>
      </c>
      <c r="CC219" s="3" t="str">
        <f t="shared" si="128"/>
        <v/>
      </c>
      <c r="CD219" s="3" t="str">
        <f>IF(E219=15,IF(F219="S","",N220),IF(E219=11,IF(F219="P","",N218),IF(BX219="",IF(N219="","",N219),IF(BX219=2,"",IF(OR(BX219=0),100000+COUNTIF(BX$3:BX219,0),IF(N219="","",N219))))))</f>
        <v/>
      </c>
      <c r="CE219" s="3" t="str">
        <f t="shared" si="123"/>
        <v/>
      </c>
      <c r="CF219" s="3" t="str">
        <f t="shared" si="124"/>
        <v/>
      </c>
      <c r="CG219" s="3" t="str">
        <f t="shared" si="129"/>
        <v/>
      </c>
      <c r="CH219" s="8" t="str">
        <f t="shared" si="130"/>
        <v/>
      </c>
      <c r="CI219" s="8" t="str">
        <f t="shared" si="131"/>
        <v/>
      </c>
      <c r="CJ219" s="8" t="str">
        <f t="shared" si="132"/>
        <v/>
      </c>
      <c r="CK219" s="3" t="str">
        <f t="shared" si="133"/>
        <v/>
      </c>
      <c r="CL219" s="3" t="str">
        <f t="shared" si="134"/>
        <v/>
      </c>
      <c r="CM219" s="3" t="str">
        <f t="shared" si="135"/>
        <v/>
      </c>
      <c r="CN219" s="3" t="str">
        <f>IF($E219=15,IF($F219="S","",IF(X220=0,"",X220)),IF($E219=11,IF($F219="P","",IF(X218=0,"",X218)),IF($BX219="",IF(X219="","",X219),IF($BX219=2,"",IF(OR($BX219=0),IF(A219="T_Tosai",101000+COUNTIF($BX$3:$BX219,0),""),IF(X219="","",X219))))))</f>
        <v/>
      </c>
      <c r="CO219" s="3" t="str">
        <f>IF($E219=15,IF($F219="S","",IF(Y220=0,"",Y220)),IF($E219=11,IF($F219="P","",IF(Y218=0,"",Y218)),IF($BX219="",IF(Y219="","",Y219),IF($BX219=2,"",IF(OR($BX219=0),IF(A219="T_Kyokyu",102000+COUNTIF($BX$3:$BX219,0),""),IF(Y219="","",Y219))))))</f>
        <v/>
      </c>
      <c r="CP219" s="3" t="str">
        <f>IF($E219=15,IF($F219="S","",IF(Z220=0,"",Z220)),IF($E219=11,IF($F219="P","",IF(Z218=0,"",Z218)),IF($BX219="",IF(Z219="","",Z219),IF($BX219=2,"",IF(OR($BX219=0),IF(B219="T_Sogumi",103000+COUNTIF($BX$3:$BX219,0),""),IF(Z219="","",Z219))))))</f>
        <v/>
      </c>
    </row>
    <row r="220" spans="1:94">
      <c r="A220" s="7" t="s">
        <v>71</v>
      </c>
      <c r="B220" s="49" t="s">
        <v>31</v>
      </c>
      <c r="C220" s="49" t="s">
        <v>210</v>
      </c>
      <c r="D220" s="49" t="s">
        <v>31</v>
      </c>
      <c r="E220" s="4">
        <v>8</v>
      </c>
      <c r="F220" s="4" t="s">
        <v>28</v>
      </c>
      <c r="G220" s="4"/>
      <c r="H220" s="4"/>
      <c r="I220" s="17" t="s">
        <v>70</v>
      </c>
      <c r="J220" s="6">
        <v>44139.704409722224</v>
      </c>
      <c r="K220" s="4">
        <v>362</v>
      </c>
      <c r="L220" s="4">
        <v>55551</v>
      </c>
      <c r="M220" s="4">
        <v>0</v>
      </c>
      <c r="N220" s="4">
        <f>IF(AD220="","",94000+COUNTA($AD$3:AD220))</f>
        <v>94193</v>
      </c>
      <c r="O220" s="4" t="s">
        <v>325</v>
      </c>
      <c r="P220" s="4">
        <v>7</v>
      </c>
      <c r="Q220" s="4">
        <v>0</v>
      </c>
      <c r="R220" s="9">
        <v>43994</v>
      </c>
      <c r="S220" s="9"/>
      <c r="T220" s="9"/>
      <c r="U220" s="4"/>
      <c r="V220" s="4"/>
      <c r="W220" s="4"/>
      <c r="X220" s="33">
        <f>IF(R220="","",94500+COUNTA($R$3:R220))</f>
        <v>94627</v>
      </c>
      <c r="Y220" s="33"/>
      <c r="Z220" s="33" t="str">
        <f>IF(T220="","",97500+COUNTA($T$3:T220))</f>
        <v/>
      </c>
      <c r="AA220" s="6">
        <v>44139.704409722224</v>
      </c>
      <c r="AB220" s="33">
        <f t="shared" si="150"/>
        <v>1001</v>
      </c>
      <c r="AC220" s="33">
        <f>IF(AB220="","",COUNTIF($AB$3:AB220,1001))</f>
        <v>173</v>
      </c>
      <c r="AD220" s="9" t="s">
        <v>325</v>
      </c>
      <c r="AE220" s="33">
        <v>7</v>
      </c>
      <c r="AF220" s="9" t="s">
        <v>28</v>
      </c>
      <c r="AG220" s="9" t="s">
        <v>143</v>
      </c>
      <c r="AH220" s="9">
        <v>43994</v>
      </c>
      <c r="AI220" s="9"/>
      <c r="AJ220" s="9"/>
      <c r="AK220" s="9"/>
      <c r="AL220" s="6"/>
      <c r="AM220" s="4"/>
      <c r="AN220" s="4"/>
      <c r="AO220" s="4"/>
      <c r="AP220" s="4"/>
      <c r="AQ220" s="4" t="str">
        <f>IF(AO220="","",95000+COUNTA($AO$3:AO220))</f>
        <v/>
      </c>
      <c r="AR220" s="9"/>
      <c r="AS220" s="6"/>
      <c r="AT220" s="4"/>
      <c r="AU220" s="4"/>
      <c r="AV220" s="4"/>
      <c r="AW220" s="4"/>
      <c r="AX220" s="4"/>
      <c r="AY220" s="4"/>
      <c r="AZ220" s="4" t="str">
        <f>IF(AV220="","",95200+COUNTA($AV$3:AV220))</f>
        <v/>
      </c>
      <c r="BA220" s="4"/>
      <c r="BB220" s="6"/>
      <c r="BC220" s="4"/>
      <c r="BD220" s="4"/>
      <c r="BE220" s="4"/>
      <c r="BF220" s="4"/>
      <c r="BG220" s="4"/>
      <c r="BH220" s="9"/>
      <c r="BI220" s="9"/>
      <c r="BJ220" s="100">
        <v>44140.706956018519</v>
      </c>
      <c r="BK220" s="101" t="str">
        <f t="shared" si="138"/>
        <v>55551</v>
      </c>
      <c r="BL220" s="101">
        <f t="shared" si="139"/>
        <v>0</v>
      </c>
      <c r="BM220" s="101">
        <f>IF(BQ220="","",COUNTA($BQ$3:BQ220))</f>
        <v>204</v>
      </c>
      <c r="BN220" s="101" t="str">
        <f t="shared" si="140"/>
        <v>2TH 4       S</v>
      </c>
      <c r="BO220" s="101">
        <f t="shared" si="141"/>
        <v>7</v>
      </c>
      <c r="BP220" s="101" t="str">
        <f t="shared" si="142"/>
        <v>S</v>
      </c>
      <c r="BQ220" s="101" t="s">
        <v>215</v>
      </c>
      <c r="BR220" s="102" t="str">
        <f t="shared" si="143"/>
        <v/>
      </c>
      <c r="BS220" s="102" t="str">
        <f t="shared" si="144"/>
        <v/>
      </c>
      <c r="BT220" s="102" t="str">
        <f t="shared" si="145"/>
        <v/>
      </c>
      <c r="BU220" s="102" t="str">
        <f t="shared" si="146"/>
        <v/>
      </c>
      <c r="BV220" s="101" t="str">
        <f t="shared" si="147"/>
        <v/>
      </c>
      <c r="BW220" s="101" t="str">
        <f t="shared" si="148"/>
        <v/>
      </c>
      <c r="BX220" s="103">
        <v>2</v>
      </c>
      <c r="BY220" s="101" t="str">
        <f t="shared" si="149"/>
        <v/>
      </c>
      <c r="BZ220" s="6" t="str">
        <f t="shared" si="125"/>
        <v/>
      </c>
      <c r="CA220" s="4" t="str">
        <f t="shared" si="126"/>
        <v/>
      </c>
      <c r="CB220" s="4" t="str">
        <f t="shared" si="127"/>
        <v/>
      </c>
      <c r="CC220" s="4" t="str">
        <f t="shared" si="128"/>
        <v/>
      </c>
      <c r="CD220" s="4" t="str">
        <f>IF(E220=15,IF(F220="S","",N221),IF(E220=11,IF(F220="P","",N219),IF(BX220="",IF(N220="","",N220),IF(BX220=2,"",IF(OR(BX220=0),100000+COUNTIF(BX$3:BX220,0),IF(N220="","",N220))))))</f>
        <v/>
      </c>
      <c r="CE220" s="4" t="str">
        <f t="shared" si="123"/>
        <v/>
      </c>
      <c r="CF220" s="4" t="str">
        <f t="shared" si="124"/>
        <v/>
      </c>
      <c r="CG220" s="4" t="str">
        <f t="shared" si="129"/>
        <v/>
      </c>
      <c r="CH220" s="9" t="str">
        <f t="shared" si="130"/>
        <v/>
      </c>
      <c r="CI220" s="9" t="str">
        <f t="shared" si="131"/>
        <v/>
      </c>
      <c r="CJ220" s="9" t="str">
        <f t="shared" si="132"/>
        <v/>
      </c>
      <c r="CK220" s="4" t="str">
        <f t="shared" si="133"/>
        <v/>
      </c>
      <c r="CL220" s="4" t="str">
        <f t="shared" si="134"/>
        <v/>
      </c>
      <c r="CM220" s="4" t="str">
        <f t="shared" si="135"/>
        <v/>
      </c>
      <c r="CN220" s="4" t="str">
        <f>IF($E220=15,IF($F220="S","",IF(X221=0,"",X221)),IF($E220=11,IF($F220="P","",IF(X219=0,"",X219)),IF($BX220="",IF(X220="","",X220),IF($BX220=2,"",IF(OR($BX220=0),IF(A220="T_Tosai",101000+COUNTIF($BX$3:$BX220,0),""),IF(X220="","",X220))))))</f>
        <v/>
      </c>
      <c r="CO220" s="4" t="str">
        <f>IF($E220=15,IF($F220="S","",IF(Y221=0,"",Y221)),IF($E220=11,IF($F220="P","",IF(Y219=0,"",Y219)),IF($BX220="",IF(Y220="","",Y220),IF($BX220=2,"",IF(OR($BX220=0),IF(A220="T_Kyokyu",102000+COUNTIF($BX$3:$BX220,0),""),IF(Y220="","",Y220))))))</f>
        <v/>
      </c>
      <c r="CP220" s="4" t="str">
        <f>IF($E220=15,IF($F220="S","",IF(Z221=0,"",Z221)),IF($E220=11,IF($F220="P","",IF(Z219=0,"",Z219)),IF($BX220="",IF(Z220="","",Z220),IF($BX220=2,"",IF(OR($BX220=0),IF(B220="T_Sogumi",103000+COUNTIF($BX$3:$BX220,0),""),IF(Z220="","",Z220))))))</f>
        <v/>
      </c>
    </row>
    <row r="221" spans="1:94">
      <c r="A221" s="7" t="s">
        <v>71</v>
      </c>
      <c r="B221" s="49" t="s">
        <v>31</v>
      </c>
      <c r="C221" s="49" t="s">
        <v>210</v>
      </c>
      <c r="D221" s="49" t="s">
        <v>31</v>
      </c>
      <c r="E221" s="2">
        <v>9</v>
      </c>
      <c r="F221" s="2" t="s">
        <v>26</v>
      </c>
      <c r="G221" s="2" t="s">
        <v>25</v>
      </c>
      <c r="H221" s="2" t="s">
        <v>37</v>
      </c>
      <c r="I221" s="14" t="s">
        <v>69</v>
      </c>
      <c r="J221" s="12">
        <v>44139.704409722224</v>
      </c>
      <c r="K221" s="2">
        <v>362</v>
      </c>
      <c r="L221" s="2">
        <v>55551</v>
      </c>
      <c r="M221" s="2">
        <v>0</v>
      </c>
      <c r="N221" s="2">
        <f>IF(AD221="","",94000+COUNTA($AD$3:AD221))</f>
        <v>94194</v>
      </c>
      <c r="O221" s="2" t="s">
        <v>326</v>
      </c>
      <c r="P221" s="2">
        <v>7</v>
      </c>
      <c r="Q221" s="2">
        <v>0</v>
      </c>
      <c r="R221" s="10">
        <v>43994</v>
      </c>
      <c r="S221" s="10"/>
      <c r="T221" s="10"/>
      <c r="U221" s="2"/>
      <c r="V221" s="2"/>
      <c r="W221" s="2"/>
      <c r="X221" s="35">
        <f>IF(R221="","",94500+COUNTA($R$3:R221))</f>
        <v>94628</v>
      </c>
      <c r="Y221" s="35"/>
      <c r="Z221" s="35" t="str">
        <f>IF(T221="","",97500+COUNTA($T$3:T221))</f>
        <v/>
      </c>
      <c r="AA221" s="12">
        <v>44139.704409722224</v>
      </c>
      <c r="AB221" s="35">
        <f t="shared" si="150"/>
        <v>1001</v>
      </c>
      <c r="AC221" s="35">
        <f>IF(AB221="","",COUNTIF($AB$3:AB221,1001))</f>
        <v>174</v>
      </c>
      <c r="AD221" s="10" t="s">
        <v>326</v>
      </c>
      <c r="AE221" s="35">
        <v>7</v>
      </c>
      <c r="AF221" s="10" t="s">
        <v>26</v>
      </c>
      <c r="AG221" s="10" t="s">
        <v>143</v>
      </c>
      <c r="AH221" s="10">
        <v>43994</v>
      </c>
      <c r="AI221" s="10"/>
      <c r="AJ221" s="10"/>
      <c r="AK221" s="10"/>
      <c r="AL221" s="12">
        <v>44138.448310185187</v>
      </c>
      <c r="AM221" s="2">
        <v>0</v>
      </c>
      <c r="AN221" s="2">
        <v>55551</v>
      </c>
      <c r="AO221" s="2" t="s">
        <v>342</v>
      </c>
      <c r="AP221" s="2">
        <v>7</v>
      </c>
      <c r="AQ221" s="2">
        <f>IF(AO221="","",95000+COUNTA($AO$3:AO221))</f>
        <v>95104</v>
      </c>
      <c r="AR221" s="10">
        <v>44024</v>
      </c>
      <c r="AS221" s="12"/>
      <c r="AT221" s="2"/>
      <c r="AU221" s="2"/>
      <c r="AV221" s="2"/>
      <c r="AW221" s="2"/>
      <c r="AX221" s="2"/>
      <c r="AY221" s="2"/>
      <c r="AZ221" s="2" t="str">
        <f>IF(AV221="","",95200+COUNTA($AV$3:AV221))</f>
        <v/>
      </c>
      <c r="BA221" s="2"/>
      <c r="BB221" s="12"/>
      <c r="BC221" s="2"/>
      <c r="BD221" s="2"/>
      <c r="BE221" s="2"/>
      <c r="BF221" s="2"/>
      <c r="BG221" s="2"/>
      <c r="BH221" s="10"/>
      <c r="BI221" s="10"/>
      <c r="BJ221" s="89">
        <v>44140.706956018519</v>
      </c>
      <c r="BK221" s="90" t="str">
        <f t="shared" si="138"/>
        <v>55551</v>
      </c>
      <c r="BL221" s="90">
        <f t="shared" si="139"/>
        <v>0</v>
      </c>
      <c r="BM221" s="90">
        <f>IF(BQ221="","",COUNTA($BQ$3:BQ221))</f>
        <v>205</v>
      </c>
      <c r="BN221" s="90" t="str">
        <f t="shared" si="140"/>
        <v>2TH 5       C</v>
      </c>
      <c r="BO221" s="90">
        <f t="shared" si="141"/>
        <v>7</v>
      </c>
      <c r="BP221" s="90" t="str">
        <f t="shared" si="142"/>
        <v>C</v>
      </c>
      <c r="BQ221" s="90" t="s">
        <v>220</v>
      </c>
      <c r="BR221" s="91">
        <f t="shared" si="143"/>
        <v>44024</v>
      </c>
      <c r="BS221" s="91" t="str">
        <f t="shared" si="144"/>
        <v/>
      </c>
      <c r="BT221" s="91" t="str">
        <f t="shared" si="145"/>
        <v/>
      </c>
      <c r="BU221" s="91" t="str">
        <f t="shared" si="146"/>
        <v/>
      </c>
      <c r="BV221" s="90" t="str">
        <f t="shared" si="147"/>
        <v/>
      </c>
      <c r="BW221" s="90" t="str">
        <f t="shared" si="148"/>
        <v/>
      </c>
      <c r="BX221" s="84">
        <v>1</v>
      </c>
      <c r="BY221" s="90" t="str">
        <f t="shared" si="149"/>
        <v>2TH 5       P</v>
      </c>
      <c r="BZ221" s="12">
        <f t="shared" si="125"/>
        <v>44160.640208333331</v>
      </c>
      <c r="CA221" s="2">
        <f t="shared" si="126"/>
        <v>362</v>
      </c>
      <c r="CB221" s="2">
        <f t="shared" si="127"/>
        <v>55551</v>
      </c>
      <c r="CC221" s="2">
        <f t="shared" si="128"/>
        <v>0</v>
      </c>
      <c r="CD221" s="2">
        <f>IF(E221=15,IF(F221="S","",N222),IF(E221=11,IF(F221="P","",N220),IF(BX221="",IF(N221="","",N221),IF(BX221=2,"",IF(OR(BX221=0),100000+COUNTIF(BX$3:BX221,0),IF(N221="","",N221))))))</f>
        <v>94194</v>
      </c>
      <c r="CE221" s="2" t="str">
        <f t="shared" si="123"/>
        <v>2TH 5       C</v>
      </c>
      <c r="CF221" s="2">
        <f t="shared" si="124"/>
        <v>7</v>
      </c>
      <c r="CG221" s="2">
        <f t="shared" si="129"/>
        <v>0</v>
      </c>
      <c r="CH221" s="10">
        <f t="shared" si="130"/>
        <v>44024</v>
      </c>
      <c r="CI221" s="10" t="str">
        <f t="shared" si="131"/>
        <v/>
      </c>
      <c r="CJ221" s="10" t="str">
        <f t="shared" si="132"/>
        <v/>
      </c>
      <c r="CK221" s="2" t="str">
        <f t="shared" si="133"/>
        <v/>
      </c>
      <c r="CL221" s="2" t="str">
        <f t="shared" si="134"/>
        <v/>
      </c>
      <c r="CM221" s="2" t="str">
        <f t="shared" si="135"/>
        <v/>
      </c>
      <c r="CN221" s="2">
        <f>IF($E221=15,IF($F221="S","",IF(X222=0,"",X222)),IF($E221=11,IF($F221="P","",IF(X220=0,"",X220)),IF($BX221="",IF(X221="","",X221),IF($BX221=2,"",IF(OR($BX221=0),IF(A221="T_Tosai",101000+COUNTIF($BX$3:$BX221,0),""),IF(X221="","",X221))))))</f>
        <v>94628</v>
      </c>
      <c r="CO221" s="2" t="str">
        <f>IF($E221=15,IF($F221="S","",IF(Y222=0,"",Y222)),IF($E221=11,IF($F221="P","",IF(Y220=0,"",Y220)),IF($BX221="",IF(Y221="","",Y221),IF($BX221=2,"",IF(OR($BX221=0),IF(A221="T_Kyokyu",102000+COUNTIF($BX$3:$BX221,0),""),IF(Y221="","",Y221))))))</f>
        <v/>
      </c>
      <c r="CP221" s="2" t="str">
        <f>IF($E221=15,IF($F221="S","",IF(Z222=0,"",Z222)),IF($E221=11,IF($F221="P","",IF(Z220=0,"",Z220)),IF($BX221="",IF(Z221="","",Z221),IF($BX221=2,"",IF(OR($BX221=0),IF(B221="T_Sogumi",103000+COUNTIF($BX$3:$BX221,0),""),IF(Z221="","",Z221))))))</f>
        <v/>
      </c>
    </row>
    <row r="222" spans="1:94">
      <c r="A222" s="7" t="s">
        <v>71</v>
      </c>
      <c r="B222" s="49" t="s">
        <v>31</v>
      </c>
      <c r="C222" s="49" t="s">
        <v>210</v>
      </c>
      <c r="D222" s="49" t="s">
        <v>31</v>
      </c>
      <c r="E222" s="3">
        <v>10</v>
      </c>
      <c r="F222" s="3" t="s">
        <v>26</v>
      </c>
      <c r="G222" s="3" t="s">
        <v>26</v>
      </c>
      <c r="H222" s="3" t="s">
        <v>38</v>
      </c>
      <c r="I222" s="16" t="s">
        <v>69</v>
      </c>
      <c r="J222" s="5">
        <v>44139.704409722224</v>
      </c>
      <c r="K222" s="3">
        <v>362</v>
      </c>
      <c r="L222" s="3">
        <v>55551</v>
      </c>
      <c r="M222" s="3">
        <v>0</v>
      </c>
      <c r="N222" s="3">
        <f>IF(AD222="","",94000+COUNTA($AD$3:AD222))</f>
        <v>94195</v>
      </c>
      <c r="O222" s="3" t="s">
        <v>322</v>
      </c>
      <c r="P222" s="3">
        <v>6</v>
      </c>
      <c r="Q222" s="3">
        <v>0</v>
      </c>
      <c r="R222" s="8">
        <v>43995</v>
      </c>
      <c r="S222" s="8"/>
      <c r="T222" s="8"/>
      <c r="U222" s="3"/>
      <c r="V222" s="3"/>
      <c r="W222" s="3"/>
      <c r="X222" s="36">
        <f>IF(R222="","",94500+COUNTA($R$3:R222))</f>
        <v>94629</v>
      </c>
      <c r="Y222" s="36"/>
      <c r="Z222" s="36" t="str">
        <f>IF(T222="","",97500+COUNTA($T$3:T222))</f>
        <v/>
      </c>
      <c r="AA222" s="5">
        <v>44139.704409722224</v>
      </c>
      <c r="AB222" s="36">
        <f t="shared" si="150"/>
        <v>1001</v>
      </c>
      <c r="AC222" s="36">
        <f>IF(AB222="","",COUNTIF($AB$3:AB222,1001))</f>
        <v>175</v>
      </c>
      <c r="AD222" s="8" t="s">
        <v>322</v>
      </c>
      <c r="AE222" s="36">
        <v>6</v>
      </c>
      <c r="AF222" s="8" t="s">
        <v>26</v>
      </c>
      <c r="AG222" s="8" t="s">
        <v>143</v>
      </c>
      <c r="AH222" s="8">
        <v>43995</v>
      </c>
      <c r="AI222" s="8"/>
      <c r="AJ222" s="8"/>
      <c r="AK222" s="8"/>
      <c r="AL222" s="5">
        <v>44138.448310185187</v>
      </c>
      <c r="AM222" s="3">
        <v>0</v>
      </c>
      <c r="AN222" s="3">
        <v>55551</v>
      </c>
      <c r="AO222" s="3" t="s">
        <v>322</v>
      </c>
      <c r="AP222" s="3">
        <v>6</v>
      </c>
      <c r="AQ222" s="3">
        <f>IF(AO222="","",95000+COUNTA($AO$3:AO222))</f>
        <v>95105</v>
      </c>
      <c r="AR222" s="8">
        <v>44025</v>
      </c>
      <c r="AS222" s="5"/>
      <c r="AT222" s="3"/>
      <c r="AU222" s="3"/>
      <c r="AV222" s="3"/>
      <c r="AW222" s="3"/>
      <c r="AX222" s="3"/>
      <c r="AY222" s="3"/>
      <c r="AZ222" s="3" t="str">
        <f>IF(AV222="","",95200+COUNTA($AV$3:AV222))</f>
        <v/>
      </c>
      <c r="BA222" s="3"/>
      <c r="BB222" s="5"/>
      <c r="BC222" s="3"/>
      <c r="BD222" s="3"/>
      <c r="BE222" s="3"/>
      <c r="BF222" s="3"/>
      <c r="BG222" s="3"/>
      <c r="BH222" s="8"/>
      <c r="BI222" s="8"/>
      <c r="BJ222" s="96">
        <v>44140.706956018519</v>
      </c>
      <c r="BK222" s="97" t="str">
        <f t="shared" si="138"/>
        <v>55551</v>
      </c>
      <c r="BL222" s="97">
        <f t="shared" si="139"/>
        <v>0</v>
      </c>
      <c r="BM222" s="97">
        <f>IF(BQ222="","",COUNTA($BQ$3:BQ222))</f>
        <v>206</v>
      </c>
      <c r="BN222" s="97" t="str">
        <f t="shared" si="140"/>
        <v>2TH 3       P</v>
      </c>
      <c r="BO222" s="97">
        <f t="shared" si="141"/>
        <v>6</v>
      </c>
      <c r="BP222" s="97" t="str">
        <f t="shared" si="142"/>
        <v>P</v>
      </c>
      <c r="BQ222" s="97" t="s">
        <v>221</v>
      </c>
      <c r="BR222" s="98">
        <f t="shared" si="143"/>
        <v>44025</v>
      </c>
      <c r="BS222" s="98" t="str">
        <f t="shared" si="144"/>
        <v/>
      </c>
      <c r="BT222" s="98" t="str">
        <f t="shared" si="145"/>
        <v/>
      </c>
      <c r="BU222" s="98" t="str">
        <f t="shared" si="146"/>
        <v/>
      </c>
      <c r="BV222" s="97" t="str">
        <f t="shared" si="147"/>
        <v/>
      </c>
      <c r="BW222" s="97" t="str">
        <f t="shared" si="148"/>
        <v/>
      </c>
      <c r="BX222" s="99">
        <v>1</v>
      </c>
      <c r="BY222" s="97" t="str">
        <f t="shared" si="149"/>
        <v>2TH 3       P</v>
      </c>
      <c r="BZ222" s="5">
        <f t="shared" si="125"/>
        <v>44160.640208333331</v>
      </c>
      <c r="CA222" s="3">
        <f t="shared" si="126"/>
        <v>362</v>
      </c>
      <c r="CB222" s="3">
        <f t="shared" si="127"/>
        <v>55551</v>
      </c>
      <c r="CC222" s="3">
        <f t="shared" si="128"/>
        <v>0</v>
      </c>
      <c r="CD222" s="3">
        <f>IF(E222=15,IF(F222="S","",N223),IF(E222=11,IF(F222="P","",N221),IF(BX222="",IF(N222="","",N222),IF(BX222=2,"",IF(OR(BX222=0),100000+COUNTIF(BX$3:BX222,0),IF(N222="","",N222))))))</f>
        <v>94195</v>
      </c>
      <c r="CE222" s="3" t="str">
        <f t="shared" si="123"/>
        <v>2TH 3       P</v>
      </c>
      <c r="CF222" s="3">
        <f t="shared" si="124"/>
        <v>6</v>
      </c>
      <c r="CG222" s="3">
        <f t="shared" si="129"/>
        <v>0</v>
      </c>
      <c r="CH222" s="8">
        <f t="shared" si="130"/>
        <v>44025</v>
      </c>
      <c r="CI222" s="8" t="str">
        <f t="shared" si="131"/>
        <v/>
      </c>
      <c r="CJ222" s="8" t="str">
        <f t="shared" si="132"/>
        <v/>
      </c>
      <c r="CK222" s="3" t="str">
        <f t="shared" si="133"/>
        <v/>
      </c>
      <c r="CL222" s="3" t="str">
        <f t="shared" si="134"/>
        <v/>
      </c>
      <c r="CM222" s="3" t="str">
        <f t="shared" si="135"/>
        <v/>
      </c>
      <c r="CN222" s="3">
        <f>IF($E222=15,IF($F222="S","",IF(X223=0,"",X223)),IF($E222=11,IF($F222="P","",IF(X221=0,"",X221)),IF($BX222="",IF(X222="","",X222),IF($BX222=2,"",IF(OR($BX222=0),IF(A222="T_Tosai",101000+COUNTIF($BX$3:$BX222,0),""),IF(X222="","",X222))))))</f>
        <v>94629</v>
      </c>
      <c r="CO222" s="3" t="str">
        <f>IF($E222=15,IF($F222="S","",IF(Y223=0,"",Y223)),IF($E222=11,IF($F222="P","",IF(Y221=0,"",Y221)),IF($BX222="",IF(Y222="","",Y222),IF($BX222=2,"",IF(OR($BX222=0),IF(A222="T_Kyokyu",102000+COUNTIF($BX$3:$BX222,0),""),IF(Y222="","",Y222))))))</f>
        <v/>
      </c>
      <c r="CP222" s="3" t="str">
        <f>IF($E222=15,IF($F222="S","",IF(Z223=0,"",Z223)),IF($E222=11,IF($F222="P","",IF(Z221=0,"",Z221)),IF($BX222="",IF(Z222="","",Z222),IF($BX222=2,"",IF(OR($BX222=0),IF(B222="T_Sogumi",103000+COUNTIF($BX$3:$BX222,0),""),IF(Z222="","",Z222))))))</f>
        <v/>
      </c>
    </row>
    <row r="223" spans="1:94">
      <c r="A223" s="7" t="s">
        <v>71</v>
      </c>
      <c r="B223" s="49" t="s">
        <v>31</v>
      </c>
      <c r="C223" s="49" t="s">
        <v>210</v>
      </c>
      <c r="D223" s="49" t="s">
        <v>31</v>
      </c>
      <c r="E223" s="4">
        <v>10</v>
      </c>
      <c r="F223" s="4"/>
      <c r="G223" s="4" t="s">
        <v>28</v>
      </c>
      <c r="H223" s="4"/>
      <c r="I223" s="17" t="s">
        <v>70</v>
      </c>
      <c r="J223" s="4"/>
      <c r="K223" s="4"/>
      <c r="L223" s="4"/>
      <c r="M223" s="4"/>
      <c r="N223" s="4" t="str">
        <f>IF(AD223="","",94000+COUNTA($AD$3:AD223))</f>
        <v/>
      </c>
      <c r="O223" s="4"/>
      <c r="P223" s="4"/>
      <c r="Q223" s="4"/>
      <c r="R223" s="9"/>
      <c r="S223" s="9"/>
      <c r="T223" s="9"/>
      <c r="U223" s="4"/>
      <c r="V223" s="4"/>
      <c r="W223" s="4"/>
      <c r="X223" s="33" t="str">
        <f>IF(R223="","",94500+COUNTA($R$3:R223))</f>
        <v/>
      </c>
      <c r="Y223" s="33"/>
      <c r="Z223" s="33" t="str">
        <f>IF(T223="","",97500+COUNTA($T$3:T223))</f>
        <v/>
      </c>
      <c r="AA223" s="6" t="s">
        <v>134</v>
      </c>
      <c r="AB223" s="33" t="str">
        <f t="shared" si="150"/>
        <v/>
      </c>
      <c r="AC223" s="33" t="str">
        <f>IF(AB223="","",COUNTIF($AB$3:AB223,1001))</f>
        <v/>
      </c>
      <c r="AD223" s="9"/>
      <c r="AE223" s="33" t="s">
        <v>134</v>
      </c>
      <c r="AF223" s="9" t="s">
        <v>134</v>
      </c>
      <c r="AG223" s="9" t="s">
        <v>134</v>
      </c>
      <c r="AH223" s="9" t="s">
        <v>134</v>
      </c>
      <c r="AI223" s="9"/>
      <c r="AJ223" s="9"/>
      <c r="AK223" s="9"/>
      <c r="AL223" s="6">
        <v>44138.448310185187</v>
      </c>
      <c r="AM223" s="4">
        <v>0</v>
      </c>
      <c r="AN223" s="4">
        <v>55551</v>
      </c>
      <c r="AO223" s="4" t="s">
        <v>323</v>
      </c>
      <c r="AP223" s="4">
        <v>6</v>
      </c>
      <c r="AQ223" s="4">
        <f>IF(AO223="","",95000+COUNTA($AO$3:AO223))</f>
        <v>95106</v>
      </c>
      <c r="AR223" s="9">
        <v>44026</v>
      </c>
      <c r="AS223" s="6"/>
      <c r="AT223" s="4"/>
      <c r="AU223" s="4"/>
      <c r="AV223" s="4"/>
      <c r="AW223" s="4"/>
      <c r="AX223" s="4"/>
      <c r="AY223" s="4"/>
      <c r="AZ223" s="4" t="str">
        <f>IF(AV223="","",95200+COUNTA($AV$3:AV223))</f>
        <v/>
      </c>
      <c r="BA223" s="4"/>
      <c r="BB223" s="6"/>
      <c r="BC223" s="4"/>
      <c r="BD223" s="4"/>
      <c r="BE223" s="4"/>
      <c r="BF223" s="4"/>
      <c r="BG223" s="4"/>
      <c r="BH223" s="9"/>
      <c r="BI223" s="9"/>
      <c r="BJ223" s="100">
        <v>44140.706956018519</v>
      </c>
      <c r="BK223" s="101" t="str">
        <f t="shared" si="138"/>
        <v>55551</v>
      </c>
      <c r="BL223" s="101">
        <f t="shared" si="139"/>
        <v>0</v>
      </c>
      <c r="BM223" s="101">
        <f>IF(BQ223="","",COUNTA($BQ$3:BQ223))</f>
        <v>207</v>
      </c>
      <c r="BN223" s="101" t="str">
        <f t="shared" si="140"/>
        <v>2TH 3       S</v>
      </c>
      <c r="BO223" s="101">
        <f t="shared" si="141"/>
        <v>6</v>
      </c>
      <c r="BP223" s="101" t="str">
        <f t="shared" si="142"/>
        <v>S</v>
      </c>
      <c r="BQ223" s="101" t="s">
        <v>143</v>
      </c>
      <c r="BR223" s="102">
        <f t="shared" si="143"/>
        <v>44026</v>
      </c>
      <c r="BS223" s="102" t="str">
        <f t="shared" si="144"/>
        <v/>
      </c>
      <c r="BT223" s="102" t="str">
        <f t="shared" si="145"/>
        <v/>
      </c>
      <c r="BU223" s="102" t="str">
        <f t="shared" si="146"/>
        <v/>
      </c>
      <c r="BV223" s="101" t="str">
        <f t="shared" si="147"/>
        <v/>
      </c>
      <c r="BW223" s="101" t="str">
        <f t="shared" si="148"/>
        <v/>
      </c>
      <c r="BX223" s="103">
        <v>0</v>
      </c>
      <c r="BY223" s="101" t="str">
        <f t="shared" si="149"/>
        <v/>
      </c>
      <c r="BZ223" s="6">
        <f t="shared" si="125"/>
        <v>44160.640208333331</v>
      </c>
      <c r="CA223" s="4">
        <f t="shared" si="126"/>
        <v>362</v>
      </c>
      <c r="CB223" s="4">
        <f t="shared" si="127"/>
        <v>55551</v>
      </c>
      <c r="CC223" s="4">
        <f t="shared" si="128"/>
        <v>0</v>
      </c>
      <c r="CD223" s="4">
        <f>IF(E223=15,IF(F223="S","",N224),IF(E223=11,IF(F223="P","",N222),IF(BX223="",IF(N223="","",N223),IF(BX223=2,"",IF(OR(BX223=0),100000+COUNTIF(BX$3:BX223,0),IF(N223="","",N223))))))</f>
        <v>100032</v>
      </c>
      <c r="CE223" s="4" t="str">
        <f t="shared" si="123"/>
        <v>2TH 3       S</v>
      </c>
      <c r="CF223" s="4">
        <f t="shared" si="124"/>
        <v>6</v>
      </c>
      <c r="CG223" s="4">
        <f t="shared" si="129"/>
        <v>0</v>
      </c>
      <c r="CH223" s="9">
        <f t="shared" si="130"/>
        <v>44026</v>
      </c>
      <c r="CI223" s="9" t="str">
        <f t="shared" si="131"/>
        <v/>
      </c>
      <c r="CJ223" s="9" t="str">
        <f t="shared" si="132"/>
        <v/>
      </c>
      <c r="CK223" s="4" t="str">
        <f t="shared" si="133"/>
        <v/>
      </c>
      <c r="CL223" s="4" t="str">
        <f t="shared" si="134"/>
        <v/>
      </c>
      <c r="CM223" s="4" t="str">
        <f t="shared" si="135"/>
        <v/>
      </c>
      <c r="CN223" s="4">
        <f>IF($E223=15,IF($F223="S","",IF(X224=0,"",X224)),IF($E223=11,IF($F223="P","",IF(X222=0,"",X222)),IF($BX223="",IF(X223="","",X223),IF($BX223=2,"",IF(OR($BX223=0),IF(A223="T_Tosai",101000+COUNTIF($BX$3:$BX223,0),""),IF(X223="","",X223))))))</f>
        <v>101032</v>
      </c>
      <c r="CO223" s="4" t="str">
        <f>IF($E223=15,IF($F223="S","",IF(Y224=0,"",Y224)),IF($E223=11,IF($F223="P","",IF(Y222=0,"",Y222)),IF($BX223="",IF(Y223="","",Y223),IF($BX223=2,"",IF(OR($BX223=0),IF(A223="T_Kyokyu",102000+COUNTIF($BX$3:$BX223,0),""),IF(Y223="","",Y223))))))</f>
        <v/>
      </c>
      <c r="CP223" s="4" t="str">
        <f>IF($E223=15,IF($F223="S","",IF(Z224=0,"",Z224)),IF($E223=11,IF($F223="P","",IF(Z222=0,"",Z222)),IF($BX223="",IF(Z223="","",Z223),IF($BX223=2,"",IF(OR($BX223=0),IF(B223="T_Sogumi",103000+COUNTIF($BX$3:$BX223,0),""),IF(Z223="","",Z223))))))</f>
        <v/>
      </c>
    </row>
    <row r="224" spans="1:94">
      <c r="A224" s="7" t="s">
        <v>71</v>
      </c>
      <c r="B224" s="49" t="s">
        <v>31</v>
      </c>
      <c r="C224" s="49" t="s">
        <v>210</v>
      </c>
      <c r="D224" s="49" t="s">
        <v>31</v>
      </c>
      <c r="E224" s="3">
        <v>11</v>
      </c>
      <c r="F224" s="3" t="s">
        <v>26</v>
      </c>
      <c r="G224" s="3" t="s">
        <v>31</v>
      </c>
      <c r="H224" s="3" t="s">
        <v>39</v>
      </c>
      <c r="I224" s="16" t="s">
        <v>70</v>
      </c>
      <c r="J224" s="5">
        <v>44139.704409722224</v>
      </c>
      <c r="K224" s="3">
        <v>362</v>
      </c>
      <c r="L224" s="3">
        <v>55551</v>
      </c>
      <c r="M224" s="3">
        <v>0</v>
      </c>
      <c r="N224" s="3">
        <f>IF(AD224="","",94000+COUNTA($AD$3:AD224))</f>
        <v>94196</v>
      </c>
      <c r="O224" s="3" t="s">
        <v>327</v>
      </c>
      <c r="P224" s="3">
        <v>6</v>
      </c>
      <c r="Q224" s="3">
        <v>0</v>
      </c>
      <c r="R224" s="8">
        <v>43997</v>
      </c>
      <c r="S224" s="8"/>
      <c r="T224" s="8"/>
      <c r="U224" s="3"/>
      <c r="V224" s="3"/>
      <c r="W224" s="3"/>
      <c r="X224" s="36">
        <f>IF(R224="","",94500+COUNTA($R$3:R224))</f>
        <v>94630</v>
      </c>
      <c r="Y224" s="36"/>
      <c r="Z224" s="36" t="str">
        <f>IF(T224="","",97500+COUNTA($T$3:T224))</f>
        <v/>
      </c>
      <c r="AA224" s="5">
        <v>44139.704409722224</v>
      </c>
      <c r="AB224" s="36">
        <f t="shared" si="150"/>
        <v>1001</v>
      </c>
      <c r="AC224" s="36">
        <f>IF(AB224="","",COUNTIF($AB$3:AB224,1001))</f>
        <v>176</v>
      </c>
      <c r="AD224" s="8" t="s">
        <v>327</v>
      </c>
      <c r="AE224" s="36">
        <v>6</v>
      </c>
      <c r="AF224" s="8" t="s">
        <v>26</v>
      </c>
      <c r="AG224" s="8" t="s">
        <v>143</v>
      </c>
      <c r="AH224" s="8">
        <v>43997</v>
      </c>
      <c r="AI224" s="8"/>
      <c r="AJ224" s="8"/>
      <c r="AK224" s="8"/>
      <c r="AL224" s="5"/>
      <c r="AM224" s="3"/>
      <c r="AN224" s="3"/>
      <c r="AO224" s="3"/>
      <c r="AP224" s="3"/>
      <c r="AQ224" s="3" t="str">
        <f>IF(AO224="","",95000+COUNTA($AO$3:AO224))</f>
        <v/>
      </c>
      <c r="AR224" s="8"/>
      <c r="AS224" s="5"/>
      <c r="AT224" s="3"/>
      <c r="AU224" s="3"/>
      <c r="AV224" s="3"/>
      <c r="AW224" s="3"/>
      <c r="AX224" s="3"/>
      <c r="AY224" s="3"/>
      <c r="AZ224" s="3" t="str">
        <f>IF(AV224="","",95200+COUNTA($AV$3:AV224))</f>
        <v/>
      </c>
      <c r="BA224" s="3"/>
      <c r="BB224" s="5"/>
      <c r="BC224" s="3"/>
      <c r="BD224" s="3"/>
      <c r="BE224" s="3"/>
      <c r="BF224" s="3"/>
      <c r="BG224" s="3"/>
      <c r="BH224" s="8"/>
      <c r="BI224" s="8"/>
      <c r="BJ224" s="56"/>
      <c r="BK224" s="26" t="str">
        <f t="shared" si="138"/>
        <v/>
      </c>
      <c r="BL224" s="26" t="str">
        <f t="shared" si="139"/>
        <v/>
      </c>
      <c r="BM224" s="26" t="str">
        <f>IF(BQ224="","",COUNTA($BQ$3:BQ224))</f>
        <v/>
      </c>
      <c r="BN224" s="26" t="str">
        <f t="shared" si="140"/>
        <v/>
      </c>
      <c r="BO224" s="26" t="str">
        <f t="shared" si="141"/>
        <v/>
      </c>
      <c r="BP224" s="26" t="str">
        <f t="shared" si="142"/>
        <v/>
      </c>
      <c r="BQ224" s="26"/>
      <c r="BR224" s="75" t="str">
        <f t="shared" si="143"/>
        <v/>
      </c>
      <c r="BS224" s="75" t="str">
        <f t="shared" si="144"/>
        <v/>
      </c>
      <c r="BT224" s="75" t="str">
        <f t="shared" si="145"/>
        <v/>
      </c>
      <c r="BU224" s="75" t="str">
        <f t="shared" si="146"/>
        <v/>
      </c>
      <c r="BV224" s="26" t="str">
        <f t="shared" si="147"/>
        <v/>
      </c>
      <c r="BW224" s="26" t="str">
        <f t="shared" si="148"/>
        <v/>
      </c>
      <c r="BX224" s="99"/>
      <c r="BY224" s="26" t="str">
        <f t="shared" si="149"/>
        <v/>
      </c>
      <c r="BZ224" s="5" t="str">
        <f t="shared" si="125"/>
        <v/>
      </c>
      <c r="CA224" s="3" t="str">
        <f t="shared" si="126"/>
        <v/>
      </c>
      <c r="CB224" s="3" t="str">
        <f t="shared" si="127"/>
        <v/>
      </c>
      <c r="CC224" s="3" t="str">
        <f t="shared" si="128"/>
        <v/>
      </c>
      <c r="CD224" s="3" t="str">
        <f>IF(E224=15,IF(F224="S","",N225),IF(E224=11,IF(F224="P","",N223),IF(BX224="",IF(N224="","",N224),IF(BX224=2,"",IF(OR(BX224=0),100000+COUNTIF(BX$3:BX224,0),IF(N224="","",N224))))))</f>
        <v/>
      </c>
      <c r="CE224" s="3" t="str">
        <f t="shared" si="123"/>
        <v/>
      </c>
      <c r="CF224" s="3" t="str">
        <f t="shared" si="124"/>
        <v/>
      </c>
      <c r="CG224" s="3" t="str">
        <f t="shared" si="129"/>
        <v/>
      </c>
      <c r="CH224" s="8" t="str">
        <f t="shared" si="130"/>
        <v/>
      </c>
      <c r="CI224" s="8" t="str">
        <f t="shared" si="131"/>
        <v/>
      </c>
      <c r="CJ224" s="8" t="str">
        <f t="shared" si="132"/>
        <v/>
      </c>
      <c r="CK224" s="3" t="str">
        <f t="shared" si="133"/>
        <v/>
      </c>
      <c r="CL224" s="3" t="str">
        <f t="shared" si="134"/>
        <v/>
      </c>
      <c r="CM224" s="3" t="str">
        <f t="shared" si="135"/>
        <v/>
      </c>
      <c r="CN224" s="3" t="str">
        <f>IF($E224=15,IF($F224="S","",IF(X225=0,"",X225)),IF($E224=11,IF($F224="P","",IF(X223=0,"",X223)),IF($BX224="",IF(X224="","",X224),IF($BX224=2,"",IF(OR($BX224=0),IF(A224="T_Tosai",101000+COUNTIF($BX$3:$BX224,0),""),IF(X224="","",X224))))))</f>
        <v/>
      </c>
      <c r="CO224" s="3" t="str">
        <f>IF($E224=15,IF($F224="S","",IF(Y225=0,"",Y225)),IF($E224=11,IF($F224="P","",IF(Y223=0,"",Y223)),IF($BX224="",IF(Y224="","",Y224),IF($BX224=2,"",IF(OR($BX224=0),IF(A224="T_Kyokyu",102000+COUNTIF($BX$3:$BX224,0),""),IF(Y224="","",Y224))))))</f>
        <v/>
      </c>
      <c r="CP224" s="3" t="str">
        <f>IF($E224=15,IF($F224="S","",IF(Z225=0,"",Z225)),IF($E224=11,IF($F224="P","",IF(Z223=0,"",Z223)),IF($BX224="",IF(Z224="","",Z224),IF($BX224=2,"",IF(OR($BX224=0),IF(B224="T_Sogumi",103000+COUNTIF($BX$3:$BX224,0),""),IF(Z224="","",Z224))))))</f>
        <v/>
      </c>
    </row>
    <row r="225" spans="1:94">
      <c r="A225" s="7" t="s">
        <v>71</v>
      </c>
      <c r="B225" s="49" t="s">
        <v>31</v>
      </c>
      <c r="C225" s="49" t="s">
        <v>210</v>
      </c>
      <c r="D225" s="49" t="s">
        <v>31</v>
      </c>
      <c r="E225" s="4">
        <v>11</v>
      </c>
      <c r="F225" s="4" t="s">
        <v>31</v>
      </c>
      <c r="G225" s="4" t="s">
        <v>28</v>
      </c>
      <c r="H225" s="4"/>
      <c r="I225" s="21" t="s">
        <v>69</v>
      </c>
      <c r="J225" s="4"/>
      <c r="K225" s="4"/>
      <c r="L225" s="4"/>
      <c r="M225" s="4"/>
      <c r="N225" s="4" t="str">
        <f>IF(AD225="","",94000+COUNTA($AD$3:AD225))</f>
        <v/>
      </c>
      <c r="O225" s="4"/>
      <c r="P225" s="4"/>
      <c r="Q225" s="4"/>
      <c r="R225" s="9"/>
      <c r="S225" s="9"/>
      <c r="T225" s="9"/>
      <c r="U225" s="4"/>
      <c r="V225" s="4"/>
      <c r="W225" s="4"/>
      <c r="X225" s="33" t="str">
        <f>IF(R225="","",94500+COUNTA($R$3:R225))</f>
        <v/>
      </c>
      <c r="Y225" s="33"/>
      <c r="Z225" s="33" t="str">
        <f>IF(T225="","",97500+COUNTA($T$3:T225))</f>
        <v/>
      </c>
      <c r="AA225" s="6" t="s">
        <v>134</v>
      </c>
      <c r="AB225" s="33" t="str">
        <f t="shared" si="150"/>
        <v/>
      </c>
      <c r="AC225" s="33" t="str">
        <f>IF(AB225="","",COUNTIF($AB$3:AB225,1001))</f>
        <v/>
      </c>
      <c r="AD225" s="9"/>
      <c r="AE225" s="33" t="s">
        <v>134</v>
      </c>
      <c r="AF225" s="9" t="s">
        <v>134</v>
      </c>
      <c r="AG225" s="9" t="s">
        <v>134</v>
      </c>
      <c r="AH225" s="9" t="s">
        <v>134</v>
      </c>
      <c r="AI225" s="9"/>
      <c r="AJ225" s="9"/>
      <c r="AK225" s="9"/>
      <c r="AL225" s="6">
        <v>44138.448310185187</v>
      </c>
      <c r="AM225" s="4">
        <v>0</v>
      </c>
      <c r="AN225" s="4">
        <v>55551</v>
      </c>
      <c r="AO225" s="4" t="s">
        <v>343</v>
      </c>
      <c r="AP225" s="4">
        <v>6</v>
      </c>
      <c r="AQ225" s="4">
        <f>IF(AO225="","",95000+COUNTA($AO$3:AO225))</f>
        <v>95107</v>
      </c>
      <c r="AR225" s="9">
        <v>44027</v>
      </c>
      <c r="AS225" s="6"/>
      <c r="AT225" s="4"/>
      <c r="AU225" s="4"/>
      <c r="AV225" s="4"/>
      <c r="AW225" s="4"/>
      <c r="AX225" s="4"/>
      <c r="AY225" s="4"/>
      <c r="AZ225" s="4" t="str">
        <f>IF(AV225="","",95200+COUNTA($AV$3:AV225))</f>
        <v/>
      </c>
      <c r="BA225" s="4"/>
      <c r="BB225" s="6"/>
      <c r="BC225" s="4"/>
      <c r="BD225" s="4"/>
      <c r="BE225" s="4"/>
      <c r="BF225" s="4"/>
      <c r="BG225" s="4"/>
      <c r="BH225" s="9"/>
      <c r="BI225" s="9"/>
      <c r="BJ225" s="55">
        <v>44140.706956018519</v>
      </c>
      <c r="BK225" s="27" t="str">
        <f t="shared" si="138"/>
        <v>55551</v>
      </c>
      <c r="BL225" s="27">
        <f t="shared" si="139"/>
        <v>0</v>
      </c>
      <c r="BM225" s="27">
        <f>IF(BQ225="","",COUNTA($BQ$3:BQ225))</f>
        <v>208</v>
      </c>
      <c r="BN225" s="27" t="str">
        <f t="shared" si="140"/>
        <v>2TH 31      S</v>
      </c>
      <c r="BO225" s="27">
        <f t="shared" si="141"/>
        <v>6</v>
      </c>
      <c r="BP225" s="27" t="str">
        <f t="shared" si="142"/>
        <v>S</v>
      </c>
      <c r="BQ225" s="27" t="s">
        <v>222</v>
      </c>
      <c r="BR225" s="76">
        <f t="shared" si="143"/>
        <v>44027</v>
      </c>
      <c r="BS225" s="76" t="str">
        <f t="shared" si="144"/>
        <v/>
      </c>
      <c r="BT225" s="76" t="str">
        <f t="shared" si="145"/>
        <v/>
      </c>
      <c r="BU225" s="76" t="str">
        <f t="shared" si="146"/>
        <v/>
      </c>
      <c r="BV225" s="27" t="str">
        <f t="shared" si="147"/>
        <v/>
      </c>
      <c r="BW225" s="27" t="str">
        <f t="shared" si="148"/>
        <v/>
      </c>
      <c r="BX225" s="103">
        <v>1</v>
      </c>
      <c r="BY225" s="27" t="str">
        <f t="shared" si="149"/>
        <v>2TH 31      P</v>
      </c>
      <c r="BZ225" s="6">
        <f t="shared" si="125"/>
        <v>44160.640208333331</v>
      </c>
      <c r="CA225" s="4">
        <f t="shared" si="126"/>
        <v>362</v>
      </c>
      <c r="CB225" s="4">
        <f t="shared" si="127"/>
        <v>55551</v>
      </c>
      <c r="CC225" s="4">
        <f t="shared" si="128"/>
        <v>0</v>
      </c>
      <c r="CD225" s="4">
        <f>IF(E225=15,IF(F225="S","",N226),IF(E225=11,IF(F225="P","",N224),IF(BX225="",IF(N225="","",N225),IF(BX225=2,"",IF(OR(BX225=0),100000+COUNTIF(BX$3:BX225,0),IF(N225="","",N225))))))</f>
        <v>94196</v>
      </c>
      <c r="CE225" s="4" t="str">
        <f t="shared" si="123"/>
        <v>2TH 31      S</v>
      </c>
      <c r="CF225" s="4">
        <f t="shared" si="124"/>
        <v>6</v>
      </c>
      <c r="CG225" s="4">
        <f t="shared" si="129"/>
        <v>0</v>
      </c>
      <c r="CH225" s="9">
        <f t="shared" si="130"/>
        <v>44027</v>
      </c>
      <c r="CI225" s="9" t="str">
        <f t="shared" si="131"/>
        <v/>
      </c>
      <c r="CJ225" s="9" t="str">
        <f t="shared" si="132"/>
        <v/>
      </c>
      <c r="CK225" s="4" t="str">
        <f t="shared" si="133"/>
        <v/>
      </c>
      <c r="CL225" s="4" t="str">
        <f t="shared" si="134"/>
        <v/>
      </c>
      <c r="CM225" s="4" t="str">
        <f t="shared" si="135"/>
        <v/>
      </c>
      <c r="CN225" s="4">
        <f>IF($E225=15,IF($F225="S","",IF(X226=0,"",X226)),IF($E225=11,IF($F225="P","",IF(X224=0,"",X224)),IF($BX225="",IF(X225="","",X225),IF($BX225=2,"",IF(OR($BX225=0),IF(A225="T_Tosai",101000+COUNTIF($BX$3:$BX225,0),""),IF(X225="","",X225))))))</f>
        <v>94630</v>
      </c>
      <c r="CO225" s="4" t="str">
        <f>IF($E225=15,IF($F225="S","",IF(Y226=0,"",Y226)),IF($E225=11,IF($F225="P","",IF(Y224=0,"",Y224)),IF($BX225="",IF(Y225="","",Y225),IF($BX225=2,"",IF(OR($BX225=0),IF(A225="T_Kyokyu",102000+COUNTIF($BX$3:$BX225,0),""),IF(Y225="","",Y225))))))</f>
        <v/>
      </c>
      <c r="CP225" s="4" t="str">
        <f>IF($E225=15,IF($F225="S","",IF(Z226=0,"",Z226)),IF($E225=11,IF($F225="P","",IF(Z224=0,"",Z224)),IF($BX225="",IF(Z225="","",Z225),IF($BX225=2,"",IF(OR($BX225=0),IF(B225="T_Sogumi",103000+COUNTIF($BX$3:$BX225,0),""),IF(Z225="","",Z225))))))</f>
        <v/>
      </c>
    </row>
    <row r="226" spans="1:94">
      <c r="A226" s="7" t="s">
        <v>71</v>
      </c>
      <c r="B226" s="49" t="s">
        <v>31</v>
      </c>
      <c r="C226" s="49" t="s">
        <v>210</v>
      </c>
      <c r="D226" s="49" t="s">
        <v>31</v>
      </c>
      <c r="E226" s="2">
        <v>12</v>
      </c>
      <c r="F226" s="2" t="s">
        <v>26</v>
      </c>
      <c r="G226" s="2" t="s">
        <v>31</v>
      </c>
      <c r="H226" s="2" t="s">
        <v>40</v>
      </c>
      <c r="I226" s="14" t="s">
        <v>70</v>
      </c>
      <c r="J226" s="12">
        <v>44139.704409722224</v>
      </c>
      <c r="K226" s="2">
        <v>362</v>
      </c>
      <c r="L226" s="2">
        <v>55551</v>
      </c>
      <c r="M226" s="2">
        <v>0</v>
      </c>
      <c r="N226" s="2">
        <f>IF(AD226="","",94000+COUNTA($AD$3:AD226))</f>
        <v>94197</v>
      </c>
      <c r="O226" s="2" t="s">
        <v>324</v>
      </c>
      <c r="P226" s="2">
        <v>6</v>
      </c>
      <c r="Q226" s="2">
        <v>0</v>
      </c>
      <c r="R226" s="10">
        <v>43998</v>
      </c>
      <c r="S226" s="10"/>
      <c r="T226" s="10"/>
      <c r="U226" s="2"/>
      <c r="V226" s="2"/>
      <c r="W226" s="2"/>
      <c r="X226" s="35">
        <f>IF(R226="","",94500+COUNTA($R$3:R226))</f>
        <v>94631</v>
      </c>
      <c r="Y226" s="35"/>
      <c r="Z226" s="35" t="str">
        <f>IF(T226="","",97500+COUNTA($T$3:T226))</f>
        <v/>
      </c>
      <c r="AA226" s="12">
        <v>44139.704409722224</v>
      </c>
      <c r="AB226" s="35">
        <f t="shared" si="150"/>
        <v>1001</v>
      </c>
      <c r="AC226" s="35">
        <f>IF(AB226="","",COUNTIF($AB$3:AB226,1001))</f>
        <v>177</v>
      </c>
      <c r="AD226" s="10" t="s">
        <v>324</v>
      </c>
      <c r="AE226" s="35">
        <v>6</v>
      </c>
      <c r="AF226" s="10" t="s">
        <v>26</v>
      </c>
      <c r="AG226" s="10" t="s">
        <v>143</v>
      </c>
      <c r="AH226" s="10">
        <v>43998</v>
      </c>
      <c r="AI226" s="10"/>
      <c r="AJ226" s="10"/>
      <c r="AK226" s="10"/>
      <c r="AL226" s="12"/>
      <c r="AM226" s="2"/>
      <c r="AN226" s="2"/>
      <c r="AO226" s="2"/>
      <c r="AP226" s="2"/>
      <c r="AQ226" s="2" t="str">
        <f>IF(AO226="","",95000+COUNTA($AO$3:AO226))</f>
        <v/>
      </c>
      <c r="AR226" s="10"/>
      <c r="AS226" s="12"/>
      <c r="AT226" s="2"/>
      <c r="AU226" s="2"/>
      <c r="AV226" s="2"/>
      <c r="AW226" s="2"/>
      <c r="AX226" s="2"/>
      <c r="AY226" s="2"/>
      <c r="AZ226" s="2" t="str">
        <f>IF(AV226="","",95200+COUNTA($AV$3:AV226))</f>
        <v/>
      </c>
      <c r="BA226" s="2"/>
      <c r="BB226" s="12"/>
      <c r="BC226" s="2"/>
      <c r="BD226" s="2"/>
      <c r="BE226" s="2"/>
      <c r="BF226" s="2"/>
      <c r="BG226" s="2"/>
      <c r="BH226" s="10"/>
      <c r="BI226" s="10"/>
      <c r="BJ226" s="89">
        <v>44140.706956018519</v>
      </c>
      <c r="BK226" s="90" t="str">
        <f t="shared" si="138"/>
        <v>55551</v>
      </c>
      <c r="BL226" s="90">
        <f t="shared" si="139"/>
        <v>0</v>
      </c>
      <c r="BM226" s="90">
        <f>IF(BQ226="","",COUNTA($BQ$3:BQ226))</f>
        <v>209</v>
      </c>
      <c r="BN226" s="90" t="str">
        <f t="shared" si="140"/>
        <v>2TH 4       P</v>
      </c>
      <c r="BO226" s="90">
        <f t="shared" si="141"/>
        <v>6</v>
      </c>
      <c r="BP226" s="90" t="str">
        <f t="shared" si="142"/>
        <v>P</v>
      </c>
      <c r="BQ226" s="90" t="s">
        <v>215</v>
      </c>
      <c r="BR226" s="91" t="str">
        <f t="shared" si="143"/>
        <v/>
      </c>
      <c r="BS226" s="91" t="str">
        <f t="shared" si="144"/>
        <v/>
      </c>
      <c r="BT226" s="91" t="str">
        <f t="shared" si="145"/>
        <v/>
      </c>
      <c r="BU226" s="91" t="str">
        <f t="shared" si="146"/>
        <v/>
      </c>
      <c r="BV226" s="90" t="str">
        <f t="shared" si="147"/>
        <v/>
      </c>
      <c r="BW226" s="90" t="str">
        <f t="shared" si="148"/>
        <v/>
      </c>
      <c r="BX226" s="84">
        <v>2</v>
      </c>
      <c r="BY226" s="90" t="str">
        <f t="shared" si="149"/>
        <v/>
      </c>
      <c r="BZ226" s="12" t="str">
        <f t="shared" si="125"/>
        <v/>
      </c>
      <c r="CA226" s="2" t="str">
        <f t="shared" si="126"/>
        <v/>
      </c>
      <c r="CB226" s="2" t="str">
        <f t="shared" si="127"/>
        <v/>
      </c>
      <c r="CC226" s="2" t="str">
        <f t="shared" si="128"/>
        <v/>
      </c>
      <c r="CD226" s="2" t="str">
        <f>IF(E226=15,IF(F226="S","",N227),IF(E226=11,IF(F226="P","",N225),IF(BX226="",IF(N226="","",N226),IF(BX226=2,"",IF(OR(BX226=0),100000+COUNTIF(BX$3:BX226,0),IF(N226="","",N226))))))</f>
        <v/>
      </c>
      <c r="CE226" s="2" t="str">
        <f t="shared" si="123"/>
        <v/>
      </c>
      <c r="CF226" s="2" t="str">
        <f t="shared" si="124"/>
        <v/>
      </c>
      <c r="CG226" s="2" t="str">
        <f t="shared" si="129"/>
        <v/>
      </c>
      <c r="CH226" s="10" t="str">
        <f t="shared" si="130"/>
        <v/>
      </c>
      <c r="CI226" s="10" t="str">
        <f t="shared" si="131"/>
        <v/>
      </c>
      <c r="CJ226" s="10" t="str">
        <f t="shared" si="132"/>
        <v/>
      </c>
      <c r="CK226" s="2" t="str">
        <f t="shared" si="133"/>
        <v/>
      </c>
      <c r="CL226" s="2" t="str">
        <f t="shared" si="134"/>
        <v/>
      </c>
      <c r="CM226" s="2" t="str">
        <f t="shared" si="135"/>
        <v/>
      </c>
      <c r="CN226" s="2" t="str">
        <f>IF($E226=15,IF($F226="S","",IF(X227=0,"",X227)),IF($E226=11,IF($F226="P","",IF(X225=0,"",X225)),IF($BX226="",IF(X226="","",X226),IF($BX226=2,"",IF(OR($BX226=0),IF(A226="T_Tosai",101000+COUNTIF($BX$3:$BX226,0),""),IF(X226="","",X226))))))</f>
        <v/>
      </c>
      <c r="CO226" s="2" t="str">
        <f>IF($E226=15,IF($F226="S","",IF(Y227=0,"",Y227)),IF($E226=11,IF($F226="P","",IF(Y225=0,"",Y225)),IF($BX226="",IF(Y226="","",Y226),IF($BX226=2,"",IF(OR($BX226=0),IF(A226="T_Kyokyu",102000+COUNTIF($BX$3:$BX226,0),""),IF(Y226="","",Y226))))))</f>
        <v/>
      </c>
      <c r="CP226" s="2" t="str">
        <f>IF($E226=15,IF($F226="S","",IF(Z227=0,"",Z227)),IF($E226=11,IF($F226="P","",IF(Z225=0,"",Z225)),IF($BX226="",IF(Z226="","",Z226),IF($BX226=2,"",IF(OR($BX226=0),IF(B226="T_Sogumi",103000+COUNTIF($BX$3:$BX226,0),""),IF(Z226="","",Z226))))))</f>
        <v/>
      </c>
    </row>
    <row r="227" spans="1:94">
      <c r="A227" s="7" t="s">
        <v>71</v>
      </c>
      <c r="B227" s="49" t="s">
        <v>31</v>
      </c>
      <c r="C227" s="49" t="s">
        <v>210</v>
      </c>
      <c r="D227" s="49" t="s">
        <v>31</v>
      </c>
      <c r="E227" s="2">
        <v>13</v>
      </c>
      <c r="F227" s="2" t="s">
        <v>28</v>
      </c>
      <c r="G227" s="2" t="s">
        <v>25</v>
      </c>
      <c r="H227" s="2" t="s">
        <v>41</v>
      </c>
      <c r="I227" s="14" t="s">
        <v>69</v>
      </c>
      <c r="J227" s="12">
        <v>44139.704409722224</v>
      </c>
      <c r="K227" s="2">
        <v>362</v>
      </c>
      <c r="L227" s="2">
        <v>55551</v>
      </c>
      <c r="M227" s="2">
        <v>0</v>
      </c>
      <c r="N227" s="2">
        <f>IF(AD227="","",94000+COUNTA($AD$3:AD227))</f>
        <v>94198</v>
      </c>
      <c r="O227" s="2" t="s">
        <v>328</v>
      </c>
      <c r="P227" s="2">
        <v>6</v>
      </c>
      <c r="Q227" s="2">
        <v>0</v>
      </c>
      <c r="R227" s="10">
        <v>43998</v>
      </c>
      <c r="S227" s="10"/>
      <c r="T227" s="10"/>
      <c r="U227" s="2"/>
      <c r="V227" s="2"/>
      <c r="W227" s="2"/>
      <c r="X227" s="35">
        <f>IF(R227="","",94500+COUNTA($R$3:R227))</f>
        <v>94632</v>
      </c>
      <c r="Y227" s="35"/>
      <c r="Z227" s="35" t="str">
        <f>IF(T227="","",97500+COUNTA($T$3:T227))</f>
        <v/>
      </c>
      <c r="AA227" s="12">
        <v>44139.704409722224</v>
      </c>
      <c r="AB227" s="35">
        <f t="shared" si="150"/>
        <v>1001</v>
      </c>
      <c r="AC227" s="35">
        <f>IF(AB227="","",COUNTIF($AB$3:AB227,1001))</f>
        <v>178</v>
      </c>
      <c r="AD227" s="10" t="s">
        <v>328</v>
      </c>
      <c r="AE227" s="35">
        <v>6</v>
      </c>
      <c r="AF227" s="10" t="s">
        <v>302</v>
      </c>
      <c r="AG227" s="10" t="s">
        <v>143</v>
      </c>
      <c r="AH227" s="10">
        <v>43998</v>
      </c>
      <c r="AI227" s="10"/>
      <c r="AJ227" s="10"/>
      <c r="AK227" s="10"/>
      <c r="AL227" s="12">
        <v>44138.448310185187</v>
      </c>
      <c r="AM227" s="2">
        <v>0</v>
      </c>
      <c r="AN227" s="2">
        <v>55551</v>
      </c>
      <c r="AO227" s="2" t="s">
        <v>342</v>
      </c>
      <c r="AP227" s="2">
        <v>6</v>
      </c>
      <c r="AQ227" s="2">
        <f>IF(AO227="","",95000+COUNTA($AO$3:AO227))</f>
        <v>95108</v>
      </c>
      <c r="AR227" s="10">
        <v>44028</v>
      </c>
      <c r="AS227" s="12"/>
      <c r="AT227" s="2"/>
      <c r="AU227" s="2"/>
      <c r="AV227" s="2"/>
      <c r="AW227" s="2"/>
      <c r="AX227" s="2"/>
      <c r="AY227" s="2"/>
      <c r="AZ227" s="2" t="str">
        <f>IF(AV227="","",95200+COUNTA($AV$3:AV227))</f>
        <v/>
      </c>
      <c r="BA227" s="2"/>
      <c r="BB227" s="12"/>
      <c r="BC227" s="2"/>
      <c r="BD227" s="2"/>
      <c r="BE227" s="2"/>
      <c r="BF227" s="2"/>
      <c r="BG227" s="2"/>
      <c r="BH227" s="10"/>
      <c r="BI227" s="10"/>
      <c r="BJ227" s="89">
        <v>44140.706956018519</v>
      </c>
      <c r="BK227" s="90" t="str">
        <f t="shared" si="138"/>
        <v>55551</v>
      </c>
      <c r="BL227" s="90">
        <f t="shared" si="139"/>
        <v>0</v>
      </c>
      <c r="BM227" s="90">
        <f>IF(BQ227="","",COUNTA($BQ$3:BQ227))</f>
        <v>210</v>
      </c>
      <c r="BN227" s="90" t="str">
        <f t="shared" si="140"/>
        <v>2TH 5       C</v>
      </c>
      <c r="BO227" s="90">
        <f t="shared" si="141"/>
        <v>6</v>
      </c>
      <c r="BP227" s="90" t="str">
        <f t="shared" si="142"/>
        <v>C</v>
      </c>
      <c r="BQ227" s="90" t="s">
        <v>220</v>
      </c>
      <c r="BR227" s="91">
        <f t="shared" si="143"/>
        <v>44028</v>
      </c>
      <c r="BS227" s="91" t="str">
        <f t="shared" si="144"/>
        <v/>
      </c>
      <c r="BT227" s="91" t="str">
        <f t="shared" si="145"/>
        <v/>
      </c>
      <c r="BU227" s="91" t="str">
        <f t="shared" si="146"/>
        <v/>
      </c>
      <c r="BV227" s="90" t="str">
        <f t="shared" si="147"/>
        <v/>
      </c>
      <c r="BW227" s="90" t="str">
        <f t="shared" si="148"/>
        <v/>
      </c>
      <c r="BX227" s="84">
        <v>1</v>
      </c>
      <c r="BY227" s="90" t="str">
        <f t="shared" si="149"/>
        <v>2TH 5       S</v>
      </c>
      <c r="BZ227" s="12">
        <f t="shared" si="125"/>
        <v>44160.640208333331</v>
      </c>
      <c r="CA227" s="2">
        <f t="shared" si="126"/>
        <v>362</v>
      </c>
      <c r="CB227" s="2">
        <f t="shared" si="127"/>
        <v>55551</v>
      </c>
      <c r="CC227" s="2">
        <f t="shared" si="128"/>
        <v>0</v>
      </c>
      <c r="CD227" s="2">
        <f>IF(E227=15,IF(F227="S","",N228),IF(E227=11,IF(F227="P","",N226),IF(BX227="",IF(N227="","",N227),IF(BX227=2,"",IF(OR(BX227=0),100000+COUNTIF(BX$3:BX227,0),IF(N227="","",N227))))))</f>
        <v>94198</v>
      </c>
      <c r="CE227" s="2" t="str">
        <f t="shared" si="123"/>
        <v>2TH 5       C</v>
      </c>
      <c r="CF227" s="2">
        <f t="shared" si="124"/>
        <v>6</v>
      </c>
      <c r="CG227" s="2">
        <f t="shared" si="129"/>
        <v>0</v>
      </c>
      <c r="CH227" s="10">
        <f t="shared" si="130"/>
        <v>44028</v>
      </c>
      <c r="CI227" s="10" t="str">
        <f t="shared" si="131"/>
        <v/>
      </c>
      <c r="CJ227" s="10" t="str">
        <f t="shared" si="132"/>
        <v/>
      </c>
      <c r="CK227" s="2" t="str">
        <f t="shared" si="133"/>
        <v/>
      </c>
      <c r="CL227" s="2" t="str">
        <f t="shared" si="134"/>
        <v/>
      </c>
      <c r="CM227" s="2" t="str">
        <f t="shared" si="135"/>
        <v/>
      </c>
      <c r="CN227" s="2">
        <f>IF($E227=15,IF($F227="S","",IF(X228=0,"",X228)),IF($E227=11,IF($F227="P","",IF(X226=0,"",X226)),IF($BX227="",IF(X227="","",X227),IF($BX227=2,"",IF(OR($BX227=0),IF(A227="T_Tosai",101000+COUNTIF($BX$3:$BX227,0),""),IF(X227="","",X227))))))</f>
        <v>94632</v>
      </c>
      <c r="CO227" s="2" t="str">
        <f>IF($E227=15,IF($F227="S","",IF(Y228=0,"",Y228)),IF($E227=11,IF($F227="P","",IF(Y226=0,"",Y226)),IF($BX227="",IF(Y227="","",Y227),IF($BX227=2,"",IF(OR($BX227=0),IF(A227="T_Kyokyu",102000+COUNTIF($BX$3:$BX227,0),""),IF(Y227="","",Y227))))))</f>
        <v/>
      </c>
      <c r="CP227" s="2" t="str">
        <f>IF($E227=15,IF($F227="S","",IF(Z228=0,"",Z228)),IF($E227=11,IF($F227="P","",IF(Z226=0,"",Z226)),IF($BX227="",IF(Z227="","",Z227),IF($BX227=2,"",IF(OR($BX227=0),IF(B227="T_Sogumi",103000+COUNTIF($BX$3:$BX227,0),""),IF(Z227="","",Z227))))))</f>
        <v/>
      </c>
    </row>
    <row r="228" spans="1:94">
      <c r="A228" s="7" t="s">
        <v>71</v>
      </c>
      <c r="B228" s="49" t="s">
        <v>31</v>
      </c>
      <c r="C228" s="49" t="s">
        <v>210</v>
      </c>
      <c r="D228" s="49" t="s">
        <v>31</v>
      </c>
      <c r="E228" s="3">
        <v>14</v>
      </c>
      <c r="F228" s="3" t="s">
        <v>28</v>
      </c>
      <c r="G228" s="3" t="s">
        <v>26</v>
      </c>
      <c r="H228" s="3" t="s">
        <v>42</v>
      </c>
      <c r="I228" s="16" t="s">
        <v>70</v>
      </c>
      <c r="J228" s="3"/>
      <c r="K228" s="3"/>
      <c r="L228" s="3"/>
      <c r="M228" s="3"/>
      <c r="N228" s="3" t="str">
        <f>IF(AD228="","",94000+COUNTA($AD$3:AD228))</f>
        <v/>
      </c>
      <c r="O228" s="3"/>
      <c r="P228" s="3"/>
      <c r="Q228" s="3"/>
      <c r="R228" s="8"/>
      <c r="S228" s="8"/>
      <c r="T228" s="8"/>
      <c r="U228" s="3"/>
      <c r="V228" s="3"/>
      <c r="W228" s="3"/>
      <c r="X228" s="36" t="str">
        <f>IF(R228="","",94500+COUNTA($R$3:R228))</f>
        <v/>
      </c>
      <c r="Y228" s="36"/>
      <c r="Z228" s="36" t="str">
        <f>IF(T228="","",97500+COUNTA($T$3:T228))</f>
        <v/>
      </c>
      <c r="AA228" s="5" t="s">
        <v>134</v>
      </c>
      <c r="AB228" s="36" t="str">
        <f t="shared" si="150"/>
        <v/>
      </c>
      <c r="AC228" s="36" t="str">
        <f>IF(AB228="","",COUNTIF($AB$3:AB228,1001))</f>
        <v/>
      </c>
      <c r="AD228" s="8"/>
      <c r="AE228" s="36" t="s">
        <v>134</v>
      </c>
      <c r="AF228" s="8" t="s">
        <v>134</v>
      </c>
      <c r="AG228" s="8" t="s">
        <v>134</v>
      </c>
      <c r="AH228" s="8" t="s">
        <v>134</v>
      </c>
      <c r="AI228" s="8"/>
      <c r="AJ228" s="8"/>
      <c r="AK228" s="8"/>
      <c r="AL228" s="5">
        <v>44138.448310185187</v>
      </c>
      <c r="AM228" s="3">
        <v>0</v>
      </c>
      <c r="AN228" s="3">
        <v>55551</v>
      </c>
      <c r="AO228" s="3" t="s">
        <v>344</v>
      </c>
      <c r="AP228" s="3">
        <v>6</v>
      </c>
      <c r="AQ228" s="3">
        <f>IF(AO228="","",95000+COUNTA($AO$3:AO228))</f>
        <v>95109</v>
      </c>
      <c r="AR228" s="8">
        <v>44029</v>
      </c>
      <c r="AS228" s="5"/>
      <c r="AT228" s="3"/>
      <c r="AU228" s="3"/>
      <c r="AV228" s="3"/>
      <c r="AW228" s="3"/>
      <c r="AX228" s="3"/>
      <c r="AY228" s="3"/>
      <c r="AZ228" s="3" t="str">
        <f>IF(AV228="","",95200+COUNTA($AV$3:AV228))</f>
        <v/>
      </c>
      <c r="BA228" s="3"/>
      <c r="BB228" s="5"/>
      <c r="BC228" s="3"/>
      <c r="BD228" s="3"/>
      <c r="BE228" s="3"/>
      <c r="BF228" s="3"/>
      <c r="BG228" s="3"/>
      <c r="BH228" s="8"/>
      <c r="BI228" s="8"/>
      <c r="BJ228" s="96">
        <v>44140.706956018519</v>
      </c>
      <c r="BK228" s="97" t="str">
        <f t="shared" si="138"/>
        <v>55551</v>
      </c>
      <c r="BL228" s="97">
        <f t="shared" si="139"/>
        <v>0</v>
      </c>
      <c r="BM228" s="97">
        <f>IF(BQ228="","",COUNTA($BQ$3:BQ228))</f>
        <v>211</v>
      </c>
      <c r="BN228" s="97" t="str">
        <f t="shared" si="140"/>
        <v>2TH 6       P</v>
      </c>
      <c r="BO228" s="97">
        <f t="shared" si="141"/>
        <v>6</v>
      </c>
      <c r="BP228" s="97" t="str">
        <f t="shared" si="142"/>
        <v>P</v>
      </c>
      <c r="BQ228" s="97" t="s">
        <v>143</v>
      </c>
      <c r="BR228" s="98">
        <f t="shared" si="143"/>
        <v>44029</v>
      </c>
      <c r="BS228" s="98" t="str">
        <f t="shared" si="144"/>
        <v/>
      </c>
      <c r="BT228" s="98" t="str">
        <f t="shared" si="145"/>
        <v/>
      </c>
      <c r="BU228" s="98" t="str">
        <f t="shared" si="146"/>
        <v/>
      </c>
      <c r="BV228" s="97" t="str">
        <f t="shared" si="147"/>
        <v/>
      </c>
      <c r="BW228" s="97" t="str">
        <f t="shared" si="148"/>
        <v/>
      </c>
      <c r="BX228" s="99">
        <v>0</v>
      </c>
      <c r="BY228" s="97" t="str">
        <f t="shared" si="149"/>
        <v/>
      </c>
      <c r="BZ228" s="5">
        <f t="shared" si="125"/>
        <v>44160.640208333331</v>
      </c>
      <c r="CA228" s="3">
        <f t="shared" si="126"/>
        <v>362</v>
      </c>
      <c r="CB228" s="3">
        <f t="shared" si="127"/>
        <v>55551</v>
      </c>
      <c r="CC228" s="3">
        <f t="shared" si="128"/>
        <v>0</v>
      </c>
      <c r="CD228" s="3">
        <f>IF(E228=15,IF(F228="S","",N229),IF(E228=11,IF(F228="P","",N227),IF(BX228="",IF(N228="","",N228),IF(BX228=2,"",IF(OR(BX228=0),100000+COUNTIF(BX$3:BX228,0),IF(N228="","",N228))))))</f>
        <v>100033</v>
      </c>
      <c r="CE228" s="3" t="str">
        <f t="shared" si="123"/>
        <v>2TH 6       P</v>
      </c>
      <c r="CF228" s="3">
        <f t="shared" si="124"/>
        <v>6</v>
      </c>
      <c r="CG228" s="3">
        <f t="shared" si="129"/>
        <v>0</v>
      </c>
      <c r="CH228" s="8">
        <f t="shared" si="130"/>
        <v>44029</v>
      </c>
      <c r="CI228" s="8" t="str">
        <f t="shared" si="131"/>
        <v/>
      </c>
      <c r="CJ228" s="8" t="str">
        <f t="shared" si="132"/>
        <v/>
      </c>
      <c r="CK228" s="3" t="str">
        <f t="shared" si="133"/>
        <v/>
      </c>
      <c r="CL228" s="3" t="str">
        <f t="shared" si="134"/>
        <v/>
      </c>
      <c r="CM228" s="3" t="str">
        <f t="shared" si="135"/>
        <v/>
      </c>
      <c r="CN228" s="3">
        <f>IF($E228=15,IF($F228="S","",IF(X229=0,"",X229)),IF($E228=11,IF($F228="P","",IF(X227=0,"",X227)),IF($BX228="",IF(X228="","",X228),IF($BX228=2,"",IF(OR($BX228=0),IF(A228="T_Tosai",101000+COUNTIF($BX$3:$BX228,0),""),IF(X228="","",X228))))))</f>
        <v>101033</v>
      </c>
      <c r="CO228" s="3" t="str">
        <f>IF($E228=15,IF($F228="S","",IF(Y229=0,"",Y229)),IF($E228=11,IF($F228="P","",IF(Y227=0,"",Y227)),IF($BX228="",IF(Y228="","",Y228),IF($BX228=2,"",IF(OR($BX228=0),IF(A228="T_Kyokyu",102000+COUNTIF($BX$3:$BX228,0),""),IF(Y228="","",Y228))))))</f>
        <v/>
      </c>
      <c r="CP228" s="3" t="str">
        <f>IF($E228=15,IF($F228="S","",IF(Z229=0,"",Z229)),IF($E228=11,IF($F228="P","",IF(Z227=0,"",Z227)),IF($BX228="",IF(Z228="","",Z228),IF($BX228=2,"",IF(OR($BX228=0),IF(B228="T_Sogumi",103000+COUNTIF($BX$3:$BX228,0),""),IF(Z228="","",Z228))))))</f>
        <v/>
      </c>
    </row>
    <row r="229" spans="1:94">
      <c r="A229" s="7" t="s">
        <v>71</v>
      </c>
      <c r="B229" s="49" t="s">
        <v>31</v>
      </c>
      <c r="C229" s="49" t="s">
        <v>210</v>
      </c>
      <c r="D229" s="49" t="s">
        <v>31</v>
      </c>
      <c r="E229" s="4">
        <v>14</v>
      </c>
      <c r="F229" s="4"/>
      <c r="G229" s="4" t="s">
        <v>28</v>
      </c>
      <c r="H229" s="4"/>
      <c r="I229" s="17" t="s">
        <v>69</v>
      </c>
      <c r="J229" s="6">
        <v>44139.704409722224</v>
      </c>
      <c r="K229" s="4">
        <v>362</v>
      </c>
      <c r="L229" s="4">
        <v>55551</v>
      </c>
      <c r="M229" s="4">
        <v>0</v>
      </c>
      <c r="N229" s="4">
        <f>IF(AD229="","",94000+COUNTA($AD$3:AD229))</f>
        <v>94199</v>
      </c>
      <c r="O229" s="4" t="s">
        <v>329</v>
      </c>
      <c r="P229" s="4">
        <v>6</v>
      </c>
      <c r="Q229" s="4">
        <v>0</v>
      </c>
      <c r="R229" s="9">
        <v>44000</v>
      </c>
      <c r="S229" s="9"/>
      <c r="T229" s="9"/>
      <c r="U229" s="4"/>
      <c r="V229" s="4"/>
      <c r="W229" s="4"/>
      <c r="X229" s="33">
        <f>IF(R229="","",94500+COUNTA($R$3:R229))</f>
        <v>94633</v>
      </c>
      <c r="Y229" s="33"/>
      <c r="Z229" s="33" t="str">
        <f>IF(T229="","",97500+COUNTA($T$3:T229))</f>
        <v/>
      </c>
      <c r="AA229" s="6">
        <v>44139.704409722224</v>
      </c>
      <c r="AB229" s="33">
        <f t="shared" si="150"/>
        <v>1001</v>
      </c>
      <c r="AC229" s="33">
        <f>IF(AB229="","",COUNTIF($AB$3:AB229,1001))</f>
        <v>179</v>
      </c>
      <c r="AD229" s="9" t="s">
        <v>329</v>
      </c>
      <c r="AE229" s="33">
        <v>6</v>
      </c>
      <c r="AF229" s="9" t="s">
        <v>28</v>
      </c>
      <c r="AG229" s="9" t="s">
        <v>143</v>
      </c>
      <c r="AH229" s="9">
        <v>44000</v>
      </c>
      <c r="AI229" s="9"/>
      <c r="AJ229" s="9"/>
      <c r="AK229" s="9"/>
      <c r="AL229" s="6">
        <v>44138.448310185187</v>
      </c>
      <c r="AM229" s="4">
        <v>0</v>
      </c>
      <c r="AN229" s="4">
        <v>55551</v>
      </c>
      <c r="AO229" s="4" t="s">
        <v>329</v>
      </c>
      <c r="AP229" s="4">
        <v>6</v>
      </c>
      <c r="AQ229" s="4">
        <f>IF(AO229="","",95000+COUNTA($AO$3:AO229))</f>
        <v>95110</v>
      </c>
      <c r="AR229" s="9">
        <v>44030</v>
      </c>
      <c r="AS229" s="6"/>
      <c r="AT229" s="4"/>
      <c r="AU229" s="4"/>
      <c r="AV229" s="4"/>
      <c r="AW229" s="4"/>
      <c r="AX229" s="4"/>
      <c r="AY229" s="4"/>
      <c r="AZ229" s="4" t="str">
        <f>IF(AV229="","",95200+COUNTA($AV$3:AV229))</f>
        <v/>
      </c>
      <c r="BA229" s="4"/>
      <c r="BB229" s="6"/>
      <c r="BC229" s="4"/>
      <c r="BD229" s="4"/>
      <c r="BE229" s="4"/>
      <c r="BF229" s="4"/>
      <c r="BG229" s="4"/>
      <c r="BH229" s="9"/>
      <c r="BI229" s="9"/>
      <c r="BJ229" s="100">
        <v>44140.706956018519</v>
      </c>
      <c r="BK229" s="101" t="str">
        <f t="shared" si="138"/>
        <v>55551</v>
      </c>
      <c r="BL229" s="101">
        <f t="shared" si="139"/>
        <v>0</v>
      </c>
      <c r="BM229" s="101">
        <f>IF(BQ229="","",COUNTA($BQ$3:BQ229))</f>
        <v>212</v>
      </c>
      <c r="BN229" s="101" t="str">
        <f t="shared" si="140"/>
        <v>2TH 6       S</v>
      </c>
      <c r="BO229" s="101">
        <f t="shared" si="141"/>
        <v>6</v>
      </c>
      <c r="BP229" s="101" t="str">
        <f t="shared" si="142"/>
        <v>S</v>
      </c>
      <c r="BQ229" s="101" t="s">
        <v>221</v>
      </c>
      <c r="BR229" s="102">
        <f t="shared" si="143"/>
        <v>44030</v>
      </c>
      <c r="BS229" s="102" t="str">
        <f t="shared" si="144"/>
        <v/>
      </c>
      <c r="BT229" s="102" t="str">
        <f t="shared" si="145"/>
        <v/>
      </c>
      <c r="BU229" s="102" t="str">
        <f t="shared" si="146"/>
        <v/>
      </c>
      <c r="BV229" s="101" t="str">
        <f t="shared" si="147"/>
        <v/>
      </c>
      <c r="BW229" s="101" t="str">
        <f t="shared" si="148"/>
        <v/>
      </c>
      <c r="BX229" s="103">
        <v>1</v>
      </c>
      <c r="BY229" s="101" t="str">
        <f t="shared" si="149"/>
        <v>2TH 6       S</v>
      </c>
      <c r="BZ229" s="6">
        <f t="shared" si="125"/>
        <v>44160.640208333331</v>
      </c>
      <c r="CA229" s="4">
        <f t="shared" si="126"/>
        <v>362</v>
      </c>
      <c r="CB229" s="4">
        <f t="shared" si="127"/>
        <v>55551</v>
      </c>
      <c r="CC229" s="4">
        <f t="shared" si="128"/>
        <v>0</v>
      </c>
      <c r="CD229" s="4">
        <f>IF(E229=15,IF(F229="S","",N230),IF(E229=11,IF(F229="P","",N228),IF(BX229="",IF(N229="","",N229),IF(BX229=2,"",IF(OR(BX229=0),100000+COUNTIF(BX$3:BX229,0),IF(N229="","",N229))))))</f>
        <v>94199</v>
      </c>
      <c r="CE229" s="4" t="str">
        <f t="shared" si="123"/>
        <v>2TH 6       S</v>
      </c>
      <c r="CF229" s="4">
        <f t="shared" si="124"/>
        <v>6</v>
      </c>
      <c r="CG229" s="4">
        <f t="shared" si="129"/>
        <v>0</v>
      </c>
      <c r="CH229" s="9">
        <f t="shared" si="130"/>
        <v>44030</v>
      </c>
      <c r="CI229" s="9" t="str">
        <f t="shared" si="131"/>
        <v/>
      </c>
      <c r="CJ229" s="9" t="str">
        <f t="shared" si="132"/>
        <v/>
      </c>
      <c r="CK229" s="4" t="str">
        <f t="shared" si="133"/>
        <v/>
      </c>
      <c r="CL229" s="4" t="str">
        <f t="shared" si="134"/>
        <v/>
      </c>
      <c r="CM229" s="4" t="str">
        <f t="shared" si="135"/>
        <v/>
      </c>
      <c r="CN229" s="4">
        <f>IF($E229=15,IF($F229="S","",IF(X230=0,"",X230)),IF($E229=11,IF($F229="P","",IF(X228=0,"",X228)),IF($BX229="",IF(X229="","",X229),IF($BX229=2,"",IF(OR($BX229=0),IF(A229="T_Tosai",101000+COUNTIF($BX$3:$BX229,0),""),IF(X229="","",X229))))))</f>
        <v>94633</v>
      </c>
      <c r="CO229" s="4" t="str">
        <f>IF($E229=15,IF($F229="S","",IF(Y230=0,"",Y230)),IF($E229=11,IF($F229="P","",IF(Y228=0,"",Y228)),IF($BX229="",IF(Y229="","",Y229),IF($BX229=2,"",IF(OR($BX229=0),IF(A229="T_Kyokyu",102000+COUNTIF($BX$3:$BX229,0),""),IF(Y229="","",Y229))))))</f>
        <v/>
      </c>
      <c r="CP229" s="4" t="str">
        <f>IF($E229=15,IF($F229="S","",IF(Z230=0,"",Z230)),IF($E229=11,IF($F229="P","",IF(Z228=0,"",Z228)),IF($BX229="",IF(Z229="","",Z229),IF($BX229=2,"",IF(OR($BX229=0),IF(B229="T_Sogumi",103000+COUNTIF($BX$3:$BX229,0),""),IF(Z229="","",Z229))))))</f>
        <v/>
      </c>
    </row>
    <row r="230" spans="1:94">
      <c r="A230" s="7" t="s">
        <v>71</v>
      </c>
      <c r="B230" s="49" t="s">
        <v>31</v>
      </c>
      <c r="C230" s="49" t="s">
        <v>210</v>
      </c>
      <c r="D230" s="49" t="s">
        <v>31</v>
      </c>
      <c r="E230" s="3">
        <v>15</v>
      </c>
      <c r="F230" s="3" t="s">
        <v>31</v>
      </c>
      <c r="G230" s="3" t="s">
        <v>26</v>
      </c>
      <c r="H230" s="3" t="s">
        <v>62</v>
      </c>
      <c r="I230" s="22" t="s">
        <v>69</v>
      </c>
      <c r="J230" s="3"/>
      <c r="K230" s="3"/>
      <c r="L230" s="3"/>
      <c r="M230" s="3"/>
      <c r="N230" s="3" t="str">
        <f>IF(AD230="","",94000+COUNTA($AD$3:AD230))</f>
        <v/>
      </c>
      <c r="O230" s="3"/>
      <c r="P230" s="3"/>
      <c r="Q230" s="3"/>
      <c r="R230" s="8"/>
      <c r="S230" s="8"/>
      <c r="T230" s="8"/>
      <c r="U230" s="3"/>
      <c r="V230" s="3"/>
      <c r="W230" s="3"/>
      <c r="X230" s="36" t="str">
        <f>IF(R230="","",94500+COUNTA($R$3:R230))</f>
        <v/>
      </c>
      <c r="Y230" s="36"/>
      <c r="Z230" s="36" t="str">
        <f>IF(T230="","",97500+COUNTA($T$3:T230))</f>
        <v/>
      </c>
      <c r="AA230" s="5" t="s">
        <v>134</v>
      </c>
      <c r="AB230" s="36" t="str">
        <f t="shared" si="150"/>
        <v/>
      </c>
      <c r="AC230" s="36" t="str">
        <f>IF(AB230="","",COUNTIF($AB$3:AB230,1001))</f>
        <v/>
      </c>
      <c r="AD230" s="8"/>
      <c r="AE230" s="36" t="s">
        <v>134</v>
      </c>
      <c r="AF230" s="8" t="s">
        <v>134</v>
      </c>
      <c r="AG230" s="8" t="s">
        <v>134</v>
      </c>
      <c r="AH230" s="8" t="s">
        <v>134</v>
      </c>
      <c r="AI230" s="8"/>
      <c r="AJ230" s="8"/>
      <c r="AK230" s="8"/>
      <c r="AL230" s="5">
        <v>44138.448310185187</v>
      </c>
      <c r="AM230" s="3">
        <v>0</v>
      </c>
      <c r="AN230" s="3">
        <v>55551</v>
      </c>
      <c r="AO230" s="3" t="s">
        <v>345</v>
      </c>
      <c r="AP230" s="3">
        <v>6</v>
      </c>
      <c r="AQ230" s="3">
        <f>IF(AO230="","",95000+COUNTA($AO$3:AO230))</f>
        <v>95111</v>
      </c>
      <c r="AR230" s="8">
        <v>44031</v>
      </c>
      <c r="AS230" s="5"/>
      <c r="AT230" s="3"/>
      <c r="AU230" s="3"/>
      <c r="AV230" s="3"/>
      <c r="AW230" s="3"/>
      <c r="AX230" s="3"/>
      <c r="AY230" s="3"/>
      <c r="AZ230" s="3" t="str">
        <f>IF(AV230="","",95200+COUNTA($AV$3:AV230))</f>
        <v/>
      </c>
      <c r="BA230" s="3"/>
      <c r="BB230" s="5"/>
      <c r="BC230" s="3"/>
      <c r="BD230" s="3"/>
      <c r="BE230" s="3"/>
      <c r="BF230" s="3"/>
      <c r="BG230" s="3"/>
      <c r="BH230" s="8"/>
      <c r="BI230" s="8"/>
      <c r="BJ230" s="56">
        <v>44140.706956018519</v>
      </c>
      <c r="BK230" s="28" t="str">
        <f t="shared" si="138"/>
        <v>55551</v>
      </c>
      <c r="BL230" s="28">
        <f t="shared" si="139"/>
        <v>0</v>
      </c>
      <c r="BM230" s="28">
        <f>IF(BQ230="","",COUNTA($BQ$3:BQ230))</f>
        <v>213</v>
      </c>
      <c r="BN230" s="28" t="str">
        <f t="shared" si="140"/>
        <v>2TH 7       P</v>
      </c>
      <c r="BO230" s="28">
        <f t="shared" si="141"/>
        <v>6</v>
      </c>
      <c r="BP230" s="28" t="str">
        <f t="shared" si="142"/>
        <v>P</v>
      </c>
      <c r="BQ230" s="28" t="s">
        <v>223</v>
      </c>
      <c r="BR230" s="77">
        <f t="shared" si="143"/>
        <v>44031</v>
      </c>
      <c r="BS230" s="77" t="str">
        <f t="shared" si="144"/>
        <v/>
      </c>
      <c r="BT230" s="77" t="str">
        <f t="shared" si="145"/>
        <v/>
      </c>
      <c r="BU230" s="77" t="str">
        <f t="shared" si="146"/>
        <v/>
      </c>
      <c r="BV230" s="28" t="str">
        <f t="shared" si="147"/>
        <v/>
      </c>
      <c r="BW230" s="28" t="str">
        <f t="shared" si="148"/>
        <v/>
      </c>
      <c r="BX230" s="99">
        <v>1</v>
      </c>
      <c r="BY230" s="28" t="str">
        <f t="shared" si="149"/>
        <v>2TH 7       S</v>
      </c>
      <c r="BZ230" s="5">
        <f t="shared" si="125"/>
        <v>44160.640208333331</v>
      </c>
      <c r="CA230" s="3">
        <f t="shared" si="126"/>
        <v>362</v>
      </c>
      <c r="CB230" s="3">
        <f t="shared" si="127"/>
        <v>55551</v>
      </c>
      <c r="CC230" s="3">
        <f t="shared" si="128"/>
        <v>0</v>
      </c>
      <c r="CD230" s="3">
        <f>IF(E230=15,IF(F230="S","",N231),IF(E230=11,IF(F230="P","",N229),IF(BX230="",IF(N230="","",N230),IF(BX230=2,"",IF(OR(BX230=0),100000+COUNTIF(BX$3:BX230,0),IF(N230="","",N230))))))</f>
        <v>94200</v>
      </c>
      <c r="CE230" s="3" t="str">
        <f t="shared" si="123"/>
        <v>2TH 7       P</v>
      </c>
      <c r="CF230" s="3">
        <f t="shared" si="124"/>
        <v>6</v>
      </c>
      <c r="CG230" s="3">
        <f t="shared" si="129"/>
        <v>0</v>
      </c>
      <c r="CH230" s="8">
        <f t="shared" si="130"/>
        <v>44031</v>
      </c>
      <c r="CI230" s="8" t="str">
        <f t="shared" si="131"/>
        <v/>
      </c>
      <c r="CJ230" s="8" t="str">
        <f t="shared" si="132"/>
        <v/>
      </c>
      <c r="CK230" s="3" t="str">
        <f t="shared" si="133"/>
        <v/>
      </c>
      <c r="CL230" s="3" t="str">
        <f t="shared" si="134"/>
        <v/>
      </c>
      <c r="CM230" s="3" t="str">
        <f t="shared" si="135"/>
        <v/>
      </c>
      <c r="CN230" s="3">
        <f>IF($E230=15,IF($F230="S","",IF(X231=0,"",X231)),IF($E230=11,IF($F230="P","",IF(X229=0,"",X229)),IF($BX230="",IF(X230="","",X230),IF($BX230=2,"",IF(OR($BX230=0),IF(A230="T_Tosai",101000+COUNTIF($BX$3:$BX230,0),""),IF(X230="","",X230))))))</f>
        <v>94634</v>
      </c>
      <c r="CO230" s="3" t="str">
        <f>IF($E230=15,IF($F230="S","",IF(Y231=0,"",Y231)),IF($E230=11,IF($F230="P","",IF(Y229=0,"",Y229)),IF($BX230="",IF(Y230="","",Y230),IF($BX230=2,"",IF(OR($BX230=0),IF(A230="T_Kyokyu",102000+COUNTIF($BX$3:$BX230,0),""),IF(Y230="","",Y230))))))</f>
        <v/>
      </c>
      <c r="CP230" s="3" t="str">
        <f>IF($E230=15,IF($F230="S","",IF(Z231=0,"",Z231)),IF($E230=11,IF($F230="P","",IF(Z229=0,"",Z229)),IF($BX230="",IF(Z230="","",Z230),IF($BX230=2,"",IF(OR($BX230=0),IF(B230="T_Sogumi",103000+COUNTIF($BX$3:$BX230,0),""),IF(Z230="","",Z230))))))</f>
        <v/>
      </c>
    </row>
    <row r="231" spans="1:94">
      <c r="A231" s="7" t="s">
        <v>71</v>
      </c>
      <c r="B231" s="49" t="s">
        <v>31</v>
      </c>
      <c r="C231" s="49" t="s">
        <v>210</v>
      </c>
      <c r="D231" s="49" t="s">
        <v>31</v>
      </c>
      <c r="E231" s="4">
        <v>15</v>
      </c>
      <c r="F231" s="4" t="s">
        <v>28</v>
      </c>
      <c r="G231" s="4" t="s">
        <v>31</v>
      </c>
      <c r="H231" s="4"/>
      <c r="I231" s="17" t="s">
        <v>70</v>
      </c>
      <c r="J231" s="6">
        <v>44139.704409722224</v>
      </c>
      <c r="K231" s="4">
        <v>362</v>
      </c>
      <c r="L231" s="4">
        <v>55551</v>
      </c>
      <c r="M231" s="4">
        <v>0</v>
      </c>
      <c r="N231" s="4">
        <f>IF(AD231="","",94000+COUNTA($AD$3:AD231))</f>
        <v>94200</v>
      </c>
      <c r="O231" s="4" t="s">
        <v>330</v>
      </c>
      <c r="P231" s="4">
        <v>6</v>
      </c>
      <c r="Q231" s="4">
        <v>0</v>
      </c>
      <c r="R231" s="9">
        <v>44001</v>
      </c>
      <c r="S231" s="9"/>
      <c r="T231" s="9"/>
      <c r="U231" s="4"/>
      <c r="V231" s="4"/>
      <c r="W231" s="4"/>
      <c r="X231" s="33">
        <f>IF(R231="","",94500+COUNTA($R$3:R231))</f>
        <v>94634</v>
      </c>
      <c r="Y231" s="33"/>
      <c r="Z231" s="33" t="str">
        <f>IF(T231="","",97500+COUNTA($T$3:T231))</f>
        <v/>
      </c>
      <c r="AA231" s="6">
        <v>44139.704409722224</v>
      </c>
      <c r="AB231" s="33">
        <f t="shared" si="150"/>
        <v>1001</v>
      </c>
      <c r="AC231" s="33">
        <f>IF(AB231="","",COUNTIF($AB$3:AB231,1001))</f>
        <v>180</v>
      </c>
      <c r="AD231" s="9" t="s">
        <v>330</v>
      </c>
      <c r="AE231" s="33">
        <v>6</v>
      </c>
      <c r="AF231" s="9" t="s">
        <v>28</v>
      </c>
      <c r="AG231" s="9" t="s">
        <v>143</v>
      </c>
      <c r="AH231" s="9">
        <v>44001</v>
      </c>
      <c r="AI231" s="9"/>
      <c r="AJ231" s="9"/>
      <c r="AK231" s="9"/>
      <c r="AL231" s="6"/>
      <c r="AM231" s="4"/>
      <c r="AN231" s="4"/>
      <c r="AO231" s="4"/>
      <c r="AP231" s="4"/>
      <c r="AQ231" s="4" t="str">
        <f>IF(AO231="","",95000+COUNTA($AO$3:AO231))</f>
        <v/>
      </c>
      <c r="AR231" s="9"/>
      <c r="AS231" s="6"/>
      <c r="AT231" s="4"/>
      <c r="AU231" s="4"/>
      <c r="AV231" s="4"/>
      <c r="AW231" s="4"/>
      <c r="AX231" s="4"/>
      <c r="AY231" s="4"/>
      <c r="AZ231" s="4" t="str">
        <f>IF(AV231="","",95200+COUNTA($AV$3:AV231))</f>
        <v/>
      </c>
      <c r="BA231" s="4"/>
      <c r="BB231" s="6"/>
      <c r="BC231" s="4"/>
      <c r="BD231" s="4"/>
      <c r="BE231" s="4"/>
      <c r="BF231" s="4"/>
      <c r="BG231" s="4"/>
      <c r="BH231" s="9"/>
      <c r="BI231" s="9"/>
      <c r="BJ231" s="55"/>
      <c r="BK231" s="29" t="str">
        <f t="shared" si="138"/>
        <v/>
      </c>
      <c r="BL231" s="29" t="str">
        <f t="shared" si="139"/>
        <v/>
      </c>
      <c r="BM231" s="29" t="str">
        <f>IF(BQ231="","",COUNTA($BQ$3:BQ231))</f>
        <v/>
      </c>
      <c r="BN231" s="29" t="str">
        <f t="shared" si="140"/>
        <v/>
      </c>
      <c r="BO231" s="29" t="str">
        <f t="shared" si="141"/>
        <v/>
      </c>
      <c r="BP231" s="29" t="str">
        <f t="shared" si="142"/>
        <v/>
      </c>
      <c r="BQ231" s="29"/>
      <c r="BR231" s="78" t="str">
        <f t="shared" si="143"/>
        <v/>
      </c>
      <c r="BS231" s="78" t="str">
        <f t="shared" si="144"/>
        <v/>
      </c>
      <c r="BT231" s="78" t="str">
        <f t="shared" si="145"/>
        <v/>
      </c>
      <c r="BU231" s="78" t="str">
        <f t="shared" si="146"/>
        <v/>
      </c>
      <c r="BV231" s="29" t="str">
        <f t="shared" si="147"/>
        <v/>
      </c>
      <c r="BW231" s="29" t="str">
        <f t="shared" si="148"/>
        <v/>
      </c>
      <c r="BX231" s="103"/>
      <c r="BY231" s="29" t="str">
        <f t="shared" si="149"/>
        <v/>
      </c>
      <c r="BZ231" s="6" t="str">
        <f t="shared" si="125"/>
        <v/>
      </c>
      <c r="CA231" s="4" t="str">
        <f t="shared" si="126"/>
        <v/>
      </c>
      <c r="CB231" s="4" t="str">
        <f t="shared" si="127"/>
        <v/>
      </c>
      <c r="CC231" s="4" t="str">
        <f t="shared" si="128"/>
        <v/>
      </c>
      <c r="CD231" s="4" t="str">
        <f>IF(E231=15,IF(F231="S","",N232),IF(E231=11,IF(F231="P","",N230),IF(BX231="",IF(N231="","",N231),IF(BX231=2,"",IF(OR(BX231=0),100000+COUNTIF(BX$3:BX231,0),IF(N231="","",N231))))))</f>
        <v/>
      </c>
      <c r="CE231" s="4" t="str">
        <f t="shared" si="123"/>
        <v/>
      </c>
      <c r="CF231" s="4" t="str">
        <f t="shared" si="124"/>
        <v/>
      </c>
      <c r="CG231" s="4" t="str">
        <f t="shared" si="129"/>
        <v/>
      </c>
      <c r="CH231" s="9" t="str">
        <f t="shared" si="130"/>
        <v/>
      </c>
      <c r="CI231" s="9" t="str">
        <f t="shared" si="131"/>
        <v/>
      </c>
      <c r="CJ231" s="9" t="str">
        <f t="shared" si="132"/>
        <v/>
      </c>
      <c r="CK231" s="4" t="str">
        <f t="shared" si="133"/>
        <v/>
      </c>
      <c r="CL231" s="4" t="str">
        <f t="shared" si="134"/>
        <v/>
      </c>
      <c r="CM231" s="4" t="str">
        <f t="shared" si="135"/>
        <v/>
      </c>
      <c r="CN231" s="4" t="str">
        <f>IF($E231=15,IF($F231="S","",IF(X232=0,"",X232)),IF($E231=11,IF($F231="P","",IF(X230=0,"",X230)),IF($BX231="",IF(X231="","",X231),IF($BX231=2,"",IF(OR($BX231=0),IF(A231="T_Tosai",101000+COUNTIF($BX$3:$BX231,0),""),IF(X231="","",X231))))))</f>
        <v/>
      </c>
      <c r="CO231" s="4" t="str">
        <f>IF($E231=15,IF($F231="S","",IF(Y232=0,"",Y232)),IF($E231=11,IF($F231="P","",IF(Y230=0,"",Y230)),IF($BX231="",IF(Y231="","",Y231),IF($BX231=2,"",IF(OR($BX231=0),IF(A231="T_Kyokyu",102000+COUNTIF($BX$3:$BX231,0),""),IF(Y231="","",Y231))))))</f>
        <v/>
      </c>
      <c r="CP231" s="4" t="str">
        <f>IF($E231=15,IF($F231="S","",IF(Z232=0,"",Z232)),IF($E231=11,IF($F231="P","",IF(Z230=0,"",Z230)),IF($BX231="",IF(Z231="","",Z231),IF($BX231=2,"",IF(OR($BX231=0),IF(B231="T_Sogumi",103000+COUNTIF($BX$3:$BX231,0),""),IF(Z231="","",Z231))))))</f>
        <v/>
      </c>
    </row>
    <row r="232" spans="1:94">
      <c r="A232" s="7" t="s">
        <v>71</v>
      </c>
      <c r="B232" s="49" t="s">
        <v>31</v>
      </c>
      <c r="C232" s="49" t="s">
        <v>210</v>
      </c>
      <c r="D232" s="49" t="s">
        <v>31</v>
      </c>
      <c r="E232" s="13">
        <v>16</v>
      </c>
      <c r="F232" s="13" t="s">
        <v>28</v>
      </c>
      <c r="G232" s="13" t="s">
        <v>31</v>
      </c>
      <c r="H232" s="13" t="s">
        <v>43</v>
      </c>
      <c r="I232" s="14" t="s">
        <v>70</v>
      </c>
      <c r="J232" s="12">
        <v>44139.704409722224</v>
      </c>
      <c r="K232" s="2">
        <v>362</v>
      </c>
      <c r="L232" s="2">
        <v>55551</v>
      </c>
      <c r="M232" s="2">
        <v>0</v>
      </c>
      <c r="N232" s="2">
        <f>IF(AD232="","",94000+COUNTA($AD$3:AD232))</f>
        <v>94201</v>
      </c>
      <c r="O232" s="2" t="s">
        <v>331</v>
      </c>
      <c r="P232" s="2">
        <v>6</v>
      </c>
      <c r="Q232" s="2">
        <v>0</v>
      </c>
      <c r="R232" s="10">
        <v>44002</v>
      </c>
      <c r="S232" s="10"/>
      <c r="T232" s="10"/>
      <c r="U232" s="2"/>
      <c r="V232" s="2"/>
      <c r="W232" s="2"/>
      <c r="X232" s="35">
        <f>IF(R232="","",94500+COUNTA($R$3:R232))</f>
        <v>94635</v>
      </c>
      <c r="Y232" s="35"/>
      <c r="Z232" s="35" t="str">
        <f>IF(T232="","",97500+COUNTA($T$3:T232))</f>
        <v/>
      </c>
      <c r="AA232" s="12">
        <v>44139.704409722224</v>
      </c>
      <c r="AB232" s="35">
        <f t="shared" si="150"/>
        <v>1001</v>
      </c>
      <c r="AC232" s="35">
        <f>IF(AB232="","",COUNTIF($AB$3:AB232,1001))</f>
        <v>181</v>
      </c>
      <c r="AD232" s="10" t="s">
        <v>331</v>
      </c>
      <c r="AE232" s="35">
        <v>6</v>
      </c>
      <c r="AF232" s="10" t="s">
        <v>28</v>
      </c>
      <c r="AG232" s="10" t="s">
        <v>143</v>
      </c>
      <c r="AH232" s="10">
        <v>44002</v>
      </c>
      <c r="AI232" s="10"/>
      <c r="AJ232" s="10"/>
      <c r="AK232" s="10"/>
      <c r="AL232" s="12"/>
      <c r="AM232" s="2"/>
      <c r="AN232" s="2"/>
      <c r="AO232" s="2"/>
      <c r="AP232" s="2"/>
      <c r="AQ232" s="2" t="str">
        <f>IF(AO232="","",95000+COUNTA($AO$3:AO232))</f>
        <v/>
      </c>
      <c r="AR232" s="10"/>
      <c r="AS232" s="12"/>
      <c r="AT232" s="2"/>
      <c r="AU232" s="2"/>
      <c r="AV232" s="2"/>
      <c r="AW232" s="2"/>
      <c r="AX232" s="2"/>
      <c r="AY232" s="2"/>
      <c r="AZ232" s="2" t="str">
        <f>IF(AV232="","",95200+COUNTA($AV$3:AV232))</f>
        <v/>
      </c>
      <c r="BA232" s="2"/>
      <c r="BB232" s="12"/>
      <c r="BC232" s="2"/>
      <c r="BD232" s="2"/>
      <c r="BE232" s="2"/>
      <c r="BF232" s="2"/>
      <c r="BG232" s="2"/>
      <c r="BH232" s="10"/>
      <c r="BI232" s="10"/>
      <c r="BJ232" s="89">
        <v>44140.706956018519</v>
      </c>
      <c r="BK232" s="90" t="str">
        <f t="shared" si="138"/>
        <v>55551</v>
      </c>
      <c r="BL232" s="90">
        <f t="shared" si="139"/>
        <v>0</v>
      </c>
      <c r="BM232" s="90">
        <f>IF(BQ232="","",COUNTA($BQ$3:BQ232))</f>
        <v>214</v>
      </c>
      <c r="BN232" s="90" t="str">
        <f t="shared" si="140"/>
        <v>2TH 8       S</v>
      </c>
      <c r="BO232" s="90">
        <f t="shared" si="141"/>
        <v>6</v>
      </c>
      <c r="BP232" s="90" t="str">
        <f t="shared" si="142"/>
        <v>S</v>
      </c>
      <c r="BQ232" s="90" t="s">
        <v>215</v>
      </c>
      <c r="BR232" s="91" t="str">
        <f t="shared" si="143"/>
        <v/>
      </c>
      <c r="BS232" s="91" t="str">
        <f t="shared" si="144"/>
        <v/>
      </c>
      <c r="BT232" s="91" t="str">
        <f t="shared" si="145"/>
        <v/>
      </c>
      <c r="BU232" s="91" t="str">
        <f t="shared" si="146"/>
        <v/>
      </c>
      <c r="BV232" s="90" t="str">
        <f t="shared" si="147"/>
        <v/>
      </c>
      <c r="BW232" s="90" t="str">
        <f t="shared" si="148"/>
        <v/>
      </c>
      <c r="BX232" s="84">
        <v>2</v>
      </c>
      <c r="BY232" s="90" t="str">
        <f t="shared" si="149"/>
        <v/>
      </c>
      <c r="BZ232" s="12" t="str">
        <f t="shared" si="125"/>
        <v/>
      </c>
      <c r="CA232" s="2" t="str">
        <f t="shared" si="126"/>
        <v/>
      </c>
      <c r="CB232" s="2" t="str">
        <f t="shared" si="127"/>
        <v/>
      </c>
      <c r="CC232" s="2" t="str">
        <f t="shared" si="128"/>
        <v/>
      </c>
      <c r="CD232" s="2" t="str">
        <f>IF(E232=15,IF(F232="S","",N233),IF(E232=11,IF(F232="P","",N231),IF(BX232="",IF(N232="","",N232),IF(BX232=2,"",IF(OR(BX232=0),100000+COUNTIF(BX$3:BX232,0),IF(N232="","",N232))))))</f>
        <v/>
      </c>
      <c r="CE232" s="2" t="str">
        <f t="shared" si="123"/>
        <v/>
      </c>
      <c r="CF232" s="2" t="str">
        <f t="shared" si="124"/>
        <v/>
      </c>
      <c r="CG232" s="2" t="str">
        <f t="shared" si="129"/>
        <v/>
      </c>
      <c r="CH232" s="10" t="str">
        <f t="shared" si="130"/>
        <v/>
      </c>
      <c r="CI232" s="10" t="str">
        <f t="shared" si="131"/>
        <v/>
      </c>
      <c r="CJ232" s="10" t="str">
        <f t="shared" si="132"/>
        <v/>
      </c>
      <c r="CK232" s="2" t="str">
        <f t="shared" si="133"/>
        <v/>
      </c>
      <c r="CL232" s="2" t="str">
        <f t="shared" si="134"/>
        <v/>
      </c>
      <c r="CM232" s="2" t="str">
        <f t="shared" si="135"/>
        <v/>
      </c>
      <c r="CN232" s="2" t="str">
        <f>IF($E232=15,IF($F232="S","",IF(X233=0,"",X233)),IF($E232=11,IF($F232="P","",IF(X231=0,"",X231)),IF($BX232="",IF(X232="","",X232),IF($BX232=2,"",IF(OR($BX232=0),IF(A232="T_Tosai",101000+COUNTIF($BX$3:$BX232,0),""),IF(X232="","",X232))))))</f>
        <v/>
      </c>
      <c r="CO232" s="2" t="str">
        <f>IF($E232=15,IF($F232="S","",IF(Y233=0,"",Y233)),IF($E232=11,IF($F232="P","",IF(Y231=0,"",Y231)),IF($BX232="",IF(Y232="","",Y232),IF($BX232=2,"",IF(OR($BX232=0),IF(A232="T_Kyokyu",102000+COUNTIF($BX$3:$BX232,0),""),IF(Y232="","",Y232))))))</f>
        <v/>
      </c>
      <c r="CP232" s="2" t="str">
        <f>IF($E232=15,IF($F232="S","",IF(Z233=0,"",Z233)),IF($E232=11,IF($F232="P","",IF(Z231=0,"",Z231)),IF($BX232="",IF(Z232="","",Z232),IF($BX232=2,"",IF(OR($BX232=0),IF(B232="T_Sogumi",103000+COUNTIF($BX$3:$BX232,0),""),IF(Z232="","",Z232))))))</f>
        <v/>
      </c>
    </row>
    <row r="233" spans="1:94">
      <c r="A233" s="7" t="s">
        <v>71</v>
      </c>
      <c r="B233" s="49" t="s">
        <v>31</v>
      </c>
      <c r="C233" s="49" t="s">
        <v>210</v>
      </c>
      <c r="D233" s="49" t="s">
        <v>31</v>
      </c>
      <c r="E233" s="2">
        <v>17</v>
      </c>
      <c r="F233" s="2" t="s">
        <v>26</v>
      </c>
      <c r="G233" s="2" t="s">
        <v>26</v>
      </c>
      <c r="H233" s="2" t="s">
        <v>64</v>
      </c>
      <c r="I233" s="14" t="s">
        <v>69</v>
      </c>
      <c r="J233" s="12">
        <v>44139.704409722224</v>
      </c>
      <c r="K233" s="2">
        <v>362</v>
      </c>
      <c r="L233" s="2">
        <v>55551</v>
      </c>
      <c r="M233" s="2">
        <v>0</v>
      </c>
      <c r="N233" s="2">
        <f>IF(AD233="","",94000+COUNTA($AD$3:AD233))</f>
        <v>94202</v>
      </c>
      <c r="O233" s="2" t="s">
        <v>332</v>
      </c>
      <c r="P233" s="2">
        <v>7</v>
      </c>
      <c r="Q233" s="2">
        <v>0</v>
      </c>
      <c r="R233" s="10">
        <v>44002</v>
      </c>
      <c r="S233" s="10"/>
      <c r="T233" s="10"/>
      <c r="U233" s="2"/>
      <c r="V233" s="2"/>
      <c r="W233" s="2"/>
      <c r="X233" s="35">
        <f>IF(R233="","",94500+COUNTA($R$3:R233))</f>
        <v>94636</v>
      </c>
      <c r="Y233" s="35"/>
      <c r="Z233" s="35" t="str">
        <f>IF(T233="","",97500+COUNTA($T$3:T233))</f>
        <v/>
      </c>
      <c r="AA233" s="12">
        <v>44139.704409722224</v>
      </c>
      <c r="AB233" s="35">
        <f t="shared" si="150"/>
        <v>1001</v>
      </c>
      <c r="AC233" s="35">
        <f>IF(AB233="","",COUNTIF($AB$3:AB233,1001))</f>
        <v>182</v>
      </c>
      <c r="AD233" s="10" t="s">
        <v>332</v>
      </c>
      <c r="AE233" s="35">
        <v>7</v>
      </c>
      <c r="AF233" s="10" t="s">
        <v>26</v>
      </c>
      <c r="AG233" s="10" t="s">
        <v>143</v>
      </c>
      <c r="AH233" s="10">
        <v>44002</v>
      </c>
      <c r="AI233" s="10"/>
      <c r="AJ233" s="10"/>
      <c r="AK233" s="10"/>
      <c r="AL233" s="12">
        <v>44138.448310185187</v>
      </c>
      <c r="AM233" s="2">
        <v>0</v>
      </c>
      <c r="AN233" s="2">
        <v>55551</v>
      </c>
      <c r="AO233" s="2" t="s">
        <v>332</v>
      </c>
      <c r="AP233" s="2">
        <v>7</v>
      </c>
      <c r="AQ233" s="2">
        <f>IF(AO233="","",95000+COUNTA($AO$3:AO233))</f>
        <v>95112</v>
      </c>
      <c r="AR233" s="10">
        <v>44032</v>
      </c>
      <c r="AS233" s="12"/>
      <c r="AT233" s="2"/>
      <c r="AU233" s="2"/>
      <c r="AV233" s="2"/>
      <c r="AW233" s="2"/>
      <c r="AX233" s="2"/>
      <c r="AY233" s="2"/>
      <c r="AZ233" s="2" t="str">
        <f>IF(AV233="","",95200+COUNTA($AV$3:AV233))</f>
        <v/>
      </c>
      <c r="BA233" s="2"/>
      <c r="BB233" s="12"/>
      <c r="BC233" s="2"/>
      <c r="BD233" s="2"/>
      <c r="BE233" s="2"/>
      <c r="BF233" s="2"/>
      <c r="BG233" s="2"/>
      <c r="BH233" s="10"/>
      <c r="BI233" s="10"/>
      <c r="BJ233" s="89">
        <v>44140.706956018519</v>
      </c>
      <c r="BK233" s="90" t="str">
        <f t="shared" si="138"/>
        <v>55551</v>
      </c>
      <c r="BL233" s="90">
        <f t="shared" si="139"/>
        <v>0</v>
      </c>
      <c r="BM233" s="90">
        <f>IF(BQ233="","",COUNTA($BQ$3:BQ233))</f>
        <v>215</v>
      </c>
      <c r="BN233" s="90" t="str">
        <f t="shared" si="140"/>
        <v>2TH 9       P</v>
      </c>
      <c r="BO233" s="90">
        <f t="shared" si="141"/>
        <v>7</v>
      </c>
      <c r="BP233" s="90" t="str">
        <f t="shared" si="142"/>
        <v>P</v>
      </c>
      <c r="BQ233" s="90" t="s">
        <v>221</v>
      </c>
      <c r="BR233" s="91">
        <f t="shared" si="143"/>
        <v>44032</v>
      </c>
      <c r="BS233" s="91" t="str">
        <f t="shared" si="144"/>
        <v/>
      </c>
      <c r="BT233" s="91" t="str">
        <f t="shared" si="145"/>
        <v/>
      </c>
      <c r="BU233" s="91" t="str">
        <f t="shared" si="146"/>
        <v/>
      </c>
      <c r="BV233" s="90" t="str">
        <f t="shared" si="147"/>
        <v/>
      </c>
      <c r="BW233" s="90" t="str">
        <f t="shared" si="148"/>
        <v/>
      </c>
      <c r="BX233" s="84">
        <v>1</v>
      </c>
      <c r="BY233" s="90" t="str">
        <f t="shared" si="149"/>
        <v>2TH 9       P</v>
      </c>
      <c r="BZ233" s="12">
        <f t="shared" si="125"/>
        <v>44160.640208333331</v>
      </c>
      <c r="CA233" s="2">
        <f t="shared" si="126"/>
        <v>362</v>
      </c>
      <c r="CB233" s="2">
        <f t="shared" si="127"/>
        <v>55551</v>
      </c>
      <c r="CC233" s="2">
        <f t="shared" si="128"/>
        <v>0</v>
      </c>
      <c r="CD233" s="2">
        <f>IF(E233=15,IF(F233="S","",N234),IF(E233=11,IF(F233="P","",N232),IF(BX233="",IF(N233="","",N233),IF(BX233=2,"",IF(OR(BX233=0),100000+COUNTIF(BX$3:BX233,0),IF(N233="","",N233))))))</f>
        <v>94202</v>
      </c>
      <c r="CE233" s="2" t="str">
        <f t="shared" si="123"/>
        <v>2TH 9       P</v>
      </c>
      <c r="CF233" s="2">
        <f t="shared" si="124"/>
        <v>7</v>
      </c>
      <c r="CG233" s="2">
        <f t="shared" si="129"/>
        <v>0</v>
      </c>
      <c r="CH233" s="10">
        <f t="shared" si="130"/>
        <v>44032</v>
      </c>
      <c r="CI233" s="10" t="str">
        <f t="shared" si="131"/>
        <v/>
      </c>
      <c r="CJ233" s="10" t="str">
        <f t="shared" si="132"/>
        <v/>
      </c>
      <c r="CK233" s="2" t="str">
        <f t="shared" si="133"/>
        <v/>
      </c>
      <c r="CL233" s="2" t="str">
        <f t="shared" si="134"/>
        <v/>
      </c>
      <c r="CM233" s="2" t="str">
        <f t="shared" si="135"/>
        <v/>
      </c>
      <c r="CN233" s="2">
        <f>IF($E233=15,IF($F233="S","",IF(X234=0,"",X234)),IF($E233=11,IF($F233="P","",IF(X232=0,"",X232)),IF($BX233="",IF(X233="","",X233),IF($BX233=2,"",IF(OR($BX233=0),IF(A233="T_Tosai",101000+COUNTIF($BX$3:$BX233,0),""),IF(X233="","",X233))))))</f>
        <v>94636</v>
      </c>
      <c r="CO233" s="2" t="str">
        <f>IF($E233=15,IF($F233="S","",IF(Y234=0,"",Y234)),IF($E233=11,IF($F233="P","",IF(Y232=0,"",Y232)),IF($BX233="",IF(Y233="","",Y233),IF($BX233=2,"",IF(OR($BX233=0),IF(A233="T_Kyokyu",102000+COUNTIF($BX$3:$BX233,0),""),IF(Y233="","",Y233))))))</f>
        <v/>
      </c>
      <c r="CP233" s="2" t="str">
        <f>IF($E233=15,IF($F233="S","",IF(Z234=0,"",Z234)),IF($E233=11,IF($F233="P","",IF(Z232=0,"",Z232)),IF($BX233="",IF(Z233="","",Z233),IF($BX233=2,"",IF(OR($BX233=0),IF(B233="T_Sogumi",103000+COUNTIF($BX$3:$BX233,0),""),IF(Z233="","",Z233))))))</f>
        <v/>
      </c>
    </row>
    <row r="234" spans="1:94">
      <c r="A234" s="7" t="s">
        <v>71</v>
      </c>
      <c r="B234" s="49" t="s">
        <v>31</v>
      </c>
      <c r="C234" s="49" t="s">
        <v>210</v>
      </c>
      <c r="D234" s="49" t="s">
        <v>31</v>
      </c>
      <c r="E234" s="2">
        <v>18</v>
      </c>
      <c r="F234" s="2" t="s">
        <v>28</v>
      </c>
      <c r="G234" s="2" t="s">
        <v>28</v>
      </c>
      <c r="H234" s="2" t="s">
        <v>64</v>
      </c>
      <c r="I234" s="14" t="s">
        <v>69</v>
      </c>
      <c r="J234" s="12">
        <v>44139.704409722224</v>
      </c>
      <c r="K234" s="2">
        <v>362</v>
      </c>
      <c r="L234" s="2">
        <v>55551</v>
      </c>
      <c r="M234" s="2">
        <v>0</v>
      </c>
      <c r="N234" s="2">
        <f>IF(AD234="","",94000+COUNTA($AD$3:AD234))</f>
        <v>94203</v>
      </c>
      <c r="O234" s="2" t="s">
        <v>333</v>
      </c>
      <c r="P234" s="2">
        <v>7</v>
      </c>
      <c r="Q234" s="2">
        <v>0</v>
      </c>
      <c r="R234" s="10">
        <v>44003</v>
      </c>
      <c r="S234" s="10"/>
      <c r="T234" s="10"/>
      <c r="U234" s="2"/>
      <c r="V234" s="2"/>
      <c r="W234" s="2"/>
      <c r="X234" s="35">
        <f>IF(R234="","",94500+COUNTA($R$3:R234))</f>
        <v>94637</v>
      </c>
      <c r="Y234" s="35"/>
      <c r="Z234" s="35" t="str">
        <f>IF(T234="","",97500+COUNTA($T$3:T234))</f>
        <v/>
      </c>
      <c r="AA234" s="12">
        <v>44139.704409722224</v>
      </c>
      <c r="AB234" s="35">
        <f t="shared" si="150"/>
        <v>1001</v>
      </c>
      <c r="AC234" s="35">
        <f>IF(AB234="","",COUNTIF($AB$3:AB234,1001))</f>
        <v>183</v>
      </c>
      <c r="AD234" s="10" t="s">
        <v>333</v>
      </c>
      <c r="AE234" s="35">
        <v>7</v>
      </c>
      <c r="AF234" s="10" t="s">
        <v>28</v>
      </c>
      <c r="AG234" s="10" t="s">
        <v>143</v>
      </c>
      <c r="AH234" s="10">
        <v>44003</v>
      </c>
      <c r="AI234" s="10"/>
      <c r="AJ234" s="10"/>
      <c r="AK234" s="10"/>
      <c r="AL234" s="12">
        <v>44138.448310185187</v>
      </c>
      <c r="AM234" s="2">
        <v>0</v>
      </c>
      <c r="AN234" s="2">
        <v>55551</v>
      </c>
      <c r="AO234" s="2" t="s">
        <v>333</v>
      </c>
      <c r="AP234" s="2">
        <v>7</v>
      </c>
      <c r="AQ234" s="2">
        <f>IF(AO234="","",95000+COUNTA($AO$3:AO234))</f>
        <v>95113</v>
      </c>
      <c r="AR234" s="10">
        <v>44033</v>
      </c>
      <c r="AS234" s="12"/>
      <c r="AT234" s="2"/>
      <c r="AU234" s="2"/>
      <c r="AV234" s="2"/>
      <c r="AW234" s="2"/>
      <c r="AX234" s="2"/>
      <c r="AY234" s="2"/>
      <c r="AZ234" s="2" t="str">
        <f>IF(AV234="","",95200+COUNTA($AV$3:AV234))</f>
        <v/>
      </c>
      <c r="BA234" s="2"/>
      <c r="BB234" s="12"/>
      <c r="BC234" s="2"/>
      <c r="BD234" s="2"/>
      <c r="BE234" s="2"/>
      <c r="BF234" s="2"/>
      <c r="BG234" s="2"/>
      <c r="BH234" s="10"/>
      <c r="BI234" s="10"/>
      <c r="BJ234" s="89">
        <v>44140.706956018519</v>
      </c>
      <c r="BK234" s="90" t="str">
        <f t="shared" si="138"/>
        <v>55551</v>
      </c>
      <c r="BL234" s="90">
        <f t="shared" si="139"/>
        <v>0</v>
      </c>
      <c r="BM234" s="90">
        <f>IF(BQ234="","",COUNTA($BQ$3:BQ234))</f>
        <v>216</v>
      </c>
      <c r="BN234" s="90" t="str">
        <f t="shared" si="140"/>
        <v>2TH 9       S</v>
      </c>
      <c r="BO234" s="90">
        <f t="shared" si="141"/>
        <v>7</v>
      </c>
      <c r="BP234" s="90" t="str">
        <f t="shared" si="142"/>
        <v>S</v>
      </c>
      <c r="BQ234" s="90" t="s">
        <v>221</v>
      </c>
      <c r="BR234" s="91">
        <f t="shared" si="143"/>
        <v>44033</v>
      </c>
      <c r="BS234" s="91" t="str">
        <f t="shared" si="144"/>
        <v/>
      </c>
      <c r="BT234" s="91" t="str">
        <f t="shared" si="145"/>
        <v/>
      </c>
      <c r="BU234" s="91" t="str">
        <f t="shared" si="146"/>
        <v/>
      </c>
      <c r="BV234" s="90" t="str">
        <f t="shared" si="147"/>
        <v/>
      </c>
      <c r="BW234" s="90" t="str">
        <f t="shared" si="148"/>
        <v/>
      </c>
      <c r="BX234" s="84">
        <v>1</v>
      </c>
      <c r="BY234" s="90" t="str">
        <f t="shared" si="149"/>
        <v>2TH 9       S</v>
      </c>
      <c r="BZ234" s="12">
        <f t="shared" si="125"/>
        <v>44160.640208333331</v>
      </c>
      <c r="CA234" s="2">
        <f t="shared" si="126"/>
        <v>362</v>
      </c>
      <c r="CB234" s="2">
        <f t="shared" si="127"/>
        <v>55551</v>
      </c>
      <c r="CC234" s="2">
        <f t="shared" si="128"/>
        <v>0</v>
      </c>
      <c r="CD234" s="2">
        <f>IF(E234=15,IF(F234="S","",N235),IF(E234=11,IF(F234="P","",N233),IF(BX234="",IF(N234="","",N234),IF(BX234=2,"",IF(OR(BX234=0),100000+COUNTIF(BX$3:BX234,0),IF(N234="","",N234))))))</f>
        <v>94203</v>
      </c>
      <c r="CE234" s="2" t="str">
        <f t="shared" si="123"/>
        <v>2TH 9       S</v>
      </c>
      <c r="CF234" s="2">
        <f t="shared" si="124"/>
        <v>7</v>
      </c>
      <c r="CG234" s="2">
        <f t="shared" si="129"/>
        <v>0</v>
      </c>
      <c r="CH234" s="10">
        <f t="shared" si="130"/>
        <v>44033</v>
      </c>
      <c r="CI234" s="10" t="str">
        <f t="shared" si="131"/>
        <v/>
      </c>
      <c r="CJ234" s="10" t="str">
        <f t="shared" si="132"/>
        <v/>
      </c>
      <c r="CK234" s="2" t="str">
        <f t="shared" si="133"/>
        <v/>
      </c>
      <c r="CL234" s="2" t="str">
        <f t="shared" si="134"/>
        <v/>
      </c>
      <c r="CM234" s="2" t="str">
        <f t="shared" si="135"/>
        <v/>
      </c>
      <c r="CN234" s="2">
        <f>IF($E234=15,IF($F234="S","",IF(X235=0,"",X235)),IF($E234=11,IF($F234="P","",IF(X233=0,"",X233)),IF($BX234="",IF(X234="","",X234),IF($BX234=2,"",IF(OR($BX234=0),IF(A234="T_Tosai",101000+COUNTIF($BX$3:$BX234,0),""),IF(X234="","",X234))))))</f>
        <v>94637</v>
      </c>
      <c r="CO234" s="2" t="str">
        <f>IF($E234=15,IF($F234="S","",IF(Y235=0,"",Y235)),IF($E234=11,IF($F234="P","",IF(Y233=0,"",Y233)),IF($BX234="",IF(Y234="","",Y234),IF($BX234=2,"",IF(OR($BX234=0),IF(A234="T_Kyokyu",102000+COUNTIF($BX$3:$BX234,0),""),IF(Y234="","",Y234))))))</f>
        <v/>
      </c>
      <c r="CP234" s="2" t="str">
        <f>IF($E234=15,IF($F234="S","",IF(Z235=0,"",Z235)),IF($E234=11,IF($F234="P","",IF(Z233=0,"",Z233)),IF($BX234="",IF(Z234="","",Z234),IF($BX234=2,"",IF(OR($BX234=0),IF(B234="T_Sogumi",103000+COUNTIF($BX$3:$BX234,0),""),IF(Z234="","",Z234))))))</f>
        <v/>
      </c>
    </row>
    <row r="235" spans="1:94">
      <c r="A235" s="11" t="s">
        <v>71</v>
      </c>
      <c r="B235" s="50" t="s">
        <v>31</v>
      </c>
      <c r="C235" s="50" t="s">
        <v>210</v>
      </c>
      <c r="D235" s="50" t="s">
        <v>31</v>
      </c>
      <c r="E235" s="2">
        <v>19</v>
      </c>
      <c r="F235" s="2" t="s">
        <v>25</v>
      </c>
      <c r="G235" s="2" t="s">
        <v>25</v>
      </c>
      <c r="H235" s="2" t="s">
        <v>64</v>
      </c>
      <c r="I235" s="14" t="s">
        <v>69</v>
      </c>
      <c r="J235" s="12">
        <v>44139.704409722224</v>
      </c>
      <c r="K235" s="2">
        <v>362</v>
      </c>
      <c r="L235" s="2">
        <v>55551</v>
      </c>
      <c r="M235" s="2">
        <v>0</v>
      </c>
      <c r="N235" s="2">
        <f>IF(AD235="","",94000+COUNTA($AD$3:AD235))</f>
        <v>94204</v>
      </c>
      <c r="O235" s="2" t="s">
        <v>334</v>
      </c>
      <c r="P235" s="2">
        <v>6</v>
      </c>
      <c r="Q235" s="2">
        <v>0</v>
      </c>
      <c r="R235" s="10">
        <v>44004</v>
      </c>
      <c r="S235" s="10"/>
      <c r="T235" s="10"/>
      <c r="U235" s="2"/>
      <c r="V235" s="2"/>
      <c r="W235" s="2"/>
      <c r="X235" s="35">
        <f>IF(R235="","",94500+COUNTA($R$3:R235))</f>
        <v>94638</v>
      </c>
      <c r="Y235" s="35"/>
      <c r="Z235" s="35" t="str">
        <f>IF(T235="","",97500+COUNTA($T$3:T235))</f>
        <v/>
      </c>
      <c r="AA235" s="12">
        <v>44139.704409722224</v>
      </c>
      <c r="AB235" s="35">
        <f t="shared" si="150"/>
        <v>1001</v>
      </c>
      <c r="AC235" s="35">
        <f>IF(AB235="","",COUNTIF($AB$3:AB235,1001))</f>
        <v>184</v>
      </c>
      <c r="AD235" s="10" t="s">
        <v>334</v>
      </c>
      <c r="AE235" s="35">
        <v>6</v>
      </c>
      <c r="AF235" s="10" t="s">
        <v>25</v>
      </c>
      <c r="AG235" s="10" t="s">
        <v>143</v>
      </c>
      <c r="AH235" s="10">
        <v>44004</v>
      </c>
      <c r="AI235" s="10"/>
      <c r="AJ235" s="10"/>
      <c r="AK235" s="10"/>
      <c r="AL235" s="12">
        <v>44138.448310185187</v>
      </c>
      <c r="AM235" s="2">
        <v>0</v>
      </c>
      <c r="AN235" s="2">
        <v>55551</v>
      </c>
      <c r="AO235" s="2" t="s">
        <v>334</v>
      </c>
      <c r="AP235" s="2">
        <v>6</v>
      </c>
      <c r="AQ235" s="2">
        <f>IF(AO235="","",95000+COUNTA($AO$3:AO235))</f>
        <v>95114</v>
      </c>
      <c r="AR235" s="10">
        <v>44034</v>
      </c>
      <c r="AS235" s="12"/>
      <c r="AT235" s="2"/>
      <c r="AU235" s="2"/>
      <c r="AV235" s="2"/>
      <c r="AW235" s="2"/>
      <c r="AX235" s="2"/>
      <c r="AY235" s="2"/>
      <c r="AZ235" s="2" t="str">
        <f>IF(AV235="","",95200+COUNTA($AV$3:AV235))</f>
        <v/>
      </c>
      <c r="BA235" s="2"/>
      <c r="BB235" s="12"/>
      <c r="BC235" s="2"/>
      <c r="BD235" s="2"/>
      <c r="BE235" s="2"/>
      <c r="BF235" s="2"/>
      <c r="BG235" s="2"/>
      <c r="BH235" s="10"/>
      <c r="BI235" s="10"/>
      <c r="BJ235" s="89">
        <v>44140.706956018519</v>
      </c>
      <c r="BK235" s="90" t="str">
        <f t="shared" si="138"/>
        <v>55551</v>
      </c>
      <c r="BL235" s="90">
        <f t="shared" si="139"/>
        <v>0</v>
      </c>
      <c r="BM235" s="90">
        <f>IF(BQ235="","",COUNTA($BQ$3:BQ235))</f>
        <v>217</v>
      </c>
      <c r="BN235" s="90" t="str">
        <f t="shared" si="140"/>
        <v>2TH 9       C</v>
      </c>
      <c r="BO235" s="90">
        <f t="shared" si="141"/>
        <v>6</v>
      </c>
      <c r="BP235" s="90" t="str">
        <f t="shared" si="142"/>
        <v>C</v>
      </c>
      <c r="BQ235" s="90" t="s">
        <v>221</v>
      </c>
      <c r="BR235" s="91">
        <f t="shared" si="143"/>
        <v>44034</v>
      </c>
      <c r="BS235" s="91" t="str">
        <f t="shared" si="144"/>
        <v/>
      </c>
      <c r="BT235" s="91" t="str">
        <f t="shared" si="145"/>
        <v/>
      </c>
      <c r="BU235" s="91" t="str">
        <f t="shared" si="146"/>
        <v/>
      </c>
      <c r="BV235" s="90" t="str">
        <f t="shared" si="147"/>
        <v/>
      </c>
      <c r="BW235" s="90" t="str">
        <f t="shared" si="148"/>
        <v/>
      </c>
      <c r="BX235" s="84">
        <v>1</v>
      </c>
      <c r="BY235" s="90" t="str">
        <f t="shared" si="149"/>
        <v>2TH 9       C</v>
      </c>
      <c r="BZ235" s="12">
        <f t="shared" si="125"/>
        <v>44160.640208333331</v>
      </c>
      <c r="CA235" s="2">
        <f t="shared" si="126"/>
        <v>362</v>
      </c>
      <c r="CB235" s="2">
        <f t="shared" si="127"/>
        <v>55551</v>
      </c>
      <c r="CC235" s="2">
        <f t="shared" si="128"/>
        <v>0</v>
      </c>
      <c r="CD235" s="2">
        <f>IF(E235=15,IF(F235="S","",N236),IF(E235=11,IF(F235="P","",N234),IF(BX235="",IF(N235="","",N235),IF(BX235=2,"",IF(OR(BX235=0),100000+COUNTIF(BX$3:BX235,0),IF(N235="","",N235))))))</f>
        <v>94204</v>
      </c>
      <c r="CE235" s="2" t="str">
        <f t="shared" si="123"/>
        <v>2TH 9       C</v>
      </c>
      <c r="CF235" s="2">
        <f t="shared" si="124"/>
        <v>6</v>
      </c>
      <c r="CG235" s="2">
        <f t="shared" si="129"/>
        <v>0</v>
      </c>
      <c r="CH235" s="10">
        <f t="shared" si="130"/>
        <v>44034</v>
      </c>
      <c r="CI235" s="10" t="str">
        <f t="shared" si="131"/>
        <v/>
      </c>
      <c r="CJ235" s="10" t="str">
        <f t="shared" si="132"/>
        <v/>
      </c>
      <c r="CK235" s="2" t="str">
        <f t="shared" si="133"/>
        <v/>
      </c>
      <c r="CL235" s="2" t="str">
        <f t="shared" si="134"/>
        <v/>
      </c>
      <c r="CM235" s="2" t="str">
        <f t="shared" si="135"/>
        <v/>
      </c>
      <c r="CN235" s="2">
        <f>IF($E235=15,IF($F235="S","",IF(X236=0,"",X236)),IF($E235=11,IF($F235="P","",IF(X234=0,"",X234)),IF($BX235="",IF(X235="","",X235),IF($BX235=2,"",IF(OR($BX235=0),IF(A235="T_Tosai",101000+COUNTIF($BX$3:$BX235,0),""),IF(X235="","",X235))))))</f>
        <v>94638</v>
      </c>
      <c r="CO235" s="2" t="str">
        <f>IF($E235=15,IF($F235="S","",IF(Y236=0,"",Y236)),IF($E235=11,IF($F235="P","",IF(Y234=0,"",Y234)),IF($BX235="",IF(Y235="","",Y235),IF($BX235=2,"",IF(OR($BX235=0),IF(A235="T_Kyokyu",102000+COUNTIF($BX$3:$BX235,0),""),IF(Y235="","",Y235))))))</f>
        <v/>
      </c>
      <c r="CP235" s="2" t="str">
        <f>IF($E235=15,IF($F235="S","",IF(Z236=0,"",Z236)),IF($E235=11,IF($F235="P","",IF(Z234=0,"",Z234)),IF($BX235="",IF(Z235="","",Z235),IF($BX235=2,"",IF(OR($BX235=0),IF(B235="T_Sogumi",103000+COUNTIF($BX$3:$BX235,0),""),IF(Z235="","",Z235))))))</f>
        <v/>
      </c>
    </row>
  </sheetData>
  <autoFilter ref="A2:CP235" xr:uid="{069BD222-7A29-4CFF-961B-A9C39B715E98}"/>
  <mergeCells count="10">
    <mergeCell ref="BZ1:CP1"/>
    <mergeCell ref="AS1:BA1"/>
    <mergeCell ref="BB1:BI1"/>
    <mergeCell ref="BJ1:BY1"/>
    <mergeCell ref="C1:D1"/>
    <mergeCell ref="A1:B1"/>
    <mergeCell ref="E1:I1"/>
    <mergeCell ref="AA1:AK1"/>
    <mergeCell ref="J1:Z1"/>
    <mergeCell ref="AL1:AR1"/>
  </mergeCells>
  <phoneticPr fontId="1"/>
  <pageMargins left="0.7" right="0.7" top="0.75" bottom="0.75" header="0.3" footer="0.3"/>
  <pageSetup paperSize="9" orientation="portrait" horizontalDpi="0" verticalDpi="0" r:id="rId1"/>
  <ignoredErrors>
    <ignoredError sqref="CD4:CD117 CD119:CD235 CD118 CG118:CJ118 CG4:CJ117 CG119:CJ235 CL118:CP118 CL4:CP117 CL119:CP235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2020-12-01T00:26:01Z</dcterms:modified>
</cp:coreProperties>
</file>