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Month-January" sheetId="2" r:id="rId5"/>
    <sheet state="visible" name="Month-February" sheetId="3" r:id="rId6"/>
    <sheet state="visible" name="Month-March" sheetId="4" r:id="rId7"/>
    <sheet state="visible" name="Month-April" sheetId="5" r:id="rId8"/>
    <sheet state="visible" name="Month-May" sheetId="6" r:id="rId9"/>
    <sheet state="visible" name="Month-June" sheetId="7" r:id="rId10"/>
    <sheet state="visible" name="Month-July" sheetId="8" r:id="rId11"/>
    <sheet state="visible" name="Month-August" sheetId="9" r:id="rId12"/>
    <sheet state="visible" name="Month-September" sheetId="10" r:id="rId13"/>
    <sheet state="visible" name="Month-October" sheetId="11" r:id="rId14"/>
    <sheet state="visible" name="Month-November" sheetId="12" r:id="rId15"/>
    <sheet state="visible" name="Month-December" sheetId="13" r:id="rId16"/>
  </sheets>
  <definedNames/>
  <calcPr/>
  <extLst>
    <ext uri="GoogleSheetsCustomDataVersion2">
      <go:sheetsCustomData xmlns:go="http://customooxmlschemas.google.com/" r:id="rId17" roundtripDataChecksum="4cZFEnAWnqyQUk3K4kperPFs30s7xTTYnsKV7/N78so="/>
    </ext>
  </extLst>
</workbook>
</file>

<file path=xl/sharedStrings.xml><?xml version="1.0" encoding="utf-8"?>
<sst xmlns="http://schemas.openxmlformats.org/spreadsheetml/2006/main" count="138" uniqueCount="20">
  <si>
    <t>Budget</t>
  </si>
  <si>
    <t>Rent</t>
  </si>
  <si>
    <t>1008000 SameAsLastYear</t>
  </si>
  <si>
    <t>Utilities</t>
  </si>
  <si>
    <t>120000 Appx</t>
  </si>
  <si>
    <t>Security</t>
  </si>
  <si>
    <t>90000 PaidUpfront</t>
  </si>
  <si>
    <t>Wages</t>
  </si>
  <si>
    <t>Inventory</t>
  </si>
  <si>
    <t>2300000 RoughEstimate</t>
  </si>
  <si>
    <t>Transportation</t>
  </si>
  <si>
    <t>180000 Estimate</t>
  </si>
  <si>
    <t>Transaction Fees</t>
  </si>
  <si>
    <t>54000 Appx</t>
  </si>
  <si>
    <t>Advertising</t>
  </si>
  <si>
    <t>300000 SameAsLastYear</t>
  </si>
  <si>
    <t>Insurance</t>
  </si>
  <si>
    <t>72000 MoreThanLastYear</t>
  </si>
  <si>
    <t>TransactionFees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</si>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</sst>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3" numFmtId="3" xfId="0" applyFont="1" applyNumberFormat="1"/>
    <xf borderId="0" fillId="0" fontId="4" numFmtId="0" xfId="0" applyAlignment="1" applyFont="1">
      <alignment readingOrder="0"/>
    </xf>
    <xf borderId="0" fillId="0" fontId="3" numFmtId="17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4.25"/>
    <col customWidth="1" min="3" max="3" width="16.5"/>
    <col customWidth="1" min="4" max="26" width="8.63"/>
  </cols>
  <sheetData>
    <row r="1" ht="14.25" customHeight="1">
      <c r="A1" s="1">
        <v>2023.0</v>
      </c>
      <c r="B1" s="1" t="s">
        <v>0</v>
      </c>
    </row>
    <row r="2" ht="14.25" customHeight="1">
      <c r="A2" s="1" t="s">
        <v>1</v>
      </c>
      <c r="B2" s="2" t="s">
        <v>2</v>
      </c>
    </row>
    <row r="3" ht="14.25" customHeight="1">
      <c r="A3" s="1" t="s">
        <v>3</v>
      </c>
      <c r="B3" s="3" t="s">
        <v>4</v>
      </c>
    </row>
    <row r="4" ht="14.25" customHeight="1">
      <c r="A4" s="1" t="s">
        <v>5</v>
      </c>
      <c r="B4" s="2" t="s">
        <v>6</v>
      </c>
    </row>
    <row r="5" ht="14.25" customHeight="1"/>
    <row r="6" ht="14.25" customHeight="1">
      <c r="A6" s="1" t="s">
        <v>7</v>
      </c>
      <c r="B6" s="4">
        <v>270000.0</v>
      </c>
    </row>
    <row r="7" ht="14.25" customHeight="1"/>
    <row r="8" ht="14.25" customHeight="1">
      <c r="A8" s="1" t="s">
        <v>8</v>
      </c>
      <c r="B8" s="2" t="s">
        <v>9</v>
      </c>
    </row>
    <row r="9" ht="14.25" customHeight="1">
      <c r="A9" s="1" t="s">
        <v>10</v>
      </c>
      <c r="B9" s="3" t="s">
        <v>11</v>
      </c>
    </row>
    <row r="10" ht="14.25" customHeight="1">
      <c r="A10" s="1" t="s">
        <v>12</v>
      </c>
      <c r="B10" s="3" t="s">
        <v>13</v>
      </c>
    </row>
    <row r="11" ht="14.25" customHeight="1">
      <c r="A11" s="1" t="s">
        <v>14</v>
      </c>
      <c r="B11" s="2" t="s">
        <v>15</v>
      </c>
    </row>
    <row r="12" ht="14.25" customHeight="1"/>
    <row r="13" ht="14.25" customHeight="1">
      <c r="A13" s="1" t="s">
        <v>16</v>
      </c>
      <c r="B13" s="2" t="s">
        <v>17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45170.0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2654003.11/12-8084.11</f>
        <v>213082.8158</v>
      </c>
      <c r="G2" s="6">
        <f>214814.87/12+1395.96</f>
        <v>19297.19917</v>
      </c>
      <c r="H2" s="6">
        <f>59395.92/12-149.21</f>
        <v>4800.45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  <col customWidth="1" min="7" max="7" width="10.13"/>
    <col customWidth="1" min="8" max="8" width="9.13"/>
    <col customWidth="1" min="9" max="26" width="8.63"/>
  </cols>
  <sheetData>
    <row r="1" ht="14.25" customHeight="1">
      <c r="B1" s="5">
        <v>45200.0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18</v>
      </c>
      <c r="J1" s="1" t="s">
        <v>14</v>
      </c>
      <c r="K1" s="1" t="s">
        <v>16</v>
      </c>
    </row>
    <row r="2" ht="14.25" customHeight="1">
      <c r="B2" s="1" t="s">
        <v>19</v>
      </c>
      <c r="C2" s="6">
        <v>84000.0</v>
      </c>
      <c r="D2" s="6">
        <f>111063.02/12</f>
        <v>9255.251667</v>
      </c>
      <c r="E2" s="6">
        <f>90000/12</f>
        <v>7500</v>
      </c>
      <c r="F2" s="6">
        <f>270000/12</f>
        <v>22500</v>
      </c>
      <c r="G2" s="6">
        <f>2654003.11/12-13361.65</f>
        <v>207805.2758</v>
      </c>
      <c r="H2" s="6">
        <f>214814.87/12-955.43</f>
        <v>16945.80917</v>
      </c>
      <c r="I2" s="6">
        <f>59395.92/12-19.12</f>
        <v>4930.54</v>
      </c>
      <c r="J2" s="6">
        <f>306899.96/12</f>
        <v>25574.99667</v>
      </c>
      <c r="K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45231.0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2654003.11/12-41987.32</f>
        <v>179179.6058</v>
      </c>
      <c r="G2" s="6">
        <f>214814.87/12+5943.65</f>
        <v>23844.88917</v>
      </c>
      <c r="H2" s="6">
        <f>59395.92/12-521.44</f>
        <v>4428.22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45261.0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2654003.11/12-120735.94</f>
        <v>100430.9858</v>
      </c>
      <c r="G2" s="6">
        <f>214814.87/12-3121.54</f>
        <v>14779.69917</v>
      </c>
      <c r="H2" s="6">
        <f>59395.92/12-690.77</f>
        <v>4258.89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10" width="16.0"/>
    <col customWidth="1" min="11" max="26" width="8.63"/>
  </cols>
  <sheetData>
    <row r="1" ht="14.25" customHeight="1">
      <c r="A1" s="5">
        <v>44927.0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2654003.11/12+120735.94</f>
        <v>341902.8658</v>
      </c>
      <c r="G2" s="6">
        <f>214814.87/12+3121.54</f>
        <v>21022.77917</v>
      </c>
      <c r="H2" s="6">
        <f>59395.92/12+690.77</f>
        <v>5640.43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10" width="16.0"/>
    <col customWidth="1" min="11" max="26" width="8.63"/>
  </cols>
  <sheetData>
    <row r="1" ht="14.25" customHeight="1">
      <c r="A1" s="5">
        <v>44958.0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2654003.11/12-9821.74</f>
        <v>211345.1858</v>
      </c>
      <c r="G2" s="6">
        <f>214814.87/12-5943.65</f>
        <v>11957.58917</v>
      </c>
      <c r="H2" s="6">
        <f>59395.92/12+521.44</f>
        <v>5471.1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44986.0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2654003.11/12+9821.74</f>
        <v>230988.6658</v>
      </c>
      <c r="G2" s="6">
        <f>214814.87/12+955.43</f>
        <v>18856.66917</v>
      </c>
      <c r="H2" s="6">
        <f>59395.92/12+19.12</f>
        <v>4968.78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26" width="8.63"/>
  </cols>
  <sheetData>
    <row r="1" ht="14.25" customHeight="1">
      <c r="A1" s="5">
        <v>45017.0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2654003.11/12+41987.32</f>
        <v>263154.2458</v>
      </c>
      <c r="G2" s="6">
        <f>214814.87/12-1395.96</f>
        <v>16505.27917</v>
      </c>
      <c r="H2" s="6">
        <f>59395.92/12+149.21</f>
        <v>5098.87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3.5"/>
    <col customWidth="1" min="7" max="7" width="9.13"/>
    <col customWidth="1" min="8" max="26" width="8.63"/>
  </cols>
  <sheetData>
    <row r="1" ht="14.25" customHeight="1">
      <c r="A1" s="5">
        <v>45047.0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2654003.11/12+13361.65</f>
        <v>234528.5758</v>
      </c>
      <c r="G2" s="6">
        <f>214814.87/12-54.12</f>
        <v>17847.11917</v>
      </c>
      <c r="H2" s="6">
        <f>59395.92/12+178.71</f>
        <v>5128.37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26" width="8.63"/>
  </cols>
  <sheetData>
    <row r="1" ht="14.25" customHeight="1">
      <c r="A1" s="5">
        <v>45078.0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2654003.11/12+8084.11</f>
        <v>229251.0358</v>
      </c>
      <c r="G2" s="6">
        <f>214814.87/12+1001.69</f>
        <v>18902.92917</v>
      </c>
      <c r="H2" s="6">
        <f>59395.92/12+93.41</f>
        <v>5043.07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45108.0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2654003.11/12+14956.12</f>
        <v>236123.0458</v>
      </c>
      <c r="G2" s="6">
        <f>214814.87/12-1001.69</f>
        <v>16899.54917</v>
      </c>
      <c r="H2" s="6">
        <f>59395.92/12-93.41</f>
        <v>4856.25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0.13"/>
    <col customWidth="1" min="7" max="7" width="9.13"/>
    <col customWidth="1" min="8" max="26" width="8.63"/>
  </cols>
  <sheetData>
    <row r="1" ht="14.25" customHeight="1">
      <c r="A1" s="5">
        <v>45139.0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18</v>
      </c>
      <c r="I1" s="1" t="s">
        <v>14</v>
      </c>
      <c r="J1" s="1" t="s">
        <v>16</v>
      </c>
    </row>
    <row r="2" ht="14.25" customHeight="1">
      <c r="A2" s="1" t="s">
        <v>19</v>
      </c>
      <c r="B2" s="6">
        <v>84000.0</v>
      </c>
      <c r="C2" s="6">
        <f>111063.02/12</f>
        <v>9255.251667</v>
      </c>
      <c r="D2" s="6">
        <f>90000/12</f>
        <v>7500</v>
      </c>
      <c r="E2" s="6">
        <f>270000/12</f>
        <v>22500</v>
      </c>
      <c r="F2" s="6">
        <f>2654003.11/12-14956.12</f>
        <v>206210.8058</v>
      </c>
      <c r="G2" s="6">
        <f>214814.87/12+54.12</f>
        <v>17955.35917</v>
      </c>
      <c r="H2" s="6">
        <f>59395.92/12-178.71</f>
        <v>4770.95</v>
      </c>
      <c r="I2" s="6">
        <f>306899.96/12</f>
        <v>25574.99667</v>
      </c>
      <c r="J2" s="6">
        <f>72000/12</f>
        <v>6000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2024-02-12T09:49:58Z</dcterms:created>
  <dc:creator>Michal Mioduchowski</dc:creator>
</cp:coreProperties>
</file>