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uong.vo\Desktop\Power BI Chuyen Ce ke\VNA Annual Report\"/>
    </mc:Choice>
  </mc:AlternateContent>
  <xr:revisionPtr revIDLastSave="0" documentId="13_ncr:1_{87BC998B-DC9A-4EC1-B6D2-91746C8824FE}" xr6:coauthVersionLast="46" xr6:coauthVersionMax="46" xr10:uidLastSave="{00000000-0000-0000-0000-000000000000}"/>
  <bookViews>
    <workbookView xWindow="-110" yWindow="-110" windowWidth="19420" windowHeight="10420" activeTab="4" xr2:uid="{D1862E07-BC73-40EE-AE7B-2D3B71E3006D}"/>
  </bookViews>
  <sheets>
    <sheet name="BS Dataset" sheetId="6" r:id="rId1"/>
    <sheet name="CF Dataset" sheetId="9" r:id="rId2"/>
    <sheet name="PL Dataset" sheetId="8" r:id="rId3"/>
    <sheet name="Ratio" sheetId="7" r:id="rId4"/>
    <sheet name="CF Waterfall" sheetId="10" r:id="rId5"/>
  </sheets>
  <definedNames>
    <definedName name="_xlnm._FilterDatabase" localSheetId="0" hidden="1">'BS Dataset'!$A$1:$I$91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" i="10" l="1"/>
  <c r="E6" i="10"/>
  <c r="D6" i="10"/>
  <c r="C6" i="10"/>
  <c r="B6" i="10"/>
  <c r="F4" i="10"/>
  <c r="E4" i="10"/>
  <c r="D4" i="10"/>
  <c r="C4" i="10"/>
  <c r="B4" i="10"/>
  <c r="F5" i="10"/>
  <c r="E5" i="10"/>
  <c r="D5" i="10"/>
  <c r="C5" i="10"/>
  <c r="B5" i="10"/>
  <c r="C3" i="10"/>
  <c r="D3" i="10"/>
  <c r="E3" i="10"/>
  <c r="F3" i="10"/>
  <c r="B3" i="10"/>
  <c r="C2" i="10"/>
  <c r="D2" i="10"/>
  <c r="E2" i="10"/>
  <c r="F2" i="10"/>
  <c r="B2" i="10"/>
  <c r="C1" i="10"/>
  <c r="D1" i="10" s="1"/>
  <c r="E1" i="10" s="1"/>
  <c r="F1" i="10" s="1"/>
  <c r="D1" i="9"/>
  <c r="E1" i="9" s="1"/>
  <c r="F1" i="9" s="1"/>
  <c r="G1" i="9" s="1"/>
  <c r="F8" i="7"/>
  <c r="E8" i="7"/>
  <c r="D8" i="7"/>
  <c r="C8" i="7"/>
  <c r="B8" i="7"/>
  <c r="F7" i="7"/>
  <c r="E7" i="7"/>
  <c r="D7" i="7"/>
  <c r="C7" i="7"/>
  <c r="B7" i="7"/>
  <c r="F6" i="7"/>
  <c r="E6" i="7"/>
  <c r="D6" i="7"/>
  <c r="C6" i="7"/>
  <c r="B6" i="7"/>
  <c r="F5" i="7"/>
  <c r="E5" i="7"/>
  <c r="D5" i="7"/>
  <c r="C5" i="7"/>
  <c r="B5" i="7"/>
  <c r="F4" i="7"/>
  <c r="E4" i="7"/>
  <c r="D4" i="7"/>
  <c r="C4" i="7"/>
  <c r="B4" i="7"/>
  <c r="F3" i="7"/>
  <c r="E3" i="7"/>
  <c r="D3" i="7"/>
  <c r="C3" i="7"/>
  <c r="B3" i="7"/>
  <c r="F2" i="7"/>
  <c r="E2" i="7"/>
  <c r="D2" i="7"/>
  <c r="C2" i="7"/>
  <c r="B2" i="7"/>
  <c r="D1" i="7"/>
  <c r="E1" i="7" s="1"/>
  <c r="F1" i="7" s="1"/>
  <c r="C1" i="7"/>
</calcChain>
</file>

<file path=xl/sharedStrings.xml><?xml version="1.0" encoding="utf-8"?>
<sst xmlns="http://schemas.openxmlformats.org/spreadsheetml/2006/main" count="463" uniqueCount="112">
  <si>
    <t>Type</t>
  </si>
  <si>
    <t>CLASS</t>
  </si>
  <si>
    <t>1. CURRENT ASSET</t>
  </si>
  <si>
    <t>2. NON CURRENT ASSET</t>
  </si>
  <si>
    <t>CLASS_LINE</t>
  </si>
  <si>
    <t>DETAIL</t>
  </si>
  <si>
    <t>1. CASH AND CASH EQUI</t>
  </si>
  <si>
    <t>2. ST INVESTMENT</t>
  </si>
  <si>
    <t>1. ASSET</t>
  </si>
  <si>
    <t>2. RESOURCES</t>
  </si>
  <si>
    <t>1. OWNER'S EQUITY</t>
  </si>
  <si>
    <t>Consolidation</t>
  </si>
  <si>
    <t>3. ACCOUNT TRADE RECEIVABLE</t>
  </si>
  <si>
    <t>4. ADVANCE TO SUPPLIER</t>
  </si>
  <si>
    <t>5. ST RECEIVABLE</t>
  </si>
  <si>
    <t>6. INVENTORIES</t>
  </si>
  <si>
    <t>7. OTHER CURRENT ASSET</t>
  </si>
  <si>
    <t>1. LT RECEIVABLE</t>
  </si>
  <si>
    <t>2. LT ADVANCE TO SUPPLIER</t>
  </si>
  <si>
    <t>3. NON CURRENT RECEIVABLE</t>
  </si>
  <si>
    <t>4. FIXED ASSET</t>
  </si>
  <si>
    <t>5. CONSTRUCTION IN PROGRESS</t>
  </si>
  <si>
    <t>6. LT INVESTMENT</t>
  </si>
  <si>
    <t>7. OTHER NON CURRENT ASSET</t>
  </si>
  <si>
    <t>1. TRADE PAYABLE</t>
  </si>
  <si>
    <t>2. ADVANCE FROM CUSTOMER</t>
  </si>
  <si>
    <t>3. STATE PAYABLE</t>
  </si>
  <si>
    <t>4. PAYABLE TO EMPLOYEE</t>
  </si>
  <si>
    <t>5. CURRENT LIABILITIES</t>
  </si>
  <si>
    <t>7. OTHER CURRENT LIABILITIES</t>
  </si>
  <si>
    <t>6. ST BORROWING</t>
  </si>
  <si>
    <t>1. LT TRADE PAYABLE</t>
  </si>
  <si>
    <t>2. LT ADVANCE FROM CUSTOMER</t>
  </si>
  <si>
    <t>4. OTHER NON CURRENT LIABILITIES</t>
  </si>
  <si>
    <t>5. LT BORROWING</t>
  </si>
  <si>
    <t>2. FUNDS</t>
  </si>
  <si>
    <t>3. RETAINED EARNINGS</t>
  </si>
  <si>
    <t>4. NCI</t>
  </si>
  <si>
    <t>2. CURRENT LIABILITIES</t>
  </si>
  <si>
    <t>3. NON CURRENT LIABILITIES</t>
  </si>
  <si>
    <t>1. EQUITY</t>
  </si>
  <si>
    <t>Ratio</t>
  </si>
  <si>
    <t>Debt Ratio</t>
  </si>
  <si>
    <t>Debt to Equity Ratio</t>
  </si>
  <si>
    <t>Asset to Equity Ratio</t>
  </si>
  <si>
    <t>ROE</t>
  </si>
  <si>
    <t>Current Ratio</t>
  </si>
  <si>
    <t>Acid Test Ratio</t>
  </si>
  <si>
    <t>01. SALES FROM SERVICE</t>
  </si>
  <si>
    <t>02. SALES DEDUCTION</t>
  </si>
  <si>
    <t>03. NET SALES</t>
  </si>
  <si>
    <t>04. COGS</t>
  </si>
  <si>
    <t>05. GROSS PROFIT</t>
  </si>
  <si>
    <t>06. FINANCIAL INCOME</t>
  </si>
  <si>
    <t>07. FINANCIAL EXPENSE</t>
  </si>
  <si>
    <t>08. GAIN LOSS FROM SUBSIDIARIES</t>
  </si>
  <si>
    <t>09. SELLING EXPENSE</t>
  </si>
  <si>
    <t>10. G&amp;A EXPENSE</t>
  </si>
  <si>
    <t>11. NET PROFIT</t>
  </si>
  <si>
    <t>12. OTHER INCOME</t>
  </si>
  <si>
    <t>13. OTHER EXEPENSE</t>
  </si>
  <si>
    <t>14. OTHER PROFIT</t>
  </si>
  <si>
    <t>15. PROFIT BEFORE TAX</t>
  </si>
  <si>
    <t>16. INCOME TAX</t>
  </si>
  <si>
    <t>17. DEFFERED INCOME TAX</t>
  </si>
  <si>
    <t>18. PROFIT AFTER TAX</t>
  </si>
  <si>
    <t>19. NCI</t>
  </si>
  <si>
    <t>20. SEPARATE PAT</t>
  </si>
  <si>
    <t>21. EPS</t>
  </si>
  <si>
    <t>22. INTEREST EXPENSE</t>
  </si>
  <si>
    <t>Working Capital (billions VND)</t>
  </si>
  <si>
    <t>Detail</t>
  </si>
  <si>
    <t>Items</t>
  </si>
  <si>
    <t>1. PAYMENT FOR PURCHASING FA AND LONG TERM ASSET</t>
  </si>
  <si>
    <t>2. RECEIPT FROM LIQUIDATION, SALES OF FA AND OTHER LONG TERM ASSET</t>
  </si>
  <si>
    <t>3. PAYMENT TO PROVIDE LOANS, TO ACQUIRE DEBT INSTRUMENTS</t>
  </si>
  <si>
    <t>4. RECEIPT FROM THE RECOVERY OF LOANS PROVIDED</t>
  </si>
  <si>
    <t>5. PAYMENTS OF INVESTMENT IN CAPITAL CONTRIBUTION</t>
  </si>
  <si>
    <t>6. CASH RECOVERED FROM INVESTMENTS IN CAPITAL CONTRIBUTION</t>
  </si>
  <si>
    <t>7. RECEIPT FROM INTERESTS, DIVIDEND AND EARNED PROFIT</t>
  </si>
  <si>
    <t xml:space="preserve">1. PROCEEDS FROM THE ISSUANCE OF SHARES OR RECEPTION OF CAPITAL CONTRIBUTED </t>
  </si>
  <si>
    <t>2. RECEIPT FROM BORROWING</t>
  </si>
  <si>
    <t>3. REPAYMENT OF PRINCIPAL OF BORROWINGS</t>
  </si>
  <si>
    <t>4. REPAYMENT OF FINANCIAL LEASING DEBT</t>
  </si>
  <si>
    <t>5. CASH PAYMENT OF DIVIDENDS OR PROFIT TO OWNER</t>
  </si>
  <si>
    <t>1. NET CASH FLOW FROM OPERATING ACTIVITIES</t>
  </si>
  <si>
    <t xml:space="preserve">2. NET CASH FLOW FROM INVESTING ACTIVITIES </t>
  </si>
  <si>
    <t>3. NET CASH FLOW FROM FINANCING ACTIVITIES</t>
  </si>
  <si>
    <t>4. CASH AND CASH EQUI IN ENDING OF PERIOD</t>
  </si>
  <si>
    <t>1. NET CASH FLOW IN PERIOD</t>
  </si>
  <si>
    <t>2. CASH AND CASH EQUI IN BEGINNING OF PERIOD</t>
  </si>
  <si>
    <t>3. THE EFFECT OF CHANGES IN FX RATE</t>
  </si>
  <si>
    <t>01. PROFIT (LOSS) BEFORE TAX</t>
  </si>
  <si>
    <t>02. DEPRECIATION</t>
  </si>
  <si>
    <t>03. PROVISIONS</t>
  </si>
  <si>
    <t>04. PROFIT AND LOSSES FROM INVESTING ACTIVITIES</t>
  </si>
  <si>
    <t>05. EXCHANGE RATE GAIN LOSS</t>
  </si>
  <si>
    <t xml:space="preserve">06. (PROFIT)/ LOSSES FROM ASSET DISPOSAL </t>
  </si>
  <si>
    <t>07. INTEREST EXPENSE</t>
  </si>
  <si>
    <t>08. (INCREASE)/ DECREASE IN RECEIVABLE</t>
  </si>
  <si>
    <t>09. (INCREASE)/ DECREASE IN INVENTORIES</t>
  </si>
  <si>
    <t>10. INCREASE/ (DECREASE) IN PAYABLES</t>
  </si>
  <si>
    <t>11. (INCREASE)/ DECREASE IN PREPAYMENT</t>
  </si>
  <si>
    <t>12. INTEREST PAID</t>
  </si>
  <si>
    <t>13. INCOME TAX PAID</t>
  </si>
  <si>
    <t>14. OTHER RECEIPT FROM OPERATING ACTIVITIES</t>
  </si>
  <si>
    <t>15. OTHER PAYMENT FROM OPERATING ACTIVITIES</t>
  </si>
  <si>
    <t>1. Cash Opening Balance</t>
  </si>
  <si>
    <t>2. Operating CF</t>
  </si>
  <si>
    <t>3. Investing CF</t>
  </si>
  <si>
    <t>4. Financing CF</t>
  </si>
  <si>
    <t>5. FX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</si>
</sst>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">
    <xf numFmtId="0" fontId="0" fillId="0" borderId="0" xfId="0"/>
    <xf numFmtId="164" fontId="0" fillId="0" borderId="0" xfId="1" applyNumberFormat="1" applyFont="1"/>
    <xf numFmtId="43" fontId="0" fillId="0" borderId="0" xfId="1" applyFont="1"/>
    <xf numFmtId="43" fontId="0" fillId="0" borderId="0" xfId="1" applyFont="1" applyAlignment="1">
      <alignment horizontal="left" indent="1"/>
    </xf>
    <xf numFmtId="43" fontId="0" fillId="0" borderId="0" xfId="1" applyFont="1" applyAlignment="1">
      <alignment horizontal="left" indent="2"/>
    </xf>
    <xf numFmtId="43" fontId="0" fillId="0" borderId="0" xfId="1" applyFont="1" applyAlignment="1">
      <alignment horizontal="left" indent="3"/>
    </xf>
    <xf numFmtId="43" fontId="0" fillId="0" borderId="0" xfId="1" applyFont="1" applyAlignment="1">
      <alignment horizontal="left"/>
    </xf>
    <xf numFmtId="43" fontId="0" fillId="0" borderId="0" xfId="1" applyFont="1" applyAlignment="1">
      <alignment horizontal="left" indent="4"/>
    </xf>
    <xf numFmtId="0" fontId="0" fillId="0" borderId="0" xfId="0" quotePrefix="1"/>
    <xf numFmtId="10" fontId="0" fillId="0" borderId="0" xfId="2" applyNumberFormat="1" applyFont="1"/>
    <xf numFmtId="165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EC5A4-9672-4BAA-926A-D85882C76E33}">
  <dimension ref="A1:I91"/>
  <sheetViews>
    <sheetView topLeftCell="D1" workbookViewId="0">
      <selection activeCell="I2" sqref="I2"/>
    </sheetView>
  </sheetViews>
  <sheetFormatPr defaultRowHeight="14.5" x14ac:dyDescent="0.35"/>
  <cols>
    <col min="1" max="1" width="15.1796875" customWidth="1"/>
    <col min="2" max="2" width="21" customWidth="1"/>
    <col min="3" max="3" width="26.1796875" customWidth="1"/>
    <col min="4" max="4" width="31.453125" bestFit="1" customWidth="1"/>
    <col min="5" max="5" width="26.26953125" bestFit="1" customWidth="1"/>
    <col min="6" max="9" width="21.36328125" bestFit="1" customWidth="1"/>
  </cols>
  <sheetData>
    <row r="1" spans="1:9" x14ac:dyDescent="0.35">
      <c r="A1" t="s">
        <v>0</v>
      </c>
      <c r="B1" t="s">
        <v>1</v>
      </c>
      <c r="C1" t="s">
        <v>4</v>
      </c>
      <c r="D1" t="s">
        <v>5</v>
      </c>
      <c r="E1">
        <v>2016</v>
      </c>
      <c r="F1">
        <v>2017</v>
      </c>
      <c r="G1">
        <v>2018</v>
      </c>
      <c r="H1">
        <v>2019</v>
      </c>
      <c r="I1">
        <v>2020</v>
      </c>
    </row>
    <row r="2" spans="1:9" x14ac:dyDescent="0.35">
      <c r="A2" t="s">
        <v>11</v>
      </c>
      <c r="B2" t="s">
        <v>8</v>
      </c>
      <c r="C2" t="s">
        <v>2</v>
      </c>
      <c r="D2" t="s">
        <v>6</v>
      </c>
      <c r="E2" s="3">
        <v>1767709581449</v>
      </c>
      <c r="F2" s="2">
        <v>2120415497010</v>
      </c>
      <c r="G2" s="2">
        <v>3077622371040</v>
      </c>
      <c r="H2" s="2">
        <v>1743434829680</v>
      </c>
      <c r="I2" s="2">
        <v>780779016108</v>
      </c>
    </row>
    <row r="3" spans="1:9" x14ac:dyDescent="0.35">
      <c r="A3" t="s">
        <v>11</v>
      </c>
      <c r="B3" t="s">
        <v>8</v>
      </c>
      <c r="C3" t="s">
        <v>2</v>
      </c>
      <c r="D3" t="s">
        <v>6</v>
      </c>
      <c r="E3" s="3">
        <v>997175777927</v>
      </c>
      <c r="F3" s="2">
        <v>5420204378437</v>
      </c>
      <c r="G3" s="2">
        <v>525400000000</v>
      </c>
      <c r="H3" s="2">
        <v>1213799200000</v>
      </c>
      <c r="I3" s="2">
        <v>872940000000</v>
      </c>
    </row>
    <row r="4" spans="1:9" x14ac:dyDescent="0.35">
      <c r="A4" t="s">
        <v>11</v>
      </c>
      <c r="B4" t="s">
        <v>8</v>
      </c>
      <c r="C4" t="s">
        <v>2</v>
      </c>
      <c r="D4" t="s">
        <v>7</v>
      </c>
      <c r="E4" s="4">
        <v>0</v>
      </c>
      <c r="F4" s="2">
        <v>0</v>
      </c>
      <c r="G4" s="2">
        <v>100000000</v>
      </c>
      <c r="H4" s="2">
        <v>0</v>
      </c>
      <c r="I4" s="2">
        <v>0</v>
      </c>
    </row>
    <row r="5" spans="1:9" x14ac:dyDescent="0.35">
      <c r="A5" t="s">
        <v>11</v>
      </c>
      <c r="B5" t="s">
        <v>8</v>
      </c>
      <c r="C5" t="s">
        <v>2</v>
      </c>
      <c r="D5" t="s">
        <v>7</v>
      </c>
      <c r="E5" s="4">
        <v>0</v>
      </c>
      <c r="F5" s="2">
        <v>0</v>
      </c>
      <c r="G5" s="2">
        <v>0</v>
      </c>
      <c r="H5" s="2">
        <v>0</v>
      </c>
      <c r="I5" s="2">
        <v>0</v>
      </c>
    </row>
    <row r="6" spans="1:9" x14ac:dyDescent="0.35">
      <c r="A6" t="s">
        <v>11</v>
      </c>
      <c r="B6" t="s">
        <v>8</v>
      </c>
      <c r="C6" t="s">
        <v>2</v>
      </c>
      <c r="D6" t="s">
        <v>7</v>
      </c>
      <c r="E6" s="4">
        <v>763676001400</v>
      </c>
      <c r="F6" s="2">
        <v>409299086391</v>
      </c>
      <c r="G6" s="2">
        <v>2875257791157</v>
      </c>
      <c r="H6" s="2">
        <v>3579235209000</v>
      </c>
      <c r="I6" s="2">
        <v>487031718663</v>
      </c>
    </row>
    <row r="7" spans="1:9" x14ac:dyDescent="0.35">
      <c r="A7" t="s">
        <v>11</v>
      </c>
      <c r="B7" t="s">
        <v>8</v>
      </c>
      <c r="C7" t="s">
        <v>2</v>
      </c>
      <c r="D7" t="s">
        <v>12</v>
      </c>
      <c r="E7" s="4">
        <v>3443588578754</v>
      </c>
      <c r="F7" s="2">
        <v>3963515421579</v>
      </c>
      <c r="G7" s="2">
        <v>4579150246096</v>
      </c>
      <c r="H7" s="2">
        <v>4367024583298</v>
      </c>
      <c r="I7" s="2">
        <v>2049596342174</v>
      </c>
    </row>
    <row r="8" spans="1:9" x14ac:dyDescent="0.35">
      <c r="A8" t="s">
        <v>11</v>
      </c>
      <c r="B8" t="s">
        <v>8</v>
      </c>
      <c r="C8" t="s">
        <v>2</v>
      </c>
      <c r="D8" t="s">
        <v>13</v>
      </c>
      <c r="E8" s="4">
        <v>11136694291380</v>
      </c>
      <c r="F8" s="2">
        <v>4922411727508</v>
      </c>
      <c r="G8" s="2">
        <v>4302861187443</v>
      </c>
      <c r="H8" s="2">
        <v>457602795156</v>
      </c>
      <c r="I8" s="2">
        <v>290056780969</v>
      </c>
    </row>
    <row r="9" spans="1:9" x14ac:dyDescent="0.35">
      <c r="A9" t="s">
        <v>11</v>
      </c>
      <c r="B9" t="s">
        <v>8</v>
      </c>
      <c r="C9" t="s">
        <v>2</v>
      </c>
      <c r="D9" t="s">
        <v>14</v>
      </c>
      <c r="E9" s="4">
        <v>0</v>
      </c>
      <c r="F9" s="2">
        <v>0</v>
      </c>
      <c r="G9" s="2">
        <v>0</v>
      </c>
      <c r="H9" s="2">
        <v>0</v>
      </c>
      <c r="I9" s="2">
        <v>0</v>
      </c>
    </row>
    <row r="10" spans="1:9" x14ac:dyDescent="0.35">
      <c r="A10" t="s">
        <v>11</v>
      </c>
      <c r="B10" t="s">
        <v>8</v>
      </c>
      <c r="C10" t="s">
        <v>2</v>
      </c>
      <c r="D10" t="s">
        <v>14</v>
      </c>
      <c r="E10" s="4">
        <v>0</v>
      </c>
      <c r="F10" s="2">
        <v>0</v>
      </c>
      <c r="G10" s="2">
        <v>0</v>
      </c>
      <c r="H10" s="2">
        <v>0</v>
      </c>
      <c r="I10" s="2">
        <v>0</v>
      </c>
    </row>
    <row r="11" spans="1:9" x14ac:dyDescent="0.35">
      <c r="A11" t="s">
        <v>11</v>
      </c>
      <c r="B11" t="s">
        <v>8</v>
      </c>
      <c r="C11" t="s">
        <v>2</v>
      </c>
      <c r="D11" t="s">
        <v>14</v>
      </c>
      <c r="E11" s="3">
        <v>0</v>
      </c>
      <c r="F11" s="2">
        <v>0</v>
      </c>
      <c r="G11" s="2">
        <v>0</v>
      </c>
      <c r="H11" s="2">
        <v>0</v>
      </c>
      <c r="I11" s="2">
        <v>0</v>
      </c>
    </row>
    <row r="12" spans="1:9" x14ac:dyDescent="0.35">
      <c r="A12" t="s">
        <v>11</v>
      </c>
      <c r="B12" t="s">
        <v>8</v>
      </c>
      <c r="C12" t="s">
        <v>2</v>
      </c>
      <c r="D12" t="s">
        <v>14</v>
      </c>
      <c r="E12" s="4">
        <v>1125400096522</v>
      </c>
      <c r="F12" s="2">
        <v>813814268014</v>
      </c>
      <c r="G12" s="2">
        <v>856942145437</v>
      </c>
      <c r="H12" s="2">
        <v>3180958660288</v>
      </c>
      <c r="I12" s="2">
        <v>1284193167125</v>
      </c>
    </row>
    <row r="13" spans="1:9" x14ac:dyDescent="0.35">
      <c r="A13" t="s">
        <v>11</v>
      </c>
      <c r="B13" t="s">
        <v>8</v>
      </c>
      <c r="C13" t="s">
        <v>2</v>
      </c>
      <c r="D13" t="s">
        <v>14</v>
      </c>
      <c r="E13" s="4">
        <v>-82827826404</v>
      </c>
      <c r="F13" s="2">
        <v>-91561220677</v>
      </c>
      <c r="G13" s="2">
        <v>-94755923877</v>
      </c>
      <c r="H13" s="2">
        <v>-101506872865</v>
      </c>
      <c r="I13" s="2">
        <v>-193712831884</v>
      </c>
    </row>
    <row r="14" spans="1:9" x14ac:dyDescent="0.35">
      <c r="A14" t="s">
        <v>11</v>
      </c>
      <c r="B14" t="s">
        <v>8</v>
      </c>
      <c r="C14" t="s">
        <v>2</v>
      </c>
      <c r="D14" t="s">
        <v>14</v>
      </c>
      <c r="E14" s="3">
        <v>0</v>
      </c>
      <c r="F14" s="2">
        <v>0</v>
      </c>
      <c r="G14" s="2">
        <v>0</v>
      </c>
      <c r="H14" s="2">
        <v>0</v>
      </c>
      <c r="I14" s="2">
        <v>22509871</v>
      </c>
    </row>
    <row r="15" spans="1:9" x14ac:dyDescent="0.35">
      <c r="A15" t="s">
        <v>11</v>
      </c>
      <c r="B15" t="s">
        <v>8</v>
      </c>
      <c r="C15" t="s">
        <v>2</v>
      </c>
      <c r="D15" t="s">
        <v>15</v>
      </c>
      <c r="E15" s="4">
        <v>2821047839720</v>
      </c>
      <c r="F15" s="2">
        <v>3470521838511</v>
      </c>
      <c r="G15" s="2">
        <v>3919659998700</v>
      </c>
      <c r="H15" s="2">
        <v>3688732610890</v>
      </c>
      <c r="I15" s="2">
        <v>1992991242729</v>
      </c>
    </row>
    <row r="16" spans="1:9" x14ac:dyDescent="0.35">
      <c r="A16" t="s">
        <v>11</v>
      </c>
      <c r="B16" t="s">
        <v>8</v>
      </c>
      <c r="C16" t="s">
        <v>2</v>
      </c>
      <c r="D16" t="s">
        <v>15</v>
      </c>
      <c r="E16" s="4">
        <v>-108867275234</v>
      </c>
      <c r="F16" s="2">
        <v>-236686035600</v>
      </c>
      <c r="G16" s="2">
        <v>-234020644574</v>
      </c>
      <c r="H16" s="2">
        <v>-119079076724</v>
      </c>
      <c r="I16" s="2">
        <v>-143723254494</v>
      </c>
    </row>
    <row r="17" spans="1:9" x14ac:dyDescent="0.35">
      <c r="A17" t="s">
        <v>11</v>
      </c>
      <c r="B17" t="s">
        <v>8</v>
      </c>
      <c r="C17" t="s">
        <v>2</v>
      </c>
      <c r="D17" t="s">
        <v>16</v>
      </c>
      <c r="E17" s="4">
        <v>184365692747</v>
      </c>
      <c r="F17" s="2">
        <v>217230559291</v>
      </c>
      <c r="G17" s="2">
        <v>197729677714</v>
      </c>
      <c r="H17" s="2">
        <v>743854695521</v>
      </c>
      <c r="I17" s="2">
        <v>533273193394</v>
      </c>
    </row>
    <row r="18" spans="1:9" x14ac:dyDescent="0.35">
      <c r="A18" t="s">
        <v>11</v>
      </c>
      <c r="B18" t="s">
        <v>8</v>
      </c>
      <c r="C18" t="s">
        <v>2</v>
      </c>
      <c r="D18" t="s">
        <v>16</v>
      </c>
      <c r="E18" s="3">
        <v>156508442254</v>
      </c>
      <c r="F18" s="2">
        <v>89711666762</v>
      </c>
      <c r="G18" s="2">
        <v>299313004401</v>
      </c>
      <c r="H18" s="2">
        <v>510995500198</v>
      </c>
      <c r="I18" s="2">
        <v>285395433644</v>
      </c>
    </row>
    <row r="19" spans="1:9" x14ac:dyDescent="0.35">
      <c r="A19" t="s">
        <v>11</v>
      </c>
      <c r="B19" t="s">
        <v>8</v>
      </c>
      <c r="C19" t="s">
        <v>2</v>
      </c>
      <c r="D19" t="s">
        <v>16</v>
      </c>
      <c r="E19" s="4">
        <v>104605209313</v>
      </c>
      <c r="F19" s="2">
        <v>23855741515</v>
      </c>
      <c r="G19" s="2">
        <v>20310297942</v>
      </c>
      <c r="H19" s="2">
        <v>23209236215</v>
      </c>
      <c r="I19" s="2">
        <v>10651251997</v>
      </c>
    </row>
    <row r="20" spans="1:9" x14ac:dyDescent="0.35">
      <c r="A20" t="s">
        <v>11</v>
      </c>
      <c r="B20" t="s">
        <v>8</v>
      </c>
      <c r="C20" t="s">
        <v>2</v>
      </c>
      <c r="D20" t="s">
        <v>16</v>
      </c>
      <c r="E20" s="4">
        <v>0</v>
      </c>
      <c r="F20" s="2">
        <v>0</v>
      </c>
      <c r="G20" s="2">
        <v>0</v>
      </c>
      <c r="H20" s="2">
        <v>0</v>
      </c>
      <c r="I20" s="2">
        <v>0</v>
      </c>
    </row>
    <row r="21" spans="1:9" x14ac:dyDescent="0.35">
      <c r="A21" t="s">
        <v>11</v>
      </c>
      <c r="B21" t="s">
        <v>8</v>
      </c>
      <c r="C21" t="s">
        <v>2</v>
      </c>
      <c r="D21" t="s">
        <v>16</v>
      </c>
      <c r="E21" s="4">
        <v>0</v>
      </c>
      <c r="F21" s="2">
        <v>0</v>
      </c>
      <c r="G21" s="2">
        <v>0</v>
      </c>
      <c r="H21" s="2">
        <v>0</v>
      </c>
      <c r="I21" s="2">
        <v>0</v>
      </c>
    </row>
    <row r="22" spans="1:9" x14ac:dyDescent="0.35">
      <c r="A22" t="s">
        <v>11</v>
      </c>
      <c r="B22" t="s">
        <v>8</v>
      </c>
      <c r="C22" t="s">
        <v>3</v>
      </c>
      <c r="D22" t="s">
        <v>17</v>
      </c>
      <c r="E22" s="4">
        <v>1394607563</v>
      </c>
      <c r="F22" s="2">
        <v>1394607563</v>
      </c>
      <c r="G22" s="2">
        <v>1412487563</v>
      </c>
      <c r="H22" s="2">
        <v>1412487563</v>
      </c>
      <c r="I22" s="2">
        <v>1412487563</v>
      </c>
    </row>
    <row r="23" spans="1:9" x14ac:dyDescent="0.35">
      <c r="A23" t="s">
        <v>11</v>
      </c>
      <c r="B23" t="s">
        <v>8</v>
      </c>
      <c r="C23" t="s">
        <v>3</v>
      </c>
      <c r="D23" t="s">
        <v>18</v>
      </c>
      <c r="E23" s="4">
        <v>2435873162405</v>
      </c>
      <c r="F23" s="2">
        <v>1812099336087</v>
      </c>
      <c r="G23" s="2">
        <v>0</v>
      </c>
      <c r="H23" s="2">
        <v>91465907540</v>
      </c>
      <c r="I23" s="2">
        <v>0</v>
      </c>
    </row>
    <row r="24" spans="1:9" x14ac:dyDescent="0.35">
      <c r="A24" t="s">
        <v>11</v>
      </c>
      <c r="B24" t="s">
        <v>8</v>
      </c>
      <c r="C24" t="s">
        <v>3</v>
      </c>
      <c r="D24" t="s">
        <v>19</v>
      </c>
      <c r="E24" s="3">
        <v>0</v>
      </c>
      <c r="F24" s="2">
        <v>0</v>
      </c>
      <c r="G24" s="2">
        <v>0</v>
      </c>
      <c r="H24" s="2">
        <v>0</v>
      </c>
      <c r="I24" s="2">
        <v>0</v>
      </c>
    </row>
    <row r="25" spans="1:9" x14ac:dyDescent="0.35">
      <c r="A25" t="s">
        <v>11</v>
      </c>
      <c r="B25" t="s">
        <v>8</v>
      </c>
      <c r="C25" t="s">
        <v>3</v>
      </c>
      <c r="D25" t="s">
        <v>19</v>
      </c>
      <c r="E25" s="4">
        <v>0</v>
      </c>
      <c r="F25" s="2">
        <v>0</v>
      </c>
      <c r="G25" s="2">
        <v>0</v>
      </c>
      <c r="H25" s="2">
        <v>0</v>
      </c>
      <c r="I25" s="2">
        <v>0</v>
      </c>
    </row>
    <row r="26" spans="1:9" x14ac:dyDescent="0.35">
      <c r="A26" t="s">
        <v>11</v>
      </c>
      <c r="B26" t="s">
        <v>8</v>
      </c>
      <c r="C26" t="s">
        <v>3</v>
      </c>
      <c r="D26" t="s">
        <v>19</v>
      </c>
      <c r="E26" s="5">
        <v>0</v>
      </c>
      <c r="F26" s="2">
        <v>0</v>
      </c>
      <c r="G26" s="2">
        <v>0</v>
      </c>
      <c r="H26" s="2">
        <v>0</v>
      </c>
      <c r="I26" s="2">
        <v>0</v>
      </c>
    </row>
    <row r="27" spans="1:9" x14ac:dyDescent="0.35">
      <c r="A27" t="s">
        <v>11</v>
      </c>
      <c r="B27" t="s">
        <v>8</v>
      </c>
      <c r="C27" t="s">
        <v>3</v>
      </c>
      <c r="D27" t="s">
        <v>19</v>
      </c>
      <c r="E27" s="5">
        <v>2396517704193</v>
      </c>
      <c r="F27" s="2">
        <v>2363607997649</v>
      </c>
      <c r="G27" s="2">
        <v>2016355354978</v>
      </c>
      <c r="H27" s="2">
        <v>2080588185957</v>
      </c>
      <c r="I27" s="2">
        <v>1355552018696</v>
      </c>
    </row>
    <row r="28" spans="1:9" x14ac:dyDescent="0.35">
      <c r="A28" t="s">
        <v>11</v>
      </c>
      <c r="B28" t="s">
        <v>8</v>
      </c>
      <c r="C28" t="s">
        <v>3</v>
      </c>
      <c r="D28" t="s">
        <v>19</v>
      </c>
      <c r="E28" s="4">
        <v>-570716000</v>
      </c>
      <c r="F28" s="2">
        <v>-570716000</v>
      </c>
      <c r="G28" s="2">
        <v>-570716000</v>
      </c>
      <c r="H28" s="2">
        <v>-570716000</v>
      </c>
      <c r="I28" s="2">
        <v>-570716000</v>
      </c>
    </row>
    <row r="29" spans="1:9" x14ac:dyDescent="0.35">
      <c r="A29" t="s">
        <v>11</v>
      </c>
      <c r="B29" t="s">
        <v>8</v>
      </c>
      <c r="C29" t="s">
        <v>3</v>
      </c>
      <c r="D29" t="s">
        <v>20</v>
      </c>
      <c r="E29" s="4">
        <v>38606881503073</v>
      </c>
      <c r="F29" s="2">
        <v>29928288203307</v>
      </c>
      <c r="G29" s="2">
        <v>30844747192333</v>
      </c>
      <c r="H29" s="2">
        <v>38013304459826</v>
      </c>
      <c r="I29" s="2">
        <v>38315430088989</v>
      </c>
    </row>
    <row r="30" spans="1:9" x14ac:dyDescent="0.35">
      <c r="A30" t="s">
        <v>11</v>
      </c>
      <c r="B30" t="s">
        <v>8</v>
      </c>
      <c r="C30" t="s">
        <v>3</v>
      </c>
      <c r="D30" t="s">
        <v>20</v>
      </c>
      <c r="E30" s="5">
        <v>-17425244744934</v>
      </c>
      <c r="F30" s="2">
        <v>-11978745056162</v>
      </c>
      <c r="G30" s="2">
        <v>-13806364995742</v>
      </c>
      <c r="H30" s="2">
        <v>-20562803943796</v>
      </c>
      <c r="I30" s="2">
        <v>-21477654457351</v>
      </c>
    </row>
    <row r="31" spans="1:9" x14ac:dyDescent="0.35">
      <c r="A31" t="s">
        <v>11</v>
      </c>
      <c r="B31" t="s">
        <v>8</v>
      </c>
      <c r="C31" t="s">
        <v>3</v>
      </c>
      <c r="D31" t="s">
        <v>20</v>
      </c>
      <c r="E31" s="4">
        <v>53404449739544</v>
      </c>
      <c r="F31" s="2">
        <v>53392830549661</v>
      </c>
      <c r="G31" s="2">
        <v>53319946513695</v>
      </c>
      <c r="H31" s="2">
        <v>46845065834885</v>
      </c>
      <c r="I31" s="2">
        <v>44667782667496</v>
      </c>
    </row>
    <row r="32" spans="1:9" x14ac:dyDescent="0.35">
      <c r="A32" t="s">
        <v>11</v>
      </c>
      <c r="B32" t="s">
        <v>8</v>
      </c>
      <c r="C32" t="s">
        <v>3</v>
      </c>
      <c r="D32" t="s">
        <v>20</v>
      </c>
      <c r="E32" s="5">
        <v>-13329504297026</v>
      </c>
      <c r="F32" s="2">
        <v>-16418209501261</v>
      </c>
      <c r="G32" s="2">
        <v>-19495473378931</v>
      </c>
      <c r="H32" s="2">
        <v>-17576999694798</v>
      </c>
      <c r="I32" s="2">
        <v>-17198871590074</v>
      </c>
    </row>
    <row r="33" spans="1:9" x14ac:dyDescent="0.35">
      <c r="A33" t="s">
        <v>11</v>
      </c>
      <c r="B33" t="s">
        <v>8</v>
      </c>
      <c r="C33" t="s">
        <v>3</v>
      </c>
      <c r="D33" t="s">
        <v>20</v>
      </c>
      <c r="E33" s="3">
        <v>584800272646</v>
      </c>
      <c r="F33" s="2">
        <v>623390403932</v>
      </c>
      <c r="G33" s="2">
        <v>650588352630</v>
      </c>
      <c r="H33" s="2">
        <v>739542851877</v>
      </c>
      <c r="I33" s="2">
        <v>777629239870</v>
      </c>
    </row>
    <row r="34" spans="1:9" x14ac:dyDescent="0.35">
      <c r="A34" t="s">
        <v>11</v>
      </c>
      <c r="B34" t="s">
        <v>8</v>
      </c>
      <c r="C34" t="s">
        <v>3</v>
      </c>
      <c r="D34" t="s">
        <v>20</v>
      </c>
      <c r="E34" s="4">
        <v>-431863933094</v>
      </c>
      <c r="F34" s="2">
        <v>-460999157819</v>
      </c>
      <c r="G34" s="2">
        <v>-487354851931</v>
      </c>
      <c r="H34" s="2">
        <v>-502115522897</v>
      </c>
      <c r="I34" s="2">
        <v>-553161122645</v>
      </c>
    </row>
    <row r="35" spans="1:9" x14ac:dyDescent="0.35">
      <c r="A35" t="s">
        <v>11</v>
      </c>
      <c r="B35" t="s">
        <v>8</v>
      </c>
      <c r="C35" t="s">
        <v>3</v>
      </c>
      <c r="D35" t="s">
        <v>20</v>
      </c>
      <c r="E35" s="3">
        <v>0</v>
      </c>
      <c r="F35" s="2">
        <v>0</v>
      </c>
      <c r="G35" s="2">
        <v>0</v>
      </c>
      <c r="H35" s="2">
        <v>0</v>
      </c>
      <c r="I35" s="2">
        <v>0</v>
      </c>
    </row>
    <row r="36" spans="1:9" x14ac:dyDescent="0.35">
      <c r="A36" t="s">
        <v>11</v>
      </c>
      <c r="B36" t="s">
        <v>8</v>
      </c>
      <c r="C36" t="s">
        <v>3</v>
      </c>
      <c r="D36" t="s">
        <v>20</v>
      </c>
      <c r="E36" s="4">
        <v>0</v>
      </c>
      <c r="F36" s="2">
        <v>0</v>
      </c>
      <c r="G36" s="2">
        <v>0</v>
      </c>
      <c r="H36" s="2">
        <v>0</v>
      </c>
      <c r="I36" s="2">
        <v>0</v>
      </c>
    </row>
    <row r="37" spans="1:9" x14ac:dyDescent="0.35">
      <c r="A37" t="s">
        <v>11</v>
      </c>
      <c r="B37" t="s">
        <v>8</v>
      </c>
      <c r="C37" t="s">
        <v>3</v>
      </c>
      <c r="D37" t="s">
        <v>21</v>
      </c>
      <c r="E37" s="4">
        <v>0</v>
      </c>
      <c r="F37" s="2">
        <v>0</v>
      </c>
      <c r="G37" s="2">
        <v>0</v>
      </c>
      <c r="H37" s="2">
        <v>0</v>
      </c>
      <c r="I37" s="2">
        <v>0</v>
      </c>
    </row>
    <row r="38" spans="1:9" x14ac:dyDescent="0.35">
      <c r="A38" t="s">
        <v>11</v>
      </c>
      <c r="B38" t="s">
        <v>8</v>
      </c>
      <c r="C38" t="s">
        <v>3</v>
      </c>
      <c r="D38" t="s">
        <v>21</v>
      </c>
      <c r="E38" s="4">
        <v>262220170679</v>
      </c>
      <c r="F38" s="2">
        <v>269625540621</v>
      </c>
      <c r="G38" s="2">
        <v>243234466291</v>
      </c>
      <c r="H38" s="2">
        <v>410078481191</v>
      </c>
      <c r="I38" s="2">
        <v>403868334958</v>
      </c>
    </row>
    <row r="39" spans="1:9" x14ac:dyDescent="0.35">
      <c r="A39" t="s">
        <v>11</v>
      </c>
      <c r="B39" t="s">
        <v>8</v>
      </c>
      <c r="C39" t="s">
        <v>3</v>
      </c>
      <c r="D39" t="s">
        <v>22</v>
      </c>
      <c r="E39" s="3">
        <v>0</v>
      </c>
      <c r="F39" s="2">
        <v>0</v>
      </c>
      <c r="G39" s="2">
        <v>0</v>
      </c>
      <c r="H39" s="2">
        <v>0</v>
      </c>
      <c r="I39" s="2">
        <v>0</v>
      </c>
    </row>
    <row r="40" spans="1:9" x14ac:dyDescent="0.35">
      <c r="A40" t="s">
        <v>11</v>
      </c>
      <c r="B40" t="s">
        <v>8</v>
      </c>
      <c r="C40" t="s">
        <v>3</v>
      </c>
      <c r="D40" t="s">
        <v>22</v>
      </c>
      <c r="E40" s="4">
        <v>1579127638033</v>
      </c>
      <c r="F40" s="2">
        <v>1551252520532</v>
      </c>
      <c r="G40" s="2">
        <v>1559728668935</v>
      </c>
      <c r="H40" s="2">
        <v>1522830896860</v>
      </c>
      <c r="I40" s="2">
        <v>1358692110156</v>
      </c>
    </row>
    <row r="41" spans="1:9" x14ac:dyDescent="0.35">
      <c r="A41" t="s">
        <v>11</v>
      </c>
      <c r="B41" t="s">
        <v>8</v>
      </c>
      <c r="C41" t="s">
        <v>3</v>
      </c>
      <c r="D41" t="s">
        <v>22</v>
      </c>
      <c r="E41" s="4">
        <v>496566992540</v>
      </c>
      <c r="F41" s="2">
        <v>565833415677</v>
      </c>
      <c r="G41" s="2">
        <v>565615819762</v>
      </c>
      <c r="H41" s="2">
        <v>568166494211</v>
      </c>
      <c r="I41" s="2">
        <v>568014304171</v>
      </c>
    </row>
    <row r="42" spans="1:9" x14ac:dyDescent="0.35">
      <c r="A42" t="s">
        <v>11</v>
      </c>
      <c r="B42" t="s">
        <v>8</v>
      </c>
      <c r="C42" t="s">
        <v>3</v>
      </c>
      <c r="D42" t="s">
        <v>22</v>
      </c>
      <c r="E42" s="4">
        <v>-9400423994</v>
      </c>
      <c r="F42" s="2">
        <v>-2537812557</v>
      </c>
      <c r="G42" s="2">
        <v>0</v>
      </c>
      <c r="H42" s="2">
        <v>0</v>
      </c>
      <c r="I42" s="2">
        <v>-2618931380</v>
      </c>
    </row>
    <row r="43" spans="1:9" x14ac:dyDescent="0.35">
      <c r="A43" t="s">
        <v>11</v>
      </c>
      <c r="B43" t="s">
        <v>8</v>
      </c>
      <c r="C43" t="s">
        <v>3</v>
      </c>
      <c r="D43" t="s">
        <v>22</v>
      </c>
      <c r="E43" s="4">
        <v>0</v>
      </c>
      <c r="F43" s="2">
        <v>0</v>
      </c>
      <c r="G43" s="2">
        <v>10000000000</v>
      </c>
      <c r="H43" s="2">
        <v>3600000000</v>
      </c>
      <c r="I43" s="2">
        <v>50000000000</v>
      </c>
    </row>
    <row r="44" spans="1:9" x14ac:dyDescent="0.35">
      <c r="A44" t="s">
        <v>11</v>
      </c>
      <c r="B44" t="s">
        <v>8</v>
      </c>
      <c r="C44" t="s">
        <v>3</v>
      </c>
      <c r="D44" t="s">
        <v>23</v>
      </c>
      <c r="E44" s="4">
        <v>5319932552737</v>
      </c>
      <c r="F44" s="2">
        <v>5530615533994</v>
      </c>
      <c r="G44" s="2">
        <v>6407829152512</v>
      </c>
      <c r="H44" s="2">
        <v>5211284713204</v>
      </c>
      <c r="I44" s="2">
        <v>5820794059565</v>
      </c>
    </row>
    <row r="45" spans="1:9" x14ac:dyDescent="0.35">
      <c r="A45" t="s">
        <v>11</v>
      </c>
      <c r="B45" t="s">
        <v>8</v>
      </c>
      <c r="C45" t="s">
        <v>3</v>
      </c>
      <c r="D45" t="s">
        <v>23</v>
      </c>
      <c r="E45" s="4">
        <v>2154845050</v>
      </c>
      <c r="F45" s="2">
        <v>1331012795</v>
      </c>
      <c r="G45" s="2">
        <v>2588803995</v>
      </c>
      <c r="H45" s="2">
        <v>9885756933</v>
      </c>
      <c r="I45" s="2">
        <v>7916643821</v>
      </c>
    </row>
    <row r="46" spans="1:9" x14ac:dyDescent="0.35">
      <c r="A46" t="s">
        <v>11</v>
      </c>
      <c r="B46" t="s">
        <v>8</v>
      </c>
      <c r="C46" t="s">
        <v>3</v>
      </c>
      <c r="D46" t="s">
        <v>23</v>
      </c>
      <c r="E46" s="4">
        <v>277916222578</v>
      </c>
      <c r="F46" s="2">
        <v>248546068825</v>
      </c>
      <c r="G46" s="2">
        <v>232403725575</v>
      </c>
      <c r="H46" s="2">
        <v>311868473316</v>
      </c>
      <c r="I46" s="2">
        <v>218427987773</v>
      </c>
    </row>
    <row r="47" spans="1:9" x14ac:dyDescent="0.35">
      <c r="A47" t="s">
        <v>11</v>
      </c>
      <c r="B47" t="s">
        <v>8</v>
      </c>
      <c r="C47" t="s">
        <v>3</v>
      </c>
      <c r="D47" t="s">
        <v>23</v>
      </c>
      <c r="E47" s="4">
        <v>0</v>
      </c>
      <c r="F47" s="2">
        <v>0</v>
      </c>
      <c r="G47" s="2">
        <v>0</v>
      </c>
      <c r="H47" s="2">
        <v>0</v>
      </c>
      <c r="I47" s="2">
        <v>0</v>
      </c>
    </row>
    <row r="48" spans="1:9" x14ac:dyDescent="0.35">
      <c r="A48" t="s">
        <v>11</v>
      </c>
      <c r="B48" t="s">
        <v>8</v>
      </c>
      <c r="C48" t="s">
        <v>3</v>
      </c>
      <c r="D48" t="s">
        <v>23</v>
      </c>
      <c r="E48" s="4">
        <v>0</v>
      </c>
      <c r="F48" s="2">
        <v>0</v>
      </c>
      <c r="G48" s="2">
        <v>0</v>
      </c>
      <c r="H48" s="2">
        <v>0</v>
      </c>
      <c r="I48" s="2">
        <v>0</v>
      </c>
    </row>
    <row r="49" spans="1:9" x14ac:dyDescent="0.35">
      <c r="A49" t="s">
        <v>11</v>
      </c>
      <c r="B49" t="s">
        <v>8</v>
      </c>
      <c r="C49" t="s">
        <v>3</v>
      </c>
      <c r="D49" t="s">
        <v>23</v>
      </c>
      <c r="E49" s="4">
        <v>0</v>
      </c>
      <c r="F49" s="2">
        <v>0</v>
      </c>
      <c r="G49" s="2">
        <v>0</v>
      </c>
      <c r="H49" s="2">
        <v>0</v>
      </c>
      <c r="I49" s="2">
        <v>0</v>
      </c>
    </row>
    <row r="50" spans="1:9" x14ac:dyDescent="0.35">
      <c r="A50" t="s">
        <v>11</v>
      </c>
      <c r="B50" t="s">
        <v>9</v>
      </c>
      <c r="C50" t="s">
        <v>38</v>
      </c>
      <c r="D50" t="s">
        <v>24</v>
      </c>
      <c r="E50" s="4">
        <v>12009576914474</v>
      </c>
      <c r="F50" s="2">
        <v>13805266299095</v>
      </c>
      <c r="G50" s="2">
        <v>14475373103938</v>
      </c>
      <c r="H50" s="2">
        <v>15882909654084</v>
      </c>
      <c r="I50" s="2">
        <v>13306737093371</v>
      </c>
    </row>
    <row r="51" spans="1:9" x14ac:dyDescent="0.35">
      <c r="A51" t="s">
        <v>11</v>
      </c>
      <c r="B51" t="s">
        <v>9</v>
      </c>
      <c r="C51" t="s">
        <v>38</v>
      </c>
      <c r="D51" t="s">
        <v>25</v>
      </c>
      <c r="E51" s="4">
        <v>268760789659</v>
      </c>
      <c r="F51" s="2">
        <v>339531602893</v>
      </c>
      <c r="G51" s="2">
        <v>276996554424</v>
      </c>
      <c r="H51" s="2">
        <v>655668076900</v>
      </c>
      <c r="I51" s="2">
        <v>286965959211</v>
      </c>
    </row>
    <row r="52" spans="1:9" x14ac:dyDescent="0.35">
      <c r="A52" t="s">
        <v>11</v>
      </c>
      <c r="B52" t="s">
        <v>9</v>
      </c>
      <c r="C52" t="s">
        <v>38</v>
      </c>
      <c r="D52" t="s">
        <v>26</v>
      </c>
      <c r="E52" s="4">
        <v>426179460693</v>
      </c>
      <c r="F52" s="2">
        <v>425031867035</v>
      </c>
      <c r="G52" s="2">
        <v>617516443830</v>
      </c>
      <c r="H52" s="2">
        <v>589249992350</v>
      </c>
      <c r="I52" s="2">
        <v>278207159292</v>
      </c>
    </row>
    <row r="53" spans="1:9" x14ac:dyDescent="0.35">
      <c r="A53" t="s">
        <v>11</v>
      </c>
      <c r="B53" t="s">
        <v>9</v>
      </c>
      <c r="C53" t="s">
        <v>38</v>
      </c>
      <c r="D53" t="s">
        <v>27</v>
      </c>
      <c r="E53" s="4">
        <v>1390911311411</v>
      </c>
      <c r="F53" s="2">
        <v>1568532261559</v>
      </c>
      <c r="G53" s="2">
        <v>1791123521201</v>
      </c>
      <c r="H53" s="2">
        <v>1683053290582</v>
      </c>
      <c r="I53" s="2">
        <v>983236254692</v>
      </c>
    </row>
    <row r="54" spans="1:9" x14ac:dyDescent="0.35">
      <c r="A54" t="s">
        <v>11</v>
      </c>
      <c r="B54" t="s">
        <v>9</v>
      </c>
      <c r="C54" t="s">
        <v>38</v>
      </c>
      <c r="D54" t="s">
        <v>28</v>
      </c>
      <c r="E54" s="3">
        <v>2470071553711</v>
      </c>
      <c r="F54" s="2">
        <v>4573543743638</v>
      </c>
      <c r="G54" s="2">
        <v>4281739090494</v>
      </c>
      <c r="H54" s="2">
        <v>3588312668941</v>
      </c>
      <c r="I54" s="2">
        <v>4086985335336</v>
      </c>
    </row>
    <row r="55" spans="1:9" x14ac:dyDescent="0.35">
      <c r="A55" t="s">
        <v>11</v>
      </c>
      <c r="B55" t="s">
        <v>9</v>
      </c>
      <c r="C55" t="s">
        <v>38</v>
      </c>
      <c r="D55" t="s">
        <v>29</v>
      </c>
      <c r="E55" s="4">
        <v>0</v>
      </c>
      <c r="F55" s="2">
        <v>0</v>
      </c>
      <c r="G55" s="2">
        <v>0</v>
      </c>
      <c r="H55" s="2">
        <v>0</v>
      </c>
      <c r="I55" s="2">
        <v>0</v>
      </c>
    </row>
    <row r="56" spans="1:9" x14ac:dyDescent="0.35">
      <c r="A56" t="s">
        <v>11</v>
      </c>
      <c r="B56" t="s">
        <v>9</v>
      </c>
      <c r="C56" t="s">
        <v>38</v>
      </c>
      <c r="D56" t="s">
        <v>29</v>
      </c>
      <c r="E56" s="4">
        <v>0</v>
      </c>
      <c r="F56" s="2">
        <v>0</v>
      </c>
      <c r="G56" s="2">
        <v>0</v>
      </c>
      <c r="H56" s="2">
        <v>0</v>
      </c>
      <c r="I56" s="2">
        <v>0</v>
      </c>
    </row>
    <row r="57" spans="1:9" x14ac:dyDescent="0.35">
      <c r="A57" t="s">
        <v>11</v>
      </c>
      <c r="B57" t="s">
        <v>9</v>
      </c>
      <c r="C57" t="s">
        <v>38</v>
      </c>
      <c r="D57" t="s">
        <v>29</v>
      </c>
      <c r="E57" s="4">
        <v>562307697560</v>
      </c>
      <c r="F57" s="2">
        <v>719522863991</v>
      </c>
      <c r="G57" s="2">
        <v>1036566217436</v>
      </c>
      <c r="H57" s="2">
        <v>951632046493</v>
      </c>
      <c r="I57" s="2">
        <v>742674749385</v>
      </c>
    </row>
    <row r="58" spans="1:9" x14ac:dyDescent="0.35">
      <c r="A58" t="s">
        <v>11</v>
      </c>
      <c r="B58" t="s">
        <v>9</v>
      </c>
      <c r="C58" t="s">
        <v>38</v>
      </c>
      <c r="D58" t="s">
        <v>29</v>
      </c>
      <c r="E58" s="4">
        <v>918827540756</v>
      </c>
      <c r="F58" s="2">
        <v>1082048555836</v>
      </c>
      <c r="G58" s="2">
        <v>627636005335</v>
      </c>
      <c r="H58" s="2">
        <v>599837491596</v>
      </c>
      <c r="I58" s="2">
        <v>528583840304</v>
      </c>
    </row>
    <row r="59" spans="1:9" x14ac:dyDescent="0.35">
      <c r="A59" t="s">
        <v>11</v>
      </c>
      <c r="B59" t="s">
        <v>9</v>
      </c>
      <c r="C59" t="s">
        <v>38</v>
      </c>
      <c r="D59" t="s">
        <v>30</v>
      </c>
      <c r="E59" s="4">
        <v>11035691702894</v>
      </c>
      <c r="F59" s="2">
        <v>9689506851655</v>
      </c>
      <c r="G59" s="2">
        <v>8272535285842</v>
      </c>
      <c r="H59" s="2">
        <v>6507875954465</v>
      </c>
      <c r="I59" s="2">
        <v>11193774554197</v>
      </c>
    </row>
    <row r="60" spans="1:9" x14ac:dyDescent="0.35">
      <c r="A60" t="s">
        <v>11</v>
      </c>
      <c r="B60" t="s">
        <v>9</v>
      </c>
      <c r="C60" t="s">
        <v>38</v>
      </c>
      <c r="D60" t="s">
        <v>29</v>
      </c>
      <c r="E60" s="4">
        <v>41701207446</v>
      </c>
      <c r="F60" s="2">
        <v>28860407446</v>
      </c>
      <c r="G60" s="2">
        <v>0</v>
      </c>
      <c r="H60" s="2">
        <v>174122931</v>
      </c>
      <c r="I60" s="2">
        <v>8631515415</v>
      </c>
    </row>
    <row r="61" spans="1:9" x14ac:dyDescent="0.35">
      <c r="A61" t="s">
        <v>11</v>
      </c>
      <c r="B61" t="s">
        <v>9</v>
      </c>
      <c r="C61" t="s">
        <v>38</v>
      </c>
      <c r="D61" t="s">
        <v>29</v>
      </c>
      <c r="E61" s="4">
        <v>238729652870</v>
      </c>
      <c r="F61" s="2">
        <v>506577400993</v>
      </c>
      <c r="G61" s="2">
        <v>790821086354</v>
      </c>
      <c r="H61" s="2">
        <v>961922914945</v>
      </c>
      <c r="I61" s="2">
        <v>1289613519121</v>
      </c>
    </row>
    <row r="62" spans="1:9" x14ac:dyDescent="0.35">
      <c r="A62" t="s">
        <v>11</v>
      </c>
      <c r="B62" t="s">
        <v>9</v>
      </c>
      <c r="C62" t="s">
        <v>38</v>
      </c>
      <c r="D62" t="s">
        <v>29</v>
      </c>
      <c r="E62" s="4">
        <v>0</v>
      </c>
      <c r="F62" s="2">
        <v>0</v>
      </c>
      <c r="G62" s="2">
        <v>0</v>
      </c>
      <c r="H62" s="2">
        <v>0</v>
      </c>
      <c r="I62" s="2">
        <v>0</v>
      </c>
    </row>
    <row r="63" spans="1:9" x14ac:dyDescent="0.35">
      <c r="A63" t="s">
        <v>11</v>
      </c>
      <c r="B63" t="s">
        <v>9</v>
      </c>
      <c r="C63" t="s">
        <v>38</v>
      </c>
      <c r="D63" t="s">
        <v>29</v>
      </c>
      <c r="E63" s="4">
        <v>0</v>
      </c>
      <c r="F63" s="2">
        <v>0</v>
      </c>
      <c r="G63" s="2">
        <v>0</v>
      </c>
      <c r="H63" s="2">
        <v>0</v>
      </c>
      <c r="I63" s="2">
        <v>0</v>
      </c>
    </row>
    <row r="64" spans="1:9" x14ac:dyDescent="0.35">
      <c r="A64" t="s">
        <v>11</v>
      </c>
      <c r="B64" t="s">
        <v>9</v>
      </c>
      <c r="C64" t="s">
        <v>39</v>
      </c>
      <c r="D64" t="s">
        <v>31</v>
      </c>
      <c r="E64" s="4">
        <v>0</v>
      </c>
      <c r="F64" s="2">
        <v>0</v>
      </c>
      <c r="G64" s="2">
        <v>0</v>
      </c>
      <c r="H64" s="2">
        <v>0</v>
      </c>
      <c r="I64" s="2">
        <v>0</v>
      </c>
    </row>
    <row r="65" spans="1:9" x14ac:dyDescent="0.35">
      <c r="A65" t="s">
        <v>11</v>
      </c>
      <c r="B65" t="s">
        <v>9</v>
      </c>
      <c r="C65" t="s">
        <v>39</v>
      </c>
      <c r="D65" t="s">
        <v>32</v>
      </c>
      <c r="E65" s="6">
        <v>0</v>
      </c>
      <c r="F65" s="2">
        <v>0</v>
      </c>
      <c r="G65" s="2">
        <v>0</v>
      </c>
      <c r="H65" s="2">
        <v>0</v>
      </c>
      <c r="I65" s="2">
        <v>0</v>
      </c>
    </row>
    <row r="66" spans="1:9" x14ac:dyDescent="0.35">
      <c r="A66" t="s">
        <v>11</v>
      </c>
      <c r="B66" t="s">
        <v>9</v>
      </c>
      <c r="C66" t="s">
        <v>39</v>
      </c>
      <c r="D66" t="s">
        <v>33</v>
      </c>
      <c r="E66" s="3">
        <v>0</v>
      </c>
      <c r="F66" s="2">
        <v>0</v>
      </c>
      <c r="G66" s="2">
        <v>341827940563</v>
      </c>
      <c r="H66" s="2">
        <v>0</v>
      </c>
      <c r="I66" s="2">
        <v>0</v>
      </c>
    </row>
    <row r="67" spans="1:9" x14ac:dyDescent="0.35">
      <c r="A67" t="s">
        <v>11</v>
      </c>
      <c r="B67" t="s">
        <v>9</v>
      </c>
      <c r="C67" t="s">
        <v>39</v>
      </c>
      <c r="D67" t="s">
        <v>33</v>
      </c>
      <c r="E67" s="7">
        <v>0</v>
      </c>
      <c r="F67" s="2">
        <v>0</v>
      </c>
      <c r="G67" s="2">
        <v>0</v>
      </c>
      <c r="H67" s="2">
        <v>0</v>
      </c>
      <c r="I67" s="2">
        <v>0</v>
      </c>
    </row>
    <row r="68" spans="1:9" x14ac:dyDescent="0.35">
      <c r="A68" t="s">
        <v>11</v>
      </c>
      <c r="B68" t="s">
        <v>9</v>
      </c>
      <c r="C68" t="s">
        <v>39</v>
      </c>
      <c r="D68" t="s">
        <v>33</v>
      </c>
      <c r="E68" s="7">
        <v>0</v>
      </c>
      <c r="F68" s="2">
        <v>0</v>
      </c>
      <c r="G68" s="2">
        <v>0</v>
      </c>
      <c r="H68" s="2">
        <v>0</v>
      </c>
      <c r="I68" s="2">
        <v>0</v>
      </c>
    </row>
    <row r="69" spans="1:9" x14ac:dyDescent="0.35">
      <c r="A69" t="s">
        <v>11</v>
      </c>
      <c r="B69" t="s">
        <v>9</v>
      </c>
      <c r="C69" t="s">
        <v>39</v>
      </c>
      <c r="D69" t="s">
        <v>33</v>
      </c>
      <c r="E69" s="5">
        <v>1884596800</v>
      </c>
      <c r="F69" s="2">
        <v>4364618372</v>
      </c>
      <c r="G69" s="2">
        <v>2874851636</v>
      </c>
      <c r="H69" s="2">
        <v>2684867905</v>
      </c>
      <c r="I69" s="2">
        <v>3012792872</v>
      </c>
    </row>
    <row r="70" spans="1:9" x14ac:dyDescent="0.35">
      <c r="A70" t="s">
        <v>11</v>
      </c>
      <c r="B70" t="s">
        <v>9</v>
      </c>
      <c r="C70" t="s">
        <v>39</v>
      </c>
      <c r="D70" t="s">
        <v>33</v>
      </c>
      <c r="E70" s="5">
        <v>878510547408</v>
      </c>
      <c r="F70" s="2">
        <v>758915862105</v>
      </c>
      <c r="G70" s="2">
        <v>807598496480</v>
      </c>
      <c r="H70" s="2">
        <v>870742716345</v>
      </c>
      <c r="I70" s="2">
        <v>794637487353</v>
      </c>
    </row>
    <row r="71" spans="1:9" x14ac:dyDescent="0.35">
      <c r="A71" t="s">
        <v>11</v>
      </c>
      <c r="B71" t="s">
        <v>9</v>
      </c>
      <c r="C71" t="s">
        <v>39</v>
      </c>
      <c r="D71" t="s">
        <v>34</v>
      </c>
      <c r="E71" s="5">
        <v>49829138174531</v>
      </c>
      <c r="F71" s="2">
        <v>37432775702145</v>
      </c>
      <c r="G71" s="2">
        <v>30193295541927</v>
      </c>
      <c r="H71" s="2">
        <v>25426549239895</v>
      </c>
      <c r="I71" s="2">
        <v>22856941752748</v>
      </c>
    </row>
    <row r="72" spans="1:9" x14ac:dyDescent="0.35">
      <c r="A72" t="s">
        <v>11</v>
      </c>
      <c r="B72" t="s">
        <v>9</v>
      </c>
      <c r="C72" t="s">
        <v>39</v>
      </c>
      <c r="D72" t="s">
        <v>33</v>
      </c>
      <c r="E72" s="5">
        <v>0</v>
      </c>
      <c r="F72" s="2">
        <v>0</v>
      </c>
      <c r="G72" s="2">
        <v>0</v>
      </c>
      <c r="H72" s="2">
        <v>0</v>
      </c>
      <c r="I72" s="2">
        <v>0</v>
      </c>
    </row>
    <row r="73" spans="1:9" x14ac:dyDescent="0.35">
      <c r="A73" t="s">
        <v>11</v>
      </c>
      <c r="B73" t="s">
        <v>9</v>
      </c>
      <c r="C73" t="s">
        <v>39</v>
      </c>
      <c r="D73" t="s">
        <v>33</v>
      </c>
      <c r="E73" s="5">
        <v>159643335667</v>
      </c>
      <c r="F73" s="2">
        <v>183088115292</v>
      </c>
      <c r="G73" s="2">
        <v>201929195451</v>
      </c>
      <c r="H73" s="2">
        <v>126697000677</v>
      </c>
      <c r="I73" s="2">
        <v>129801891983</v>
      </c>
    </row>
    <row r="74" spans="1:9" x14ac:dyDescent="0.35">
      <c r="A74" t="s">
        <v>11</v>
      </c>
      <c r="B74" t="s">
        <v>9</v>
      </c>
      <c r="C74" t="s">
        <v>39</v>
      </c>
      <c r="D74" t="s">
        <v>33</v>
      </c>
      <c r="E74" s="5">
        <v>3749300249</v>
      </c>
      <c r="F74" s="2">
        <v>0</v>
      </c>
      <c r="G74" s="2">
        <v>0</v>
      </c>
      <c r="H74" s="2">
        <v>0</v>
      </c>
      <c r="I74" s="2">
        <v>0</v>
      </c>
    </row>
    <row r="75" spans="1:9" x14ac:dyDescent="0.35">
      <c r="A75" t="s">
        <v>11</v>
      </c>
      <c r="B75" t="s">
        <v>9</v>
      </c>
      <c r="C75" t="s">
        <v>39</v>
      </c>
      <c r="D75" t="s">
        <v>33</v>
      </c>
      <c r="E75" s="5">
        <v>0</v>
      </c>
      <c r="F75" s="2">
        <v>0</v>
      </c>
      <c r="G75" s="2">
        <v>0</v>
      </c>
      <c r="H75" s="2">
        <v>0</v>
      </c>
      <c r="I75" s="2">
        <v>0</v>
      </c>
    </row>
    <row r="76" spans="1:9" x14ac:dyDescent="0.35">
      <c r="A76" t="s">
        <v>11</v>
      </c>
      <c r="B76" t="s">
        <v>9</v>
      </c>
      <c r="C76" t="s">
        <v>40</v>
      </c>
      <c r="D76" t="s">
        <v>10</v>
      </c>
      <c r="E76" s="5">
        <v>12275337780000</v>
      </c>
      <c r="F76" s="2">
        <v>12275337780000</v>
      </c>
      <c r="G76" s="2">
        <v>14182908470000</v>
      </c>
      <c r="H76" s="1">
        <v>14182908470000</v>
      </c>
      <c r="I76" s="2">
        <v>14182908470000</v>
      </c>
    </row>
    <row r="77" spans="1:9" x14ac:dyDescent="0.35">
      <c r="A77" t="s">
        <v>11</v>
      </c>
      <c r="B77" t="s">
        <v>9</v>
      </c>
      <c r="C77" t="s">
        <v>40</v>
      </c>
      <c r="D77" t="s">
        <v>10</v>
      </c>
      <c r="E77" s="7">
        <v>0</v>
      </c>
      <c r="F77" s="2">
        <v>0</v>
      </c>
      <c r="G77" s="2">
        <v>0</v>
      </c>
      <c r="H77" s="2">
        <v>0</v>
      </c>
      <c r="I77" s="2">
        <v>0</v>
      </c>
    </row>
    <row r="78" spans="1:9" x14ac:dyDescent="0.35">
      <c r="A78" t="s">
        <v>11</v>
      </c>
      <c r="B78" t="s">
        <v>9</v>
      </c>
      <c r="C78" t="s">
        <v>40</v>
      </c>
      <c r="D78" t="s">
        <v>10</v>
      </c>
      <c r="E78" s="7">
        <v>0</v>
      </c>
      <c r="F78" s="2">
        <v>0</v>
      </c>
      <c r="G78" s="2">
        <v>0</v>
      </c>
      <c r="H78" s="2">
        <v>0</v>
      </c>
      <c r="I78" s="2">
        <v>0</v>
      </c>
    </row>
    <row r="79" spans="1:9" x14ac:dyDescent="0.35">
      <c r="A79" t="s">
        <v>11</v>
      </c>
      <c r="B79" t="s">
        <v>9</v>
      </c>
      <c r="C79" t="s">
        <v>40</v>
      </c>
      <c r="D79" t="s">
        <v>10</v>
      </c>
      <c r="E79" s="5">
        <v>1220852256541</v>
      </c>
      <c r="F79" s="2">
        <v>1220852256541</v>
      </c>
      <c r="G79" s="2">
        <v>1220852256541</v>
      </c>
      <c r="H79" s="2">
        <v>1220852256541</v>
      </c>
      <c r="I79" s="2">
        <v>1220852256541</v>
      </c>
    </row>
    <row r="80" spans="1:9" x14ac:dyDescent="0.35">
      <c r="A80" t="s">
        <v>11</v>
      </c>
      <c r="B80" t="s">
        <v>9</v>
      </c>
      <c r="C80" t="s">
        <v>40</v>
      </c>
      <c r="D80" t="s">
        <v>10</v>
      </c>
      <c r="E80" s="5">
        <v>0</v>
      </c>
      <c r="F80" s="2">
        <v>0</v>
      </c>
      <c r="G80" s="2">
        <v>0</v>
      </c>
      <c r="H80" s="2">
        <v>0</v>
      </c>
      <c r="I80" s="2">
        <v>0</v>
      </c>
    </row>
    <row r="81" spans="1:9" x14ac:dyDescent="0.35">
      <c r="A81" t="s">
        <v>11</v>
      </c>
      <c r="B81" t="s">
        <v>9</v>
      </c>
      <c r="C81" t="s">
        <v>40</v>
      </c>
      <c r="D81" t="s">
        <v>10</v>
      </c>
      <c r="E81" s="2">
        <v>241355237827</v>
      </c>
      <c r="F81" s="2">
        <v>241355237827</v>
      </c>
      <c r="G81" s="2">
        <v>241355237827</v>
      </c>
      <c r="H81" s="2">
        <v>241355237827</v>
      </c>
      <c r="I81" s="2">
        <v>241355237827</v>
      </c>
    </row>
    <row r="82" spans="1:9" x14ac:dyDescent="0.35">
      <c r="A82" t="s">
        <v>11</v>
      </c>
      <c r="B82" t="s">
        <v>9</v>
      </c>
      <c r="C82" t="s">
        <v>40</v>
      </c>
      <c r="D82" t="s">
        <v>10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</row>
    <row r="83" spans="1:9" x14ac:dyDescent="0.35">
      <c r="A83" t="s">
        <v>11</v>
      </c>
      <c r="B83" t="s">
        <v>9</v>
      </c>
      <c r="C83" t="s">
        <v>40</v>
      </c>
      <c r="D83" t="s">
        <v>10</v>
      </c>
      <c r="E83" s="2">
        <v>-1153004222954</v>
      </c>
      <c r="F83" s="2">
        <v>-1153004222954</v>
      </c>
      <c r="G83" s="2">
        <v>-1153004222954</v>
      </c>
      <c r="H83" s="2">
        <v>-1153004222954</v>
      </c>
      <c r="I83" s="2">
        <v>-1153004222954</v>
      </c>
    </row>
    <row r="84" spans="1:9" x14ac:dyDescent="0.35">
      <c r="A84" t="s">
        <v>11</v>
      </c>
      <c r="B84" t="s">
        <v>9</v>
      </c>
      <c r="C84" t="s">
        <v>40</v>
      </c>
      <c r="D84" t="s">
        <v>10</v>
      </c>
      <c r="E84" s="2">
        <v>204874976862</v>
      </c>
      <c r="F84" s="2">
        <v>209681632811</v>
      </c>
      <c r="G84" s="2">
        <v>240638053339</v>
      </c>
      <c r="H84" s="2">
        <v>239246750951</v>
      </c>
      <c r="I84" s="2">
        <v>234377202081</v>
      </c>
    </row>
    <row r="85" spans="1:9" x14ac:dyDescent="0.35">
      <c r="A85" t="s">
        <v>11</v>
      </c>
      <c r="B85" t="s">
        <v>9</v>
      </c>
      <c r="C85" t="s">
        <v>40</v>
      </c>
      <c r="D85" t="s">
        <v>35</v>
      </c>
      <c r="E85" s="2">
        <v>21447164147</v>
      </c>
      <c r="F85" s="2">
        <v>21447164147</v>
      </c>
      <c r="G85" s="2">
        <v>21447164147</v>
      </c>
      <c r="H85" s="2">
        <v>801378380887</v>
      </c>
      <c r="I85" s="2">
        <v>931333809451</v>
      </c>
    </row>
    <row r="86" spans="1:9" x14ac:dyDescent="0.35">
      <c r="A86" t="s">
        <v>11</v>
      </c>
      <c r="B86" t="s">
        <v>9</v>
      </c>
      <c r="C86" t="s">
        <v>40</v>
      </c>
      <c r="D86" t="s">
        <v>35</v>
      </c>
      <c r="E86" s="2">
        <v>1068628929237</v>
      </c>
      <c r="F86" s="2">
        <v>1068628929237</v>
      </c>
      <c r="G86" s="2">
        <v>0</v>
      </c>
      <c r="H86" s="2">
        <v>0</v>
      </c>
      <c r="I86" s="2">
        <v>0</v>
      </c>
    </row>
    <row r="87" spans="1:9" x14ac:dyDescent="0.35">
      <c r="A87" t="s">
        <v>11</v>
      </c>
      <c r="B87" t="s">
        <v>9</v>
      </c>
      <c r="C87" t="s">
        <v>40</v>
      </c>
      <c r="D87" t="s">
        <v>35</v>
      </c>
      <c r="E87" s="2">
        <v>2024298861</v>
      </c>
      <c r="F87" s="2">
        <v>2024298861</v>
      </c>
      <c r="G87" s="2">
        <v>2024298861</v>
      </c>
      <c r="H87" s="2">
        <v>2024298861</v>
      </c>
      <c r="I87" s="2">
        <v>2024298861</v>
      </c>
    </row>
    <row r="88" spans="1:9" x14ac:dyDescent="0.35">
      <c r="A88" t="s">
        <v>11</v>
      </c>
      <c r="B88" t="s">
        <v>9</v>
      </c>
      <c r="C88" t="s">
        <v>40</v>
      </c>
      <c r="D88" t="s">
        <v>36</v>
      </c>
      <c r="E88" s="2">
        <v>-143333754443</v>
      </c>
      <c r="F88" s="2">
        <v>2353882083927</v>
      </c>
      <c r="G88" s="2">
        <v>2324314917834</v>
      </c>
      <c r="H88" s="2">
        <v>2340765815994</v>
      </c>
      <c r="I88" s="2">
        <v>-11059543532363</v>
      </c>
    </row>
    <row r="89" spans="1:9" x14ac:dyDescent="0.35">
      <c r="A89" t="s">
        <v>11</v>
      </c>
      <c r="B89" t="s">
        <v>9</v>
      </c>
      <c r="C89" t="s">
        <v>40</v>
      </c>
      <c r="D89" t="s">
        <v>36</v>
      </c>
      <c r="E89" s="2">
        <v>1944421898319</v>
      </c>
      <c r="F89" s="2">
        <v>553738204303</v>
      </c>
      <c r="G89" s="2">
        <v>1040944409576</v>
      </c>
      <c r="H89" s="2">
        <v>271717145576</v>
      </c>
      <c r="I89" s="2">
        <v>1730560041585</v>
      </c>
    </row>
    <row r="90" spans="1:9" x14ac:dyDescent="0.35">
      <c r="A90" t="s">
        <v>11</v>
      </c>
      <c r="B90" t="s">
        <v>9</v>
      </c>
      <c r="C90" t="s">
        <v>40</v>
      </c>
      <c r="D90" t="s">
        <v>35</v>
      </c>
      <c r="E90" s="2">
        <v>0</v>
      </c>
      <c r="F90" s="2">
        <v>0</v>
      </c>
      <c r="G90" s="2">
        <v>0</v>
      </c>
      <c r="H90" s="2">
        <v>0</v>
      </c>
      <c r="I90" s="2">
        <v>0</v>
      </c>
    </row>
    <row r="91" spans="1:9" x14ac:dyDescent="0.35">
      <c r="A91" t="s">
        <v>11</v>
      </c>
      <c r="B91" t="s">
        <v>9</v>
      </c>
      <c r="C91" t="s">
        <v>40</v>
      </c>
      <c r="D91" t="s">
        <v>37</v>
      </c>
      <c r="E91" s="2">
        <v>562039355295</v>
      </c>
      <c r="F91" s="2">
        <v>638976358830</v>
      </c>
      <c r="G91" s="2">
        <v>550942827062</v>
      </c>
      <c r="H91" s="2">
        <v>460311864737</v>
      </c>
      <c r="I91" s="2">
        <v>-258529770405</v>
      </c>
    </row>
  </sheetData>
  <autoFilter ref="A1:I91" xr:uid="{3B93CEE7-C2AD-450A-9FFD-FC3842654F9E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9322A-73F0-4984-8E17-6A43679AF919}">
  <dimension ref="A1:G31"/>
  <sheetViews>
    <sheetView topLeftCell="A19" workbookViewId="0">
      <selection activeCell="A22" sqref="A22"/>
    </sheetView>
  </sheetViews>
  <sheetFormatPr defaultRowHeight="14.5" x14ac:dyDescent="0.35"/>
  <cols>
    <col min="1" max="1" width="51.54296875" bestFit="1" customWidth="1"/>
    <col min="2" max="2" width="55.36328125" customWidth="1"/>
    <col min="3" max="3" width="21.36328125" bestFit="1" customWidth="1"/>
    <col min="4" max="4" width="18.7265625" bestFit="1" customWidth="1"/>
    <col min="5" max="7" width="21.36328125" bestFit="1" customWidth="1"/>
  </cols>
  <sheetData>
    <row r="1" spans="1:7" x14ac:dyDescent="0.35">
      <c r="A1" t="s">
        <v>72</v>
      </c>
      <c r="B1" t="s">
        <v>71</v>
      </c>
      <c r="C1">
        <v>2016</v>
      </c>
      <c r="D1">
        <f>C1+1</f>
        <v>2017</v>
      </c>
      <c r="E1">
        <f t="shared" ref="E1:G1" si="0">D1+1</f>
        <v>2018</v>
      </c>
      <c r="F1">
        <f t="shared" si="0"/>
        <v>2019</v>
      </c>
      <c r="G1">
        <f t="shared" si="0"/>
        <v>2020</v>
      </c>
    </row>
    <row r="2" spans="1:7" x14ac:dyDescent="0.35">
      <c r="A2" t="s">
        <v>85</v>
      </c>
      <c r="B2" t="s">
        <v>92</v>
      </c>
      <c r="C2" s="1">
        <v>2600581845433</v>
      </c>
      <c r="D2" s="1">
        <v>3154759487817</v>
      </c>
      <c r="E2" s="1">
        <v>3311904828740</v>
      </c>
      <c r="F2" s="1">
        <v>3388896406224</v>
      </c>
      <c r="G2" s="1">
        <v>-10960312295586</v>
      </c>
    </row>
    <row r="3" spans="1:7" x14ac:dyDescent="0.35">
      <c r="A3" t="s">
        <v>85</v>
      </c>
      <c r="B3" t="s">
        <v>93</v>
      </c>
      <c r="C3" s="1">
        <v>5218292501411</v>
      </c>
      <c r="D3" s="1">
        <v>5192580322457</v>
      </c>
      <c r="E3" s="1">
        <v>5020071590237</v>
      </c>
      <c r="F3" s="1">
        <v>5142695395692</v>
      </c>
      <c r="G3" s="1">
        <v>2961203222367</v>
      </c>
    </row>
    <row r="4" spans="1:7" x14ac:dyDescent="0.35">
      <c r="A4" t="s">
        <v>85</v>
      </c>
      <c r="B4" t="s">
        <v>94</v>
      </c>
      <c r="C4" s="1">
        <v>41061246841</v>
      </c>
      <c r="D4" s="1">
        <v>113099442953</v>
      </c>
      <c r="E4" s="1">
        <v>-30868907829</v>
      </c>
      <c r="F4" s="1">
        <v>-108016495931</v>
      </c>
      <c r="G4" s="1">
        <v>127926460653</v>
      </c>
    </row>
    <row r="5" spans="1:7" x14ac:dyDescent="0.35">
      <c r="A5" t="s">
        <v>85</v>
      </c>
      <c r="B5" t="s">
        <v>95</v>
      </c>
      <c r="C5" s="1">
        <v>0</v>
      </c>
      <c r="D5" s="1">
        <v>0</v>
      </c>
      <c r="E5" s="1">
        <v>0</v>
      </c>
      <c r="F5" s="1">
        <v>0</v>
      </c>
      <c r="G5" s="1">
        <v>0</v>
      </c>
    </row>
    <row r="6" spans="1:7" x14ac:dyDescent="0.35">
      <c r="A6" t="s">
        <v>85</v>
      </c>
      <c r="B6" t="s">
        <v>96</v>
      </c>
      <c r="C6" s="1">
        <v>730050392571</v>
      </c>
      <c r="D6" s="1">
        <v>-63985663924</v>
      </c>
      <c r="E6" s="1">
        <v>639412591390</v>
      </c>
      <c r="F6" s="1">
        <v>30033060589</v>
      </c>
      <c r="G6" s="1">
        <v>-76557930111</v>
      </c>
    </row>
    <row r="7" spans="1:7" x14ac:dyDescent="0.35">
      <c r="A7" t="s">
        <v>85</v>
      </c>
      <c r="B7" t="s">
        <v>97</v>
      </c>
      <c r="C7" s="1">
        <v>-545251701369</v>
      </c>
      <c r="D7" s="1">
        <v>-315261310952</v>
      </c>
      <c r="E7" s="1">
        <v>-482774387973</v>
      </c>
      <c r="F7" s="1">
        <v>-662227285176</v>
      </c>
      <c r="G7" s="1">
        <v>-623205012210</v>
      </c>
    </row>
    <row r="8" spans="1:7" x14ac:dyDescent="0.35">
      <c r="A8" t="s">
        <v>85</v>
      </c>
      <c r="B8" t="s">
        <v>98</v>
      </c>
      <c r="C8" s="1">
        <v>1365427620435</v>
      </c>
      <c r="D8" s="1">
        <v>1558118623739</v>
      </c>
      <c r="E8" s="1">
        <v>1561363900664</v>
      </c>
      <c r="F8" s="1">
        <v>1454778846398</v>
      </c>
      <c r="G8" s="1">
        <v>925577719343</v>
      </c>
    </row>
    <row r="9" spans="1:7" x14ac:dyDescent="0.35">
      <c r="A9" t="s">
        <v>85</v>
      </c>
      <c r="B9" t="s">
        <v>99</v>
      </c>
      <c r="C9" s="1">
        <v>-463996513375</v>
      </c>
      <c r="D9" s="1">
        <v>6811365649648</v>
      </c>
      <c r="E9" s="1">
        <v>2116112129477</v>
      </c>
      <c r="F9" s="1">
        <v>1189542215928</v>
      </c>
      <c r="G9" s="1">
        <v>5537750242234</v>
      </c>
    </row>
    <row r="10" spans="1:7" x14ac:dyDescent="0.35">
      <c r="A10" t="s">
        <v>85</v>
      </c>
      <c r="B10" t="s">
        <v>100</v>
      </c>
      <c r="C10" s="1">
        <v>-954278619370</v>
      </c>
      <c r="D10" s="1">
        <v>-620103845038</v>
      </c>
      <c r="E10" s="1">
        <v>-432995816939</v>
      </c>
      <c r="F10" s="1">
        <v>-99493347931</v>
      </c>
      <c r="G10" s="1">
        <v>1789181853704</v>
      </c>
    </row>
    <row r="11" spans="1:7" x14ac:dyDescent="0.35">
      <c r="A11" t="s">
        <v>85</v>
      </c>
      <c r="B11" t="s">
        <v>101</v>
      </c>
      <c r="C11" s="1">
        <v>4227964944492</v>
      </c>
      <c r="D11" s="1">
        <v>4627807018445</v>
      </c>
      <c r="E11" s="1">
        <v>815825388383</v>
      </c>
      <c r="F11" s="1">
        <v>565025138031</v>
      </c>
      <c r="G11" s="1">
        <v>-3795574439932</v>
      </c>
    </row>
    <row r="12" spans="1:7" x14ac:dyDescent="0.35">
      <c r="A12" t="s">
        <v>85</v>
      </c>
      <c r="B12" t="s">
        <v>102</v>
      </c>
      <c r="C12" s="1">
        <v>-604196414778</v>
      </c>
      <c r="D12" s="1">
        <v>-243547847801</v>
      </c>
      <c r="E12" s="1">
        <v>-857712736941</v>
      </c>
      <c r="F12" s="1">
        <v>1123748533646</v>
      </c>
      <c r="G12" s="1">
        <v>-398927844234</v>
      </c>
    </row>
    <row r="13" spans="1:7" x14ac:dyDescent="0.35">
      <c r="A13" t="s">
        <v>85</v>
      </c>
      <c r="B13" t="s">
        <v>103</v>
      </c>
      <c r="C13" s="1">
        <v>-1528052892341</v>
      </c>
      <c r="D13" s="1">
        <v>-1588543545160</v>
      </c>
      <c r="E13" s="1">
        <v>-1569220704363</v>
      </c>
      <c r="F13" s="1">
        <v>-1473336222289</v>
      </c>
      <c r="G13" s="1">
        <v>-1001033081211</v>
      </c>
    </row>
    <row r="14" spans="1:7" x14ac:dyDescent="0.35">
      <c r="A14" t="s">
        <v>85</v>
      </c>
      <c r="B14" t="s">
        <v>104</v>
      </c>
      <c r="C14" s="1">
        <v>-387537191194</v>
      </c>
      <c r="D14" s="1">
        <v>-349629400992</v>
      </c>
      <c r="E14" s="1">
        <v>-532962497924</v>
      </c>
      <c r="F14" s="1">
        <v>-999205807806</v>
      </c>
      <c r="G14" s="1">
        <v>-355745421777</v>
      </c>
    </row>
    <row r="15" spans="1:7" x14ac:dyDescent="0.35">
      <c r="A15" t="s">
        <v>85</v>
      </c>
      <c r="B15" t="s">
        <v>105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</row>
    <row r="16" spans="1:7" x14ac:dyDescent="0.35">
      <c r="A16" t="s">
        <v>85</v>
      </c>
      <c r="B16" t="s">
        <v>106</v>
      </c>
      <c r="C16" s="1">
        <v>-149224296483</v>
      </c>
      <c r="D16" s="1">
        <v>-298815506086</v>
      </c>
      <c r="E16" s="1">
        <v>-633519666023</v>
      </c>
      <c r="F16" s="1">
        <v>-733640156733</v>
      </c>
      <c r="G16" s="1">
        <v>-585850696913</v>
      </c>
    </row>
    <row r="17" spans="1:7" x14ac:dyDescent="0.35">
      <c r="A17" t="s">
        <v>86</v>
      </c>
      <c r="B17" t="s">
        <v>73</v>
      </c>
      <c r="C17" s="1">
        <v>-9277532789609</v>
      </c>
      <c r="D17" s="1">
        <v>-760601382188</v>
      </c>
      <c r="E17" s="1">
        <v>-1018933606028</v>
      </c>
      <c r="F17" s="1">
        <v>-1267347844441</v>
      </c>
      <c r="G17" s="1">
        <v>-515544108122</v>
      </c>
    </row>
    <row r="18" spans="1:7" x14ac:dyDescent="0.35">
      <c r="A18" t="s">
        <v>86</v>
      </c>
      <c r="B18" t="s">
        <v>74</v>
      </c>
      <c r="C18" s="1">
        <v>295386846662</v>
      </c>
      <c r="D18" s="1">
        <v>1611975393533</v>
      </c>
      <c r="E18" s="1">
        <v>3176358649</v>
      </c>
      <c r="F18" s="1">
        <v>130528234634</v>
      </c>
      <c r="G18" s="1">
        <v>365250452390</v>
      </c>
    </row>
    <row r="19" spans="1:7" x14ac:dyDescent="0.35">
      <c r="A19" t="s">
        <v>86</v>
      </c>
      <c r="B19" t="s">
        <v>75</v>
      </c>
      <c r="C19" s="1">
        <v>-1455682977222</v>
      </c>
      <c r="D19" s="1">
        <v>-852708000000</v>
      </c>
      <c r="E19" s="1">
        <v>-3825491791157</v>
      </c>
      <c r="F19" s="1">
        <v>-4959720715849</v>
      </c>
      <c r="G19" s="1">
        <v>-838616739420</v>
      </c>
    </row>
    <row r="20" spans="1:7" x14ac:dyDescent="0.35">
      <c r="A20" t="s">
        <v>86</v>
      </c>
      <c r="B20" t="s">
        <v>76</v>
      </c>
      <c r="C20" s="1">
        <v>1074175102222</v>
      </c>
      <c r="D20" s="1">
        <v>1207084915009</v>
      </c>
      <c r="E20" s="1">
        <v>1349533086391</v>
      </c>
      <c r="F20" s="1">
        <v>4263613298006</v>
      </c>
      <c r="G20" s="1">
        <v>3884291276332</v>
      </c>
    </row>
    <row r="21" spans="1:7" x14ac:dyDescent="0.35">
      <c r="A21" t="s">
        <v>86</v>
      </c>
      <c r="B21" t="s">
        <v>77</v>
      </c>
      <c r="C21" s="1">
        <v>-107000000000</v>
      </c>
      <c r="D21" s="1">
        <v>-73999940000</v>
      </c>
      <c r="E21" s="1">
        <v>0</v>
      </c>
      <c r="F21" s="1">
        <v>0</v>
      </c>
      <c r="G21" s="1">
        <v>0</v>
      </c>
    </row>
    <row r="22" spans="1:7" x14ac:dyDescent="0.35">
      <c r="A22" t="s">
        <v>86</v>
      </c>
      <c r="B22" t="s">
        <v>78</v>
      </c>
      <c r="C22" s="1">
        <v>24605300000</v>
      </c>
      <c r="D22" s="1">
        <v>0</v>
      </c>
      <c r="E22" s="1">
        <v>0</v>
      </c>
      <c r="F22" s="1">
        <v>0</v>
      </c>
      <c r="G22" s="1">
        <v>0</v>
      </c>
    </row>
    <row r="23" spans="1:7" x14ac:dyDescent="0.35">
      <c r="A23" t="s">
        <v>86</v>
      </c>
      <c r="B23" t="s">
        <v>79</v>
      </c>
      <c r="C23" s="1">
        <v>243026390220</v>
      </c>
      <c r="D23" s="1">
        <v>324518533557</v>
      </c>
      <c r="E23" s="1">
        <v>416626185761</v>
      </c>
      <c r="F23" s="1">
        <v>549135235605</v>
      </c>
      <c r="G23" s="1">
        <v>457559457665</v>
      </c>
    </row>
    <row r="24" spans="1:7" x14ac:dyDescent="0.35">
      <c r="A24" t="s">
        <v>87</v>
      </c>
      <c r="B24" t="s">
        <v>80</v>
      </c>
      <c r="C24" s="1">
        <v>2567441763999</v>
      </c>
      <c r="D24" s="1">
        <v>62675865832</v>
      </c>
      <c r="E24" s="1">
        <v>838941760763</v>
      </c>
      <c r="F24" s="1">
        <v>44337285000</v>
      </c>
      <c r="G24" s="1">
        <v>0</v>
      </c>
    </row>
    <row r="25" spans="1:7" x14ac:dyDescent="0.35">
      <c r="A25" t="s">
        <v>87</v>
      </c>
      <c r="B25" t="s">
        <v>81</v>
      </c>
      <c r="C25" s="1">
        <v>27369210821590</v>
      </c>
      <c r="D25" s="1">
        <v>19430255503126</v>
      </c>
      <c r="E25" s="1">
        <v>18025269309092</v>
      </c>
      <c r="F25" s="1">
        <v>25023024908115</v>
      </c>
      <c r="G25" s="1">
        <v>29220149014723</v>
      </c>
    </row>
    <row r="26" spans="1:7" x14ac:dyDescent="0.35">
      <c r="A26" t="s">
        <v>87</v>
      </c>
      <c r="B26" t="s">
        <v>82</v>
      </c>
      <c r="C26" s="1">
        <v>-26866352970822</v>
      </c>
      <c r="D26" s="1">
        <v>-28571347407325</v>
      </c>
      <c r="E26" s="1">
        <v>-22583354638399</v>
      </c>
      <c r="F26" s="1">
        <v>-27125682744188</v>
      </c>
      <c r="G26" s="1">
        <v>-23806390218003</v>
      </c>
    </row>
    <row r="27" spans="1:7" x14ac:dyDescent="0.35">
      <c r="A27" t="s">
        <v>87</v>
      </c>
      <c r="B27" t="s">
        <v>83</v>
      </c>
      <c r="C27" s="1">
        <v>-4791607944488</v>
      </c>
      <c r="D27" s="1">
        <v>-4576515299460</v>
      </c>
      <c r="E27" s="1">
        <v>-4759692322605</v>
      </c>
      <c r="F27" s="1">
        <v>-4402853298719</v>
      </c>
      <c r="G27" s="1">
        <v>-3217171598106</v>
      </c>
    </row>
    <row r="28" spans="1:7" x14ac:dyDescent="0.35">
      <c r="A28" t="s">
        <v>87</v>
      </c>
      <c r="B28" t="s">
        <v>84</v>
      </c>
      <c r="C28" s="1">
        <v>-434298920492</v>
      </c>
      <c r="D28" s="1">
        <v>-1011077805038</v>
      </c>
      <c r="E28" s="1">
        <v>-1304481207405</v>
      </c>
      <c r="F28" s="1">
        <v>-1720877610430</v>
      </c>
      <c r="G28" s="1">
        <v>-398457995403</v>
      </c>
    </row>
    <row r="29" spans="1:7" x14ac:dyDescent="0.35">
      <c r="A29" t="s">
        <v>88</v>
      </c>
      <c r="B29" t="s">
        <v>89</v>
      </c>
      <c r="C29" s="1">
        <v>-1807788455667</v>
      </c>
      <c r="D29" s="1">
        <v>4768103802152</v>
      </c>
      <c r="E29" s="1">
        <v>-3933771154039</v>
      </c>
      <c r="F29" s="1">
        <v>-647042971625</v>
      </c>
      <c r="G29" s="1">
        <v>-1304497681617</v>
      </c>
    </row>
    <row r="30" spans="1:7" x14ac:dyDescent="0.35">
      <c r="A30" t="s">
        <v>88</v>
      </c>
      <c r="B30" t="s">
        <v>90</v>
      </c>
      <c r="C30" s="1">
        <v>4573823236419</v>
      </c>
      <c r="D30" s="1">
        <v>2764885359376</v>
      </c>
      <c r="E30" s="1">
        <v>7540619875447</v>
      </c>
      <c r="F30" s="1">
        <v>3603022371040</v>
      </c>
      <c r="G30" s="1">
        <v>2957234029680</v>
      </c>
    </row>
    <row r="31" spans="1:7" x14ac:dyDescent="0.35">
      <c r="A31" t="s">
        <v>88</v>
      </c>
      <c r="B31" t="s">
        <v>91</v>
      </c>
      <c r="C31" s="1">
        <v>-1149421376</v>
      </c>
      <c r="D31" s="1">
        <v>7630713919</v>
      </c>
      <c r="E31" s="1">
        <v>-3826350368</v>
      </c>
      <c r="F31" s="1">
        <v>1254630265</v>
      </c>
      <c r="G31" s="1">
        <v>982668045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7676E-07BF-4712-B6EF-F57BF4C8DBA0}">
  <dimension ref="A1:F23"/>
  <sheetViews>
    <sheetView workbookViewId="0">
      <selection activeCell="E2" sqref="E2"/>
    </sheetView>
  </sheetViews>
  <sheetFormatPr defaultRowHeight="14.5" x14ac:dyDescent="0.35"/>
  <cols>
    <col min="1" max="1" width="30.26953125" bestFit="1" customWidth="1"/>
    <col min="2" max="5" width="18.08984375" bestFit="1" customWidth="1"/>
    <col min="6" max="6" width="18.7265625" bestFit="1" customWidth="1"/>
  </cols>
  <sheetData>
    <row r="1" spans="1:6" x14ac:dyDescent="0.35">
      <c r="A1" t="s">
        <v>5</v>
      </c>
      <c r="B1">
        <v>2016</v>
      </c>
      <c r="C1">
        <v>2017</v>
      </c>
      <c r="D1">
        <v>2018</v>
      </c>
      <c r="E1">
        <v>2019</v>
      </c>
      <c r="F1">
        <v>2020</v>
      </c>
    </row>
    <row r="2" spans="1:6" x14ac:dyDescent="0.35">
      <c r="A2" t="s">
        <v>48</v>
      </c>
      <c r="B2" s="1">
        <v>70571488322864</v>
      </c>
      <c r="C2" s="1">
        <v>83553713100813</v>
      </c>
      <c r="D2" s="1">
        <v>97589706275299</v>
      </c>
      <c r="E2" s="1">
        <v>99099610861632</v>
      </c>
      <c r="F2" s="1">
        <v>40756791189121</v>
      </c>
    </row>
    <row r="3" spans="1:6" x14ac:dyDescent="0.35">
      <c r="A3" t="s">
        <v>49</v>
      </c>
      <c r="B3" s="1">
        <v>482514471542</v>
      </c>
      <c r="C3" s="1">
        <v>602742605540</v>
      </c>
      <c r="D3" s="1">
        <v>779064557487</v>
      </c>
      <c r="E3" s="1">
        <v>871527158319</v>
      </c>
      <c r="F3" s="1">
        <v>218452536451</v>
      </c>
    </row>
    <row r="4" spans="1:6" x14ac:dyDescent="0.35">
      <c r="A4" t="s">
        <v>50</v>
      </c>
      <c r="B4" s="1">
        <v>70088973851322</v>
      </c>
      <c r="C4" s="1">
        <v>82950970495273</v>
      </c>
      <c r="D4" s="1">
        <v>96810641717812</v>
      </c>
      <c r="E4" s="1">
        <v>98228083703313</v>
      </c>
      <c r="F4" s="1">
        <v>40538338652670</v>
      </c>
    </row>
    <row r="5" spans="1:6" x14ac:dyDescent="0.35">
      <c r="A5" t="s">
        <v>51</v>
      </c>
      <c r="B5" s="1">
        <v>59246148246923</v>
      </c>
      <c r="C5" s="1">
        <v>72278296333981</v>
      </c>
      <c r="D5" s="1">
        <v>84546648995574</v>
      </c>
      <c r="E5" s="1">
        <v>87259507651369</v>
      </c>
      <c r="F5" s="1">
        <v>47975249579193</v>
      </c>
    </row>
    <row r="6" spans="1:6" x14ac:dyDescent="0.35">
      <c r="A6" t="s">
        <v>52</v>
      </c>
      <c r="B6" s="1">
        <v>10842825604399</v>
      </c>
      <c r="C6" s="1">
        <v>10672674161292</v>
      </c>
      <c r="D6" s="1">
        <v>12263992722238</v>
      </c>
      <c r="E6" s="1">
        <v>10968576051944</v>
      </c>
      <c r="F6" s="1">
        <v>-7436910926523</v>
      </c>
    </row>
    <row r="7" spans="1:6" x14ac:dyDescent="0.35">
      <c r="A7" t="s">
        <v>53</v>
      </c>
      <c r="B7" s="1">
        <v>899842836077</v>
      </c>
      <c r="C7" s="1">
        <v>906645270861</v>
      </c>
      <c r="D7" s="1">
        <v>1159737514511</v>
      </c>
      <c r="E7" s="1">
        <v>1139599385417</v>
      </c>
      <c r="F7" s="1">
        <v>882308903054</v>
      </c>
    </row>
    <row r="8" spans="1:6" x14ac:dyDescent="0.35">
      <c r="A8" t="s">
        <v>54</v>
      </c>
      <c r="B8" s="1">
        <v>3049417848736</v>
      </c>
      <c r="C8" s="1">
        <v>2293714332481</v>
      </c>
      <c r="D8" s="1">
        <v>3674967890617</v>
      </c>
      <c r="E8" s="1">
        <v>2344875558447</v>
      </c>
      <c r="F8" s="1">
        <v>1668942551285</v>
      </c>
    </row>
    <row r="9" spans="1:6" x14ac:dyDescent="0.35">
      <c r="A9" s="8" t="s">
        <v>55</v>
      </c>
      <c r="B9" s="1">
        <v>74777582856</v>
      </c>
      <c r="C9" s="1">
        <v>-19861652419</v>
      </c>
      <c r="D9" s="1">
        <v>-16074582644</v>
      </c>
      <c r="E9" s="1">
        <v>-34235810035</v>
      </c>
      <c r="F9" s="1">
        <v>-157121864549</v>
      </c>
    </row>
    <row r="10" spans="1:6" x14ac:dyDescent="0.35">
      <c r="A10" s="8" t="s">
        <v>56</v>
      </c>
      <c r="B10" s="1">
        <v>4456253993479</v>
      </c>
      <c r="C10" s="1">
        <v>4874949412061</v>
      </c>
      <c r="D10" s="1">
        <v>4771157893967</v>
      </c>
      <c r="E10" s="1">
        <v>4616584090808</v>
      </c>
      <c r="F10" s="1">
        <v>2049239095622</v>
      </c>
    </row>
    <row r="11" spans="1:6" x14ac:dyDescent="0.35">
      <c r="A11" s="8" t="s">
        <v>57</v>
      </c>
      <c r="B11" s="1">
        <v>2244778696112</v>
      </c>
      <c r="C11" s="1">
        <v>2323175539158</v>
      </c>
      <c r="D11" s="1">
        <v>2606023300522</v>
      </c>
      <c r="E11" s="1">
        <v>2662244049221</v>
      </c>
      <c r="F11" s="1">
        <v>1468001049921</v>
      </c>
    </row>
    <row r="12" spans="1:6" x14ac:dyDescent="0.35">
      <c r="A12" t="s">
        <v>58</v>
      </c>
      <c r="B12" s="1">
        <v>2066995485005</v>
      </c>
      <c r="C12" s="1">
        <v>2067618496034</v>
      </c>
      <c r="D12" s="1">
        <v>2355506568999</v>
      </c>
      <c r="E12" s="1">
        <v>2450235928850</v>
      </c>
      <c r="F12" s="1">
        <v>-11897906584846</v>
      </c>
    </row>
    <row r="13" spans="1:6" x14ac:dyDescent="0.35">
      <c r="A13" t="s">
        <v>59</v>
      </c>
      <c r="B13" s="1">
        <v>578376098914</v>
      </c>
      <c r="C13" s="1">
        <v>1124558621123</v>
      </c>
      <c r="D13" s="1">
        <v>995349933797</v>
      </c>
      <c r="E13" s="1">
        <v>982553353325</v>
      </c>
      <c r="F13" s="1">
        <v>1012673517493</v>
      </c>
    </row>
    <row r="14" spans="1:6" x14ac:dyDescent="0.35">
      <c r="A14" t="s">
        <v>60</v>
      </c>
      <c r="B14" s="1">
        <v>44789738486</v>
      </c>
      <c r="C14" s="1">
        <v>37417629340</v>
      </c>
      <c r="D14" s="1">
        <v>38951674056</v>
      </c>
      <c r="E14" s="1">
        <v>43892875951</v>
      </c>
      <c r="F14" s="1">
        <v>75079228233</v>
      </c>
    </row>
    <row r="15" spans="1:6" x14ac:dyDescent="0.35">
      <c r="A15" s="8" t="s">
        <v>61</v>
      </c>
      <c r="B15" s="1">
        <v>533586360428</v>
      </c>
      <c r="C15" s="1">
        <v>1087140991783</v>
      </c>
      <c r="D15" s="1">
        <v>956398259741</v>
      </c>
      <c r="E15" s="1">
        <v>938660477374</v>
      </c>
      <c r="F15" s="1">
        <v>937594289260</v>
      </c>
    </row>
    <row r="16" spans="1:6" x14ac:dyDescent="0.35">
      <c r="A16" t="s">
        <v>62</v>
      </c>
      <c r="B16" s="1">
        <v>2600581845433</v>
      </c>
      <c r="C16" s="1">
        <v>3154759487817</v>
      </c>
      <c r="D16" s="1">
        <v>3311904828740</v>
      </c>
      <c r="E16" s="1">
        <v>3388896406224</v>
      </c>
      <c r="F16" s="1">
        <v>-10960312295586</v>
      </c>
    </row>
    <row r="17" spans="1:6" x14ac:dyDescent="0.35">
      <c r="A17" s="8" t="s">
        <v>63</v>
      </c>
      <c r="B17" s="1">
        <v>340669014103</v>
      </c>
      <c r="C17" s="1">
        <v>471377611879</v>
      </c>
      <c r="D17" s="1">
        <v>695812381497</v>
      </c>
      <c r="E17" s="1">
        <v>933964491926</v>
      </c>
      <c r="F17" s="1">
        <v>212597151034</v>
      </c>
    </row>
    <row r="18" spans="1:6" x14ac:dyDescent="0.35">
      <c r="A18" s="8" t="s">
        <v>64</v>
      </c>
      <c r="B18" s="1">
        <v>154675736633</v>
      </c>
      <c r="C18" s="1">
        <v>24268611881</v>
      </c>
      <c r="D18" s="1">
        <v>17583288959</v>
      </c>
      <c r="E18" s="1">
        <v>-82529147708</v>
      </c>
      <c r="F18" s="1">
        <v>5196137687</v>
      </c>
    </row>
    <row r="19" spans="1:6" x14ac:dyDescent="0.35">
      <c r="A19" s="8" t="s">
        <v>65</v>
      </c>
      <c r="B19" s="1">
        <v>2105237094697</v>
      </c>
      <c r="C19" s="1">
        <v>2659113264057</v>
      </c>
      <c r="D19" s="1">
        <v>2598509158284</v>
      </c>
      <c r="E19" s="1">
        <v>2537461062006</v>
      </c>
      <c r="F19" s="1">
        <v>-11178105584307</v>
      </c>
    </row>
    <row r="20" spans="1:6" x14ac:dyDescent="0.35">
      <c r="A20" s="8" t="s">
        <v>66</v>
      </c>
      <c r="B20" s="1">
        <v>50673466935</v>
      </c>
      <c r="C20" s="1">
        <v>288612715290</v>
      </c>
      <c r="D20" s="1">
        <v>263468923686</v>
      </c>
      <c r="E20" s="1">
        <v>191659242003</v>
      </c>
      <c r="F20" s="1">
        <v>-251070301189</v>
      </c>
    </row>
    <row r="21" spans="1:6" x14ac:dyDescent="0.35">
      <c r="A21" s="8" t="s">
        <v>67</v>
      </c>
      <c r="B21" s="1">
        <v>2054563627762</v>
      </c>
      <c r="C21" s="1">
        <v>2370500548767</v>
      </c>
      <c r="D21" s="1">
        <v>2335040234598</v>
      </c>
      <c r="E21" s="1">
        <v>2345801820003</v>
      </c>
      <c r="F21" s="1">
        <v>-10927035283118</v>
      </c>
    </row>
    <row r="22" spans="1:6" x14ac:dyDescent="0.35">
      <c r="A22" s="8" t="s">
        <v>68</v>
      </c>
      <c r="B22" s="1">
        <v>1685</v>
      </c>
      <c r="C22" s="1">
        <v>1931</v>
      </c>
      <c r="D22" s="1">
        <v>1747</v>
      </c>
      <c r="E22" s="1">
        <v>1654</v>
      </c>
      <c r="F22" s="1">
        <v>-7704</v>
      </c>
    </row>
    <row r="23" spans="1:6" x14ac:dyDescent="0.35">
      <c r="A23" t="s">
        <v>69</v>
      </c>
      <c r="B23" s="1">
        <v>1365427620435</v>
      </c>
      <c r="C23" s="1">
        <v>1558118623739</v>
      </c>
      <c r="D23" s="1">
        <v>1561363900664</v>
      </c>
      <c r="E23" s="1">
        <v>1454778846398</v>
      </c>
      <c r="F23" s="1">
        <v>925577719343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B51D5-61AE-4E26-A640-A1DEC0E07EBE}">
  <dimension ref="A1:F8"/>
  <sheetViews>
    <sheetView workbookViewId="0">
      <selection activeCell="B2" sqref="B2"/>
    </sheetView>
  </sheetViews>
  <sheetFormatPr defaultRowHeight="14.5" x14ac:dyDescent="0.35"/>
  <cols>
    <col min="1" max="1" width="26.08984375" bestFit="1" customWidth="1"/>
    <col min="2" max="2" width="20.26953125" bestFit="1" customWidth="1"/>
    <col min="3" max="6" width="21.36328125" bestFit="1" customWidth="1"/>
  </cols>
  <sheetData>
    <row r="1" spans="1:6" x14ac:dyDescent="0.35">
      <c r="A1" t="s">
        <v>41</v>
      </c>
      <c r="B1">
        <v>2016</v>
      </c>
      <c r="C1">
        <f>B1+1</f>
        <v>2017</v>
      </c>
      <c r="D1">
        <f t="shared" ref="D1:F1" si="0">C1+1</f>
        <v>2018</v>
      </c>
      <c r="E1">
        <f t="shared" si="0"/>
        <v>2019</v>
      </c>
      <c r="F1">
        <f t="shared" si="0"/>
        <v>2020</v>
      </c>
    </row>
    <row r="2" spans="1:6" x14ac:dyDescent="0.35">
      <c r="A2" t="s">
        <v>42</v>
      </c>
      <c r="B2">
        <f>ROUND((SUMIF('BS Dataset'!$C$2:$C$9100,"2. CURRENT LIABILITIES",'BS Dataset'!E$2:E$9100)+SUMIF('BS Dataset'!$C$2:$C$9100,"3. NON CURRENT LIABILITIES",'BS Dataset'!E$2:E$9100))/SUMIF('BS Dataset'!$B$2:$B$9100,"1. ASSET",'BS Dataset'!E$2:E$9100),3)</f>
        <v>0.83199999999999996</v>
      </c>
      <c r="C2">
        <f>ROUND((SUMIF('BS Dataset'!$C$2:$C$9100,"2. CURRENT LIABILITIES",'BS Dataset'!F$2:F$9100)+SUMIF('BS Dataset'!$C$2:$C$9100,"3. NON CURRENT LIABILITIES",'BS Dataset'!F$2:F$9100))/SUMIF('BS Dataset'!$B$2:$B$9100,"1. ASSET",'BS Dataset'!F$2:F$9100),3)</f>
        <v>0.80300000000000005</v>
      </c>
      <c r="D2">
        <f>ROUND((SUMIF('BS Dataset'!$C$2:$C$9100,"2. CURRENT LIABILITIES",'BS Dataset'!G$2:G$9100)+SUMIF('BS Dataset'!$C$2:$C$9100,"3. NON CURRENT LIABILITIES",'BS Dataset'!G$2:G$9100))/SUMIF('BS Dataset'!$B$2:$B$9100,"1. ASSET",'BS Dataset'!G$2:G$9100),3)</f>
        <v>0.77300000000000002</v>
      </c>
      <c r="E2">
        <f>ROUND((SUMIF('BS Dataset'!$C$2:$C$9100,"2. CURRENT LIABILITIES",'BS Dataset'!H$2:H$9100)+SUMIF('BS Dataset'!$C$2:$C$9100,"3. NON CURRENT LIABILITIES",'BS Dataset'!H$2:H$9100))/SUMIF('BS Dataset'!$B$2:$B$9100,"1. ASSET",'BS Dataset'!H$2:H$9100),3)</f>
        <v>0.75700000000000001</v>
      </c>
      <c r="F2">
        <f>ROUND((SUMIF('BS Dataset'!$C$2:$C$9100,"2. CURRENT LIABILITIES",'BS Dataset'!I$2:I$9100)+SUMIF('BS Dataset'!$C$2:$C$9100,"3. NON CURRENT LIABILITIES",'BS Dataset'!I$2:I$9100))/SUMIF('BS Dataset'!$B$2:$B$9100,"1. ASSET",'BS Dataset'!I$2:I$9100),3)</f>
        <v>0.90300000000000002</v>
      </c>
    </row>
    <row r="3" spans="1:6" x14ac:dyDescent="0.35">
      <c r="A3" t="s">
        <v>43</v>
      </c>
      <c r="B3">
        <f>ROUND((SUMIF('BS Dataset'!$C$2:$C$9100,"2. CURRENT LIABILITIES",'BS Dataset'!E$2:E$9100)+SUMIF('BS Dataset'!$C$2:$C$9100,"3. NON CURRENT LIABILITIES",'BS Dataset'!E$2:E$9100))/SUMIF('BS Dataset'!$C$2:$C$9100,"1. EQUITY",'BS Dataset'!E$2:E$9100),3)</f>
        <v>4.9390000000000001</v>
      </c>
      <c r="C3">
        <f>ROUND((SUMIF('BS Dataset'!$C$2:$C$9100,"2. CURRENT LIABILITIES",'BS Dataset'!F$2:F$9100)+SUMIF('BS Dataset'!$C$2:$C$9100,"3. NON CURRENT LIABILITIES",'BS Dataset'!F$2:F$9100))/SUMIF('BS Dataset'!$C$2:$C$9100,"1. EQUITY",'BS Dataset'!F$2:F$9100),3)</f>
        <v>4.0789999999999997</v>
      </c>
      <c r="D3">
        <f>ROUND((SUMIF('BS Dataset'!$C$2:$C$9100,"2. CURRENT LIABILITIES",'BS Dataset'!G$2:G$9100)+SUMIF('BS Dataset'!$C$2:$C$9100,"3. NON CURRENT LIABILITIES",'BS Dataset'!G$2:G$9100))/SUMIF('BS Dataset'!$C$2:$C$9100,"1. EQUITY",'BS Dataset'!G$2:G$9100),3)</f>
        <v>3.4119999999999999</v>
      </c>
      <c r="E3">
        <f>ROUND((SUMIF('BS Dataset'!$C$2:$C$9100,"2. CURRENT LIABILITIES",'BS Dataset'!H$2:H$9100)+SUMIF('BS Dataset'!$C$2:$C$9100,"3. NON CURRENT LIABILITIES",'BS Dataset'!H$2:H$9100))/SUMIF('BS Dataset'!$C$2:$C$9100,"1. EQUITY",'BS Dataset'!H$2:H$9100),3)</f>
        <v>3.109</v>
      </c>
      <c r="F3">
        <f>ROUND((SUMIF('BS Dataset'!$C$2:$C$9100,"2. CURRENT LIABILITIES",'BS Dataset'!I$2:I$9100)+SUMIF('BS Dataset'!$C$2:$C$9100,"3. NON CURRENT LIABILITIES",'BS Dataset'!I$2:I$9100))/SUMIF('BS Dataset'!$C$2:$C$9100,"1. EQUITY",'BS Dataset'!I$2:I$9100),3)</f>
        <v>9.3030000000000008</v>
      </c>
    </row>
    <row r="4" spans="1:6" x14ac:dyDescent="0.35">
      <c r="A4" t="s">
        <v>44</v>
      </c>
      <c r="B4">
        <f>ROUND((SUMIF('BS Dataset'!$C$2:$C$9100,"1. CURRENT ASSET",'BS Dataset'!E$2:E$9100)+SUMIF('BS Dataset'!$C$2:$C$9100,"2. NON CURRENT ASSET",'BS Dataset'!E$2:E$9100))/SUMIF('BS Dataset'!$C$2:$C$9100,"1. EQUITY",'BS Dataset'!E$2:E$9100),3)</f>
        <v>5.9390000000000001</v>
      </c>
      <c r="C4">
        <f>ROUND((SUMIF('BS Dataset'!$C$2:$C$9100,"1. CURRENT ASSET",'BS Dataset'!F$2:F$9100)+SUMIF('BS Dataset'!$C$2:$C$9100,"2. NON CURRENT ASSET",'BS Dataset'!F$2:F$9100))/SUMIF('BS Dataset'!$C$2:$C$9100,"1. EQUITY",'BS Dataset'!F$2:F$9100),3)</f>
        <v>5.0789999999999997</v>
      </c>
      <c r="D4">
        <f>ROUND((SUMIF('BS Dataset'!$C$2:$C$9100,"1. CURRENT ASSET",'BS Dataset'!G$2:G$9100)+SUMIF('BS Dataset'!$C$2:$C$9100,"2. NON CURRENT ASSET",'BS Dataset'!G$2:G$9100))/SUMIF('BS Dataset'!$C$2:$C$9100,"1. EQUITY",'BS Dataset'!G$2:G$9100),3)</f>
        <v>4.4119999999999999</v>
      </c>
      <c r="E4">
        <f>ROUND((SUMIF('BS Dataset'!$C$2:$C$9100,"1. CURRENT ASSET",'BS Dataset'!H$2:H$9100)+SUMIF('BS Dataset'!$C$2:$C$9100,"2. NON CURRENT ASSET",'BS Dataset'!H$2:H$9100))/SUMIF('BS Dataset'!$C$2:$C$9100,"1. EQUITY",'BS Dataset'!H$2:H$9100),3)</f>
        <v>4.109</v>
      </c>
      <c r="F4">
        <f>ROUND((SUMIF('BS Dataset'!$C$2:$C$9100,"1. CURRENT ASSET",'BS Dataset'!I$2:I$9100)+SUMIF('BS Dataset'!$C$2:$C$9100,"2. NON CURRENT ASSET",'BS Dataset'!I$2:I$9100))/SUMIF('BS Dataset'!$C$2:$C$9100,"1. EQUITY",'BS Dataset'!I$2:I$9100),3)</f>
        <v>10.303000000000001</v>
      </c>
    </row>
    <row r="5" spans="1:6" x14ac:dyDescent="0.35">
      <c r="A5" t="s">
        <v>45</v>
      </c>
      <c r="B5" s="9">
        <f>ROUND('PL Dataset'!B$19/SUMIF('BS Dataset'!$C$2:$C$9100,"1. EQUITY",'BS Dataset'!E$2:E$9100),4)</f>
        <v>0.12959999999999999</v>
      </c>
      <c r="C5" s="9">
        <f>ROUND('PL Dataset'!C$19/SUMIF('BS Dataset'!$C$2:$C$9100,"1. EQUITY",'BS Dataset'!F$2:F$9100),4)</f>
        <v>0.1525</v>
      </c>
      <c r="D5" s="9">
        <f>ROUND('PL Dataset'!D$19/SUMIF('BS Dataset'!$C$2:$C$9100,"1. EQUITY",'BS Dataset'!G$2:G$9100),4)</f>
        <v>0.13919999999999999</v>
      </c>
      <c r="E5" s="9">
        <f>ROUND('PL Dataset'!E$19/SUMIF('BS Dataset'!$C$2:$C$9100,"1. EQUITY",'BS Dataset'!H$2:H$9100),4)</f>
        <v>0.13639999999999999</v>
      </c>
      <c r="F5" s="9">
        <f>ROUND('PL Dataset'!F$19/SUMIF('BS Dataset'!$C$2:$C$9100,"1. EQUITY",'BS Dataset'!I$2:I$9100),4)</f>
        <v>-1.8408</v>
      </c>
    </row>
    <row r="6" spans="1:6" x14ac:dyDescent="0.35">
      <c r="A6" t="s">
        <v>46</v>
      </c>
      <c r="B6" s="10">
        <f>ROUND(SUMIF('BS Dataset'!$C$2:$C$9100,"1. CURRENT ASSET",'BS Dataset'!E$2:E$9100)/SUMIF('BS Dataset'!$C$2:$C$9100,"2. CURRENT LIABILITIES",'BS Dataset'!E$2:E$9100),3)</f>
        <v>0.76</v>
      </c>
      <c r="C6" s="10">
        <f>ROUND(SUMIF('BS Dataset'!$C$2:$C$9100,"1. CURRENT ASSET",'BS Dataset'!F$2:F$9100)/SUMIF('BS Dataset'!$C$2:$C$9100,"2. CURRENT LIABILITIES",'BS Dataset'!F$2:F$9100),3)</f>
        <v>0.64500000000000002</v>
      </c>
      <c r="D6" s="10">
        <f>ROUND(SUMIF('BS Dataset'!$C$2:$C$9100,"1. CURRENT ASSET",'BS Dataset'!G$2:G$9100)/SUMIF('BS Dataset'!$C$2:$C$9100,"2. CURRENT LIABILITIES",'BS Dataset'!G$2:G$9100),3)</f>
        <v>0.63200000000000001</v>
      </c>
      <c r="E6" s="10">
        <f>ROUND(SUMIF('BS Dataset'!$C$2:$C$9100,"1. CURRENT ASSET",'BS Dataset'!H$2:H$9100)/SUMIF('BS Dataset'!$C$2:$C$9100,"2. CURRENT LIABILITIES",'BS Dataset'!H$2:H$9100),3)</f>
        <v>0.61399999999999999</v>
      </c>
      <c r="F6" s="10">
        <f>ROUND(SUMIF('BS Dataset'!$C$2:$C$9100,"1. CURRENT ASSET",'BS Dataset'!I$2:I$9100)/SUMIF('BS Dataset'!$C$2:$C$9100,"2. CURRENT LIABILITIES",'BS Dataset'!I$2:I$9100),3)</f>
        <v>0.252</v>
      </c>
    </row>
    <row r="7" spans="1:6" x14ac:dyDescent="0.35">
      <c r="A7" t="s">
        <v>47</v>
      </c>
      <c r="B7">
        <f>ROUND((SUMIF('BS Dataset'!$D$2:$D$9100,"1. CASH AND CASH EQUI",'BS Dataset'!E$2:E$9100)+SUMIF('BS Dataset'!$D$2:$D$9100,"2. ST INVESTMENT",'BS Dataset'!E$2:E$9100)+SUMIF('BS Dataset'!$D$2:$D$9100,"3. ACCOUNT TRADE RECEIVABLE",'BS Dataset'!E$2:E$9100)+SUMIF('BS Dataset'!$D$2:$D$9100,"4. ADVANCE TO SUPPLIER",'BS Dataset'!E$2:E$9100)+SUMIF('BS Dataset'!$D$2:$D$9100,"5. ST RECEIVABLE",'BS Dataset'!E$2:E$9100))/SUMIF('BS Dataset'!$C$2:$C$9100,"2. CURRENT LIABILITIES",'BS Dataset'!E$2:E$9100),3)</f>
        <v>0.65200000000000002</v>
      </c>
      <c r="C7">
        <f>ROUND((SUMIF('BS Dataset'!$D$2:$D$9100,"1. CASH AND CASH EQUI",'BS Dataset'!F$2:F$9100)+SUMIF('BS Dataset'!$D$2:$D$9100,"2. ST INVESTMENT",'BS Dataset'!F$2:F$9100)+SUMIF('BS Dataset'!$D$2:$D$9100,"3. ACCOUNT TRADE RECEIVABLE",'BS Dataset'!F$2:F$9100)+SUMIF('BS Dataset'!$D$2:$D$9100,"4. ADVANCE TO SUPPLIER",'BS Dataset'!F$2:F$9100)+SUMIF('BS Dataset'!$D$2:$D$9100,"5. ST RECEIVABLE",'BS Dataset'!F$2:F$9100))/SUMIF('BS Dataset'!$C$2:$C$9100,"2. CURRENT LIABILITIES",'BS Dataset'!F$2:F$9100),3)</f>
        <v>0.53600000000000003</v>
      </c>
      <c r="D7">
        <f>ROUND((SUMIF('BS Dataset'!$D$2:$D$9100,"1. CASH AND CASH EQUI",'BS Dataset'!G$2:G$9100)+SUMIF('BS Dataset'!$D$2:$D$9100,"2. ST INVESTMENT",'BS Dataset'!G$2:G$9100)+SUMIF('BS Dataset'!$D$2:$D$9100,"3. ACCOUNT TRADE RECEIVABLE",'BS Dataset'!G$2:G$9100)+SUMIF('BS Dataset'!$D$2:$D$9100,"4. ADVANCE TO SUPPLIER",'BS Dataset'!G$2:G$9100)+SUMIF('BS Dataset'!$D$2:$D$9100,"5. ST RECEIVABLE",'BS Dataset'!G$2:G$9100))/SUMIF('BS Dataset'!$C$2:$C$9100,"2. CURRENT LIABILITIES",'BS Dataset'!G$2:G$9100),3)</f>
        <v>0.501</v>
      </c>
      <c r="E7">
        <f>ROUND((SUMIF('BS Dataset'!$D$2:$D$9100,"1. CASH AND CASH EQUI",'BS Dataset'!H$2:H$9100)+SUMIF('BS Dataset'!$D$2:$D$9100,"2. ST INVESTMENT",'BS Dataset'!H$2:H$9100)+SUMIF('BS Dataset'!$D$2:$D$9100,"3. ACCOUNT TRADE RECEIVABLE",'BS Dataset'!H$2:H$9100)+SUMIF('BS Dataset'!$D$2:$D$9100,"4. ADVANCE TO SUPPLIER",'BS Dataset'!H$2:H$9100)+SUMIF('BS Dataset'!$D$2:$D$9100,"5. ST RECEIVABLE",'BS Dataset'!H$2:H$9100))/SUMIF('BS Dataset'!$C$2:$C$9100,"2. CURRENT LIABILITIES",'BS Dataset'!H$2:H$9100),3)</f>
        <v>0.46</v>
      </c>
      <c r="F7">
        <f>ROUND((SUMIF('BS Dataset'!$D$2:$D$9100,"1. CASH AND CASH EQUI",'BS Dataset'!I$2:I$9100)+SUMIF('BS Dataset'!$D$2:$D$9100,"2. ST INVESTMENT",'BS Dataset'!I$2:I$9100)+SUMIF('BS Dataset'!$D$2:$D$9100,"3. ACCOUNT TRADE RECEIVABLE",'BS Dataset'!I$2:I$9100)+SUMIF('BS Dataset'!$D$2:$D$9100,"4. ADVANCE TO SUPPLIER",'BS Dataset'!I$2:I$9100)+SUMIF('BS Dataset'!$D$2:$D$9100,"5. ST RECEIVABLE",'BS Dataset'!I$2:I$9100))/SUMIF('BS Dataset'!$C$2:$C$9100,"2. CURRENT LIABILITIES",'BS Dataset'!I$2:I$9100),3)</f>
        <v>0.17</v>
      </c>
    </row>
    <row r="8" spans="1:6" x14ac:dyDescent="0.35">
      <c r="A8" t="s">
        <v>70</v>
      </c>
      <c r="B8" s="1">
        <f>(SUMIF('BS Dataset'!$C$2:$C$9100,"1. CURRENT ASSET",'BS Dataset'!E$2:E$9100)-SUMIF('BS Dataset'!$C$2:$C$9100,"2. CURRENT LIABILITIES",'BS Dataset'!E$2:E$9100))/1000000000</f>
        <v>-7053.6814216459998</v>
      </c>
      <c r="C8" s="1">
        <f>(SUMIF('BS Dataset'!$C$2:$C$9100,"1. CURRENT ASSET",'BS Dataset'!F$2:F$9100)-SUMIF('BS Dataset'!$C$2:$C$9100,"2. CURRENT LIABILITIES",'BS Dataset'!F$2:F$9100))/1000000000</f>
        <v>-11615.6889254</v>
      </c>
      <c r="D8" s="1">
        <f>(SUMIF('BS Dataset'!$C$2:$C$9100,"1. CURRENT ASSET",'BS Dataset'!G$2:G$9100)-SUMIF('BS Dataset'!$C$2:$C$9100,"2. CURRENT LIABILITIES",'BS Dataset'!G$2:G$9100))/1000000000</f>
        <v>-11844.737157375001</v>
      </c>
      <c r="E8" s="1">
        <f>(SUMIF('BS Dataset'!$C$2:$C$9100,"1. CURRENT ASSET",'BS Dataset'!H$2:H$9100)-SUMIF('BS Dataset'!$C$2:$C$9100,"2. CURRENT LIABILITIES",'BS Dataset'!H$2:H$9100))/1000000000</f>
        <v>-12132.374842630001</v>
      </c>
      <c r="F8" s="1">
        <f>(SUMIF('BS Dataset'!$C$2:$C$9100,"1. CURRENT ASSET",'BS Dataset'!I$2:I$9100)-SUMIF('BS Dataset'!$C$2:$C$9100,"2. CURRENT LIABILITIES",'BS Dataset'!I$2:I$9100))/1000000000</f>
        <v>-24455.915410027999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F6E57-645C-473D-A53B-F583563677EF}">
  <dimension ref="A1:F6"/>
  <sheetViews>
    <sheetView tabSelected="1" workbookViewId="0">
      <selection activeCell="A6" sqref="A6"/>
    </sheetView>
  </sheetViews>
  <sheetFormatPr defaultRowHeight="14.5" x14ac:dyDescent="0.35"/>
  <cols>
    <col min="1" max="1" width="19.36328125" bestFit="1" customWidth="1"/>
    <col min="2" max="2" width="19.6328125" bestFit="1" customWidth="1"/>
    <col min="3" max="3" width="20.6328125" bestFit="1" customWidth="1"/>
    <col min="4" max="5" width="19.6328125" bestFit="1" customWidth="1"/>
    <col min="6" max="6" width="20.26953125" bestFit="1" customWidth="1"/>
  </cols>
  <sheetData>
    <row r="1" spans="1:6" x14ac:dyDescent="0.35">
      <c r="A1" t="s">
        <v>72</v>
      </c>
      <c r="B1">
        <v>2016</v>
      </c>
      <c r="C1">
        <f>B1+1</f>
        <v>2017</v>
      </c>
      <c r="D1">
        <f t="shared" ref="D1:F1" si="0">C1+1</f>
        <v>2018</v>
      </c>
      <c r="E1">
        <f t="shared" si="0"/>
        <v>2019</v>
      </c>
      <c r="F1">
        <f t="shared" si="0"/>
        <v>2020</v>
      </c>
    </row>
    <row r="2" spans="1:6" x14ac:dyDescent="0.35">
      <c r="A2" t="s">
        <v>107</v>
      </c>
      <c r="B2" s="1">
        <f>'CF Dataset'!C30/1000000000</f>
        <v>4573.8232364189998</v>
      </c>
      <c r="C2" s="1">
        <f>'CF Dataset'!D30/1000000000</f>
        <v>2764.885359376</v>
      </c>
      <c r="D2" s="1">
        <f>'CF Dataset'!E30/1000000000</f>
        <v>7540.6198754469997</v>
      </c>
      <c r="E2" s="1">
        <f>'CF Dataset'!F30/1000000000</f>
        <v>3603.0223710400001</v>
      </c>
      <c r="F2" s="1">
        <f>'CF Dataset'!G30/1000000000</f>
        <v>2957.2340296799998</v>
      </c>
    </row>
    <row r="3" spans="1:6" x14ac:dyDescent="0.35">
      <c r="A3" t="s">
        <v>108</v>
      </c>
      <c r="B3" s="1">
        <f>SUMIF('CF Dataset'!$A$2:$A$3100,"1. NET CASH FLOW FROM OPERATING ACTIVITIES",'CF Dataset'!C$2:C$3100)/1000000000</f>
        <v>9550.8409222730006</v>
      </c>
      <c r="C3" s="1">
        <f>SUMIF('CF Dataset'!$A$2:$A$3100,"1. NET CASH FLOW FROM OPERATING ACTIVITIES",'CF Dataset'!D$2:D$3100)/1000000000</f>
        <v>17977.843425105999</v>
      </c>
      <c r="D3" s="1">
        <f>SUMIF('CF Dataset'!$A$2:$A$3100,"1. NET CASH FLOW FROM OPERATING ACTIVITIES",'CF Dataset'!E$2:E$3100)/1000000000</f>
        <v>8924.6357108989996</v>
      </c>
      <c r="E3" s="1">
        <f>SUMIF('CF Dataset'!$A$2:$A$3100,"1. NET CASH FLOW FROM OPERATING ACTIVITIES",'CF Dataset'!F$2:F$3100)/1000000000</f>
        <v>8818.8002806420009</v>
      </c>
      <c r="F3" s="1">
        <f>SUMIF('CF Dataset'!$A$2:$A$3100,"1. NET CASH FLOW FROM OPERATING ACTIVITIES",'CF Dataset'!G$2:G$3100)/1000000000</f>
        <v>-6455.5672236729997</v>
      </c>
    </row>
    <row r="4" spans="1:6" x14ac:dyDescent="0.35">
      <c r="A4" t="s">
        <v>109</v>
      </c>
      <c r="B4" s="1">
        <f>SUMIF('CF Dataset'!$A$2:$A$3100,"2. NET CASH FLOW FROM INVESTING ACTIVITIES ",'CF Dataset'!C$2:C$3100)/1000000000</f>
        <v>-9203.0221277269993</v>
      </c>
      <c r="C4" s="1">
        <f>SUMIF('CF Dataset'!$A$2:$A$3100,"2. NET CASH FLOW FROM INVESTING ACTIVITIES ",'CF Dataset'!D$2:D$3100)/1000000000</f>
        <v>1456.2695199110001</v>
      </c>
      <c r="D4" s="1">
        <f>SUMIF('CF Dataset'!$A$2:$A$3100,"2. NET CASH FLOW FROM INVESTING ACTIVITIES ",'CF Dataset'!E$2:E$3100)/1000000000</f>
        <v>-3075.0897663840001</v>
      </c>
      <c r="E4" s="1">
        <f>SUMIF('CF Dataset'!$A$2:$A$3100,"2. NET CASH FLOW FROM INVESTING ACTIVITIES ",'CF Dataset'!F$2:F$3100)/1000000000</f>
        <v>-1283.791792045</v>
      </c>
      <c r="F4" s="1">
        <f>SUMIF('CF Dataset'!$A$2:$A$3100,"2. NET CASH FLOW FROM INVESTING ACTIVITIES ",'CF Dataset'!G$2:G$3100)/1000000000</f>
        <v>3352.940338845</v>
      </c>
    </row>
    <row r="5" spans="1:6" x14ac:dyDescent="0.35">
      <c r="A5" t="s">
        <v>110</v>
      </c>
      <c r="B5" s="1">
        <f>SUMIF('CF Dataset'!$A$2:$A$3100,"3. NET CASH FLOW FROM FINANCING ACTIVITIES",'CF Dataset'!C$2:C$3100)/1000000000</f>
        <v>-2155.607250213</v>
      </c>
      <c r="C5" s="1">
        <f>SUMIF('CF Dataset'!$A$2:$A$3100,"3. NET CASH FLOW FROM FINANCING ACTIVITIES",'CF Dataset'!D$2:D$3100)/1000000000</f>
        <v>-14666.009142864999</v>
      </c>
      <c r="D5" s="1">
        <f>SUMIF('CF Dataset'!$A$2:$A$3100,"3. NET CASH FLOW FROM FINANCING ACTIVITIES",'CF Dataset'!E$2:E$3100)/1000000000</f>
        <v>-9783.317098554</v>
      </c>
      <c r="E5" s="1">
        <f>SUMIF('CF Dataset'!$A$2:$A$3100,"3. NET CASH FLOW FROM FINANCING ACTIVITIES",'CF Dataset'!F$2:F$3100)/1000000000</f>
        <v>-8182.0514602220001</v>
      </c>
      <c r="F5" s="1">
        <f>SUMIF('CF Dataset'!$A$2:$A$3100,"3. NET CASH FLOW FROM FINANCING ACTIVITIES",'CF Dataset'!G$2:G$3100)/1000000000</f>
        <v>1798.129203211</v>
      </c>
    </row>
    <row r="6" spans="1:6" x14ac:dyDescent="0.35">
      <c r="A6" t="s">
        <v>111</v>
      </c>
      <c r="B6" s="2">
        <f>'CF Dataset'!C31/1000000000</f>
        <v>-1.1494213760000001</v>
      </c>
      <c r="C6" s="2">
        <f>'CF Dataset'!D31/1000000000</f>
        <v>7.6307139189999997</v>
      </c>
      <c r="D6" s="2">
        <f>'CF Dataset'!E31/1000000000</f>
        <v>-3.8263503679999999</v>
      </c>
      <c r="E6" s="2">
        <f>'CF Dataset'!F31/1000000000</f>
        <v>1.2546302650000001</v>
      </c>
      <c r="F6" s="2">
        <f>'CF Dataset'!G31/1000000000</f>
        <v>0.98266804500000005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4 4 8 8 0 0 6 4 - 8 0 d b - 4 f f 5 - b e f 4 - a c a 9 c 5 1 0 6 4 d c "   x m l n s = " h t t p : / / s c h e m a s . m i c r o s o f t . c o m / D a t a M a s h u p " > A A A A A B I D A A B Q S w M E F A A C A A g A s 3 O U U u 1 e f i q i A A A A 9 Q A A A B I A H A B D b 2 5 m a W c v U G F j a 2 F n Z S 5 4 b W w g o h g A K K A U A A A A A A A A A A A A A A A A A A A A A A A A A A A A h Y + x D o I w F E V / h X S n L X U h 5 F E G V 0 l M i M a 1 K R U a 4 W G g W P 7 N w U / y F 8 Q o 6 u Z 4 7 z n D v f f r D b K p b Y K L 6 Q f b Y U o i y k l g U H e l x S o l o z u G M c k k b J U + q c o E s 4 x D M g 1 l S m r n z g l j 3 n v q V 7 T r K y Y 4 j 9 g h 3 x S 6 N q 0 i H 9 n + l 0 O L g 1 O o D Z G w f 4 2 R g s Y x F X y e B G z p I L f 4 5 W J m T / p T w n p s 3 N g b a T D c F c C W C O x 9 Q T 4 A U E s D B B Q A A g A I A L N z l F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z c 5 R S K I p H u A 4 A A A A R A A A A E w A c A E Z v c m 1 1 b G F z L 1 N l Y 3 R p b 2 4 x L m 0 g o h g A K K A U A A A A A A A A A A A A A A A A A A A A A A A A A A A A K 0 5 N L s n M z 1 M I h t C G 1 g B Q S w E C L Q A U A A I A C A C z c 5 R S 7 V 5 + K q I A A A D 1 A A A A E g A A A A A A A A A A A A A A A A A A A A A A Q 2 9 u Z m l n L 1 B h Y 2 t h Z 2 U u e G 1 s U E s B A i 0 A F A A C A A g A s 3 O U U g / K 6 a u k A A A A 6 Q A A A B M A A A A A A A A A A A A A A A A A 7 g A A A F t D b 2 5 0 Z W 5 0 X 1 R 5 c G V z X S 5 4 b W x Q S w E C L Q A U A A I A C A C z c 5 R S K I p H u A 4 A A A A R A A A A E w A A A A A A A A A A A A A A A A D f A Q A A R m 9 y b X V s Y X M v U 2 V j d G l v b j E u b V B L B Q Y A A A A A A w A D A M I A A A A 6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W g n 7 H J t T 8 k i E j J g b K m 4 D 9 A A A A A A C A A A A A A A D Z g A A w A A A A B A A A A B A p L W F M p N d z 3 n n z T k n s t G t A A A A A A S A A A C g A A A A E A A A A D p R x W + k M 8 G + m I P l T d a X 5 h R Q A A A A Y K 0 j 1 8 A V g e H a n K S d p M d j 5 e o n C C U M Y H h b C 2 l Z J Z x 8 y g H h d D P 4 m 0 e G J e e q G q p w h 4 9 F n X G T i B x 6 I A e n D P a b 4 d a s p Q c M G p t 1 g / i B 6 w 2 l v 4 N + l k U U A A A A X n 9 2 + H + S S a M d q p R L p w 8 d d Z D F h l 4 = < / D a t a M a s h u p > 
</file>

<file path=customXml/itemProps1.xml><?xml version="1.0" encoding="utf-8"?>
<ds:datastoreItem xmlns:ds="http://schemas.openxmlformats.org/officeDocument/2006/customXml" ds:itemID="{1354E95B-0B92-4DC9-A7DA-3905ED0DADA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BS Dataset</vt:lpstr>
      <vt:lpstr>CF Dataset</vt:lpstr>
      <vt:lpstr>PL Dataset</vt:lpstr>
      <vt:lpstr>Ratio</vt:lpstr>
      <vt:lpstr>CF Waterfall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Cuong Vo</dc:creator>
  <cp:lastModifiedBy>Cuong Vo</cp:lastModifiedBy>
  <dcterms:created xsi:type="dcterms:W3CDTF">2021-04-20T06:52:14Z</dcterms:created>
  <dcterms:modified xsi:type="dcterms:W3CDTF">2021-04-25T11:15:24Z</dcterms:modified>
</cp:coreProperties>
</file>