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cenia\obaly-vznikle\"/>
    </mc:Choice>
  </mc:AlternateContent>
  <xr:revisionPtr revIDLastSave="0" documentId="13_ncr:1_{36992082-A42F-423E-B8FD-FDFB903D266C}" xr6:coauthVersionLast="45" xr6:coauthVersionMax="45" xr10:uidLastSave="{00000000-0000-0000-0000-000000000000}"/>
  <bookViews>
    <workbookView xWindow="3120" yWindow="3120" windowWidth="21600" windowHeight="12735" xr2:uid="{00000000-000D-0000-FFFF-FFFF00000000}"/>
  </bookViews>
  <sheets>
    <sheet name="Graf 3" sheetId="2" r:id="rId1"/>
    <sheet name="Lis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N13" i="2" s="1"/>
  <c r="E13" i="2"/>
  <c r="C13" i="2"/>
  <c r="H13" i="2" s="1"/>
  <c r="L12" i="2"/>
  <c r="I12" i="2"/>
  <c r="F12" i="2"/>
  <c r="K12" i="2" s="1"/>
  <c r="C12" i="2"/>
  <c r="H12" i="2" s="1"/>
  <c r="K11" i="2"/>
  <c r="F11" i="2"/>
  <c r="N11" i="2" s="1"/>
  <c r="E11" i="2"/>
  <c r="C11" i="2"/>
  <c r="H11" i="2" s="1"/>
  <c r="L10" i="2"/>
  <c r="I10" i="2"/>
  <c r="F10" i="2"/>
  <c r="K10" i="2" s="1"/>
  <c r="C10" i="2"/>
  <c r="H10" i="2" s="1"/>
  <c r="F9" i="2"/>
  <c r="N9" i="2" s="1"/>
  <c r="E9" i="2"/>
  <c r="C9" i="2"/>
  <c r="H9" i="2" s="1"/>
  <c r="N8" i="2"/>
  <c r="M8" i="2"/>
  <c r="L8" i="2"/>
  <c r="K8" i="2"/>
  <c r="J8" i="2"/>
  <c r="I8" i="2"/>
  <c r="H8" i="2"/>
  <c r="E8" i="2"/>
  <c r="H7" i="2"/>
  <c r="E7" i="2"/>
  <c r="E6" i="2"/>
  <c r="K9" i="2" l="1"/>
  <c r="M10" i="2"/>
  <c r="K13" i="2"/>
  <c r="L9" i="2"/>
  <c r="E10" i="2"/>
  <c r="J10" i="2"/>
  <c r="N10" i="2"/>
  <c r="L11" i="2"/>
  <c r="E12" i="2"/>
  <c r="J12" i="2"/>
  <c r="N12" i="2"/>
  <c r="L13" i="2"/>
  <c r="M12" i="2"/>
  <c r="I9" i="2"/>
  <c r="M9" i="2"/>
  <c r="I11" i="2"/>
  <c r="M11" i="2"/>
  <c r="I13" i="2"/>
  <c r="M13" i="2"/>
  <c r="J9" i="2"/>
  <c r="J11" i="2"/>
  <c r="J13" i="2"/>
</calcChain>
</file>

<file path=xl/sharedStrings.xml><?xml version="1.0" encoding="utf-8"?>
<sst xmlns="http://schemas.openxmlformats.org/spreadsheetml/2006/main" count="7" uniqueCount="7">
  <si>
    <r>
      <t>Graf 3 Vzniklé obalové odpady (v rámci systému EKO-KOM a ostatní) a jejich využití v ČR [tis. t], 2009–</t>
    </r>
    <r>
      <rPr>
        <b/>
        <sz val="10"/>
        <color rgb="FFFF0000"/>
        <rFont val="Calibri"/>
        <family val="2"/>
        <charset val="238"/>
        <scheme val="minor"/>
      </rPr>
      <t>2018</t>
    </r>
  </si>
  <si>
    <t>Rok</t>
  </si>
  <si>
    <t>Celkem vzniklé odpady z obalů [t]</t>
  </si>
  <si>
    <t>Odpady z obalů (EKO-KOM) [t]</t>
  </si>
  <si>
    <t>Ostatní vzniklé obalové odpady  [t]</t>
  </si>
  <si>
    <t>Celkové množství využitých odpadů z obalů v ČR [t]</t>
  </si>
  <si>
    <t xml:space="preserve">Zdroj: MŽP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</si>
</sst>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3" fillId="0" borderId="0" xfId="1" applyFont="1"/>
    <xf numFmtId="0" fontId="5" fillId="2" borderId="1" xfId="2" applyFont="1" applyFill="1" applyBorder="1" applyAlignment="1">
      <alignment horizontal="left" wrapText="1"/>
    </xf>
    <xf numFmtId="3" fontId="3" fillId="2" borderId="2" xfId="2" applyNumberFormat="1" applyFont="1" applyFill="1" applyBorder="1" applyAlignment="1">
      <alignment horizontal="left" wrapText="1"/>
    </xf>
    <xf numFmtId="3" fontId="3" fillId="2" borderId="3" xfId="2" applyNumberFormat="1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0" fontId="6" fillId="0" borderId="0" xfId="1" applyFont="1"/>
    <xf numFmtId="3" fontId="7" fillId="0" borderId="0" xfId="2" applyNumberFormat="1" applyFont="1" applyAlignment="1">
      <alignment horizontal="right" wrapText="1"/>
    </xf>
    <xf numFmtId="3" fontId="3" fillId="0" borderId="0" xfId="2" applyNumberFormat="1" applyFont="1"/>
    <xf numFmtId="0" fontId="6" fillId="0" borderId="0" xfId="2" applyFont="1"/>
    <xf numFmtId="0" fontId="5" fillId="2" borderId="5" xfId="2" applyFont="1" applyFill="1" applyBorder="1" applyAlignment="1">
      <alignment horizontal="left" wrapText="1"/>
    </xf>
    <xf numFmtId="3" fontId="6" fillId="3" borderId="6" xfId="1" applyNumberFormat="1" applyFont="1" applyFill="1" applyBorder="1"/>
    <xf numFmtId="3" fontId="6" fillId="3" borderId="6" xfId="2" applyNumberFormat="1" applyFont="1" applyFill="1" applyBorder="1" applyAlignment="1">
      <alignment horizontal="right" wrapText="1"/>
    </xf>
    <xf numFmtId="3" fontId="6" fillId="3" borderId="7" xfId="2" applyNumberFormat="1" applyFont="1" applyFill="1" applyBorder="1"/>
    <xf numFmtId="0" fontId="5" fillId="2" borderId="8" xfId="2" applyFont="1" applyFill="1" applyBorder="1" applyAlignment="1">
      <alignment horizontal="left" wrapText="1"/>
    </xf>
    <xf numFmtId="3" fontId="6" fillId="3" borderId="9" xfId="1" applyNumberFormat="1" applyFont="1" applyFill="1" applyBorder="1"/>
    <xf numFmtId="3" fontId="6" fillId="3" borderId="9" xfId="2" applyNumberFormat="1" applyFont="1" applyFill="1" applyBorder="1" applyAlignment="1">
      <alignment horizontal="right" wrapText="1"/>
    </xf>
    <xf numFmtId="3" fontId="6" fillId="3" borderId="10" xfId="2" applyNumberFormat="1" applyFont="1" applyFill="1" applyBorder="1"/>
    <xf numFmtId="2" fontId="6" fillId="0" borderId="0" xfId="1" applyNumberFormat="1" applyFont="1"/>
    <xf numFmtId="164" fontId="6" fillId="3" borderId="0" xfId="3" applyNumberFormat="1" applyFont="1" applyFill="1"/>
    <xf numFmtId="0" fontId="6" fillId="3" borderId="0" xfId="2" applyFont="1" applyFill="1"/>
    <xf numFmtId="0" fontId="6" fillId="3" borderId="0" xfId="1" applyFont="1" applyFill="1"/>
    <xf numFmtId="165" fontId="6" fillId="0" borderId="0" xfId="1" applyNumberFormat="1" applyFont="1"/>
    <xf numFmtId="3" fontId="6" fillId="0" borderId="9" xfId="4" applyNumberFormat="1" applyFont="1" applyBorder="1"/>
    <xf numFmtId="0" fontId="8" fillId="0" borderId="0" xfId="1" applyFont="1"/>
    <xf numFmtId="165" fontId="6" fillId="3" borderId="0" xfId="1" applyNumberFormat="1" applyFont="1" applyFill="1"/>
    <xf numFmtId="0" fontId="3" fillId="2" borderId="8" xfId="2" applyFont="1" applyFill="1" applyBorder="1" applyAlignment="1">
      <alignment horizontal="left" wrapText="1"/>
    </xf>
    <xf numFmtId="3" fontId="6" fillId="3" borderId="9" xfId="4" applyNumberFormat="1" applyFont="1" applyFill="1" applyBorder="1"/>
    <xf numFmtId="3" fontId="6" fillId="3" borderId="10" xfId="4" applyNumberFormat="1" applyFont="1" applyFill="1" applyBorder="1"/>
    <xf numFmtId="0" fontId="8" fillId="3" borderId="0" xfId="1" applyFont="1" applyFill="1"/>
    <xf numFmtId="0" fontId="4" fillId="2" borderId="11" xfId="2" applyFont="1" applyFill="1" applyBorder="1" applyAlignment="1">
      <alignment horizontal="left" wrapText="1"/>
    </xf>
    <xf numFmtId="3" fontId="6" fillId="4" borderId="12" xfId="4" applyNumberFormat="1" applyFont="1" applyFill="1" applyBorder="1"/>
    <xf numFmtId="3" fontId="6" fillId="4" borderId="12" xfId="1" applyNumberFormat="1" applyFont="1" applyFill="1" applyBorder="1"/>
    <xf numFmtId="3" fontId="6" fillId="4" borderId="12" xfId="2" applyNumberFormat="1" applyFont="1" applyFill="1" applyBorder="1" applyAlignment="1">
      <alignment horizontal="right" wrapText="1"/>
    </xf>
    <xf numFmtId="3" fontId="6" fillId="4" borderId="13" xfId="4" applyNumberFormat="1" applyFont="1" applyFill="1" applyBorder="1"/>
    <xf numFmtId="165" fontId="6" fillId="4" borderId="0" xfId="1" applyNumberFormat="1" applyFont="1" applyFill="1"/>
    <xf numFmtId="164" fontId="6" fillId="4" borderId="0" xfId="3" applyNumberFormat="1" applyFont="1" applyFill="1"/>
    <xf numFmtId="0" fontId="7" fillId="0" borderId="0" xfId="4" applyFont="1"/>
    <xf numFmtId="0" fontId="3" fillId="3" borderId="0" xfId="2" applyFont="1" applyFill="1"/>
    <xf numFmtId="3" fontId="6" fillId="0" borderId="0" xfId="1" applyNumberFormat="1" applyFont="1"/>
  </cellXfs>
  <cellStyles count="5">
    <cellStyle name="Excel Built-in Normal 2" xfId="2" xr:uid="{D9B77F33-9A2B-48DA-A65C-9EAD9ACC5975}"/>
    <cellStyle name="Normální" xfId="0" builtinId="0"/>
    <cellStyle name="normální 2" xfId="1" xr:uid="{E419F445-9881-44AC-8074-F25E89C3053F}"/>
    <cellStyle name="Normální 3" xfId="4" xr:uid="{B4852DA7-B15C-4C61-B0F5-C6090319C721}"/>
    <cellStyle name="Procenta 2" xfId="3" xr:uid="{3907B8DE-2E1F-43FD-8426-99DD9B7DB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77539739472344E-2"/>
          <c:y val="0.11394450554465665"/>
          <c:w val="0.68568008200162622"/>
          <c:h val="0.53465241574139755"/>
        </c:manualLayout>
      </c:layout>
      <c:barChart>
        <c:barDir val="col"/>
        <c:grouping val="stacked"/>
        <c:varyColors val="0"/>
        <c:ser>
          <c:idx val="0"/>
          <c:order val="0"/>
          <c:tx>
            <c:v>Odpady z obalů (EKO-KOM)</c:v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'Graf 3'!$B$4:$B$13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3'!$D$4:$D$13</c:f>
              <c:numCache>
                <c:formatCode>#,##0</c:formatCode>
                <c:ptCount val="10"/>
                <c:pt idx="0">
                  <c:v>827795.1</c:v>
                </c:pt>
                <c:pt idx="1">
                  <c:v>861300.03449999995</c:v>
                </c:pt>
                <c:pt idx="2">
                  <c:v>879076.90899999999</c:v>
                </c:pt>
                <c:pt idx="3">
                  <c:v>892867.75410000002</c:v>
                </c:pt>
                <c:pt idx="4">
                  <c:v>930390</c:v>
                </c:pt>
                <c:pt idx="5">
                  <c:v>938666.11040000012</c:v>
                </c:pt>
                <c:pt idx="6">
                  <c:v>1003682</c:v>
                </c:pt>
                <c:pt idx="7">
                  <c:v>1052260</c:v>
                </c:pt>
                <c:pt idx="8">
                  <c:v>1091050</c:v>
                </c:pt>
                <c:pt idx="9">
                  <c:v>1200386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2-4D70-B1EF-F661CA6C062A}"/>
            </c:ext>
          </c:extLst>
        </c:ser>
        <c:ser>
          <c:idx val="1"/>
          <c:order val="1"/>
          <c:tx>
            <c:v>Ostatní vzniklé obalové odpady</c:v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'Graf 3'!$B$4:$B$13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3'!$E$4:$E$13</c:f>
              <c:numCache>
                <c:formatCode>#,##0</c:formatCode>
                <c:ptCount val="10"/>
                <c:pt idx="0">
                  <c:v>66558.755306000035</c:v>
                </c:pt>
                <c:pt idx="1">
                  <c:v>61425.91</c:v>
                </c:pt>
                <c:pt idx="2">
                  <c:v>66239.091000000015</c:v>
                </c:pt>
                <c:pt idx="3">
                  <c:v>69477.762199999997</c:v>
                </c:pt>
                <c:pt idx="4">
                  <c:v>75358.943800000008</c:v>
                </c:pt>
                <c:pt idx="5">
                  <c:v>81138.774299999815</c:v>
                </c:pt>
                <c:pt idx="6">
                  <c:v>84080</c:v>
                </c:pt>
                <c:pt idx="7">
                  <c:v>97582.87770000007</c:v>
                </c:pt>
                <c:pt idx="8">
                  <c:v>104324.24300000002</c:v>
                </c:pt>
                <c:pt idx="9">
                  <c:v>96497.30569999991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2-4D70-B1EF-F661CA6C06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30960248"/>
        <c:axId val="330962992"/>
      </c:barChart>
      <c:lineChart>
        <c:grouping val="standard"/>
        <c:varyColors val="0"/>
        <c:ser>
          <c:idx val="0"/>
          <c:order val="2"/>
          <c:tx>
            <c:v>Celkové množství využitých odpadů z obalů v ČR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'Graf 3'!$B$4:$B$13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3'!$F$4:$F$13</c:f>
              <c:numCache>
                <c:formatCode>#,##0</c:formatCode>
                <c:ptCount val="10"/>
                <c:pt idx="0">
                  <c:v>678170.30494000006</c:v>
                </c:pt>
                <c:pt idx="1">
                  <c:v>719082.23250300018</c:v>
                </c:pt>
                <c:pt idx="2">
                  <c:v>711224</c:v>
                </c:pt>
                <c:pt idx="3">
                  <c:v>708426.56819999998</c:v>
                </c:pt>
                <c:pt idx="4">
                  <c:v>751629.11549999996</c:v>
                </c:pt>
                <c:pt idx="5">
                  <c:v>801207.24349999998</c:v>
                </c:pt>
                <c:pt idx="6">
                  <c:v>864449</c:v>
                </c:pt>
                <c:pt idx="7">
                  <c:v>919117.18479494902</c:v>
                </c:pt>
                <c:pt idx="8">
                  <c:v>940117.2683</c:v>
                </c:pt>
                <c:pt idx="9">
                  <c:v>958487.3223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2-4D70-B1EF-F661CA6C06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960248"/>
        <c:axId val="330962992"/>
      </c:lineChart>
      <c:catAx>
        <c:axId val="3309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cs-CZ"/>
          </a:p>
        </c:txPr>
        <c:crossAx val="3309629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0962992"/>
        <c:scaling>
          <c:orientation val="minMax"/>
          <c:max val="13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b="1">
                    <a:latin typeface="Calibri" panose="020F0502020204030204" pitchFamily="34" charset="0"/>
                  </a:rPr>
                  <a:t>tis. t</a:t>
                </a:r>
              </a:p>
            </c:rich>
          </c:tx>
          <c:layout>
            <c:manualLayout>
              <c:xMode val="edge"/>
              <c:yMode val="edge"/>
              <c:x val="2.3993563633587126E-2"/>
              <c:y val="5.1551615671979321E-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cs-CZ"/>
          </a:p>
        </c:txPr>
        <c:crossAx val="330960248"/>
        <c:crosses val="autoZero"/>
        <c:crossBetween val="between"/>
        <c:majorUnit val="100000"/>
        <c:dispUnits>
          <c:builtInUnit val="thousands"/>
        </c:dispUnits>
      </c:valAx>
      <c:spPr>
        <a:noFill/>
        <a:ln w="31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6564274712332225"/>
          <c:y val="0.42950122443733801"/>
          <c:w val="0.2185479090241482"/>
          <c:h val="0.195578231988614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542923</xdr:colOff>
      <xdr:row>15</xdr:row>
      <xdr:rowOff>38099</xdr:rowOff>
    </xdr:from>
    <xdr:to>
      <xdr:col>12</xdr:col>
      <xdr:colOff>133349</xdr:colOff>
      <xdr:row>45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5203126-8482-4695-90E8-17135B37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franek/Projekty/cenia_star/star_data/podklady/zprava2018%20-%20odpady/Data_MZP_obaly_2018%20PB%2014.10_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 1"/>
      <sheetName val="Graf 2"/>
      <sheetName val="Tabulka 1"/>
      <sheetName val="Graf 3"/>
    </sheetNames>
    <sheetDataSet>
      <sheetData sheetId="0">
        <row r="11">
          <cell r="R11">
            <v>1019804.8846999999</v>
          </cell>
          <cell r="U11">
            <v>1087762</v>
          </cell>
          <cell r="X11">
            <v>1149842.8777000001</v>
          </cell>
          <cell r="AA11">
            <v>1195374.243</v>
          </cell>
          <cell r="AD11">
            <v>1296883.3056999999</v>
          </cell>
        </row>
      </sheetData>
      <sheetData sheetId="1">
        <row r="9">
          <cell r="G9">
            <v>801207.24349999998</v>
          </cell>
        </row>
        <row r="10">
          <cell r="G10">
            <v>864449</v>
          </cell>
        </row>
        <row r="11">
          <cell r="G11">
            <v>919117.18479494902</v>
          </cell>
        </row>
        <row r="12">
          <cell r="G12">
            <v>940117.2683</v>
          </cell>
        </row>
        <row r="13">
          <cell r="G13">
            <v>958487.3223</v>
          </cell>
        </row>
      </sheetData>
      <sheetData sheetId="2"/>
      <sheetData sheetId="3">
        <row r="4">
          <cell r="B4">
            <v>2009</v>
          </cell>
          <cell r="D4">
            <v>827795.1</v>
          </cell>
          <cell r="E4">
            <v>66558.755306000035</v>
          </cell>
          <cell r="F4">
            <v>678170.30494000006</v>
          </cell>
        </row>
        <row r="5">
          <cell r="B5">
            <v>2010</v>
          </cell>
          <cell r="D5">
            <v>861300.03449999995</v>
          </cell>
          <cell r="E5">
            <v>61425.91</v>
          </cell>
          <cell r="F5">
            <v>719082.23250300018</v>
          </cell>
        </row>
        <row r="6">
          <cell r="B6">
            <v>2011</v>
          </cell>
          <cell r="D6">
            <v>879076.90899999999</v>
          </cell>
          <cell r="E6">
            <v>66239.091000000015</v>
          </cell>
          <cell r="F6">
            <v>711224</v>
          </cell>
        </row>
        <row r="7">
          <cell r="B7">
            <v>2012</v>
          </cell>
          <cell r="D7">
            <v>892867.75410000002</v>
          </cell>
          <cell r="E7">
            <v>69477.762199999997</v>
          </cell>
          <cell r="F7">
            <v>708426.56819999998</v>
          </cell>
        </row>
        <row r="8">
          <cell r="B8">
            <v>2013</v>
          </cell>
          <cell r="D8">
            <v>930390</v>
          </cell>
          <cell r="E8">
            <v>75358.943800000008</v>
          </cell>
          <cell r="F8">
            <v>751629.11549999996</v>
          </cell>
        </row>
        <row r="9">
          <cell r="B9">
            <v>2014</v>
          </cell>
          <cell r="D9">
            <v>938666.11040000012</v>
          </cell>
          <cell r="E9">
            <v>81138.774299999815</v>
          </cell>
          <cell r="F9">
            <v>801207.24349999998</v>
          </cell>
        </row>
        <row r="10">
          <cell r="B10">
            <v>2015</v>
          </cell>
          <cell r="D10">
            <v>1003682</v>
          </cell>
          <cell r="E10">
            <v>84080</v>
          </cell>
          <cell r="F10">
            <v>864449</v>
          </cell>
        </row>
        <row r="11">
          <cell r="B11">
            <v>2016</v>
          </cell>
          <cell r="D11">
            <v>1052260</v>
          </cell>
          <cell r="E11">
            <v>97582.87770000007</v>
          </cell>
          <cell r="F11">
            <v>919117.18479494902</v>
          </cell>
        </row>
        <row r="12">
          <cell r="B12">
            <v>2017</v>
          </cell>
          <cell r="D12">
            <v>1091050</v>
          </cell>
          <cell r="E12">
            <v>104324.24300000002</v>
          </cell>
          <cell r="F12">
            <v>940117.2683</v>
          </cell>
        </row>
        <row r="13">
          <cell r="B13">
            <v>2018</v>
          </cell>
          <cell r="D13">
            <v>1200386</v>
          </cell>
          <cell r="E13">
            <v>96497.30569999991</v>
          </cell>
          <cell r="F13">
            <v>958487.3223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2A46-3681-49FD-809D-CEBA1C3169E5}">
  <dimension ref="B2:P34"/>
  <sheetViews>
    <sheetView tabSelected="1" workbookViewId="0">
      <selection activeCell="D13" sqref="D13"/>
    </sheetView>
  </sheetViews>
  <sheetFormatPr defaultRowHeight="12.75" x14ac:dyDescent="0.2"/>
  <cols>
    <col min="1" max="2" width="9.140625" style="6"/>
    <col min="3" max="3" width="14.85546875" style="6" customWidth="1"/>
    <col min="4" max="4" width="15" style="6" customWidth="1"/>
    <col min="5" max="5" width="16.28515625" style="6" customWidth="1"/>
    <col min="6" max="6" width="21" style="6" customWidth="1"/>
    <col min="7" max="7" width="9.140625" style="6"/>
    <col min="8" max="8" width="11.7109375" style="6" customWidth="1"/>
    <col min="9" max="10" width="10.140625" style="6" bestFit="1" customWidth="1"/>
    <col min="11" max="11" width="9.85546875" style="6" bestFit="1" customWidth="1"/>
    <col min="12" max="13" width="9.140625" style="6"/>
    <col min="14" max="14" width="10.140625" style="6" customWidth="1"/>
    <col min="15" max="15" width="19" style="6" customWidth="1"/>
    <col min="16" max="16" width="10.28515625" style="6" customWidth="1"/>
    <col min="17" max="17" width="10.5703125" style="6" bestFit="1" customWidth="1"/>
    <col min="18" max="257" width="9.140625" style="6"/>
    <col min="258" max="258" width="14.85546875" style="6" customWidth="1"/>
    <col min="259" max="260" width="17.85546875" style="6" customWidth="1"/>
    <col min="261" max="261" width="26.140625" style="6" customWidth="1"/>
    <col min="262" max="513" width="9.140625" style="6"/>
    <col min="514" max="514" width="14.85546875" style="6" customWidth="1"/>
    <col min="515" max="516" width="17.85546875" style="6" customWidth="1"/>
    <col min="517" max="517" width="26.140625" style="6" customWidth="1"/>
    <col min="518" max="769" width="9.140625" style="6"/>
    <col min="770" max="770" width="14.85546875" style="6" customWidth="1"/>
    <col min="771" max="772" width="17.85546875" style="6" customWidth="1"/>
    <col min="773" max="773" width="26.140625" style="6" customWidth="1"/>
    <col min="774" max="1025" width="9.140625" style="6"/>
    <col min="1026" max="1026" width="14.85546875" style="6" customWidth="1"/>
    <col min="1027" max="1028" width="17.85546875" style="6" customWidth="1"/>
    <col min="1029" max="1029" width="26.140625" style="6" customWidth="1"/>
    <col min="1030" max="1281" width="9.140625" style="6"/>
    <col min="1282" max="1282" width="14.85546875" style="6" customWidth="1"/>
    <col min="1283" max="1284" width="17.85546875" style="6" customWidth="1"/>
    <col min="1285" max="1285" width="26.140625" style="6" customWidth="1"/>
    <col min="1286" max="1537" width="9.140625" style="6"/>
    <col min="1538" max="1538" width="14.85546875" style="6" customWidth="1"/>
    <col min="1539" max="1540" width="17.85546875" style="6" customWidth="1"/>
    <col min="1541" max="1541" width="26.140625" style="6" customWidth="1"/>
    <col min="1542" max="1793" width="9.140625" style="6"/>
    <col min="1794" max="1794" width="14.85546875" style="6" customWidth="1"/>
    <col min="1795" max="1796" width="17.85546875" style="6" customWidth="1"/>
    <col min="1797" max="1797" width="26.140625" style="6" customWidth="1"/>
    <col min="1798" max="2049" width="9.140625" style="6"/>
    <col min="2050" max="2050" width="14.85546875" style="6" customWidth="1"/>
    <col min="2051" max="2052" width="17.85546875" style="6" customWidth="1"/>
    <col min="2053" max="2053" width="26.140625" style="6" customWidth="1"/>
    <col min="2054" max="2305" width="9.140625" style="6"/>
    <col min="2306" max="2306" width="14.85546875" style="6" customWidth="1"/>
    <col min="2307" max="2308" width="17.85546875" style="6" customWidth="1"/>
    <col min="2309" max="2309" width="26.140625" style="6" customWidth="1"/>
    <col min="2310" max="2561" width="9.140625" style="6"/>
    <col min="2562" max="2562" width="14.85546875" style="6" customWidth="1"/>
    <col min="2563" max="2564" width="17.85546875" style="6" customWidth="1"/>
    <col min="2565" max="2565" width="26.140625" style="6" customWidth="1"/>
    <col min="2566" max="2817" width="9.140625" style="6"/>
    <col min="2818" max="2818" width="14.85546875" style="6" customWidth="1"/>
    <col min="2819" max="2820" width="17.85546875" style="6" customWidth="1"/>
    <col min="2821" max="2821" width="26.140625" style="6" customWidth="1"/>
    <col min="2822" max="3073" width="9.140625" style="6"/>
    <col min="3074" max="3074" width="14.85546875" style="6" customWidth="1"/>
    <col min="3075" max="3076" width="17.85546875" style="6" customWidth="1"/>
    <col min="3077" max="3077" width="26.140625" style="6" customWidth="1"/>
    <col min="3078" max="3329" width="9.140625" style="6"/>
    <col min="3330" max="3330" width="14.85546875" style="6" customWidth="1"/>
    <col min="3331" max="3332" width="17.85546875" style="6" customWidth="1"/>
    <col min="3333" max="3333" width="26.140625" style="6" customWidth="1"/>
    <col min="3334" max="3585" width="9.140625" style="6"/>
    <col min="3586" max="3586" width="14.85546875" style="6" customWidth="1"/>
    <col min="3587" max="3588" width="17.85546875" style="6" customWidth="1"/>
    <col min="3589" max="3589" width="26.140625" style="6" customWidth="1"/>
    <col min="3590" max="3841" width="9.140625" style="6"/>
    <col min="3842" max="3842" width="14.85546875" style="6" customWidth="1"/>
    <col min="3843" max="3844" width="17.85546875" style="6" customWidth="1"/>
    <col min="3845" max="3845" width="26.140625" style="6" customWidth="1"/>
    <col min="3846" max="4097" width="9.140625" style="6"/>
    <col min="4098" max="4098" width="14.85546875" style="6" customWidth="1"/>
    <col min="4099" max="4100" width="17.85546875" style="6" customWidth="1"/>
    <col min="4101" max="4101" width="26.140625" style="6" customWidth="1"/>
    <col min="4102" max="4353" width="9.140625" style="6"/>
    <col min="4354" max="4354" width="14.85546875" style="6" customWidth="1"/>
    <col min="4355" max="4356" width="17.85546875" style="6" customWidth="1"/>
    <col min="4357" max="4357" width="26.140625" style="6" customWidth="1"/>
    <col min="4358" max="4609" width="9.140625" style="6"/>
    <col min="4610" max="4610" width="14.85546875" style="6" customWidth="1"/>
    <col min="4611" max="4612" width="17.85546875" style="6" customWidth="1"/>
    <col min="4613" max="4613" width="26.140625" style="6" customWidth="1"/>
    <col min="4614" max="4865" width="9.140625" style="6"/>
    <col min="4866" max="4866" width="14.85546875" style="6" customWidth="1"/>
    <col min="4867" max="4868" width="17.85546875" style="6" customWidth="1"/>
    <col min="4869" max="4869" width="26.140625" style="6" customWidth="1"/>
    <col min="4870" max="5121" width="9.140625" style="6"/>
    <col min="5122" max="5122" width="14.85546875" style="6" customWidth="1"/>
    <col min="5123" max="5124" width="17.85546875" style="6" customWidth="1"/>
    <col min="5125" max="5125" width="26.140625" style="6" customWidth="1"/>
    <col min="5126" max="5377" width="9.140625" style="6"/>
    <col min="5378" max="5378" width="14.85546875" style="6" customWidth="1"/>
    <col min="5379" max="5380" width="17.85546875" style="6" customWidth="1"/>
    <col min="5381" max="5381" width="26.140625" style="6" customWidth="1"/>
    <col min="5382" max="5633" width="9.140625" style="6"/>
    <col min="5634" max="5634" width="14.85546875" style="6" customWidth="1"/>
    <col min="5635" max="5636" width="17.85546875" style="6" customWidth="1"/>
    <col min="5637" max="5637" width="26.140625" style="6" customWidth="1"/>
    <col min="5638" max="5889" width="9.140625" style="6"/>
    <col min="5890" max="5890" width="14.85546875" style="6" customWidth="1"/>
    <col min="5891" max="5892" width="17.85546875" style="6" customWidth="1"/>
    <col min="5893" max="5893" width="26.140625" style="6" customWidth="1"/>
    <col min="5894" max="6145" width="9.140625" style="6"/>
    <col min="6146" max="6146" width="14.85546875" style="6" customWidth="1"/>
    <col min="6147" max="6148" width="17.85546875" style="6" customWidth="1"/>
    <col min="6149" max="6149" width="26.140625" style="6" customWidth="1"/>
    <col min="6150" max="6401" width="9.140625" style="6"/>
    <col min="6402" max="6402" width="14.85546875" style="6" customWidth="1"/>
    <col min="6403" max="6404" width="17.85546875" style="6" customWidth="1"/>
    <col min="6405" max="6405" width="26.140625" style="6" customWidth="1"/>
    <col min="6406" max="6657" width="9.140625" style="6"/>
    <col min="6658" max="6658" width="14.85546875" style="6" customWidth="1"/>
    <col min="6659" max="6660" width="17.85546875" style="6" customWidth="1"/>
    <col min="6661" max="6661" width="26.140625" style="6" customWidth="1"/>
    <col min="6662" max="6913" width="9.140625" style="6"/>
    <col min="6914" max="6914" width="14.85546875" style="6" customWidth="1"/>
    <col min="6915" max="6916" width="17.85546875" style="6" customWidth="1"/>
    <col min="6917" max="6917" width="26.140625" style="6" customWidth="1"/>
    <col min="6918" max="7169" width="9.140625" style="6"/>
    <col min="7170" max="7170" width="14.85546875" style="6" customWidth="1"/>
    <col min="7171" max="7172" width="17.85546875" style="6" customWidth="1"/>
    <col min="7173" max="7173" width="26.140625" style="6" customWidth="1"/>
    <col min="7174" max="7425" width="9.140625" style="6"/>
    <col min="7426" max="7426" width="14.85546875" style="6" customWidth="1"/>
    <col min="7427" max="7428" width="17.85546875" style="6" customWidth="1"/>
    <col min="7429" max="7429" width="26.140625" style="6" customWidth="1"/>
    <col min="7430" max="7681" width="9.140625" style="6"/>
    <col min="7682" max="7682" width="14.85546875" style="6" customWidth="1"/>
    <col min="7683" max="7684" width="17.85546875" style="6" customWidth="1"/>
    <col min="7685" max="7685" width="26.140625" style="6" customWidth="1"/>
    <col min="7686" max="7937" width="9.140625" style="6"/>
    <col min="7938" max="7938" width="14.85546875" style="6" customWidth="1"/>
    <col min="7939" max="7940" width="17.85546875" style="6" customWidth="1"/>
    <col min="7941" max="7941" width="26.140625" style="6" customWidth="1"/>
    <col min="7942" max="8193" width="9.140625" style="6"/>
    <col min="8194" max="8194" width="14.85546875" style="6" customWidth="1"/>
    <col min="8195" max="8196" width="17.85546875" style="6" customWidth="1"/>
    <col min="8197" max="8197" width="26.140625" style="6" customWidth="1"/>
    <col min="8198" max="8449" width="9.140625" style="6"/>
    <col min="8450" max="8450" width="14.85546875" style="6" customWidth="1"/>
    <col min="8451" max="8452" width="17.85546875" style="6" customWidth="1"/>
    <col min="8453" max="8453" width="26.140625" style="6" customWidth="1"/>
    <col min="8454" max="8705" width="9.140625" style="6"/>
    <col min="8706" max="8706" width="14.85546875" style="6" customWidth="1"/>
    <col min="8707" max="8708" width="17.85546875" style="6" customWidth="1"/>
    <col min="8709" max="8709" width="26.140625" style="6" customWidth="1"/>
    <col min="8710" max="8961" width="9.140625" style="6"/>
    <col min="8962" max="8962" width="14.85546875" style="6" customWidth="1"/>
    <col min="8963" max="8964" width="17.85546875" style="6" customWidth="1"/>
    <col min="8965" max="8965" width="26.140625" style="6" customWidth="1"/>
    <col min="8966" max="9217" width="9.140625" style="6"/>
    <col min="9218" max="9218" width="14.85546875" style="6" customWidth="1"/>
    <col min="9219" max="9220" width="17.85546875" style="6" customWidth="1"/>
    <col min="9221" max="9221" width="26.140625" style="6" customWidth="1"/>
    <col min="9222" max="9473" width="9.140625" style="6"/>
    <col min="9474" max="9474" width="14.85546875" style="6" customWidth="1"/>
    <col min="9475" max="9476" width="17.85546875" style="6" customWidth="1"/>
    <col min="9477" max="9477" width="26.140625" style="6" customWidth="1"/>
    <col min="9478" max="9729" width="9.140625" style="6"/>
    <col min="9730" max="9730" width="14.85546875" style="6" customWidth="1"/>
    <col min="9731" max="9732" width="17.85546875" style="6" customWidth="1"/>
    <col min="9733" max="9733" width="26.140625" style="6" customWidth="1"/>
    <col min="9734" max="9985" width="9.140625" style="6"/>
    <col min="9986" max="9986" width="14.85546875" style="6" customWidth="1"/>
    <col min="9987" max="9988" width="17.85546875" style="6" customWidth="1"/>
    <col min="9989" max="9989" width="26.140625" style="6" customWidth="1"/>
    <col min="9990" max="10241" width="9.140625" style="6"/>
    <col min="10242" max="10242" width="14.85546875" style="6" customWidth="1"/>
    <col min="10243" max="10244" width="17.85546875" style="6" customWidth="1"/>
    <col min="10245" max="10245" width="26.140625" style="6" customWidth="1"/>
    <col min="10246" max="10497" width="9.140625" style="6"/>
    <col min="10498" max="10498" width="14.85546875" style="6" customWidth="1"/>
    <col min="10499" max="10500" width="17.85546875" style="6" customWidth="1"/>
    <col min="10501" max="10501" width="26.140625" style="6" customWidth="1"/>
    <col min="10502" max="10753" width="9.140625" style="6"/>
    <col min="10754" max="10754" width="14.85546875" style="6" customWidth="1"/>
    <col min="10755" max="10756" width="17.85546875" style="6" customWidth="1"/>
    <col min="10757" max="10757" width="26.140625" style="6" customWidth="1"/>
    <col min="10758" max="11009" width="9.140625" style="6"/>
    <col min="11010" max="11010" width="14.85546875" style="6" customWidth="1"/>
    <col min="11011" max="11012" width="17.85546875" style="6" customWidth="1"/>
    <col min="11013" max="11013" width="26.140625" style="6" customWidth="1"/>
    <col min="11014" max="11265" width="9.140625" style="6"/>
    <col min="11266" max="11266" width="14.85546875" style="6" customWidth="1"/>
    <col min="11267" max="11268" width="17.85546875" style="6" customWidth="1"/>
    <col min="11269" max="11269" width="26.140625" style="6" customWidth="1"/>
    <col min="11270" max="11521" width="9.140625" style="6"/>
    <col min="11522" max="11522" width="14.85546875" style="6" customWidth="1"/>
    <col min="11523" max="11524" width="17.85546875" style="6" customWidth="1"/>
    <col min="11525" max="11525" width="26.140625" style="6" customWidth="1"/>
    <col min="11526" max="11777" width="9.140625" style="6"/>
    <col min="11778" max="11778" width="14.85546875" style="6" customWidth="1"/>
    <col min="11779" max="11780" width="17.85546875" style="6" customWidth="1"/>
    <col min="11781" max="11781" width="26.140625" style="6" customWidth="1"/>
    <col min="11782" max="12033" width="9.140625" style="6"/>
    <col min="12034" max="12034" width="14.85546875" style="6" customWidth="1"/>
    <col min="12035" max="12036" width="17.85546875" style="6" customWidth="1"/>
    <col min="12037" max="12037" width="26.140625" style="6" customWidth="1"/>
    <col min="12038" max="12289" width="9.140625" style="6"/>
    <col min="12290" max="12290" width="14.85546875" style="6" customWidth="1"/>
    <col min="12291" max="12292" width="17.85546875" style="6" customWidth="1"/>
    <col min="12293" max="12293" width="26.140625" style="6" customWidth="1"/>
    <col min="12294" max="12545" width="9.140625" style="6"/>
    <col min="12546" max="12546" width="14.85546875" style="6" customWidth="1"/>
    <col min="12547" max="12548" width="17.85546875" style="6" customWidth="1"/>
    <col min="12549" max="12549" width="26.140625" style="6" customWidth="1"/>
    <col min="12550" max="12801" width="9.140625" style="6"/>
    <col min="12802" max="12802" width="14.85546875" style="6" customWidth="1"/>
    <col min="12803" max="12804" width="17.85546875" style="6" customWidth="1"/>
    <col min="12805" max="12805" width="26.140625" style="6" customWidth="1"/>
    <col min="12806" max="13057" width="9.140625" style="6"/>
    <col min="13058" max="13058" width="14.85546875" style="6" customWidth="1"/>
    <col min="13059" max="13060" width="17.85546875" style="6" customWidth="1"/>
    <col min="13061" max="13061" width="26.140625" style="6" customWidth="1"/>
    <col min="13062" max="13313" width="9.140625" style="6"/>
    <col min="13314" max="13314" width="14.85546875" style="6" customWidth="1"/>
    <col min="13315" max="13316" width="17.85546875" style="6" customWidth="1"/>
    <col min="13317" max="13317" width="26.140625" style="6" customWidth="1"/>
    <col min="13318" max="13569" width="9.140625" style="6"/>
    <col min="13570" max="13570" width="14.85546875" style="6" customWidth="1"/>
    <col min="13571" max="13572" width="17.85546875" style="6" customWidth="1"/>
    <col min="13573" max="13573" width="26.140625" style="6" customWidth="1"/>
    <col min="13574" max="13825" width="9.140625" style="6"/>
    <col min="13826" max="13826" width="14.85546875" style="6" customWidth="1"/>
    <col min="13827" max="13828" width="17.85546875" style="6" customWidth="1"/>
    <col min="13829" max="13829" width="26.140625" style="6" customWidth="1"/>
    <col min="13830" max="14081" width="9.140625" style="6"/>
    <col min="14082" max="14082" width="14.85546875" style="6" customWidth="1"/>
    <col min="14083" max="14084" width="17.85546875" style="6" customWidth="1"/>
    <col min="14085" max="14085" width="26.140625" style="6" customWidth="1"/>
    <col min="14086" max="14337" width="9.140625" style="6"/>
    <col min="14338" max="14338" width="14.85546875" style="6" customWidth="1"/>
    <col min="14339" max="14340" width="17.85546875" style="6" customWidth="1"/>
    <col min="14341" max="14341" width="26.140625" style="6" customWidth="1"/>
    <col min="14342" max="14593" width="9.140625" style="6"/>
    <col min="14594" max="14594" width="14.85546875" style="6" customWidth="1"/>
    <col min="14595" max="14596" width="17.85546875" style="6" customWidth="1"/>
    <col min="14597" max="14597" width="26.140625" style="6" customWidth="1"/>
    <col min="14598" max="14849" width="9.140625" style="6"/>
    <col min="14850" max="14850" width="14.85546875" style="6" customWidth="1"/>
    <col min="14851" max="14852" width="17.85546875" style="6" customWidth="1"/>
    <col min="14853" max="14853" width="26.140625" style="6" customWidth="1"/>
    <col min="14854" max="15105" width="9.140625" style="6"/>
    <col min="15106" max="15106" width="14.85546875" style="6" customWidth="1"/>
    <col min="15107" max="15108" width="17.85546875" style="6" customWidth="1"/>
    <col min="15109" max="15109" width="26.140625" style="6" customWidth="1"/>
    <col min="15110" max="15361" width="9.140625" style="6"/>
    <col min="15362" max="15362" width="14.85546875" style="6" customWidth="1"/>
    <col min="15363" max="15364" width="17.85546875" style="6" customWidth="1"/>
    <col min="15365" max="15365" width="26.140625" style="6" customWidth="1"/>
    <col min="15366" max="15617" width="9.140625" style="6"/>
    <col min="15618" max="15618" width="14.85546875" style="6" customWidth="1"/>
    <col min="15619" max="15620" width="17.85546875" style="6" customWidth="1"/>
    <col min="15621" max="15621" width="26.140625" style="6" customWidth="1"/>
    <col min="15622" max="15873" width="9.140625" style="6"/>
    <col min="15874" max="15874" width="14.85546875" style="6" customWidth="1"/>
    <col min="15875" max="15876" width="17.85546875" style="6" customWidth="1"/>
    <col min="15877" max="15877" width="26.140625" style="6" customWidth="1"/>
    <col min="15878" max="16129" width="9.140625" style="6"/>
    <col min="16130" max="16130" width="14.85546875" style="6" customWidth="1"/>
    <col min="16131" max="16132" width="17.85546875" style="6" customWidth="1"/>
    <col min="16133" max="16133" width="26.140625" style="6" customWidth="1"/>
    <col min="16134" max="16384" width="9.140625" style="6"/>
  </cols>
  <sheetData>
    <row r="2" spans="2:15" s="1" customFormat="1" ht="13.5" thickBot="1" x14ac:dyDescent="0.25">
      <c r="B2" s="1" t="s">
        <v>0</v>
      </c>
    </row>
    <row r="3" spans="2:15" ht="39" thickBot="1" x14ac:dyDescent="0.25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H3" s="7"/>
      <c r="I3" s="8"/>
      <c r="J3" s="9"/>
      <c r="K3" s="9"/>
      <c r="L3" s="9"/>
      <c r="M3" s="9"/>
      <c r="N3" s="9"/>
      <c r="O3" s="9"/>
    </row>
    <row r="4" spans="2:15" x14ac:dyDescent="0.2">
      <c r="B4" s="10">
        <v>2009</v>
      </c>
      <c r="C4" s="11">
        <v>894353.4929999999</v>
      </c>
      <c r="D4" s="12">
        <v>827795.1</v>
      </c>
      <c r="E4" s="12">
        <v>66558.755306000035</v>
      </c>
      <c r="F4" s="13">
        <v>678170.30494000006</v>
      </c>
      <c r="H4" s="7"/>
      <c r="I4" s="8"/>
      <c r="J4" s="9"/>
      <c r="K4" s="9"/>
      <c r="L4" s="9"/>
      <c r="M4" s="9"/>
      <c r="N4" s="9"/>
      <c r="O4" s="9"/>
    </row>
    <row r="5" spans="2:15" x14ac:dyDescent="0.2">
      <c r="B5" s="14">
        <v>2010</v>
      </c>
      <c r="C5" s="15">
        <v>922725.91353100003</v>
      </c>
      <c r="D5" s="16">
        <v>861300.03449999995</v>
      </c>
      <c r="E5" s="16">
        <v>61425.91</v>
      </c>
      <c r="F5" s="17">
        <v>719082.23250300018</v>
      </c>
      <c r="G5" s="18"/>
      <c r="H5" s="7"/>
      <c r="I5" s="8"/>
      <c r="J5" s="19"/>
      <c r="K5" s="20"/>
      <c r="L5" s="21"/>
      <c r="M5" s="21"/>
      <c r="N5" s="21"/>
    </row>
    <row r="6" spans="2:15" x14ac:dyDescent="0.2">
      <c r="B6" s="14">
        <v>2011</v>
      </c>
      <c r="C6" s="15">
        <v>945316</v>
      </c>
      <c r="D6" s="16">
        <v>879076.90899999999</v>
      </c>
      <c r="E6" s="16">
        <f t="shared" ref="E6:E13" si="0">C6-D6</f>
        <v>66239.091000000015</v>
      </c>
      <c r="F6" s="17">
        <v>711224</v>
      </c>
      <c r="G6" s="18"/>
      <c r="H6" s="7"/>
    </row>
    <row r="7" spans="2:15" x14ac:dyDescent="0.2">
      <c r="B7" s="14">
        <v>2012</v>
      </c>
      <c r="C7" s="15">
        <v>962345.51630000002</v>
      </c>
      <c r="D7" s="15">
        <v>892867.75410000002</v>
      </c>
      <c r="E7" s="16">
        <f t="shared" si="0"/>
        <v>69477.762199999997</v>
      </c>
      <c r="F7" s="17">
        <v>708426.56819999998</v>
      </c>
      <c r="H7" s="22">
        <f t="shared" ref="H7:H13" si="1">D7/C7*100</f>
        <v>92.780372431398007</v>
      </c>
    </row>
    <row r="8" spans="2:15" s="24" customFormat="1" x14ac:dyDescent="0.2">
      <c r="B8" s="14">
        <v>2013</v>
      </c>
      <c r="C8" s="23">
        <v>1005748.9438</v>
      </c>
      <c r="D8" s="23">
        <v>930390</v>
      </c>
      <c r="E8" s="16">
        <f t="shared" si="0"/>
        <v>75358.943800000008</v>
      </c>
      <c r="F8" s="17">
        <v>751629.11549999996</v>
      </c>
      <c r="H8" s="22">
        <f t="shared" si="1"/>
        <v>92.507181412960477</v>
      </c>
      <c r="I8" s="25">
        <f>(F8-F4)/1000</f>
        <v>73.45881055999989</v>
      </c>
      <c r="J8" s="25">
        <f t="shared" ref="J8:J13" si="2">(F8-F7)/1000</f>
        <v>43.202547299999978</v>
      </c>
      <c r="K8" s="25">
        <f>(F8-F4)*100/F4</f>
        <v>10.831911988021805</v>
      </c>
      <c r="L8" s="19">
        <f>F8/F4-1</f>
        <v>0.10831911988021803</v>
      </c>
      <c r="M8" s="25">
        <f t="shared" ref="M8:M13" si="3">(F8-F7)*100/F7</f>
        <v>6.0983804446762671</v>
      </c>
      <c r="N8" s="19">
        <f t="shared" ref="N8:N13" si="4">F8/F7-1</f>
        <v>6.0983804446762768E-2</v>
      </c>
    </row>
    <row r="9" spans="2:15" s="24" customFormat="1" x14ac:dyDescent="0.2">
      <c r="B9" s="26">
        <v>2014</v>
      </c>
      <c r="C9" s="27">
        <f>'[1]Graf 1'!R11</f>
        <v>1019804.8846999999</v>
      </c>
      <c r="D9" s="15">
        <v>938666.11040000012</v>
      </c>
      <c r="E9" s="16">
        <f t="shared" si="0"/>
        <v>81138.774299999815</v>
      </c>
      <c r="F9" s="28">
        <f>'[1]Graf 2'!G9</f>
        <v>801207.24349999998</v>
      </c>
      <c r="H9" s="25">
        <f t="shared" si="1"/>
        <v>92.043696248437882</v>
      </c>
      <c r="I9" s="25">
        <f>(F9-F4)/1000</f>
        <v>123.03693855999992</v>
      </c>
      <c r="J9" s="25">
        <f t="shared" si="2"/>
        <v>49.578128000000028</v>
      </c>
      <c r="K9" s="25">
        <f>(F9-F4)*100/F4</f>
        <v>18.142483925315101</v>
      </c>
      <c r="L9" s="19">
        <f>F9/F4-1</f>
        <v>0.181424839253151</v>
      </c>
      <c r="M9" s="25">
        <f t="shared" si="3"/>
        <v>6.5960893448119799</v>
      </c>
      <c r="N9" s="19">
        <f t="shared" si="4"/>
        <v>6.5960893448119728E-2</v>
      </c>
    </row>
    <row r="10" spans="2:15" s="24" customFormat="1" x14ac:dyDescent="0.2">
      <c r="B10" s="26">
        <v>2015</v>
      </c>
      <c r="C10" s="27">
        <f>'[1]Graf 1'!U11</f>
        <v>1087762</v>
      </c>
      <c r="D10" s="15">
        <v>1003682</v>
      </c>
      <c r="E10" s="16">
        <f t="shared" si="0"/>
        <v>84080</v>
      </c>
      <c r="F10" s="28">
        <f>'[1]Graf 2'!G10</f>
        <v>864449</v>
      </c>
      <c r="H10" s="25">
        <f t="shared" si="1"/>
        <v>92.270367966522087</v>
      </c>
      <c r="I10" s="25">
        <f>(F10-F4)/1000</f>
        <v>186.27869505999993</v>
      </c>
      <c r="J10" s="25">
        <f t="shared" si="2"/>
        <v>63.241756500000015</v>
      </c>
      <c r="K10" s="25">
        <f>(F10-F4)*100/F4</f>
        <v>27.467834215548649</v>
      </c>
      <c r="L10" s="19">
        <f>F10/F4-1</f>
        <v>0.27467834215548659</v>
      </c>
      <c r="M10" s="25">
        <f t="shared" si="3"/>
        <v>7.8933081313311941</v>
      </c>
      <c r="N10" s="19">
        <f t="shared" si="4"/>
        <v>7.8933081313312004E-2</v>
      </c>
    </row>
    <row r="11" spans="2:15" s="24" customFormat="1" x14ac:dyDescent="0.2">
      <c r="B11" s="26">
        <v>2016</v>
      </c>
      <c r="C11" s="27">
        <f>'[1]Graf 1'!X11</f>
        <v>1149842.8777000001</v>
      </c>
      <c r="D11" s="15">
        <v>1052260</v>
      </c>
      <c r="E11" s="16">
        <f t="shared" si="0"/>
        <v>97582.87770000007</v>
      </c>
      <c r="F11" s="28">
        <f>'[1]Graf 2'!G11</f>
        <v>919117.18479494902</v>
      </c>
      <c r="G11" s="29"/>
      <c r="H11" s="25">
        <f t="shared" si="1"/>
        <v>91.513372862282495</v>
      </c>
      <c r="I11" s="25">
        <f>(F11-F4)/1000</f>
        <v>240.94687985494895</v>
      </c>
      <c r="J11" s="25">
        <f t="shared" si="2"/>
        <v>54.66818479494902</v>
      </c>
      <c r="K11" s="25">
        <f>(F11-F4)*100/F4</f>
        <v>35.528963462395531</v>
      </c>
      <c r="L11" s="19">
        <f>F11/F4-1</f>
        <v>0.35528963462395535</v>
      </c>
      <c r="M11" s="25">
        <f t="shared" si="3"/>
        <v>6.324049746711375</v>
      </c>
      <c r="N11" s="19">
        <f t="shared" si="4"/>
        <v>6.3240497467113688E-2</v>
      </c>
    </row>
    <row r="12" spans="2:15" s="24" customFormat="1" x14ac:dyDescent="0.2">
      <c r="B12" s="26">
        <v>2017</v>
      </c>
      <c r="C12" s="27">
        <f>'[1]Graf 1'!AA11</f>
        <v>1195374.243</v>
      </c>
      <c r="D12" s="15">
        <v>1091050</v>
      </c>
      <c r="E12" s="16">
        <f t="shared" si="0"/>
        <v>104324.24300000002</v>
      </c>
      <c r="F12" s="28">
        <f>'[1]Graf 2'!G12</f>
        <v>940117.2683</v>
      </c>
      <c r="H12" s="25">
        <f t="shared" si="1"/>
        <v>91.27267099731209</v>
      </c>
      <c r="I12" s="25">
        <f>(F12-F4)/1000</f>
        <v>261.94696335999993</v>
      </c>
      <c r="J12" s="25">
        <f t="shared" si="2"/>
        <v>21.000083505050977</v>
      </c>
      <c r="K12" s="25">
        <f>(F12-F4)*100/F4</f>
        <v>38.625543090267755</v>
      </c>
      <c r="L12" s="19">
        <f>F12/F4-1</f>
        <v>0.38625543090267755</v>
      </c>
      <c r="M12" s="25">
        <f t="shared" si="3"/>
        <v>2.2848102344790782</v>
      </c>
      <c r="N12" s="19">
        <f t="shared" si="4"/>
        <v>2.2848102344790844E-2</v>
      </c>
    </row>
    <row r="13" spans="2:15" s="24" customFormat="1" ht="13.5" thickBot="1" x14ac:dyDescent="0.25">
      <c r="B13" s="30">
        <v>2018</v>
      </c>
      <c r="C13" s="31">
        <f>'[1]Graf 1'!AD11</f>
        <v>1296883.3056999999</v>
      </c>
      <c r="D13" s="32">
        <v>1200386</v>
      </c>
      <c r="E13" s="33">
        <f t="shared" si="0"/>
        <v>96497.30569999991</v>
      </c>
      <c r="F13" s="34">
        <f>'[1]Graf 2'!G13</f>
        <v>958487.3223</v>
      </c>
      <c r="H13" s="35">
        <f t="shared" si="1"/>
        <v>92.559291551068668</v>
      </c>
      <c r="I13" s="35">
        <f>(F13-F4)/1000</f>
        <v>280.31701735999997</v>
      </c>
      <c r="J13" s="35">
        <f t="shared" si="2"/>
        <v>18.370054000000003</v>
      </c>
      <c r="K13" s="35">
        <f>(F13-F4)*100/F4</f>
        <v>41.334310175200095</v>
      </c>
      <c r="L13" s="36">
        <f>F13/F4-1</f>
        <v>0.41334310175200084</v>
      </c>
      <c r="M13" s="35">
        <f t="shared" si="3"/>
        <v>1.954017293312599</v>
      </c>
      <c r="N13" s="36">
        <f t="shared" si="4"/>
        <v>1.9540172933125932E-2</v>
      </c>
    </row>
    <row r="14" spans="2:15" s="24" customFormat="1" x14ac:dyDescent="0.2">
      <c r="B14" s="24" t="s">
        <v>6</v>
      </c>
      <c r="J14" s="29"/>
      <c r="K14" s="29"/>
      <c r="L14" s="29"/>
      <c r="M14" s="29"/>
      <c r="N14" s="29"/>
    </row>
    <row r="15" spans="2:15" s="24" customFormat="1" x14ac:dyDescent="0.2"/>
    <row r="16" spans="2:15" x14ac:dyDescent="0.2">
      <c r="B16" s="37"/>
      <c r="I16" s="21"/>
      <c r="J16" s="21"/>
    </row>
    <row r="23" spans="12:16" x14ac:dyDescent="0.2">
      <c r="L23" s="21"/>
      <c r="M23" s="21"/>
      <c r="N23" s="21"/>
      <c r="O23" s="21"/>
      <c r="P23" s="21"/>
    </row>
    <row r="29" spans="12:16" x14ac:dyDescent="0.2">
      <c r="N29" s="38"/>
    </row>
    <row r="30" spans="12:16" x14ac:dyDescent="0.2">
      <c r="N30" s="38"/>
    </row>
    <row r="31" spans="12:16" x14ac:dyDescent="0.2">
      <c r="M31" s="39"/>
      <c r="N31" s="38"/>
    </row>
    <row r="32" spans="12:16" x14ac:dyDescent="0.2">
      <c r="N32" s="38"/>
    </row>
    <row r="33" spans="14:14" x14ac:dyDescent="0.2">
      <c r="N33" s="38"/>
    </row>
    <row r="34" spans="14:14" x14ac:dyDescent="0.2">
      <c r="N34" s="38"/>
    </row>
  </sheetData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Graf 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2020-09-21T15:24:41Z</dcterms:modified>
</cp:coreProperties>
</file>