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 defaultThemeVersion="124226"/>
  <xr:revisionPtr revIDLastSave="0" documentId="13_ncr:1_{73C96160-3565-6947-A360-824472C95C69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Summary Statistics" sheetId="3" r:id="rId1"/>
    <sheet name="Raw data" sheetId="1" r:id="rId2"/>
    <sheet name="MLR1" sheetId="20" r:id="rId3"/>
    <sheet name="MLR2" sheetId="21" r:id="rId4"/>
    <sheet name="MLR3" sheetId="22" r:id="rId5"/>
    <sheet name="MLR Final" sheetId="23" r:id="rId6"/>
    <sheet name="No Outlier Data" sheetId="4" r:id="rId7"/>
    <sheet name="SLR" sheetId="19" r:id="rId8"/>
    <sheet name="Histogram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4" l="1"/>
  <c r="F23" i="23" l="1"/>
  <c r="F24" i="22"/>
  <c r="F25" i="21"/>
  <c r="F26" i="20"/>
  <c r="K11" i="19"/>
  <c r="E31" i="19"/>
  <c r="D23" i="19"/>
  <c r="D28" i="19"/>
  <c r="L2" i="4" l="1"/>
  <c r="M2" i="4"/>
  <c r="N2" i="4"/>
  <c r="O2" i="4"/>
  <c r="P2" i="4"/>
  <c r="M5" i="1"/>
  <c r="L26" i="4" l="1"/>
  <c r="L25" i="4"/>
  <c r="M3" i="1"/>
  <c r="M8" i="1" s="1"/>
  <c r="M2" i="1"/>
  <c r="M6" i="1" l="1"/>
</calcChain>
</file>

<file path=xl/sharedStrings.xml><?xml version="1.0" encoding="utf-8"?>
<sst xmlns="http://schemas.openxmlformats.org/spreadsheetml/2006/main" count="302" uniqueCount="104">
  <si>
    <t>Student Height</t>
  </si>
  <si>
    <t>Father Height</t>
  </si>
  <si>
    <t>Mother Height</t>
  </si>
  <si>
    <t>Paternal Grandfather Height</t>
  </si>
  <si>
    <t>Paternal Grandmother Height</t>
  </si>
  <si>
    <t>Maternal Grandfather Height</t>
  </si>
  <si>
    <t>Maternal Grandmother Height</t>
  </si>
  <si>
    <t>Gender</t>
  </si>
  <si>
    <t>F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</si>
  <si>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</si>
  <si>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</si>
  <si>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</si>
  <si>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</si>
  <si>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</si>
  <si>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</si>
  <si>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</si>
  <si>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</si>
  <si>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</si>
  <si>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</si>
  <si>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</si>
  <si>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</si>
  <si>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</si>
  <si>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SH</t>
  </si>
  <si>
    <t>Q1</t>
  </si>
  <si>
    <t>Q3</t>
  </si>
  <si>
    <t>LB</t>
  </si>
  <si>
    <t>UP</t>
  </si>
  <si>
    <t>IQR</t>
  </si>
  <si>
    <t>1b)</t>
  </si>
  <si>
    <t xml:space="preserve"> </t>
  </si>
  <si>
    <t>Bin</t>
  </si>
  <si>
    <t>More</t>
  </si>
  <si>
    <t>Frequency</t>
  </si>
  <si>
    <t>1d)</t>
  </si>
  <si>
    <t>Here, the fathers height appears to be the best predictor of student height.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</si>
  <si>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</si>
  <si>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</si>
  <si>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</si>
  <si>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</si>
  <si>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</si>
  <si>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</si>
  <si>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</si>
  <si>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</si>
  <si>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</si>
  <si>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</si>
  <si>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</si>
  <si>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</si>
  <si>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</si>
  <si>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</si>
  <si>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</si>
  <si>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</si>
  <si>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</si>
  <si>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</si>
  <si>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</si>
  <si>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</si>
  <si>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</si>
  <si>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</si>
  <si>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1g)</t>
  </si>
  <si>
    <t>1h)</t>
  </si>
  <si>
    <t>1i)</t>
  </si>
  <si>
    <t>Substitute  70in for father's height:</t>
  </si>
  <si>
    <t>Highest:</t>
  </si>
  <si>
    <t>For father heights:</t>
  </si>
  <si>
    <t>Lowest :</t>
  </si>
  <si>
    <t>(therefore, for 1i, model is valid.)</t>
  </si>
  <si>
    <t>(As seen in sheet outlier data, model is valid.)</t>
  </si>
  <si>
    <t>&lt;- height for student</t>
  </si>
  <si>
    <t>1j)</t>
  </si>
  <si>
    <t>Model is not valid to predict height forstudent with 55in tall father, so model tells nothing.</t>
  </si>
  <si>
    <t>1k)</t>
  </si>
  <si>
    <t>1l)</t>
  </si>
  <si>
    <t>Standard error of slope: .138</t>
  </si>
  <si>
    <t>1m)</t>
  </si>
  <si>
    <t>&lt;- the upper bound</t>
  </si>
  <si>
    <t>1n)</t>
  </si>
  <si>
    <t>p value  &lt; alpha/2, which implies that we can reject H0, so we can conclude that father's height affects student's height.</t>
  </si>
  <si>
    <t>1o)</t>
  </si>
  <si>
    <t>SSR/SST</t>
  </si>
  <si>
    <t>&lt; ANOVA Table and R^2 already calculated.</t>
  </si>
  <si>
    <t>&lt; R^2</t>
  </si>
  <si>
    <t>R^2 gives the proportion of the total variance that is explained by the father vs student model we've created.</t>
  </si>
  <si>
    <t>1p)</t>
  </si>
  <si>
    <t>t formula:</t>
  </si>
  <si>
    <t>&lt;- this matched the t stat as found in the table (bolded)</t>
  </si>
  <si>
    <t>From t-stat:</t>
  </si>
  <si>
    <t>&gt; alpha/2</t>
  </si>
  <si>
    <t>(alpha = .05)</t>
  </si>
  <si>
    <t>MGM</t>
  </si>
  <si>
    <t>MGF</t>
  </si>
  <si>
    <t>PGM</t>
  </si>
  <si>
    <t>&lt; alpha/2</t>
  </si>
  <si>
    <t>The MLR model with PGF, FH and MH is the final model I would report.</t>
  </si>
  <si>
    <t>QUESTION 2</t>
  </si>
  <si>
    <t>No outliers</t>
  </si>
  <si>
    <t>SH = 21.51 + .616*FH</t>
  </si>
  <si>
    <t>As the father's height increases, so does the student's which is not a surprise. For every inch of the father's height, the student's height increases by .616 in.</t>
  </si>
  <si>
    <t>Error variance estimate: 4.208</t>
  </si>
  <si>
    <t>Sample correlation coefficient is .672, as was found in the 'remove outlier' sheet.</t>
  </si>
  <si>
    <t>The correlation coefficient of the father's to student's height is .672001</t>
  </si>
  <si>
    <t>&lt;- can be removed</t>
  </si>
  <si>
    <t>&lt;- can NOT be removed</t>
  </si>
  <si>
    <t>Therefore:  SH = 14.68+.739*FH+.379*MH-.37*PGF</t>
  </si>
  <si>
    <t>&lt;- R^2 for model</t>
  </si>
  <si>
    <t>Because the R^2 is .686 compared to the SLR's .451 and f stat is 16.07 compared to SLR's 19.78 (also see significance),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</si>
</sst>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2" fillId="0" borderId="2" xfId="0" applyNumberFormat="1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4" fontId="0" fillId="0" borderId="0" xfId="0" applyNumberForma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Father's Height vs. Student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Outlier Data'!$A$2:$A$27</c:f>
              <c:numCache>
                <c:formatCode>General</c:formatCode>
                <c:ptCount val="26"/>
                <c:pt idx="0">
                  <c:v>60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65</c:v>
                </c:pt>
                <c:pt idx="16">
                  <c:v>65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</c:numCache>
            </c:numRef>
          </c:xVal>
          <c:yVal>
            <c:numRef>
              <c:f>'No Outlier Data'!$B$2:$B$27</c:f>
              <c:numCache>
                <c:formatCode>General</c:formatCode>
                <c:ptCount val="26"/>
                <c:pt idx="0">
                  <c:v>67</c:v>
                </c:pt>
                <c:pt idx="1">
                  <c:v>74</c:v>
                </c:pt>
                <c:pt idx="2">
                  <c:v>68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70</c:v>
                </c:pt>
                <c:pt idx="7">
                  <c:v>68</c:v>
                </c:pt>
                <c:pt idx="8">
                  <c:v>68</c:v>
                </c:pt>
                <c:pt idx="9">
                  <c:v>70</c:v>
                </c:pt>
                <c:pt idx="10">
                  <c:v>67</c:v>
                </c:pt>
                <c:pt idx="11">
                  <c:v>65</c:v>
                </c:pt>
                <c:pt idx="12">
                  <c:v>72</c:v>
                </c:pt>
                <c:pt idx="13">
                  <c:v>70</c:v>
                </c:pt>
                <c:pt idx="14">
                  <c:v>68</c:v>
                </c:pt>
                <c:pt idx="15">
                  <c:v>72</c:v>
                </c:pt>
                <c:pt idx="16">
                  <c:v>67</c:v>
                </c:pt>
                <c:pt idx="17">
                  <c:v>73</c:v>
                </c:pt>
                <c:pt idx="18">
                  <c:v>70</c:v>
                </c:pt>
                <c:pt idx="19">
                  <c:v>74</c:v>
                </c:pt>
                <c:pt idx="20">
                  <c:v>69</c:v>
                </c:pt>
                <c:pt idx="21">
                  <c:v>72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E-46A5-9B84-21127CEE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1568"/>
        <c:axId val="1899067760"/>
      </c:scatterChart>
      <c:valAx>
        <c:axId val="19030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Student's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67760"/>
        <c:crosses val="autoZero"/>
        <c:crossBetween val="midCat"/>
      </c:valAx>
      <c:valAx>
        <c:axId val="1899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Father's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5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Histogram!$A$2:$A$7</c:f>
              <c:strCache>
                <c:ptCount val="6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More</c:v>
                </c:pt>
              </c:strCache>
            </c:strRef>
          </c:cat>
          <c:val>
            <c:numRef>
              <c:f>Histogram!$B$2:$B$7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0-4139-9D4C-B8246FAF9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011728"/>
        <c:axId val="1028755920"/>
      </c:barChart>
      <c:catAx>
        <c:axId val="101901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  <a:r>
                  <a:rPr lang="en-US" baseline="0"/>
                  <a:t> in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755920"/>
        <c:crosses val="autoZero"/>
        <c:auto val="1"/>
        <c:lblAlgn val="ctr"/>
        <c:lblOffset val="100"/>
        <c:noMultiLvlLbl val="0"/>
      </c:catAx>
      <c:valAx>
        <c:axId val="102875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011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4</xdr:row>
      <xdr:rowOff>114300</xdr:rowOff>
    </xdr:from>
    <xdr:to>
      <xdr:col>17</xdr:col>
      <xdr:colOff>411480</xdr:colOff>
      <xdr:row>21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EB2FA-05C9-4298-BA1C-13345589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13</xdr:col>
      <xdr:colOff>480060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E3300-3CC4-402E-A5FD-01768AFE8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CB7E-268A-4647-ACA2-F33F5DB3E2C4}">
  <dimension ref="A1:B15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18.6640625" customWidth="1"/>
    <col min="2" max="2" width="19.83203125" style="9" customWidth="1"/>
  </cols>
  <sheetData>
    <row r="1" spans="1:2" x14ac:dyDescent="0.2">
      <c r="A1" s="5" t="s">
        <v>22</v>
      </c>
      <c r="B1" s="6"/>
    </row>
    <row r="2" spans="1:2" x14ac:dyDescent="0.2">
      <c r="A2" s="2"/>
      <c r="B2" s="7"/>
    </row>
    <row r="3" spans="1:2" x14ac:dyDescent="0.2">
      <c r="A3" s="2" t="s">
        <v>9</v>
      </c>
      <c r="B3" s="7">
        <v>64.615384615384613</v>
      </c>
    </row>
    <row r="4" spans="1:2" x14ac:dyDescent="0.2">
      <c r="A4" s="2" t="s">
        <v>10</v>
      </c>
      <c r="B4" s="7">
        <v>0.53227211975403665</v>
      </c>
    </row>
    <row r="5" spans="1:2" x14ac:dyDescent="0.2">
      <c r="A5" s="2" t="s">
        <v>11</v>
      </c>
      <c r="B5" s="7">
        <v>64</v>
      </c>
    </row>
    <row r="6" spans="1:2" x14ac:dyDescent="0.2">
      <c r="A6" s="2" t="s">
        <v>12</v>
      </c>
      <c r="B6" s="7">
        <v>62</v>
      </c>
    </row>
    <row r="7" spans="1:2" x14ac:dyDescent="0.2">
      <c r="A7" s="2" t="s">
        <v>13</v>
      </c>
      <c r="B7" s="7">
        <v>2.7140659251672283</v>
      </c>
    </row>
    <row r="8" spans="1:2" x14ac:dyDescent="0.2">
      <c r="A8" s="2" t="s">
        <v>14</v>
      </c>
      <c r="B8" s="7">
        <v>7.3661538461538427</v>
      </c>
    </row>
    <row r="9" spans="1:2" x14ac:dyDescent="0.2">
      <c r="A9" s="2" t="s">
        <v>15</v>
      </c>
      <c r="B9" s="7">
        <v>-0.92004795414491936</v>
      </c>
    </row>
    <row r="10" spans="1:2" x14ac:dyDescent="0.2">
      <c r="A10" s="2" t="s">
        <v>16</v>
      </c>
      <c r="B10" s="7">
        <v>0.44209489371297001</v>
      </c>
    </row>
    <row r="11" spans="1:2" x14ac:dyDescent="0.2">
      <c r="A11" s="2" t="s">
        <v>17</v>
      </c>
      <c r="B11" s="7">
        <v>10</v>
      </c>
    </row>
    <row r="12" spans="1:2" x14ac:dyDescent="0.2">
      <c r="A12" s="2" t="s">
        <v>18</v>
      </c>
      <c r="B12" s="7">
        <v>60</v>
      </c>
    </row>
    <row r="13" spans="1:2" x14ac:dyDescent="0.2">
      <c r="A13" s="2" t="s">
        <v>19</v>
      </c>
      <c r="B13" s="7">
        <v>70</v>
      </c>
    </row>
    <row r="14" spans="1:2" x14ac:dyDescent="0.2">
      <c r="A14" s="2" t="s">
        <v>20</v>
      </c>
      <c r="B14" s="7">
        <v>1680</v>
      </c>
    </row>
    <row r="15" spans="1:2" ht="16" thickBot="1" x14ac:dyDescent="0.25">
      <c r="A15" s="3" t="s">
        <v>21</v>
      </c>
      <c r="B15" s="8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zoomScale="80" zoomScaleNormal="80" workbookViewId="0">
      <selection activeCell="M8" sqref="M8"/>
    </sheetView>
  </sheetViews>
  <sheetFormatPr baseColWidth="10" defaultColWidth="8.83203125" defaultRowHeight="15" x14ac:dyDescent="0.2"/>
  <cols>
    <col min="3" max="3" width="7.5" bestFit="1" customWidth="1"/>
    <col min="4" max="4" width="11.83203125" bestFit="1" customWidth="1"/>
    <col min="5" max="5" width="12.83203125" bestFit="1" customWidth="1"/>
    <col min="6" max="6" width="12.1640625" customWidth="1"/>
    <col min="7" max="7" width="13.5" customWidth="1"/>
  </cols>
  <sheetData>
    <row r="1" spans="1:13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2">
      <c r="A2">
        <v>60</v>
      </c>
      <c r="B2">
        <v>67</v>
      </c>
      <c r="C2">
        <v>62</v>
      </c>
      <c r="D2">
        <v>72</v>
      </c>
      <c r="E2">
        <v>65</v>
      </c>
      <c r="F2">
        <v>69</v>
      </c>
      <c r="G2">
        <v>64</v>
      </c>
      <c r="H2" t="s">
        <v>8</v>
      </c>
      <c r="J2" t="s">
        <v>28</v>
      </c>
      <c r="L2" t="s">
        <v>23</v>
      </c>
      <c r="M2">
        <f>PERCENTILE(A2:A27, 0.25)</f>
        <v>62.25</v>
      </c>
    </row>
    <row r="3" spans="1:13" x14ac:dyDescent="0.2">
      <c r="A3">
        <v>62</v>
      </c>
      <c r="B3">
        <v>74</v>
      </c>
      <c r="C3">
        <v>60</v>
      </c>
      <c r="D3">
        <v>74</v>
      </c>
      <c r="E3">
        <v>63</v>
      </c>
      <c r="F3">
        <v>66</v>
      </c>
      <c r="G3">
        <v>62</v>
      </c>
      <c r="H3" t="s">
        <v>8</v>
      </c>
      <c r="L3" t="s">
        <v>24</v>
      </c>
      <c r="M3">
        <f>PERCENTILE(A2:A27, 0.75)</f>
        <v>67</v>
      </c>
    </row>
    <row r="4" spans="1:13" x14ac:dyDescent="0.2">
      <c r="A4">
        <v>62</v>
      </c>
      <c r="B4">
        <v>68</v>
      </c>
      <c r="C4">
        <v>63</v>
      </c>
      <c r="D4">
        <v>65</v>
      </c>
      <c r="E4">
        <v>61</v>
      </c>
      <c r="F4">
        <v>65</v>
      </c>
      <c r="G4">
        <v>63</v>
      </c>
      <c r="H4" t="s">
        <v>8</v>
      </c>
    </row>
    <row r="5" spans="1:13" x14ac:dyDescent="0.2">
      <c r="A5">
        <v>62</v>
      </c>
      <c r="B5">
        <v>65</v>
      </c>
      <c r="C5">
        <v>65</v>
      </c>
      <c r="D5">
        <v>67</v>
      </c>
      <c r="E5">
        <v>60</v>
      </c>
      <c r="F5">
        <v>71</v>
      </c>
      <c r="G5">
        <v>60</v>
      </c>
      <c r="H5" t="s">
        <v>8</v>
      </c>
      <c r="L5" t="s">
        <v>25</v>
      </c>
      <c r="M5">
        <f>M2-1.5*M8</f>
        <v>55.125</v>
      </c>
    </row>
    <row r="6" spans="1:13" x14ac:dyDescent="0.2">
      <c r="A6">
        <v>62</v>
      </c>
      <c r="B6">
        <v>68</v>
      </c>
      <c r="C6">
        <v>63</v>
      </c>
      <c r="D6">
        <v>68</v>
      </c>
      <c r="E6">
        <v>61</v>
      </c>
      <c r="F6">
        <v>66</v>
      </c>
      <c r="G6">
        <v>60</v>
      </c>
      <c r="H6" t="s">
        <v>8</v>
      </c>
      <c r="L6" t="s">
        <v>26</v>
      </c>
      <c r="M6">
        <f>M3+1.5*M8</f>
        <v>74.125</v>
      </c>
    </row>
    <row r="7" spans="1:13" x14ac:dyDescent="0.2">
      <c r="A7">
        <v>62</v>
      </c>
      <c r="B7">
        <v>66</v>
      </c>
      <c r="C7">
        <v>64</v>
      </c>
      <c r="D7">
        <v>69</v>
      </c>
      <c r="E7">
        <v>59</v>
      </c>
      <c r="F7">
        <v>70</v>
      </c>
      <c r="G7">
        <v>68</v>
      </c>
      <c r="H7" t="s">
        <v>8</v>
      </c>
    </row>
    <row r="8" spans="1:13" x14ac:dyDescent="0.2">
      <c r="A8">
        <v>62</v>
      </c>
      <c r="B8">
        <v>70</v>
      </c>
      <c r="C8">
        <v>63</v>
      </c>
      <c r="D8">
        <v>75</v>
      </c>
      <c r="E8">
        <v>64</v>
      </c>
      <c r="F8">
        <v>68</v>
      </c>
      <c r="G8">
        <v>63</v>
      </c>
      <c r="H8" t="s">
        <v>8</v>
      </c>
      <c r="L8" t="s">
        <v>27</v>
      </c>
      <c r="M8">
        <f>M3-M2</f>
        <v>4.75</v>
      </c>
    </row>
    <row r="9" spans="1:13" x14ac:dyDescent="0.2">
      <c r="A9">
        <v>63</v>
      </c>
      <c r="B9">
        <v>68</v>
      </c>
      <c r="C9">
        <v>66</v>
      </c>
      <c r="D9">
        <v>70</v>
      </c>
      <c r="E9">
        <v>68</v>
      </c>
      <c r="F9">
        <v>74</v>
      </c>
      <c r="G9">
        <v>62</v>
      </c>
      <c r="H9" t="s">
        <v>8</v>
      </c>
    </row>
    <row r="10" spans="1:13" x14ac:dyDescent="0.2">
      <c r="A10">
        <v>63</v>
      </c>
      <c r="B10">
        <v>68</v>
      </c>
      <c r="C10">
        <v>64</v>
      </c>
      <c r="D10">
        <v>64</v>
      </c>
      <c r="E10">
        <v>61</v>
      </c>
      <c r="F10">
        <v>70</v>
      </c>
      <c r="G10">
        <v>62</v>
      </c>
      <c r="H10" t="s">
        <v>8</v>
      </c>
      <c r="L10" t="s">
        <v>93</v>
      </c>
    </row>
    <row r="11" spans="1:13" x14ac:dyDescent="0.2">
      <c r="A11">
        <v>63</v>
      </c>
      <c r="B11">
        <v>70</v>
      </c>
      <c r="C11">
        <v>63</v>
      </c>
      <c r="D11">
        <v>73</v>
      </c>
      <c r="E11">
        <v>63</v>
      </c>
      <c r="F11">
        <v>60</v>
      </c>
      <c r="G11">
        <v>61</v>
      </c>
      <c r="H11" t="s">
        <v>8</v>
      </c>
    </row>
    <row r="12" spans="1:13" x14ac:dyDescent="0.2">
      <c r="A12">
        <v>63</v>
      </c>
      <c r="B12">
        <v>67</v>
      </c>
      <c r="C12">
        <v>62</v>
      </c>
      <c r="D12">
        <v>65</v>
      </c>
      <c r="E12">
        <v>59</v>
      </c>
      <c r="F12">
        <v>67</v>
      </c>
      <c r="G12">
        <v>62</v>
      </c>
      <c r="H12" t="s">
        <v>8</v>
      </c>
    </row>
    <row r="13" spans="1:13" x14ac:dyDescent="0.2">
      <c r="A13">
        <v>63</v>
      </c>
      <c r="B13">
        <v>65</v>
      </c>
      <c r="C13">
        <v>61</v>
      </c>
      <c r="D13">
        <v>66</v>
      </c>
      <c r="E13">
        <v>59</v>
      </c>
      <c r="F13">
        <v>68</v>
      </c>
      <c r="G13">
        <v>62</v>
      </c>
      <c r="H13" t="s">
        <v>8</v>
      </c>
    </row>
    <row r="14" spans="1:13" x14ac:dyDescent="0.2">
      <c r="A14">
        <v>64</v>
      </c>
      <c r="B14">
        <v>72</v>
      </c>
      <c r="C14">
        <v>60</v>
      </c>
      <c r="D14">
        <v>68</v>
      </c>
      <c r="E14">
        <v>60</v>
      </c>
      <c r="F14">
        <v>67</v>
      </c>
      <c r="G14">
        <v>64</v>
      </c>
      <c r="H14" t="s">
        <v>8</v>
      </c>
    </row>
    <row r="15" spans="1:13" x14ac:dyDescent="0.2">
      <c r="A15">
        <v>64</v>
      </c>
      <c r="B15">
        <v>70</v>
      </c>
      <c r="C15">
        <v>58</v>
      </c>
      <c r="D15">
        <v>70</v>
      </c>
      <c r="E15">
        <v>60</v>
      </c>
      <c r="F15">
        <v>71</v>
      </c>
      <c r="G15">
        <v>61</v>
      </c>
      <c r="H15" t="s">
        <v>8</v>
      </c>
    </row>
    <row r="16" spans="1:13" x14ac:dyDescent="0.2">
      <c r="A16">
        <v>64</v>
      </c>
      <c r="B16">
        <v>68</v>
      </c>
      <c r="C16">
        <v>61</v>
      </c>
      <c r="D16">
        <v>70</v>
      </c>
      <c r="E16">
        <v>63</v>
      </c>
      <c r="F16">
        <v>69</v>
      </c>
      <c r="G16">
        <v>62</v>
      </c>
      <c r="H16" t="s">
        <v>8</v>
      </c>
    </row>
    <row r="17" spans="1:8" x14ac:dyDescent="0.2">
      <c r="A17">
        <v>65</v>
      </c>
      <c r="B17">
        <v>72</v>
      </c>
      <c r="C17">
        <v>66</v>
      </c>
      <c r="D17">
        <v>70</v>
      </c>
      <c r="E17">
        <v>62</v>
      </c>
      <c r="F17">
        <v>67</v>
      </c>
      <c r="G17">
        <v>63</v>
      </c>
      <c r="H17" t="s">
        <v>8</v>
      </c>
    </row>
    <row r="18" spans="1:8" x14ac:dyDescent="0.2">
      <c r="A18">
        <v>65</v>
      </c>
      <c r="B18">
        <v>67</v>
      </c>
      <c r="C18">
        <v>63</v>
      </c>
      <c r="D18">
        <v>66</v>
      </c>
      <c r="E18">
        <v>62</v>
      </c>
      <c r="F18">
        <v>60</v>
      </c>
      <c r="G18">
        <v>64</v>
      </c>
      <c r="H18" t="s">
        <v>8</v>
      </c>
    </row>
    <row r="19" spans="1:8" x14ac:dyDescent="0.2">
      <c r="A19">
        <v>67</v>
      </c>
      <c r="B19">
        <v>73</v>
      </c>
      <c r="C19">
        <v>68</v>
      </c>
      <c r="D19">
        <v>72</v>
      </c>
      <c r="E19">
        <v>60</v>
      </c>
      <c r="F19">
        <v>72</v>
      </c>
      <c r="G19">
        <v>62</v>
      </c>
      <c r="H19" t="s">
        <v>8</v>
      </c>
    </row>
    <row r="20" spans="1:8" x14ac:dyDescent="0.2">
      <c r="A20">
        <v>67</v>
      </c>
      <c r="B20">
        <v>70</v>
      </c>
      <c r="C20">
        <v>64</v>
      </c>
      <c r="D20">
        <v>67</v>
      </c>
      <c r="E20">
        <v>63</v>
      </c>
      <c r="F20">
        <v>66</v>
      </c>
      <c r="G20">
        <v>63</v>
      </c>
      <c r="H20" t="s">
        <v>8</v>
      </c>
    </row>
    <row r="21" spans="1:8" x14ac:dyDescent="0.2">
      <c r="A21">
        <v>67</v>
      </c>
      <c r="B21">
        <v>74</v>
      </c>
      <c r="C21">
        <v>65</v>
      </c>
      <c r="D21">
        <v>72</v>
      </c>
      <c r="E21">
        <v>64</v>
      </c>
      <c r="F21">
        <v>70</v>
      </c>
      <c r="G21">
        <v>63</v>
      </c>
      <c r="H21" t="s">
        <v>8</v>
      </c>
    </row>
    <row r="22" spans="1:8" x14ac:dyDescent="0.2">
      <c r="A22">
        <v>67</v>
      </c>
      <c r="B22">
        <v>69</v>
      </c>
      <c r="C22">
        <v>61</v>
      </c>
      <c r="D22">
        <v>64</v>
      </c>
      <c r="E22">
        <v>58</v>
      </c>
      <c r="F22">
        <v>70</v>
      </c>
      <c r="G22">
        <v>64</v>
      </c>
      <c r="H22" t="s">
        <v>8</v>
      </c>
    </row>
    <row r="23" spans="1:8" x14ac:dyDescent="0.2">
      <c r="A23">
        <v>67</v>
      </c>
      <c r="B23">
        <v>72</v>
      </c>
      <c r="C23">
        <v>65</v>
      </c>
      <c r="D23">
        <v>70</v>
      </c>
      <c r="E23">
        <v>65</v>
      </c>
      <c r="F23">
        <v>67</v>
      </c>
      <c r="G23">
        <v>68</v>
      </c>
      <c r="H23" t="s">
        <v>8</v>
      </c>
    </row>
    <row r="24" spans="1:8" x14ac:dyDescent="0.2">
      <c r="A24">
        <v>68</v>
      </c>
      <c r="B24">
        <v>74</v>
      </c>
      <c r="C24">
        <v>66</v>
      </c>
      <c r="D24">
        <v>72</v>
      </c>
      <c r="E24">
        <v>70</v>
      </c>
      <c r="F24">
        <v>72</v>
      </c>
      <c r="G24">
        <v>66</v>
      </c>
      <c r="H24" t="s">
        <v>8</v>
      </c>
    </row>
    <row r="25" spans="1:8" x14ac:dyDescent="0.2">
      <c r="A25">
        <v>69</v>
      </c>
      <c r="B25">
        <v>74</v>
      </c>
      <c r="C25">
        <v>66</v>
      </c>
      <c r="D25">
        <v>74</v>
      </c>
      <c r="E25">
        <v>66</v>
      </c>
      <c r="F25">
        <v>74</v>
      </c>
      <c r="G25">
        <v>69</v>
      </c>
      <c r="H25" t="s">
        <v>8</v>
      </c>
    </row>
    <row r="26" spans="1:8" x14ac:dyDescent="0.2">
      <c r="A26">
        <v>69</v>
      </c>
      <c r="B26">
        <v>74</v>
      </c>
      <c r="C26">
        <v>70</v>
      </c>
      <c r="D26">
        <v>73</v>
      </c>
      <c r="E26">
        <v>70</v>
      </c>
      <c r="F26">
        <v>73</v>
      </c>
      <c r="G26">
        <v>71</v>
      </c>
      <c r="H26" t="s">
        <v>8</v>
      </c>
    </row>
    <row r="27" spans="1:8" x14ac:dyDescent="0.2">
      <c r="A27">
        <v>70</v>
      </c>
      <c r="B27">
        <v>72</v>
      </c>
      <c r="C27">
        <v>67</v>
      </c>
      <c r="D27">
        <v>69</v>
      </c>
      <c r="E27">
        <v>67</v>
      </c>
      <c r="F27">
        <v>69</v>
      </c>
      <c r="G27">
        <v>65</v>
      </c>
      <c r="H27" t="s">
        <v>8</v>
      </c>
    </row>
  </sheetData>
  <sortState xmlns:xlrd2="http://schemas.microsoft.com/office/spreadsheetml/2017/richdata2" ref="A2:H2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D67-1EA9-407E-951E-16DFDE991023}">
  <dimension ref="A1:I26"/>
  <sheetViews>
    <sheetView workbookViewId="0">
      <selection activeCell="L36" sqref="L36"/>
    </sheetView>
  </sheetViews>
  <sheetFormatPr baseColWidth="10" defaultColWidth="8.83203125" defaultRowHeight="15" x14ac:dyDescent="0.2"/>
  <cols>
    <col min="1" max="1" width="22.1640625" customWidth="1"/>
    <col min="2" max="2" width="11" customWidth="1"/>
    <col min="3" max="3" width="13.1640625" customWidth="1"/>
    <col min="4" max="4" width="10.33203125" customWidth="1"/>
    <col min="5" max="5" width="10.6640625" customWidth="1"/>
    <col min="6" max="6" width="11.1640625" customWidth="1"/>
    <col min="7" max="8" width="10.5" customWidth="1"/>
    <col min="9" max="9" width="11.83203125" customWidth="1"/>
  </cols>
  <sheetData>
    <row r="1" spans="1:9" x14ac:dyDescent="0.2">
      <c r="A1" t="s">
        <v>35</v>
      </c>
    </row>
    <row r="2" spans="1:9" ht="16" thickBot="1" x14ac:dyDescent="0.25"/>
    <row r="3" spans="1:9" x14ac:dyDescent="0.2">
      <c r="A3" s="5" t="s">
        <v>36</v>
      </c>
      <c r="B3" s="5"/>
    </row>
    <row r="4" spans="1:9" x14ac:dyDescent="0.2">
      <c r="A4" s="2" t="s">
        <v>37</v>
      </c>
      <c r="B4" s="2">
        <v>0.85636001432955267</v>
      </c>
    </row>
    <row r="5" spans="1:9" x14ac:dyDescent="0.2">
      <c r="A5" s="2" t="s">
        <v>38</v>
      </c>
      <c r="B5" s="2">
        <v>0.7333524741425117</v>
      </c>
    </row>
    <row r="6" spans="1:9" x14ac:dyDescent="0.2">
      <c r="A6" s="2" t="s">
        <v>39</v>
      </c>
      <c r="B6" s="2">
        <v>0.64914799229277853</v>
      </c>
    </row>
    <row r="7" spans="1:9" x14ac:dyDescent="0.2">
      <c r="A7" s="2" t="s">
        <v>10</v>
      </c>
      <c r="B7" s="2">
        <v>1.6076162060651631</v>
      </c>
    </row>
    <row r="8" spans="1:9" ht="16" thickBot="1" x14ac:dyDescent="0.25">
      <c r="A8" s="3" t="s">
        <v>40</v>
      </c>
      <c r="B8" s="3">
        <v>26</v>
      </c>
    </row>
    <row r="10" spans="1:9" ht="16" thickBot="1" x14ac:dyDescent="0.25">
      <c r="A10" t="s">
        <v>41</v>
      </c>
    </row>
    <row r="11" spans="1:9" x14ac:dyDescent="0.2">
      <c r="A11" s="4"/>
      <c r="B11" s="4" t="s">
        <v>46</v>
      </c>
      <c r="C11" s="4" t="s">
        <v>47</v>
      </c>
      <c r="D11" s="4" t="s">
        <v>48</v>
      </c>
      <c r="E11" s="4" t="s">
        <v>8</v>
      </c>
      <c r="F11" s="4" t="s">
        <v>49</v>
      </c>
    </row>
    <row r="12" spans="1:9" x14ac:dyDescent="0.2">
      <c r="A12" s="2" t="s">
        <v>42</v>
      </c>
      <c r="B12" s="2">
        <v>6</v>
      </c>
      <c r="C12" s="2">
        <v>135.04967869978256</v>
      </c>
      <c r="D12" s="2">
        <v>22.508279783297095</v>
      </c>
      <c r="E12" s="2">
        <v>8.7091857586774726</v>
      </c>
      <c r="F12" s="2">
        <v>1.2242219900086742E-4</v>
      </c>
    </row>
    <row r="13" spans="1:9" x14ac:dyDescent="0.2">
      <c r="A13" s="2" t="s">
        <v>43</v>
      </c>
      <c r="B13" s="2">
        <v>19</v>
      </c>
      <c r="C13" s="2">
        <v>49.104167454063621</v>
      </c>
      <c r="D13" s="2">
        <v>2.5844298660033487</v>
      </c>
      <c r="E13" s="2"/>
      <c r="F13" s="2"/>
    </row>
    <row r="14" spans="1:9" ht="16" thickBot="1" x14ac:dyDescent="0.25">
      <c r="A14" s="3" t="s">
        <v>44</v>
      </c>
      <c r="B14" s="3">
        <v>25</v>
      </c>
      <c r="C14" s="3">
        <v>184.15384615384619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50</v>
      </c>
      <c r="C16" s="4" t="s">
        <v>10</v>
      </c>
      <c r="D16" s="4" t="s">
        <v>51</v>
      </c>
      <c r="E16" s="4" t="s">
        <v>52</v>
      </c>
      <c r="F16" s="4" t="s">
        <v>53</v>
      </c>
      <c r="G16" s="4" t="s">
        <v>54</v>
      </c>
      <c r="H16" s="4" t="s">
        <v>55</v>
      </c>
      <c r="I16" s="4" t="s">
        <v>56</v>
      </c>
    </row>
    <row r="17" spans="1:9" x14ac:dyDescent="0.2">
      <c r="A17" s="2" t="s">
        <v>45</v>
      </c>
      <c r="B17" s="2">
        <v>9.4605741935945638</v>
      </c>
      <c r="C17" s="2">
        <v>10.385199151107543</v>
      </c>
      <c r="D17" s="2">
        <v>0.9109670460759175</v>
      </c>
      <c r="E17" s="2">
        <v>0.37372588507660598</v>
      </c>
      <c r="F17" s="2">
        <v>-12.27589743949428</v>
      </c>
      <c r="G17" s="2">
        <v>31.197045826683407</v>
      </c>
      <c r="H17" s="2">
        <v>-12.27589743949428</v>
      </c>
      <c r="I17" s="2">
        <v>31.197045826683407</v>
      </c>
    </row>
    <row r="18" spans="1:9" x14ac:dyDescent="0.2">
      <c r="A18" s="2" t="s">
        <v>1</v>
      </c>
      <c r="B18" s="2">
        <v>0.67491178440281141</v>
      </c>
      <c r="C18" s="2">
        <v>0.15007147209894359</v>
      </c>
      <c r="D18" s="2">
        <v>4.4972690343027724</v>
      </c>
      <c r="E18" s="2">
        <v>2.4670872032221035E-4</v>
      </c>
      <c r="F18" s="2">
        <v>0.36080858341925698</v>
      </c>
      <c r="G18" s="2">
        <v>0.9890149853863659</v>
      </c>
      <c r="H18" s="2">
        <v>0.36080858341925698</v>
      </c>
      <c r="I18" s="2">
        <v>0.9890149853863659</v>
      </c>
    </row>
    <row r="19" spans="1:9" x14ac:dyDescent="0.2">
      <c r="A19" s="2" t="s">
        <v>2</v>
      </c>
      <c r="B19" s="2">
        <v>0.23937408867192889</v>
      </c>
      <c r="C19" s="2">
        <v>0.15725835486693895</v>
      </c>
      <c r="D19" s="2">
        <v>1.522170881632779</v>
      </c>
      <c r="E19" s="2">
        <v>0.14443607664394656</v>
      </c>
      <c r="F19" s="2">
        <v>-8.977143082125244E-2</v>
      </c>
      <c r="G19" s="2">
        <v>0.56851960816511027</v>
      </c>
      <c r="H19" s="2">
        <v>-8.977143082125244E-2</v>
      </c>
      <c r="I19" s="2">
        <v>0.56851960816511027</v>
      </c>
    </row>
    <row r="20" spans="1:9" x14ac:dyDescent="0.2">
      <c r="A20" s="2" t="s">
        <v>3</v>
      </c>
      <c r="B20" s="2">
        <v>-0.41015974494679974</v>
      </c>
      <c r="C20" s="2">
        <v>0.14020690175627204</v>
      </c>
      <c r="D20" s="2">
        <v>-2.9253891200006605</v>
      </c>
      <c r="E20" s="2">
        <v>8.6801546077885251E-3</v>
      </c>
      <c r="F20" s="2">
        <v>-0.70361616291673978</v>
      </c>
      <c r="G20" s="2">
        <v>-0.1167033269768597</v>
      </c>
      <c r="H20" s="2">
        <v>-0.70361616291673978</v>
      </c>
      <c r="I20" s="2">
        <v>-0.1167033269768597</v>
      </c>
    </row>
    <row r="21" spans="1:9" x14ac:dyDescent="0.2">
      <c r="A21" s="2" t="s">
        <v>4</v>
      </c>
      <c r="B21" s="2">
        <v>6.8344281124700909E-2</v>
      </c>
      <c r="C21" s="2">
        <v>0.14776796798452563</v>
      </c>
      <c r="D21" s="2">
        <v>0.46251080025583063</v>
      </c>
      <c r="E21" s="2">
        <v>0.64896791439370594</v>
      </c>
      <c r="F21" s="2">
        <v>-0.24093763033794818</v>
      </c>
      <c r="G21" s="2">
        <v>0.37762619258735003</v>
      </c>
      <c r="H21" s="2">
        <v>-0.24093763033794818</v>
      </c>
      <c r="I21" s="2">
        <v>0.37762619258735003</v>
      </c>
    </row>
    <row r="22" spans="1:9" x14ac:dyDescent="0.2">
      <c r="A22" s="2" t="s">
        <v>5</v>
      </c>
      <c r="B22" s="2">
        <v>5.3475017053135787E-2</v>
      </c>
      <c r="C22" s="2">
        <v>0.10053428471128041</v>
      </c>
      <c r="D22" s="2">
        <v>0.53190826598814644</v>
      </c>
      <c r="E22" s="2">
        <v>0.60095440548205059</v>
      </c>
      <c r="F22" s="2">
        <v>-0.15694565914030767</v>
      </c>
      <c r="G22" s="2">
        <v>0.26389569324657924</v>
      </c>
      <c r="H22" s="2">
        <v>-0.15694565914030767</v>
      </c>
      <c r="I22" s="2">
        <v>0.26389569324657924</v>
      </c>
    </row>
    <row r="23" spans="1:9" ht="16" thickBot="1" x14ac:dyDescent="0.25">
      <c r="A23" s="3" t="s">
        <v>6</v>
      </c>
      <c r="B23" s="3">
        <v>0.20846432348646962</v>
      </c>
      <c r="C23" s="3">
        <v>0.14546627202550183</v>
      </c>
      <c r="D23" s="3">
        <v>1.4330766890755511</v>
      </c>
      <c r="E23" s="3">
        <v>0.16808626188638284</v>
      </c>
      <c r="F23" s="3">
        <v>-9.6000082968008299E-2</v>
      </c>
      <c r="G23" s="3">
        <v>0.51292872994094751</v>
      </c>
      <c r="H23" s="3">
        <v>-9.6000082968008299E-2</v>
      </c>
      <c r="I23" s="3">
        <v>0.51292872994094751</v>
      </c>
    </row>
    <row r="24" spans="1:9" x14ac:dyDescent="0.2">
      <c r="F24" t="s">
        <v>86</v>
      </c>
    </row>
    <row r="25" spans="1:9" x14ac:dyDescent="0.2">
      <c r="D25" t="s">
        <v>84</v>
      </c>
    </row>
    <row r="26" spans="1:9" x14ac:dyDescent="0.2">
      <c r="E26" t="s">
        <v>89</v>
      </c>
      <c r="F26">
        <f>MAX(E18:E23)</f>
        <v>0.64896791439370594</v>
      </c>
      <c r="G26" t="s">
        <v>85</v>
      </c>
      <c r="H26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D97A-E37B-40A4-BB2A-7CAD0E87519B}">
  <dimension ref="A1:I25"/>
  <sheetViews>
    <sheetView workbookViewId="0">
      <selection activeCell="G36" sqref="G36"/>
    </sheetView>
  </sheetViews>
  <sheetFormatPr baseColWidth="10" defaultColWidth="8.83203125" defaultRowHeight="15" x14ac:dyDescent="0.2"/>
  <cols>
    <col min="1" max="1" width="25.5" customWidth="1"/>
    <col min="2" max="2" width="12.1640625" customWidth="1"/>
    <col min="3" max="3" width="14.1640625" customWidth="1"/>
    <col min="6" max="6" width="14.83203125" customWidth="1"/>
    <col min="7" max="7" width="11.5" customWidth="1"/>
    <col min="8" max="8" width="12.1640625" customWidth="1"/>
    <col min="9" max="9" width="12" customWidth="1"/>
  </cols>
  <sheetData>
    <row r="1" spans="1:9" x14ac:dyDescent="0.2">
      <c r="A1" t="s">
        <v>35</v>
      </c>
    </row>
    <row r="2" spans="1:9" ht="16" thickBot="1" x14ac:dyDescent="0.25"/>
    <row r="3" spans="1:9" x14ac:dyDescent="0.2">
      <c r="A3" s="5" t="s">
        <v>36</v>
      </c>
      <c r="B3" s="5"/>
    </row>
    <row r="4" spans="1:9" x14ac:dyDescent="0.2">
      <c r="A4" s="2" t="s">
        <v>37</v>
      </c>
      <c r="B4" s="2">
        <v>0.8546053805389634</v>
      </c>
    </row>
    <row r="5" spans="1:9" x14ac:dyDescent="0.2">
      <c r="A5" s="2" t="s">
        <v>38</v>
      </c>
      <c r="B5" s="2">
        <v>0.73035035644614643</v>
      </c>
    </row>
    <row r="6" spans="1:9" x14ac:dyDescent="0.2">
      <c r="A6" s="2" t="s">
        <v>39</v>
      </c>
      <c r="B6" s="2">
        <v>0.66293794555768293</v>
      </c>
    </row>
    <row r="7" spans="1:9" x14ac:dyDescent="0.2">
      <c r="A7" s="2" t="s">
        <v>10</v>
      </c>
      <c r="B7" s="2">
        <v>1.5757064919339485</v>
      </c>
    </row>
    <row r="8" spans="1:9" ht="16" thickBot="1" x14ac:dyDescent="0.25">
      <c r="A8" s="3" t="s">
        <v>40</v>
      </c>
      <c r="B8" s="3">
        <v>26</v>
      </c>
    </row>
    <row r="10" spans="1:9" ht="16" thickBot="1" x14ac:dyDescent="0.25">
      <c r="A10" t="s">
        <v>41</v>
      </c>
    </row>
    <row r="11" spans="1:9" x14ac:dyDescent="0.2">
      <c r="A11" s="4"/>
      <c r="B11" s="4" t="s">
        <v>46</v>
      </c>
      <c r="C11" s="4" t="s">
        <v>47</v>
      </c>
      <c r="D11" s="4" t="s">
        <v>48</v>
      </c>
      <c r="E11" s="4" t="s">
        <v>8</v>
      </c>
      <c r="F11" s="4" t="s">
        <v>49</v>
      </c>
    </row>
    <row r="12" spans="1:9" x14ac:dyDescent="0.2">
      <c r="A12" s="2" t="s">
        <v>42</v>
      </c>
      <c r="B12" s="2">
        <v>5</v>
      </c>
      <c r="C12" s="2">
        <v>134.49682717939038</v>
      </c>
      <c r="D12" s="2">
        <v>26.899365435878074</v>
      </c>
      <c r="E12" s="2">
        <v>10.834063740199726</v>
      </c>
      <c r="F12" s="2">
        <v>3.7824058553280777E-5</v>
      </c>
    </row>
    <row r="13" spans="1:9" x14ac:dyDescent="0.2">
      <c r="A13" s="2" t="s">
        <v>43</v>
      </c>
      <c r="B13" s="2">
        <v>20</v>
      </c>
      <c r="C13" s="2">
        <v>49.657018974455809</v>
      </c>
      <c r="D13" s="2">
        <v>2.4828509487227906</v>
      </c>
      <c r="E13" s="2"/>
      <c r="F13" s="2"/>
    </row>
    <row r="14" spans="1:9" ht="16" thickBot="1" x14ac:dyDescent="0.25">
      <c r="A14" s="3" t="s">
        <v>44</v>
      </c>
      <c r="B14" s="3">
        <v>25</v>
      </c>
      <c r="C14" s="3">
        <v>184.15384615384619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50</v>
      </c>
      <c r="C16" s="4" t="s">
        <v>10</v>
      </c>
      <c r="D16" s="4" t="s">
        <v>51</v>
      </c>
      <c r="E16" s="4" t="s">
        <v>52</v>
      </c>
      <c r="F16" s="4" t="s">
        <v>53</v>
      </c>
      <c r="G16" s="4" t="s">
        <v>54</v>
      </c>
      <c r="H16" s="4" t="s">
        <v>55</v>
      </c>
      <c r="I16" s="4" t="s">
        <v>56</v>
      </c>
    </row>
    <row r="17" spans="1:9" x14ac:dyDescent="0.2">
      <c r="A17" s="2" t="s">
        <v>45</v>
      </c>
      <c r="B17" s="2">
        <v>8.4933619851034123</v>
      </c>
      <c r="C17" s="2">
        <v>9.9705562889831949</v>
      </c>
      <c r="D17" s="2">
        <v>0.85184434438106682</v>
      </c>
      <c r="E17" s="2">
        <v>0.40438562008060641</v>
      </c>
      <c r="F17" s="2">
        <v>-12.304853982622323</v>
      </c>
      <c r="G17" s="2">
        <v>29.291577952829147</v>
      </c>
      <c r="H17" s="2">
        <v>-12.304853982622323</v>
      </c>
      <c r="I17" s="2">
        <v>29.291577952829147</v>
      </c>
    </row>
    <row r="18" spans="1:9" x14ac:dyDescent="0.2">
      <c r="A18" s="2" t="s">
        <v>1</v>
      </c>
      <c r="B18" s="2">
        <v>0.6810516484217809</v>
      </c>
      <c r="C18" s="2">
        <v>0.14651606913203116</v>
      </c>
      <c r="D18" s="2">
        <v>4.6483068543700794</v>
      </c>
      <c r="E18" s="2">
        <v>1.5493897245515443E-4</v>
      </c>
      <c r="F18" s="2">
        <v>0.37542448377528542</v>
      </c>
      <c r="G18" s="2">
        <v>0.98667881306827643</v>
      </c>
      <c r="H18" s="2">
        <v>0.37542448377528542</v>
      </c>
      <c r="I18" s="2">
        <v>0.98667881306827643</v>
      </c>
    </row>
    <row r="19" spans="1:9" x14ac:dyDescent="0.2">
      <c r="A19" s="2" t="s">
        <v>2</v>
      </c>
      <c r="B19" s="2">
        <v>0.26884162073254625</v>
      </c>
      <c r="C19" s="2">
        <v>0.14092020386946422</v>
      </c>
      <c r="D19" s="2">
        <v>1.9077578186132693</v>
      </c>
      <c r="E19" s="2">
        <v>7.0884983546553287E-2</v>
      </c>
      <c r="F19" s="2">
        <v>-2.5112773520409803E-2</v>
      </c>
      <c r="G19" s="2">
        <v>0.56279601498550225</v>
      </c>
      <c r="H19" s="2">
        <v>-2.5112773520409803E-2</v>
      </c>
      <c r="I19" s="2">
        <v>0.56279601498550225</v>
      </c>
    </row>
    <row r="20" spans="1:9" x14ac:dyDescent="0.2">
      <c r="A20" s="2" t="s">
        <v>3</v>
      </c>
      <c r="B20" s="2">
        <v>-0.38306627092652812</v>
      </c>
      <c r="C20" s="2">
        <v>0.12485469349895548</v>
      </c>
      <c r="D20" s="2">
        <v>-3.0680966825627007</v>
      </c>
      <c r="E20" s="2">
        <v>6.067898522184003E-3</v>
      </c>
      <c r="F20" s="2">
        <v>-0.64350859778493219</v>
      </c>
      <c r="G20" s="2">
        <v>-0.12262394406812399</v>
      </c>
      <c r="H20" s="2">
        <v>-0.64350859778493219</v>
      </c>
      <c r="I20" s="2">
        <v>-0.12262394406812399</v>
      </c>
    </row>
    <row r="21" spans="1:9" x14ac:dyDescent="0.2">
      <c r="A21" s="2" t="s">
        <v>6</v>
      </c>
      <c r="B21" s="2">
        <v>0.22431580295499182</v>
      </c>
      <c r="C21" s="2">
        <v>0.13856512557746178</v>
      </c>
      <c r="D21" s="2">
        <v>1.6188474698822612</v>
      </c>
      <c r="E21" s="2">
        <v>0.12114253910784369</v>
      </c>
      <c r="F21" s="2">
        <v>-6.4725984065397812E-2</v>
      </c>
      <c r="G21" s="2">
        <v>0.5133575899753815</v>
      </c>
      <c r="H21" s="2">
        <v>-6.4725984065397812E-2</v>
      </c>
      <c r="I21" s="2">
        <v>0.5133575899753815</v>
      </c>
    </row>
    <row r="22" spans="1:9" ht="16" thickBot="1" x14ac:dyDescent="0.25">
      <c r="A22" s="3" t="s">
        <v>5</v>
      </c>
      <c r="B22" s="3">
        <v>5.4416788437206876E-2</v>
      </c>
      <c r="C22" s="3">
        <v>9.8518557481422714E-2</v>
      </c>
      <c r="D22" s="3">
        <v>0.55235064162879211</v>
      </c>
      <c r="E22" s="3">
        <v>0.58682858123300685</v>
      </c>
      <c r="F22" s="3">
        <v>-0.15108932134640191</v>
      </c>
      <c r="G22" s="3">
        <v>0.25992289822081566</v>
      </c>
      <c r="H22" s="3">
        <v>-0.15108932134640191</v>
      </c>
      <c r="I22" s="3">
        <v>0.25992289822081566</v>
      </c>
    </row>
    <row r="23" spans="1:9" x14ac:dyDescent="0.2">
      <c r="F23" t="s">
        <v>86</v>
      </c>
    </row>
    <row r="24" spans="1:9" x14ac:dyDescent="0.2">
      <c r="D24" t="s">
        <v>84</v>
      </c>
    </row>
    <row r="25" spans="1:9" x14ac:dyDescent="0.2">
      <c r="E25" t="s">
        <v>88</v>
      </c>
      <c r="F25">
        <f>MAX(E18:E22)</f>
        <v>0.58682858123300685</v>
      </c>
      <c r="G25" t="s">
        <v>85</v>
      </c>
      <c r="H2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1A31-1C3C-414D-B427-C7D4DD9425B1}">
  <dimension ref="A1:I24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9.1640625" customWidth="1"/>
    <col min="2" max="2" width="12.1640625" customWidth="1"/>
    <col min="3" max="3" width="14.1640625" customWidth="1"/>
    <col min="4" max="4" width="11.6640625" customWidth="1"/>
    <col min="5" max="5" width="12.5" customWidth="1"/>
    <col min="6" max="6" width="11.33203125" customWidth="1"/>
    <col min="7" max="7" width="12.1640625" customWidth="1"/>
    <col min="8" max="8" width="13.83203125" customWidth="1"/>
    <col min="9" max="9" width="14.33203125" customWidth="1"/>
  </cols>
  <sheetData>
    <row r="1" spans="1:9" x14ac:dyDescent="0.2">
      <c r="A1" t="s">
        <v>35</v>
      </c>
    </row>
    <row r="2" spans="1:9" ht="16" thickBot="1" x14ac:dyDescent="0.25"/>
    <row r="3" spans="1:9" x14ac:dyDescent="0.2">
      <c r="A3" s="5" t="s">
        <v>36</v>
      </c>
      <c r="B3" s="5"/>
    </row>
    <row r="4" spans="1:9" x14ac:dyDescent="0.2">
      <c r="A4" s="2" t="s">
        <v>37</v>
      </c>
      <c r="B4" s="2">
        <v>0.85219538214981516</v>
      </c>
    </row>
    <row r="5" spans="1:9" x14ac:dyDescent="0.2">
      <c r="A5" s="2" t="s">
        <v>38</v>
      </c>
      <c r="B5" s="2">
        <v>0.72623696935746951</v>
      </c>
    </row>
    <row r="6" spans="1:9" x14ac:dyDescent="0.2">
      <c r="A6" s="2" t="s">
        <v>39</v>
      </c>
      <c r="B6" s="2">
        <v>0.67409163018746365</v>
      </c>
    </row>
    <row r="7" spans="1:9" x14ac:dyDescent="0.2">
      <c r="A7" s="2" t="s">
        <v>10</v>
      </c>
      <c r="B7" s="2">
        <v>1.5494164036140652</v>
      </c>
    </row>
    <row r="8" spans="1:9" ht="16" thickBot="1" x14ac:dyDescent="0.25">
      <c r="A8" s="3" t="s">
        <v>40</v>
      </c>
      <c r="B8" s="3">
        <v>26</v>
      </c>
    </row>
    <row r="10" spans="1:9" ht="16" thickBot="1" x14ac:dyDescent="0.25">
      <c r="A10" t="s">
        <v>41</v>
      </c>
    </row>
    <row r="11" spans="1:9" x14ac:dyDescent="0.2">
      <c r="A11" s="4"/>
      <c r="B11" s="4" t="s">
        <v>46</v>
      </c>
      <c r="C11" s="4" t="s">
        <v>47</v>
      </c>
      <c r="D11" s="4" t="s">
        <v>48</v>
      </c>
      <c r="E11" s="4" t="s">
        <v>8</v>
      </c>
      <c r="F11" s="4" t="s">
        <v>49</v>
      </c>
    </row>
    <row r="12" spans="1:9" x14ac:dyDescent="0.2">
      <c r="A12" s="2" t="s">
        <v>42</v>
      </c>
      <c r="B12" s="2">
        <v>4</v>
      </c>
      <c r="C12" s="2">
        <v>133.73933112629095</v>
      </c>
      <c r="D12" s="2">
        <v>33.434832781572737</v>
      </c>
      <c r="E12" s="2">
        <v>13.927169348535063</v>
      </c>
      <c r="F12" s="2">
        <v>1.067134312249967E-5</v>
      </c>
    </row>
    <row r="13" spans="1:9" x14ac:dyDescent="0.2">
      <c r="A13" s="2" t="s">
        <v>43</v>
      </c>
      <c r="B13" s="2">
        <v>21</v>
      </c>
      <c r="C13" s="2">
        <v>50.414515027555225</v>
      </c>
      <c r="D13" s="2">
        <v>2.400691191788344</v>
      </c>
      <c r="E13" s="2"/>
      <c r="F13" s="2"/>
    </row>
    <row r="14" spans="1:9" ht="16" thickBot="1" x14ac:dyDescent="0.25">
      <c r="A14" s="3" t="s">
        <v>44</v>
      </c>
      <c r="B14" s="3">
        <v>25</v>
      </c>
      <c r="C14" s="3">
        <v>184.15384615384619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50</v>
      </c>
      <c r="C16" s="4" t="s">
        <v>10</v>
      </c>
      <c r="D16" s="4" t="s">
        <v>51</v>
      </c>
      <c r="E16" s="4" t="s">
        <v>52</v>
      </c>
      <c r="F16" s="4" t="s">
        <v>53</v>
      </c>
      <c r="G16" s="4" t="s">
        <v>54</v>
      </c>
      <c r="H16" s="4" t="s">
        <v>55</v>
      </c>
      <c r="I16" s="4" t="s">
        <v>56</v>
      </c>
    </row>
    <row r="17" spans="1:9" x14ac:dyDescent="0.2">
      <c r="A17" s="2" t="s">
        <v>45</v>
      </c>
      <c r="B17" s="2">
        <v>9.8567557175940141</v>
      </c>
      <c r="C17" s="2">
        <v>9.4990121758186934</v>
      </c>
      <c r="D17" s="2">
        <v>1.0376611309843371</v>
      </c>
      <c r="E17" s="2">
        <v>0.31122908747377365</v>
      </c>
      <c r="F17" s="2">
        <v>-9.8975215144753452</v>
      </c>
      <c r="G17" s="2">
        <v>29.611032949663375</v>
      </c>
      <c r="H17" s="2">
        <v>-9.8975215144753452</v>
      </c>
      <c r="I17" s="2">
        <v>29.611032949663375</v>
      </c>
    </row>
    <row r="18" spans="1:9" x14ac:dyDescent="0.2">
      <c r="A18" s="2" t="s">
        <v>1</v>
      </c>
      <c r="B18" s="2">
        <v>0.68026018317723946</v>
      </c>
      <c r="C18" s="2">
        <v>0.14406461189497735</v>
      </c>
      <c r="D18" s="2">
        <v>4.7219103583407911</v>
      </c>
      <c r="E18" s="2">
        <v>1.1586676740073114E-4</v>
      </c>
      <c r="F18" s="2">
        <v>0.38066142174512457</v>
      </c>
      <c r="G18" s="2">
        <v>0.97985894460935441</v>
      </c>
      <c r="H18" s="2">
        <v>0.38066142174512457</v>
      </c>
      <c r="I18" s="2">
        <v>0.97985894460935441</v>
      </c>
    </row>
    <row r="19" spans="1:9" x14ac:dyDescent="0.2">
      <c r="A19" s="2" t="s">
        <v>2</v>
      </c>
      <c r="B19" s="2">
        <v>0.28900892491578756</v>
      </c>
      <c r="C19" s="2">
        <v>0.13383711017919225</v>
      </c>
      <c r="D19" s="2">
        <v>2.1594079887770916</v>
      </c>
      <c r="E19" s="2">
        <v>4.2535995881760678E-2</v>
      </c>
      <c r="F19" s="2">
        <v>1.0679417648795431E-2</v>
      </c>
      <c r="G19" s="2">
        <v>0.56733843218277968</v>
      </c>
      <c r="H19" s="2">
        <v>1.0679417648795431E-2</v>
      </c>
      <c r="I19" s="2">
        <v>0.56733843218277968</v>
      </c>
    </row>
    <row r="20" spans="1:9" x14ac:dyDescent="0.2">
      <c r="A20" s="2" t="s">
        <v>3</v>
      </c>
      <c r="B20" s="2">
        <v>-0.3765537021109629</v>
      </c>
      <c r="C20" s="2">
        <v>0.12222287708106519</v>
      </c>
      <c r="D20" s="2">
        <v>-3.080877419218425</v>
      </c>
      <c r="E20" s="2">
        <v>5.6670893609030663E-3</v>
      </c>
      <c r="F20" s="2">
        <v>-0.63073008943119557</v>
      </c>
      <c r="G20" s="2">
        <v>-0.12237731479073027</v>
      </c>
      <c r="H20" s="2">
        <v>-0.63073008943119557</v>
      </c>
      <c r="I20" s="2">
        <v>-0.12237731479073027</v>
      </c>
    </row>
    <row r="21" spans="1:9" ht="16" thickBot="1" x14ac:dyDescent="0.25">
      <c r="A21" s="3" t="s">
        <v>6</v>
      </c>
      <c r="B21" s="3">
        <v>0.23504972863316523</v>
      </c>
      <c r="C21" s="3">
        <v>0.13490658854853868</v>
      </c>
      <c r="D21" s="3">
        <v>1.742314672411982</v>
      </c>
      <c r="E21" s="3">
        <v>9.6081484844832171E-2</v>
      </c>
      <c r="F21" s="3">
        <v>-4.5503880657356527E-2</v>
      </c>
      <c r="G21" s="3">
        <v>0.51560333792368696</v>
      </c>
      <c r="H21" s="3">
        <v>-4.5503880657356527E-2</v>
      </c>
      <c r="I21" s="3">
        <v>0.51560333792368696</v>
      </c>
    </row>
    <row r="22" spans="1:9" x14ac:dyDescent="0.2">
      <c r="F22" t="s">
        <v>86</v>
      </c>
    </row>
    <row r="23" spans="1:9" x14ac:dyDescent="0.2">
      <c r="D23" t="s">
        <v>84</v>
      </c>
    </row>
    <row r="24" spans="1:9" x14ac:dyDescent="0.2">
      <c r="E24" t="s">
        <v>87</v>
      </c>
      <c r="F24">
        <f>MAX(E18:E21)</f>
        <v>9.6081484844832171E-2</v>
      </c>
      <c r="G24" t="s">
        <v>85</v>
      </c>
      <c r="H24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5E2E-35A1-4781-BBA5-2D77FA281D7A}">
  <dimension ref="A1:I25"/>
  <sheetViews>
    <sheetView workbookViewId="0">
      <selection activeCell="L27" sqref="L27"/>
    </sheetView>
  </sheetViews>
  <sheetFormatPr baseColWidth="10" defaultColWidth="8.83203125" defaultRowHeight="15" x14ac:dyDescent="0.2"/>
  <cols>
    <col min="2" max="2" width="12.5" customWidth="1"/>
    <col min="3" max="3" width="13.6640625" customWidth="1"/>
    <col min="4" max="4" width="12.1640625" customWidth="1"/>
    <col min="5" max="5" width="12.83203125" customWidth="1"/>
    <col min="6" max="6" width="13.83203125" customWidth="1"/>
    <col min="7" max="7" width="13.1640625" customWidth="1"/>
    <col min="8" max="9" width="13.6640625" customWidth="1"/>
  </cols>
  <sheetData>
    <row r="1" spans="1:9" x14ac:dyDescent="0.2">
      <c r="A1" t="s">
        <v>35</v>
      </c>
    </row>
    <row r="2" spans="1:9" ht="16" thickBot="1" x14ac:dyDescent="0.25"/>
    <row r="3" spans="1:9" x14ac:dyDescent="0.2">
      <c r="A3" s="5" t="s">
        <v>36</v>
      </c>
      <c r="B3" s="5"/>
      <c r="E3" t="s">
        <v>92</v>
      </c>
    </row>
    <row r="4" spans="1:9" x14ac:dyDescent="0.2">
      <c r="A4" s="2" t="s">
        <v>37</v>
      </c>
      <c r="B4" s="2">
        <v>0.82865136446877374</v>
      </c>
    </row>
    <row r="5" spans="1:9" x14ac:dyDescent="0.2">
      <c r="A5" s="2" t="s">
        <v>38</v>
      </c>
      <c r="B5" s="11">
        <v>0.68666308383596053</v>
      </c>
      <c r="C5" t="s">
        <v>102</v>
      </c>
    </row>
    <row r="6" spans="1:9" x14ac:dyDescent="0.2">
      <c r="A6" s="2" t="s">
        <v>39</v>
      </c>
      <c r="B6" s="2">
        <v>0.64393532254086416</v>
      </c>
    </row>
    <row r="7" spans="1:9" x14ac:dyDescent="0.2">
      <c r="A7" s="2" t="s">
        <v>10</v>
      </c>
      <c r="B7" s="2">
        <v>1.6195144930951195</v>
      </c>
      <c r="E7" t="s">
        <v>103</v>
      </c>
    </row>
    <row r="8" spans="1:9" ht="16" thickBot="1" x14ac:dyDescent="0.25">
      <c r="A8" s="3" t="s">
        <v>40</v>
      </c>
      <c r="B8" s="3">
        <v>26</v>
      </c>
      <c r="E8" t="s">
        <v>91</v>
      </c>
    </row>
    <row r="10" spans="1:9" ht="16" thickBot="1" x14ac:dyDescent="0.25">
      <c r="A10" t="s">
        <v>41</v>
      </c>
    </row>
    <row r="11" spans="1:9" x14ac:dyDescent="0.2">
      <c r="A11" s="4"/>
      <c r="B11" s="4" t="s">
        <v>46</v>
      </c>
      <c r="C11" s="4" t="s">
        <v>47</v>
      </c>
      <c r="D11" s="4" t="s">
        <v>48</v>
      </c>
      <c r="E11" s="4" t="s">
        <v>8</v>
      </c>
      <c r="F11" s="4" t="s">
        <v>49</v>
      </c>
    </row>
    <row r="12" spans="1:9" x14ac:dyDescent="0.2">
      <c r="A12" s="2" t="s">
        <v>42</v>
      </c>
      <c r="B12" s="2">
        <v>3</v>
      </c>
      <c r="C12" s="2">
        <v>126.45164790025306</v>
      </c>
      <c r="D12" s="2">
        <v>42.150549300084357</v>
      </c>
      <c r="E12" s="2">
        <v>16.070654371371578</v>
      </c>
      <c r="F12" s="2">
        <v>9.333966087600428E-6</v>
      </c>
    </row>
    <row r="13" spans="1:9" x14ac:dyDescent="0.2">
      <c r="A13" s="2" t="s">
        <v>43</v>
      </c>
      <c r="B13" s="2">
        <v>22</v>
      </c>
      <c r="C13" s="2">
        <v>57.702198253593124</v>
      </c>
      <c r="D13" s="2">
        <v>2.6228271933451421</v>
      </c>
      <c r="E13" s="2"/>
      <c r="F13" s="2"/>
    </row>
    <row r="14" spans="1:9" ht="16" thickBot="1" x14ac:dyDescent="0.25">
      <c r="A14" s="3" t="s">
        <v>44</v>
      </c>
      <c r="B14" s="3">
        <v>25</v>
      </c>
      <c r="C14" s="3">
        <v>184.15384615384619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50</v>
      </c>
      <c r="C16" s="4" t="s">
        <v>10</v>
      </c>
      <c r="D16" s="4" t="s">
        <v>51</v>
      </c>
      <c r="E16" s="4" t="s">
        <v>52</v>
      </c>
      <c r="F16" s="4" t="s">
        <v>53</v>
      </c>
      <c r="G16" s="4" t="s">
        <v>54</v>
      </c>
      <c r="H16" s="4" t="s">
        <v>55</v>
      </c>
      <c r="I16" s="4" t="s">
        <v>56</v>
      </c>
    </row>
    <row r="17" spans="1:9" x14ac:dyDescent="0.2">
      <c r="A17" s="2" t="s">
        <v>45</v>
      </c>
      <c r="B17" s="2">
        <v>14.683228529032775</v>
      </c>
      <c r="C17" s="2">
        <v>9.4971863767973712</v>
      </c>
      <c r="D17" s="2">
        <v>1.5460609012481268</v>
      </c>
      <c r="E17" s="2">
        <v>0.13635478595415004</v>
      </c>
      <c r="F17" s="2">
        <v>-5.0127305186723099</v>
      </c>
      <c r="G17" s="2">
        <v>34.379187576737863</v>
      </c>
      <c r="H17" s="2">
        <v>-5.0127305186723099</v>
      </c>
      <c r="I17" s="2">
        <v>34.379187576737863</v>
      </c>
    </row>
    <row r="18" spans="1:9" x14ac:dyDescent="0.2">
      <c r="A18" s="2" t="s">
        <v>1</v>
      </c>
      <c r="B18" s="2">
        <v>0.73989830067675444</v>
      </c>
      <c r="C18" s="2">
        <v>0.14627024239235137</v>
      </c>
      <c r="D18" s="2">
        <v>5.0584335444804358</v>
      </c>
      <c r="E18" s="2">
        <v>4.5738115403457117E-5</v>
      </c>
      <c r="F18" s="2">
        <v>0.43655238434346322</v>
      </c>
      <c r="G18" s="2">
        <v>1.0432442170100455</v>
      </c>
      <c r="H18" s="2">
        <v>0.43655238434346322</v>
      </c>
      <c r="I18" s="2">
        <v>1.0432442170100455</v>
      </c>
    </row>
    <row r="19" spans="1:9" x14ac:dyDescent="0.2">
      <c r="A19" s="2" t="s">
        <v>2</v>
      </c>
      <c r="B19" s="2">
        <v>0.37988914116296929</v>
      </c>
      <c r="C19" s="2">
        <v>0.12883060392750875</v>
      </c>
      <c r="D19" s="2">
        <v>2.9487492069565069</v>
      </c>
      <c r="E19" s="2">
        <v>7.4241904069240168E-3</v>
      </c>
      <c r="F19" s="2">
        <v>0.11271082135589827</v>
      </c>
      <c r="G19" s="2">
        <v>0.64706746097004031</v>
      </c>
      <c r="H19" s="2">
        <v>0.11271082135589827</v>
      </c>
      <c r="I19" s="2">
        <v>0.64706746097004031</v>
      </c>
    </row>
    <row r="20" spans="1:9" ht="16" thickBot="1" x14ac:dyDescent="0.25">
      <c r="A20" s="3" t="s">
        <v>3</v>
      </c>
      <c r="B20" s="3">
        <v>-0.37410280988941397</v>
      </c>
      <c r="C20" s="3">
        <v>0.12774397513737465</v>
      </c>
      <c r="D20" s="3">
        <v>-2.9285358427832495</v>
      </c>
      <c r="E20" s="3">
        <v>7.7781330213322576E-3</v>
      </c>
      <c r="F20" s="3">
        <v>-0.63902759951381671</v>
      </c>
      <c r="G20" s="3">
        <v>-0.10917802026501122</v>
      </c>
      <c r="H20" s="3">
        <v>-0.63902759951381671</v>
      </c>
      <c r="I20" s="3">
        <v>-0.10917802026501122</v>
      </c>
    </row>
    <row r="21" spans="1:9" x14ac:dyDescent="0.2">
      <c r="F21" t="s">
        <v>86</v>
      </c>
    </row>
    <row r="22" spans="1:9" x14ac:dyDescent="0.2">
      <c r="D22" t="s">
        <v>84</v>
      </c>
    </row>
    <row r="23" spans="1:9" x14ac:dyDescent="0.2">
      <c r="E23" t="s">
        <v>87</v>
      </c>
      <c r="F23">
        <f>MAX(E18:E20)</f>
        <v>7.7781330213322576E-3</v>
      </c>
      <c r="G23" t="s">
        <v>90</v>
      </c>
      <c r="H23" t="s">
        <v>100</v>
      </c>
    </row>
    <row r="25" spans="1:9" x14ac:dyDescent="0.2">
      <c r="E25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FD2F-0F17-47A3-BFD4-A8624DDD6725}">
  <dimension ref="A1:P27"/>
  <sheetViews>
    <sheetView zoomScale="80" zoomScaleNormal="80" workbookViewId="0">
      <selection activeCell="L25" sqref="L25"/>
    </sheetView>
  </sheetViews>
  <sheetFormatPr baseColWidth="10" defaultColWidth="8.83203125" defaultRowHeight="15" x14ac:dyDescent="0.2"/>
  <sheetData>
    <row r="1" spans="1:16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</row>
    <row r="2" spans="1:16" x14ac:dyDescent="0.2">
      <c r="A2">
        <v>60</v>
      </c>
      <c r="B2">
        <v>67</v>
      </c>
      <c r="C2">
        <v>62</v>
      </c>
      <c r="D2">
        <v>72</v>
      </c>
      <c r="E2">
        <v>64</v>
      </c>
      <c r="F2">
        <v>69</v>
      </c>
      <c r="G2">
        <v>65</v>
      </c>
      <c r="H2" t="s">
        <v>8</v>
      </c>
      <c r="J2" t="s">
        <v>33</v>
      </c>
      <c r="K2">
        <f>CORREL($A2:$A27,B2:B27)</f>
        <v>0.67200051576619035</v>
      </c>
      <c r="L2">
        <f t="shared" ref="L2:O2" si="0">CORREL($A2:$A27,C2:C27)</f>
        <v>0.56762778476652787</v>
      </c>
      <c r="M2">
        <f t="shared" si="0"/>
        <v>0.15967805386289829</v>
      </c>
      <c r="N2">
        <f>CORREL($A2:$A27,G2:G27)</f>
        <v>0.46270917229646069</v>
      </c>
      <c r="O2">
        <f t="shared" si="0"/>
        <v>0.31680949160063676</v>
      </c>
      <c r="P2">
        <f>CORREL($A2:$A27,E2:E27)</f>
        <v>0.56727387102080196</v>
      </c>
    </row>
    <row r="3" spans="1:16" x14ac:dyDescent="0.2">
      <c r="A3">
        <v>62</v>
      </c>
      <c r="B3">
        <v>74</v>
      </c>
      <c r="C3">
        <v>60</v>
      </c>
      <c r="D3">
        <v>74</v>
      </c>
      <c r="E3">
        <v>62</v>
      </c>
      <c r="F3">
        <v>66</v>
      </c>
      <c r="G3">
        <v>63</v>
      </c>
      <c r="H3" t="s">
        <v>8</v>
      </c>
    </row>
    <row r="4" spans="1:16" x14ac:dyDescent="0.2">
      <c r="A4">
        <v>62</v>
      </c>
      <c r="B4">
        <v>68</v>
      </c>
      <c r="C4">
        <v>63</v>
      </c>
      <c r="D4">
        <v>65</v>
      </c>
      <c r="E4">
        <v>63</v>
      </c>
      <c r="F4">
        <v>65</v>
      </c>
      <c r="G4">
        <v>61</v>
      </c>
      <c r="H4" t="s">
        <v>8</v>
      </c>
      <c r="K4" t="s">
        <v>34</v>
      </c>
    </row>
    <row r="5" spans="1:16" x14ac:dyDescent="0.2">
      <c r="A5">
        <v>62</v>
      </c>
      <c r="B5">
        <v>65</v>
      </c>
      <c r="C5">
        <v>65</v>
      </c>
      <c r="D5">
        <v>67</v>
      </c>
      <c r="E5">
        <v>60</v>
      </c>
      <c r="F5">
        <v>71</v>
      </c>
      <c r="G5">
        <v>60</v>
      </c>
      <c r="H5" t="s">
        <v>8</v>
      </c>
      <c r="K5" t="s">
        <v>29</v>
      </c>
    </row>
    <row r="6" spans="1:16" x14ac:dyDescent="0.2">
      <c r="A6">
        <v>62</v>
      </c>
      <c r="B6">
        <v>68</v>
      </c>
      <c r="C6">
        <v>63</v>
      </c>
      <c r="D6">
        <v>68</v>
      </c>
      <c r="E6">
        <v>60</v>
      </c>
      <c r="F6">
        <v>66</v>
      </c>
      <c r="G6">
        <v>61</v>
      </c>
      <c r="H6" t="s">
        <v>8</v>
      </c>
    </row>
    <row r="7" spans="1:16" x14ac:dyDescent="0.2">
      <c r="A7">
        <v>62</v>
      </c>
      <c r="B7">
        <v>66</v>
      </c>
      <c r="C7">
        <v>64</v>
      </c>
      <c r="D7">
        <v>69</v>
      </c>
      <c r="E7">
        <v>68</v>
      </c>
      <c r="F7">
        <v>70</v>
      </c>
      <c r="G7">
        <v>59</v>
      </c>
      <c r="H7" t="s">
        <v>8</v>
      </c>
    </row>
    <row r="8" spans="1:16" x14ac:dyDescent="0.2">
      <c r="A8">
        <v>62</v>
      </c>
      <c r="B8">
        <v>70</v>
      </c>
      <c r="C8">
        <v>63</v>
      </c>
      <c r="D8">
        <v>75</v>
      </c>
      <c r="E8">
        <v>63</v>
      </c>
      <c r="F8">
        <v>68</v>
      </c>
      <c r="G8">
        <v>64</v>
      </c>
      <c r="H8" t="s">
        <v>8</v>
      </c>
    </row>
    <row r="9" spans="1:16" x14ac:dyDescent="0.2">
      <c r="A9">
        <v>63</v>
      </c>
      <c r="B9">
        <v>68</v>
      </c>
      <c r="C9">
        <v>66</v>
      </c>
      <c r="D9">
        <v>70</v>
      </c>
      <c r="E9">
        <v>62</v>
      </c>
      <c r="F9">
        <v>74</v>
      </c>
      <c r="G9">
        <v>68</v>
      </c>
      <c r="H9" t="s">
        <v>8</v>
      </c>
    </row>
    <row r="10" spans="1:16" x14ac:dyDescent="0.2">
      <c r="A10">
        <v>63</v>
      </c>
      <c r="B10">
        <v>68</v>
      </c>
      <c r="C10">
        <v>64</v>
      </c>
      <c r="D10">
        <v>64</v>
      </c>
      <c r="E10">
        <v>62</v>
      </c>
      <c r="F10">
        <v>70</v>
      </c>
      <c r="G10">
        <v>61</v>
      </c>
      <c r="H10" t="s">
        <v>8</v>
      </c>
    </row>
    <row r="11" spans="1:16" x14ac:dyDescent="0.2">
      <c r="A11">
        <v>63</v>
      </c>
      <c r="B11">
        <v>70</v>
      </c>
      <c r="C11">
        <v>63</v>
      </c>
      <c r="D11">
        <v>73</v>
      </c>
      <c r="E11">
        <v>61</v>
      </c>
      <c r="F11">
        <v>60</v>
      </c>
      <c r="G11">
        <v>63</v>
      </c>
      <c r="H11" t="s">
        <v>8</v>
      </c>
    </row>
    <row r="12" spans="1:16" x14ac:dyDescent="0.2">
      <c r="A12">
        <v>63</v>
      </c>
      <c r="B12">
        <v>67</v>
      </c>
      <c r="C12">
        <v>62</v>
      </c>
      <c r="D12">
        <v>65</v>
      </c>
      <c r="E12">
        <v>62</v>
      </c>
      <c r="F12">
        <v>67</v>
      </c>
      <c r="G12">
        <v>59</v>
      </c>
      <c r="H12" t="s">
        <v>8</v>
      </c>
    </row>
    <row r="13" spans="1:16" x14ac:dyDescent="0.2">
      <c r="A13">
        <v>63</v>
      </c>
      <c r="B13">
        <v>65</v>
      </c>
      <c r="C13">
        <v>61</v>
      </c>
      <c r="D13">
        <v>66</v>
      </c>
      <c r="E13">
        <v>62</v>
      </c>
      <c r="F13">
        <v>68</v>
      </c>
      <c r="G13">
        <v>59</v>
      </c>
      <c r="H13" t="s">
        <v>8</v>
      </c>
    </row>
    <row r="14" spans="1:16" x14ac:dyDescent="0.2">
      <c r="A14">
        <v>64</v>
      </c>
      <c r="B14">
        <v>72</v>
      </c>
      <c r="C14">
        <v>60</v>
      </c>
      <c r="D14">
        <v>68</v>
      </c>
      <c r="E14">
        <v>64</v>
      </c>
      <c r="F14">
        <v>67</v>
      </c>
      <c r="G14">
        <v>60</v>
      </c>
      <c r="H14" t="s">
        <v>8</v>
      </c>
    </row>
    <row r="15" spans="1:16" x14ac:dyDescent="0.2">
      <c r="A15">
        <v>64</v>
      </c>
      <c r="B15">
        <v>70</v>
      </c>
      <c r="C15">
        <v>58</v>
      </c>
      <c r="D15">
        <v>70</v>
      </c>
      <c r="E15">
        <v>61</v>
      </c>
      <c r="F15">
        <v>71</v>
      </c>
      <c r="G15">
        <v>60</v>
      </c>
      <c r="H15" t="s">
        <v>8</v>
      </c>
    </row>
    <row r="16" spans="1:16" x14ac:dyDescent="0.2">
      <c r="A16">
        <v>64</v>
      </c>
      <c r="B16">
        <v>68</v>
      </c>
      <c r="C16">
        <v>61</v>
      </c>
      <c r="D16">
        <v>70</v>
      </c>
      <c r="E16">
        <v>62</v>
      </c>
      <c r="F16">
        <v>69</v>
      </c>
      <c r="G16">
        <v>63</v>
      </c>
      <c r="H16" t="s">
        <v>8</v>
      </c>
    </row>
    <row r="17" spans="1:13" x14ac:dyDescent="0.2">
      <c r="A17">
        <v>65</v>
      </c>
      <c r="B17">
        <v>72</v>
      </c>
      <c r="C17">
        <v>66</v>
      </c>
      <c r="D17">
        <v>70</v>
      </c>
      <c r="E17">
        <v>63</v>
      </c>
      <c r="F17">
        <v>67</v>
      </c>
      <c r="G17">
        <v>62</v>
      </c>
      <c r="H17" t="s">
        <v>8</v>
      </c>
    </row>
    <row r="18" spans="1:13" x14ac:dyDescent="0.2">
      <c r="A18">
        <v>65</v>
      </c>
      <c r="B18">
        <v>67</v>
      </c>
      <c r="C18">
        <v>63</v>
      </c>
      <c r="D18">
        <v>66</v>
      </c>
      <c r="E18">
        <v>64</v>
      </c>
      <c r="F18">
        <v>60</v>
      </c>
      <c r="G18">
        <v>62</v>
      </c>
      <c r="H18" t="s">
        <v>8</v>
      </c>
    </row>
    <row r="19" spans="1:13" x14ac:dyDescent="0.2">
      <c r="A19">
        <v>67</v>
      </c>
      <c r="B19">
        <v>73</v>
      </c>
      <c r="C19">
        <v>68</v>
      </c>
      <c r="D19">
        <v>72</v>
      </c>
      <c r="E19">
        <v>62</v>
      </c>
      <c r="F19">
        <v>72</v>
      </c>
      <c r="G19">
        <v>60</v>
      </c>
      <c r="H19" t="s">
        <v>8</v>
      </c>
    </row>
    <row r="20" spans="1:13" x14ac:dyDescent="0.2">
      <c r="A20">
        <v>67</v>
      </c>
      <c r="B20">
        <v>70</v>
      </c>
      <c r="C20">
        <v>64</v>
      </c>
      <c r="D20">
        <v>67</v>
      </c>
      <c r="E20">
        <v>63</v>
      </c>
      <c r="F20">
        <v>66</v>
      </c>
      <c r="G20">
        <v>63</v>
      </c>
      <c r="H20" t="s">
        <v>8</v>
      </c>
    </row>
    <row r="21" spans="1:13" x14ac:dyDescent="0.2">
      <c r="A21">
        <v>67</v>
      </c>
      <c r="B21">
        <v>74</v>
      </c>
      <c r="C21">
        <v>65</v>
      </c>
      <c r="D21">
        <v>72</v>
      </c>
      <c r="E21">
        <v>63</v>
      </c>
      <c r="F21">
        <v>70</v>
      </c>
      <c r="G21">
        <v>64</v>
      </c>
      <c r="H21" t="s">
        <v>8</v>
      </c>
    </row>
    <row r="22" spans="1:13" x14ac:dyDescent="0.2">
      <c r="A22">
        <v>67</v>
      </c>
      <c r="B22">
        <v>69</v>
      </c>
      <c r="C22">
        <v>61</v>
      </c>
      <c r="D22">
        <v>64</v>
      </c>
      <c r="E22">
        <v>64</v>
      </c>
      <c r="F22">
        <v>70</v>
      </c>
      <c r="G22">
        <v>58</v>
      </c>
      <c r="H22" t="s">
        <v>8</v>
      </c>
    </row>
    <row r="23" spans="1:13" x14ac:dyDescent="0.2">
      <c r="A23">
        <v>67</v>
      </c>
      <c r="B23">
        <v>72</v>
      </c>
      <c r="C23">
        <v>65</v>
      </c>
      <c r="D23">
        <v>70</v>
      </c>
      <c r="E23">
        <v>68</v>
      </c>
      <c r="F23">
        <v>67</v>
      </c>
      <c r="G23">
        <v>65</v>
      </c>
      <c r="H23" t="s">
        <v>8</v>
      </c>
      <c r="K23" t="s">
        <v>98</v>
      </c>
    </row>
    <row r="24" spans="1:13" x14ac:dyDescent="0.2">
      <c r="A24">
        <v>68</v>
      </c>
      <c r="B24">
        <v>74</v>
      </c>
      <c r="C24">
        <v>66</v>
      </c>
      <c r="D24">
        <v>72</v>
      </c>
      <c r="E24">
        <v>66</v>
      </c>
      <c r="F24">
        <v>72</v>
      </c>
      <c r="G24">
        <v>70</v>
      </c>
      <c r="H24" t="s">
        <v>8</v>
      </c>
      <c r="K24" t="s">
        <v>62</v>
      </c>
    </row>
    <row r="25" spans="1:13" x14ac:dyDescent="0.2">
      <c r="A25">
        <v>69</v>
      </c>
      <c r="B25">
        <v>74</v>
      </c>
      <c r="C25">
        <v>66</v>
      </c>
      <c r="D25">
        <v>74</v>
      </c>
      <c r="E25">
        <v>69</v>
      </c>
      <c r="F25">
        <v>74</v>
      </c>
      <c r="G25">
        <v>66</v>
      </c>
      <c r="H25" t="s">
        <v>8</v>
      </c>
      <c r="K25" t="s">
        <v>63</v>
      </c>
      <c r="L25">
        <f>MIN(B2:B26)</f>
        <v>65</v>
      </c>
    </row>
    <row r="26" spans="1:13" x14ac:dyDescent="0.2">
      <c r="A26">
        <v>69</v>
      </c>
      <c r="B26">
        <v>74</v>
      </c>
      <c r="C26">
        <v>70</v>
      </c>
      <c r="D26">
        <v>73</v>
      </c>
      <c r="E26">
        <v>71</v>
      </c>
      <c r="F26">
        <v>73</v>
      </c>
      <c r="G26">
        <v>70</v>
      </c>
      <c r="H26" t="s">
        <v>8</v>
      </c>
      <c r="K26" t="s">
        <v>61</v>
      </c>
      <c r="L26">
        <f>MAX(B2:B26)</f>
        <v>74</v>
      </c>
      <c r="M26" t="s">
        <v>64</v>
      </c>
    </row>
    <row r="27" spans="1:13" x14ac:dyDescent="0.2">
      <c r="A27">
        <v>70</v>
      </c>
      <c r="B27">
        <v>72</v>
      </c>
      <c r="C27">
        <v>67</v>
      </c>
      <c r="D27">
        <v>69</v>
      </c>
      <c r="E27">
        <v>65</v>
      </c>
      <c r="F27">
        <v>69</v>
      </c>
      <c r="G27">
        <v>67</v>
      </c>
      <c r="H27" t="s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0CB3-8BCC-47F8-A279-5468BD99371A}">
  <dimension ref="A1:L31"/>
  <sheetViews>
    <sheetView tabSelected="1" topLeftCell="A5" workbookViewId="0">
      <selection activeCell="G34" sqref="G34"/>
    </sheetView>
  </sheetViews>
  <sheetFormatPr baseColWidth="10" defaultColWidth="8.83203125" defaultRowHeight="15" x14ac:dyDescent="0.2"/>
  <cols>
    <col min="2" max="2" width="12.6640625" customWidth="1"/>
    <col min="3" max="3" width="13.33203125" customWidth="1"/>
    <col min="4" max="4" width="15.5" customWidth="1"/>
    <col min="5" max="5" width="16" customWidth="1"/>
    <col min="6" max="6" width="15" customWidth="1"/>
    <col min="7" max="7" width="14.5" customWidth="1"/>
    <col min="8" max="8" width="15" customWidth="1"/>
    <col min="9" max="9" width="15.33203125" customWidth="1"/>
  </cols>
  <sheetData>
    <row r="1" spans="1:12" x14ac:dyDescent="0.2">
      <c r="A1" t="s">
        <v>35</v>
      </c>
    </row>
    <row r="2" spans="1:12" ht="16" thickBot="1" x14ac:dyDescent="0.25"/>
    <row r="3" spans="1:12" x14ac:dyDescent="0.2">
      <c r="A3" s="5" t="s">
        <v>36</v>
      </c>
      <c r="B3" s="5"/>
    </row>
    <row r="4" spans="1:12" x14ac:dyDescent="0.2">
      <c r="A4" s="2" t="s">
        <v>37</v>
      </c>
      <c r="B4" s="2">
        <v>0.67200051576619024</v>
      </c>
    </row>
    <row r="5" spans="1:12" x14ac:dyDescent="0.2">
      <c r="A5" s="2" t="s">
        <v>38</v>
      </c>
      <c r="B5" s="11">
        <v>0.4515846931900257</v>
      </c>
    </row>
    <row r="6" spans="1:12" x14ac:dyDescent="0.2">
      <c r="A6" s="2" t="s">
        <v>39</v>
      </c>
      <c r="B6" s="2">
        <v>0.42873405540627679</v>
      </c>
    </row>
    <row r="7" spans="1:12" x14ac:dyDescent="0.2">
      <c r="A7" s="2" t="s">
        <v>10</v>
      </c>
      <c r="B7" s="2">
        <v>2.0513490280656201</v>
      </c>
    </row>
    <row r="8" spans="1:12" ht="16" thickBot="1" x14ac:dyDescent="0.25">
      <c r="A8" s="3" t="s">
        <v>40</v>
      </c>
      <c r="B8" s="3">
        <v>26</v>
      </c>
    </row>
    <row r="10" spans="1:12" ht="16" thickBot="1" x14ac:dyDescent="0.25">
      <c r="A10" t="s">
        <v>41</v>
      </c>
    </row>
    <row r="11" spans="1:12" x14ac:dyDescent="0.2">
      <c r="A11" s="4"/>
      <c r="B11" s="4" t="s">
        <v>46</v>
      </c>
      <c r="C11" s="4" t="s">
        <v>47</v>
      </c>
      <c r="D11" s="4" t="s">
        <v>48</v>
      </c>
      <c r="E11" s="4" t="s">
        <v>8</v>
      </c>
      <c r="F11" s="4" t="s">
        <v>49</v>
      </c>
      <c r="I11" s="10" t="s">
        <v>76</v>
      </c>
      <c r="J11" s="10" t="s">
        <v>77</v>
      </c>
      <c r="K11">
        <f>C12/C14</f>
        <v>0.4515846931900257</v>
      </c>
      <c r="L11" t="s">
        <v>79</v>
      </c>
    </row>
    <row r="12" spans="1:12" x14ac:dyDescent="0.2">
      <c r="A12" s="2" t="s">
        <v>42</v>
      </c>
      <c r="B12" s="2">
        <v>1</v>
      </c>
      <c r="C12" s="2">
        <v>83.161058115147824</v>
      </c>
      <c r="D12" s="2">
        <v>83.161058115147824</v>
      </c>
      <c r="E12" s="2">
        <v>19.762454661601907</v>
      </c>
      <c r="F12" s="2">
        <v>1.7013692370632013E-4</v>
      </c>
      <c r="I12" t="s">
        <v>78</v>
      </c>
    </row>
    <row r="13" spans="1:12" x14ac:dyDescent="0.2">
      <c r="A13" s="2" t="s">
        <v>43</v>
      </c>
      <c r="B13" s="2">
        <v>24</v>
      </c>
      <c r="C13" s="2">
        <v>100.99278803869836</v>
      </c>
      <c r="D13" s="2">
        <v>4.2080328349457652</v>
      </c>
      <c r="E13" s="2"/>
      <c r="F13" s="2"/>
      <c r="I13" t="s">
        <v>80</v>
      </c>
    </row>
    <row r="14" spans="1:12" ht="16" thickBot="1" x14ac:dyDescent="0.25">
      <c r="A14" s="3" t="s">
        <v>44</v>
      </c>
      <c r="B14" s="3">
        <v>25</v>
      </c>
      <c r="C14" s="3">
        <v>184.15384615384619</v>
      </c>
      <c r="D14" s="3"/>
      <c r="E14" s="3"/>
      <c r="F14" s="3"/>
    </row>
    <row r="15" spans="1:12" ht="16" thickBot="1" x14ac:dyDescent="0.25"/>
    <row r="16" spans="1:12" x14ac:dyDescent="0.2">
      <c r="A16" s="4"/>
      <c r="B16" s="4" t="s">
        <v>50</v>
      </c>
      <c r="C16" s="4" t="s">
        <v>10</v>
      </c>
      <c r="D16" s="4" t="s">
        <v>51</v>
      </c>
      <c r="E16" s="4" t="s">
        <v>52</v>
      </c>
      <c r="F16" s="4" t="s">
        <v>53</v>
      </c>
      <c r="G16" s="4" t="s">
        <v>54</v>
      </c>
      <c r="H16" s="4" t="s">
        <v>55</v>
      </c>
      <c r="I16" s="4" t="s">
        <v>56</v>
      </c>
    </row>
    <row r="17" spans="1:9" x14ac:dyDescent="0.2">
      <c r="A17" s="2" t="s">
        <v>45</v>
      </c>
      <c r="B17" s="2">
        <v>21.516798592788042</v>
      </c>
      <c r="C17" s="2">
        <v>9.7032266081452416</v>
      </c>
      <c r="D17" s="2">
        <v>2.2174890334650184</v>
      </c>
      <c r="E17" s="2">
        <v>3.6310195099550392E-2</v>
      </c>
      <c r="F17" s="2">
        <v>1.4903231530862939</v>
      </c>
      <c r="G17" s="2">
        <v>41.543274032489791</v>
      </c>
      <c r="H17" s="2">
        <v>1.4903231530862939</v>
      </c>
      <c r="I17" s="2">
        <v>41.543274032489791</v>
      </c>
    </row>
    <row r="18" spans="1:9" ht="16" thickBot="1" x14ac:dyDescent="0.25">
      <c r="A18" s="3" t="s">
        <v>1</v>
      </c>
      <c r="B18" s="3">
        <v>0.61671064204045722</v>
      </c>
      <c r="C18" s="3">
        <v>0.13872700152233899</v>
      </c>
      <c r="D18" s="12">
        <v>4.4454982467212716</v>
      </c>
      <c r="E18" s="3">
        <v>1.7013692370632013E-4</v>
      </c>
      <c r="F18" s="3">
        <v>0.33039218313953289</v>
      </c>
      <c r="G18" s="3">
        <v>0.90302910094138156</v>
      </c>
      <c r="H18" s="3">
        <v>0.33039218313953289</v>
      </c>
      <c r="I18" s="3">
        <v>0.90302910094138156</v>
      </c>
    </row>
    <row r="20" spans="1:9" x14ac:dyDescent="0.2">
      <c r="B20" t="s">
        <v>57</v>
      </c>
      <c r="D20" t="s">
        <v>94</v>
      </c>
    </row>
    <row r="21" spans="1:9" x14ac:dyDescent="0.2">
      <c r="B21" t="s">
        <v>58</v>
      </c>
      <c r="D21" t="s">
        <v>95</v>
      </c>
    </row>
    <row r="22" spans="1:9" x14ac:dyDescent="0.2">
      <c r="B22" t="s">
        <v>59</v>
      </c>
      <c r="D22" t="s">
        <v>60</v>
      </c>
    </row>
    <row r="23" spans="1:9" x14ac:dyDescent="0.2">
      <c r="D23">
        <f>(21.51+0.616*70)</f>
        <v>64.63</v>
      </c>
      <c r="E23" t="s">
        <v>66</v>
      </c>
    </row>
    <row r="24" spans="1:9" x14ac:dyDescent="0.2">
      <c r="D24" t="s">
        <v>65</v>
      </c>
    </row>
    <row r="25" spans="1:9" x14ac:dyDescent="0.2">
      <c r="B25" t="s">
        <v>67</v>
      </c>
      <c r="D25" t="s">
        <v>68</v>
      </c>
    </row>
    <row r="26" spans="1:9" x14ac:dyDescent="0.2">
      <c r="B26" t="s">
        <v>69</v>
      </c>
      <c r="D26" t="s">
        <v>96</v>
      </c>
    </row>
    <row r="27" spans="1:9" x14ac:dyDescent="0.2">
      <c r="B27" t="s">
        <v>70</v>
      </c>
      <c r="D27" t="s">
        <v>71</v>
      </c>
    </row>
    <row r="28" spans="1:9" x14ac:dyDescent="0.2">
      <c r="B28" t="s">
        <v>72</v>
      </c>
      <c r="D28">
        <f>B18+TINV(0.1, B13)*C18</f>
        <v>0.85405618294459495</v>
      </c>
      <c r="E28" t="s">
        <v>73</v>
      </c>
    </row>
    <row r="29" spans="1:9" x14ac:dyDescent="0.2">
      <c r="B29" t="s">
        <v>74</v>
      </c>
      <c r="D29" t="s">
        <v>75</v>
      </c>
    </row>
    <row r="30" spans="1:9" x14ac:dyDescent="0.2">
      <c r="B30" t="s">
        <v>81</v>
      </c>
      <c r="D30" t="s">
        <v>97</v>
      </c>
    </row>
    <row r="31" spans="1:9" x14ac:dyDescent="0.2">
      <c r="D31" t="s">
        <v>82</v>
      </c>
      <c r="E31">
        <f>0.672002*SQRT(B13)/SQRT(1-0.672002^2)</f>
        <v>4.4455161505029812</v>
      </c>
      <c r="F31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16D4-8E96-43C3-8AC8-99E70C8C43E5}">
  <dimension ref="A1:B7"/>
  <sheetViews>
    <sheetView workbookViewId="0">
      <selection activeCell="K36" sqref="K36"/>
    </sheetView>
  </sheetViews>
  <sheetFormatPr baseColWidth="10" defaultColWidth="8.83203125" defaultRowHeight="15" x14ac:dyDescent="0.2"/>
  <sheetData>
    <row r="1" spans="1:2" x14ac:dyDescent="0.2">
      <c r="A1" s="4" t="s">
        <v>30</v>
      </c>
      <c r="B1" s="4" t="s">
        <v>32</v>
      </c>
    </row>
    <row r="2" spans="1:2" x14ac:dyDescent="0.2">
      <c r="A2" s="2">
        <v>60</v>
      </c>
      <c r="B2" s="2">
        <v>1</v>
      </c>
    </row>
    <row r="3" spans="1:2" x14ac:dyDescent="0.2">
      <c r="A3" s="2">
        <v>62</v>
      </c>
      <c r="B3" s="2">
        <v>6</v>
      </c>
    </row>
    <row r="4" spans="1:2" x14ac:dyDescent="0.2">
      <c r="A4" s="2">
        <v>64</v>
      </c>
      <c r="B4" s="2">
        <v>8</v>
      </c>
    </row>
    <row r="5" spans="1:2" x14ac:dyDescent="0.2">
      <c r="A5" s="2">
        <v>66</v>
      </c>
      <c r="B5" s="2">
        <v>2</v>
      </c>
    </row>
    <row r="6" spans="1:2" x14ac:dyDescent="0.2">
      <c r="A6" s="2">
        <v>68</v>
      </c>
      <c r="B6" s="2">
        <v>6</v>
      </c>
    </row>
    <row r="7" spans="1:2" ht="16" thickBot="1" x14ac:dyDescent="0.25">
      <c r="A7" s="3" t="s">
        <v>31</v>
      </c>
      <c r="B7" s="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Statistics</vt:lpstr>
      <vt:lpstr>Raw data</vt:lpstr>
      <vt:lpstr>MLR1</vt:lpstr>
      <vt:lpstr>MLR2</vt:lpstr>
      <vt:lpstr>MLR3</vt:lpstr>
      <vt:lpstr>MLR Final</vt:lpstr>
      <vt:lpstr>No Outlier Data</vt:lpstr>
      <vt:lpstr>SLR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2021-11-20T23:50:45Z</dcterms:modified>
</cp:coreProperties>
</file>