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"/>
    </mc:Choice>
  </mc:AlternateContent>
  <xr:revisionPtr revIDLastSave="0" documentId="13_ncr:1_{3F391969-EEC3-9F43-B041-7023A03C14C1}" xr6:coauthVersionLast="47" xr6:coauthVersionMax="47" xr10:uidLastSave="{00000000-0000-0000-0000-000000000000}"/>
  <bookViews>
    <workbookView xWindow="0" yWindow="500" windowWidth="28800" windowHeight="17500" xr2:uid="{E04E897A-1522-45CD-BA08-DB652B3D3E2A}"/>
  </bookViews>
  <sheets>
    <sheet name="Al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1" l="1"/>
  <c r="J10" i="1"/>
  <c r="K10" i="1" s="1"/>
  <c r="J33" i="1"/>
  <c r="J44" i="1"/>
  <c r="M42" i="1"/>
  <c r="M41" i="1"/>
  <c r="M40" i="1"/>
  <c r="M39" i="1"/>
  <c r="M38" i="1"/>
  <c r="M37" i="1"/>
  <c r="M31" i="1"/>
  <c r="M30" i="1"/>
  <c r="M29" i="1"/>
  <c r="M28" i="1"/>
  <c r="M27" i="1"/>
  <c r="M26" i="1"/>
  <c r="J22" i="1"/>
  <c r="H50" i="1" s="1"/>
  <c r="M19" i="1"/>
  <c r="M18" i="1"/>
  <c r="M17" i="1"/>
  <c r="K22" i="1" s="1"/>
  <c r="M16" i="1"/>
  <c r="M15" i="1"/>
  <c r="M14" i="1"/>
  <c r="D12" i="1"/>
  <c r="M4" i="1"/>
  <c r="M5" i="1"/>
  <c r="M6" i="1"/>
  <c r="M7" i="1"/>
  <c r="M8" i="1"/>
  <c r="M3" i="1"/>
  <c r="C44" i="1"/>
  <c r="F43" i="1"/>
  <c r="F42" i="1"/>
  <c r="F41" i="1"/>
  <c r="F40" i="1"/>
  <c r="F39" i="1"/>
  <c r="F38" i="1"/>
  <c r="C34" i="1"/>
  <c r="F33" i="1"/>
  <c r="F32" i="1"/>
  <c r="F31" i="1"/>
  <c r="F30" i="1"/>
  <c r="F29" i="1"/>
  <c r="F28" i="1"/>
  <c r="F17" i="1"/>
  <c r="F18" i="1"/>
  <c r="F19" i="1"/>
  <c r="F20" i="1"/>
  <c r="F21" i="1"/>
  <c r="F22" i="1"/>
  <c r="F23" i="1"/>
  <c r="F16" i="1"/>
  <c r="C24" i="1"/>
  <c r="F4" i="1"/>
  <c r="F5" i="1"/>
  <c r="F6" i="1"/>
  <c r="F7" i="1"/>
  <c r="F8" i="1"/>
  <c r="F9" i="1"/>
  <c r="F10" i="1"/>
  <c r="F11" i="1"/>
  <c r="F3" i="1"/>
  <c r="H46" i="1" l="1"/>
  <c r="H54" i="1"/>
  <c r="K44" i="1"/>
  <c r="K33" i="1"/>
  <c r="D44" i="1"/>
  <c r="D24" i="1"/>
  <c r="D34" i="1"/>
</calcChain>
</file>

<file path=xl/sharedStrings.xml><?xml version="1.0" encoding="utf-8"?>
<sst xmlns="http://schemas.openxmlformats.org/spreadsheetml/2006/main" count="229" uniqueCount="138">
  <si>
    <t>General Chemistry I</t>
  </si>
  <si>
    <t>CH-115</t>
  </si>
  <si>
    <t>CH-117</t>
  </si>
  <si>
    <t>Engineering Experience</t>
  </si>
  <si>
    <t>E-101</t>
  </si>
  <si>
    <t>Engineering Graphics</t>
  </si>
  <si>
    <t>E-120</t>
  </si>
  <si>
    <t>Engineering Design I</t>
  </si>
  <si>
    <t>E-121</t>
  </si>
  <si>
    <t>Differential Calulus</t>
  </si>
  <si>
    <t>MA-121</t>
  </si>
  <si>
    <t>Writing and Communications Colloquium</t>
  </si>
  <si>
    <t>CAL-103</t>
  </si>
  <si>
    <t>Course</t>
  </si>
  <si>
    <t>Code</t>
  </si>
  <si>
    <t>Credits</t>
  </si>
  <si>
    <t>Grade</t>
  </si>
  <si>
    <t>Integral Calculus</t>
  </si>
  <si>
    <t>MA-122</t>
  </si>
  <si>
    <t>Introduction to Programming</t>
  </si>
  <si>
    <t>E-115</t>
  </si>
  <si>
    <t>B-</t>
  </si>
  <si>
    <t>B+</t>
  </si>
  <si>
    <t>P</t>
  </si>
  <si>
    <t>A</t>
  </si>
  <si>
    <t>B</t>
  </si>
  <si>
    <t>GPA</t>
  </si>
  <si>
    <t>Total</t>
  </si>
  <si>
    <t>Weight</t>
  </si>
  <si>
    <t>Term I (Fall 2019)</t>
  </si>
  <si>
    <t>Term II (Spring 2020)</t>
  </si>
  <si>
    <t>General Chemistry II</t>
  </si>
  <si>
    <t>CH-116</t>
  </si>
  <si>
    <t>General Chemistry Laboratory I</t>
  </si>
  <si>
    <t>General Chemistry Laboratory II</t>
  </si>
  <si>
    <t>CH-118</t>
  </si>
  <si>
    <t>Engineering Design II</t>
  </si>
  <si>
    <t>E-122</t>
  </si>
  <si>
    <t>Series, Vectors, Functions and Surfaces</t>
  </si>
  <si>
    <t>MA-123</t>
  </si>
  <si>
    <t>Calculus of Two Variables</t>
  </si>
  <si>
    <t>MA-124</t>
  </si>
  <si>
    <t>Introduction to Entrepreneurial Thinking</t>
  </si>
  <si>
    <t>MGT-103</t>
  </si>
  <si>
    <t>Mechanics</t>
  </si>
  <si>
    <t>PEP-111</t>
  </si>
  <si>
    <t>A-</t>
  </si>
  <si>
    <t>Knowledge, Nature, Culture</t>
  </si>
  <si>
    <t>CAL-105</t>
  </si>
  <si>
    <t>Term III (Fall 2020)</t>
  </si>
  <si>
    <t>Mechanics of Solids</t>
  </si>
  <si>
    <t>E-126</t>
  </si>
  <si>
    <t>Engineering Design III</t>
  </si>
  <si>
    <t>E-231</t>
  </si>
  <si>
    <t>Circuits and Systems</t>
  </si>
  <si>
    <t>E-245</t>
  </si>
  <si>
    <t>Differential Equations</t>
  </si>
  <si>
    <t>MA-221</t>
  </si>
  <si>
    <t>Electricity and Magnetism</t>
  </si>
  <si>
    <t>PEP-112</t>
  </si>
  <si>
    <t>Entrepreneurship Experience I</t>
  </si>
  <si>
    <t>IDE-314</t>
  </si>
  <si>
    <t>Term IV (Spring 2021)</t>
  </si>
  <si>
    <t>Computational Data Structures &amp; Algorithms</t>
  </si>
  <si>
    <t>CPE-360</t>
  </si>
  <si>
    <t>Microprocessor Systems</t>
  </si>
  <si>
    <t>CPE-390</t>
  </si>
  <si>
    <t>Engineering Design IV</t>
  </si>
  <si>
    <t>E-232</t>
  </si>
  <si>
    <t>Discrete Mathematics</t>
  </si>
  <si>
    <t>MA-134</t>
  </si>
  <si>
    <t>Thermodynamics</t>
  </si>
  <si>
    <t>E-234</t>
  </si>
  <si>
    <t>Entrepreneurship Experience II</t>
  </si>
  <si>
    <t>IDE-315</t>
  </si>
  <si>
    <t>Term V (Fall 2021)</t>
  </si>
  <si>
    <t>Transport Phenomena in Solid State Devices</t>
  </si>
  <si>
    <t>EE-471</t>
  </si>
  <si>
    <t>Information Systems Engineering I</t>
  </si>
  <si>
    <t>CPE-490</t>
  </si>
  <si>
    <t>Seminar in Science Writing</t>
  </si>
  <si>
    <t>HST-401</t>
  </si>
  <si>
    <t>Engineering Design V</t>
  </si>
  <si>
    <t>E-321</t>
  </si>
  <si>
    <t>Probability and Statistics for Engineers</t>
  </si>
  <si>
    <t>Materials Processing</t>
  </si>
  <si>
    <t>Soccer</t>
  </si>
  <si>
    <t>PE-277</t>
  </si>
  <si>
    <t>E-243</t>
  </si>
  <si>
    <t>E-344</t>
  </si>
  <si>
    <t>Engineering Design VI</t>
  </si>
  <si>
    <t>CPE-322</t>
  </si>
  <si>
    <t>Modeling and Simulation</t>
  </si>
  <si>
    <t>CPE-345</t>
  </si>
  <si>
    <t>Introduction to Image Processing and Coding</t>
  </si>
  <si>
    <t>CPE-462</t>
  </si>
  <si>
    <t>Engineering Economics</t>
  </si>
  <si>
    <t>E-355</t>
  </si>
  <si>
    <t>Astronomy</t>
  </si>
  <si>
    <t>PEP-151</t>
  </si>
  <si>
    <t>Nuclear Energy and Society</t>
  </si>
  <si>
    <t>HST-411</t>
  </si>
  <si>
    <t>Senior Innovation I</t>
  </si>
  <si>
    <t>IDE-400</t>
  </si>
  <si>
    <t>Fitness</t>
  </si>
  <si>
    <t>PE-188</t>
  </si>
  <si>
    <t>Term VI (Spring 2022)</t>
  </si>
  <si>
    <t>Engineering Design VII</t>
  </si>
  <si>
    <t>CPE-423</t>
  </si>
  <si>
    <t>Digital System Design</t>
  </si>
  <si>
    <t>CPE-487</t>
  </si>
  <si>
    <t>Senior Innovation II</t>
  </si>
  <si>
    <t>IDE-401</t>
  </si>
  <si>
    <t>PE</t>
  </si>
  <si>
    <t>Term VII (Fall 2022)</t>
  </si>
  <si>
    <t>Engineering Design VIII</t>
  </si>
  <si>
    <t>CPE-424</t>
  </si>
  <si>
    <t>Senior Innovation III</t>
  </si>
  <si>
    <t>IDE-402</t>
  </si>
  <si>
    <t>Cumulative GPA</t>
  </si>
  <si>
    <t>Total Credits</t>
  </si>
  <si>
    <t>Percent Completion</t>
  </si>
  <si>
    <t>Music History 1</t>
  </si>
  <si>
    <t>HMU-101</t>
  </si>
  <si>
    <t>Introduction to Control Theory</t>
  </si>
  <si>
    <t>Engineering Programming: C++</t>
  </si>
  <si>
    <t>EE-575</t>
  </si>
  <si>
    <t>EE-553</t>
  </si>
  <si>
    <t>Golf</t>
  </si>
  <si>
    <t>PE-199</t>
  </si>
  <si>
    <t>Introduction to Autonomous Robots</t>
  </si>
  <si>
    <t>EE-359</t>
  </si>
  <si>
    <t>International Experience</t>
  </si>
  <si>
    <t>SA-425</t>
  </si>
  <si>
    <t>Music Appreciation I</t>
  </si>
  <si>
    <t>HMU-192</t>
  </si>
  <si>
    <t>CPE-521</t>
  </si>
  <si>
    <t>Electronic 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</si>
</sst>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2" borderId="0" xfId="0" applyFill="1"/>
    <xf numFmtId="0" fontId="0" fillId="13" borderId="5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10" fontId="4" fillId="11" borderId="14" xfId="1" applyNumberFormat="1" applyFont="1" applyFill="1" applyBorder="1" applyAlignment="1">
      <alignment horizontal="center" vertical="center"/>
    </xf>
    <xf numFmtId="10" fontId="4" fillId="11" borderId="16" xfId="1" applyNumberFormat="1" applyFont="1" applyFill="1" applyBorder="1" applyAlignment="1">
      <alignment horizontal="center" vertical="center"/>
    </xf>
    <xf numFmtId="10" fontId="4" fillId="11" borderId="15" xfId="1" applyNumberFormat="1" applyFont="1" applyFill="1" applyBorder="1" applyAlignment="1">
      <alignment horizontal="center" vertical="center"/>
    </xf>
    <xf numFmtId="10" fontId="4" fillId="11" borderId="17" xfId="1" applyNumberFormat="1" applyFont="1" applyFill="1" applyBorder="1" applyAlignment="1">
      <alignment horizontal="center" vertical="center"/>
    </xf>
    <xf numFmtId="10" fontId="4" fillId="11" borderId="0" xfId="1" applyNumberFormat="1" applyFont="1" applyFill="1" applyBorder="1" applyAlignment="1">
      <alignment horizontal="center" vertical="center"/>
    </xf>
    <xf numFmtId="10" fontId="4" fillId="11" borderId="18" xfId="1" applyNumberFormat="1" applyFont="1" applyFill="1" applyBorder="1" applyAlignment="1">
      <alignment horizontal="center" vertical="center"/>
    </xf>
    <xf numFmtId="10" fontId="4" fillId="11" borderId="19" xfId="1" applyNumberFormat="1" applyFont="1" applyFill="1" applyBorder="1" applyAlignment="1">
      <alignment horizontal="center" vertical="center"/>
    </xf>
    <xf numFmtId="10" fontId="4" fillId="11" borderId="20" xfId="1" applyNumberFormat="1" applyFont="1" applyFill="1" applyBorder="1" applyAlignment="1">
      <alignment horizontal="center" vertical="center"/>
    </xf>
    <xf numFmtId="10" fontId="4" fillId="11" borderId="21" xfId="1" applyNumberFormat="1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90BD-4739-4B1D-9A53-29DA0BA70D0C}">
  <dimension ref="A1:N58"/>
  <sheetViews>
    <sheetView tabSelected="1" zoomScale="94" zoomScaleNormal="70" workbookViewId="0">
      <selection activeCell="L20" sqref="L20"/>
    </sheetView>
  </sheetViews>
  <sheetFormatPr baseColWidth="10" defaultColWidth="8.83203125" defaultRowHeight="15" x14ac:dyDescent="0.2"/>
  <cols>
    <col min="1" max="1" width="39.83203125" customWidth="1"/>
    <col min="8" max="8" width="42.33203125" customWidth="1"/>
  </cols>
  <sheetData>
    <row r="1" spans="1:14" ht="16" thickBot="1" x14ac:dyDescent="0.25">
      <c r="A1" s="21" t="s">
        <v>29</v>
      </c>
      <c r="B1" s="22"/>
      <c r="C1" s="22"/>
      <c r="D1" s="22"/>
      <c r="E1" s="22"/>
      <c r="F1" s="23"/>
      <c r="G1" s="13"/>
      <c r="H1" s="21" t="s">
        <v>75</v>
      </c>
      <c r="I1" s="22"/>
      <c r="J1" s="22"/>
      <c r="K1" s="22"/>
      <c r="L1" s="22"/>
      <c r="M1" s="23"/>
      <c r="N1" s="13"/>
    </row>
    <row r="2" spans="1:14" ht="16" thickBot="1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26</v>
      </c>
      <c r="F2" s="1" t="s">
        <v>28</v>
      </c>
      <c r="G2" s="13"/>
      <c r="H2" s="1" t="s">
        <v>13</v>
      </c>
      <c r="I2" s="1" t="s">
        <v>14</v>
      </c>
      <c r="J2" s="1" t="s">
        <v>15</v>
      </c>
      <c r="K2" s="1" t="s">
        <v>16</v>
      </c>
      <c r="L2" s="1" t="s">
        <v>26</v>
      </c>
      <c r="M2" s="1" t="s">
        <v>28</v>
      </c>
      <c r="N2" s="13"/>
    </row>
    <row r="3" spans="1:14" x14ac:dyDescent="0.2">
      <c r="A3" s="6" t="s">
        <v>0</v>
      </c>
      <c r="B3" s="3" t="s">
        <v>1</v>
      </c>
      <c r="C3" s="3">
        <v>3</v>
      </c>
      <c r="D3" s="3" t="s">
        <v>21</v>
      </c>
      <c r="E3" s="3">
        <v>2.67</v>
      </c>
      <c r="F3" s="7">
        <f>(E3/16)*C3</f>
        <v>0.50062499999999999</v>
      </c>
      <c r="G3" s="13"/>
      <c r="H3" s="6" t="s">
        <v>76</v>
      </c>
      <c r="I3" s="3" t="s">
        <v>77</v>
      </c>
      <c r="J3" s="3">
        <v>4</v>
      </c>
      <c r="K3" s="3" t="s">
        <v>24</v>
      </c>
      <c r="L3" s="3">
        <v>4</v>
      </c>
      <c r="M3" s="7">
        <f>L3*J3</f>
        <v>16</v>
      </c>
      <c r="N3" s="13"/>
    </row>
    <row r="4" spans="1:14" x14ac:dyDescent="0.2">
      <c r="A4" s="8" t="s">
        <v>33</v>
      </c>
      <c r="B4" s="2" t="s">
        <v>2</v>
      </c>
      <c r="C4" s="2">
        <v>1</v>
      </c>
      <c r="D4" s="2" t="s">
        <v>22</v>
      </c>
      <c r="E4" s="2">
        <v>3.33</v>
      </c>
      <c r="F4" s="9">
        <f t="shared" ref="F4:F11" si="0">(E4/16)*C4</f>
        <v>0.208125</v>
      </c>
      <c r="G4" s="13"/>
      <c r="H4" s="8" t="s">
        <v>78</v>
      </c>
      <c r="I4" s="2" t="s">
        <v>79</v>
      </c>
      <c r="J4" s="2">
        <v>3</v>
      </c>
      <c r="K4" s="2" t="s">
        <v>24</v>
      </c>
      <c r="L4" s="2">
        <v>4</v>
      </c>
      <c r="M4" s="7">
        <f t="shared" ref="M4:M8" si="1">L4*J4</f>
        <v>12</v>
      </c>
      <c r="N4" s="13"/>
    </row>
    <row r="5" spans="1:14" x14ac:dyDescent="0.2">
      <c r="A5" s="8" t="s">
        <v>3</v>
      </c>
      <c r="B5" s="2" t="s">
        <v>4</v>
      </c>
      <c r="C5" s="2">
        <v>1</v>
      </c>
      <c r="D5" s="2" t="s">
        <v>23</v>
      </c>
      <c r="E5" s="2">
        <v>2</v>
      </c>
      <c r="F5" s="9">
        <f t="shared" si="0"/>
        <v>0.125</v>
      </c>
      <c r="G5" s="13"/>
      <c r="H5" s="8" t="s">
        <v>80</v>
      </c>
      <c r="I5" s="2" t="s">
        <v>81</v>
      </c>
      <c r="J5" s="2">
        <v>3</v>
      </c>
      <c r="K5" s="2" t="s">
        <v>24</v>
      </c>
      <c r="L5" s="2">
        <v>4</v>
      </c>
      <c r="M5" s="7">
        <f t="shared" si="1"/>
        <v>12</v>
      </c>
      <c r="N5" s="13"/>
    </row>
    <row r="6" spans="1:14" x14ac:dyDescent="0.2">
      <c r="A6" s="8" t="s">
        <v>19</v>
      </c>
      <c r="B6" s="2" t="s">
        <v>20</v>
      </c>
      <c r="C6" s="2">
        <v>2</v>
      </c>
      <c r="D6" s="2" t="s">
        <v>24</v>
      </c>
      <c r="E6" s="2">
        <v>4</v>
      </c>
      <c r="F6" s="9">
        <f t="shared" si="0"/>
        <v>0.5</v>
      </c>
      <c r="G6" s="13"/>
      <c r="H6" s="8" t="s">
        <v>82</v>
      </c>
      <c r="I6" s="2" t="s">
        <v>83</v>
      </c>
      <c r="J6" s="2">
        <v>2</v>
      </c>
      <c r="K6" s="2" t="s">
        <v>24</v>
      </c>
      <c r="L6" s="2">
        <v>4</v>
      </c>
      <c r="M6" s="7">
        <f t="shared" si="1"/>
        <v>8</v>
      </c>
      <c r="N6" s="13"/>
    </row>
    <row r="7" spans="1:14" x14ac:dyDescent="0.2">
      <c r="A7" s="8" t="s">
        <v>5</v>
      </c>
      <c r="B7" s="2" t="s">
        <v>6</v>
      </c>
      <c r="C7" s="2">
        <v>1</v>
      </c>
      <c r="D7" s="2" t="s">
        <v>24</v>
      </c>
      <c r="E7" s="2">
        <v>4</v>
      </c>
      <c r="F7" s="9">
        <f t="shared" si="0"/>
        <v>0.25</v>
      </c>
      <c r="G7" s="13"/>
      <c r="H7" s="8" t="s">
        <v>84</v>
      </c>
      <c r="I7" s="2" t="s">
        <v>88</v>
      </c>
      <c r="J7" s="2">
        <v>3</v>
      </c>
      <c r="K7" s="2" t="s">
        <v>24</v>
      </c>
      <c r="L7" s="2">
        <v>4</v>
      </c>
      <c r="M7" s="7">
        <f t="shared" si="1"/>
        <v>12</v>
      </c>
      <c r="N7" s="13"/>
    </row>
    <row r="8" spans="1:14" x14ac:dyDescent="0.2">
      <c r="A8" s="8" t="s">
        <v>7</v>
      </c>
      <c r="B8" s="2" t="s">
        <v>8</v>
      </c>
      <c r="C8" s="2">
        <v>2</v>
      </c>
      <c r="D8" s="2" t="s">
        <v>24</v>
      </c>
      <c r="E8" s="2">
        <v>4</v>
      </c>
      <c r="F8" s="9">
        <f t="shared" si="0"/>
        <v>0.5</v>
      </c>
      <c r="G8" s="13"/>
      <c r="H8" s="8" t="s">
        <v>85</v>
      </c>
      <c r="I8" s="2" t="s">
        <v>89</v>
      </c>
      <c r="J8" s="2">
        <v>3</v>
      </c>
      <c r="K8" s="2" t="s">
        <v>46</v>
      </c>
      <c r="L8" s="2">
        <v>3.67</v>
      </c>
      <c r="M8" s="7">
        <f t="shared" si="1"/>
        <v>11.01</v>
      </c>
      <c r="N8" s="13"/>
    </row>
    <row r="9" spans="1:14" ht="17.25" customHeight="1" thickBot="1" x14ac:dyDescent="0.25">
      <c r="A9" s="8" t="s">
        <v>9</v>
      </c>
      <c r="B9" s="2" t="s">
        <v>10</v>
      </c>
      <c r="C9" s="2">
        <v>2</v>
      </c>
      <c r="D9" s="2" t="s">
        <v>25</v>
      </c>
      <c r="E9" s="2">
        <v>3</v>
      </c>
      <c r="F9" s="9">
        <f t="shared" si="0"/>
        <v>0.375</v>
      </c>
      <c r="G9" s="13"/>
      <c r="H9" s="8" t="s">
        <v>86</v>
      </c>
      <c r="I9" s="2" t="s">
        <v>87</v>
      </c>
      <c r="J9" s="2">
        <v>1</v>
      </c>
      <c r="K9" s="2" t="s">
        <v>23</v>
      </c>
      <c r="L9" s="2">
        <v>2</v>
      </c>
      <c r="M9" s="7">
        <v>0</v>
      </c>
      <c r="N9" s="13"/>
    </row>
    <row r="10" spans="1:14" ht="16" thickBot="1" x14ac:dyDescent="0.25">
      <c r="A10" s="8" t="s">
        <v>17</v>
      </c>
      <c r="B10" s="2" t="s">
        <v>18</v>
      </c>
      <c r="C10" s="2">
        <v>2</v>
      </c>
      <c r="D10" s="2" t="s">
        <v>21</v>
      </c>
      <c r="E10" s="2">
        <v>2.67</v>
      </c>
      <c r="F10" s="9">
        <f t="shared" si="0"/>
        <v>0.33374999999999999</v>
      </c>
      <c r="G10" s="13"/>
      <c r="H10" s="16" t="s">
        <v>27</v>
      </c>
      <c r="I10" s="17"/>
      <c r="J10" s="5">
        <f>SUM(J3:J9)</f>
        <v>19</v>
      </c>
      <c r="K10" s="18">
        <f>(SUM(M3:M8))/(J10-1)</f>
        <v>3.9450000000000003</v>
      </c>
      <c r="L10" s="19"/>
      <c r="M10" s="20"/>
      <c r="N10" s="13"/>
    </row>
    <row r="11" spans="1:14" ht="16" thickBot="1" x14ac:dyDescent="0.25">
      <c r="A11" s="10" t="s">
        <v>11</v>
      </c>
      <c r="B11" s="4" t="s">
        <v>12</v>
      </c>
      <c r="C11" s="4">
        <v>3</v>
      </c>
      <c r="D11" s="4" t="s">
        <v>22</v>
      </c>
      <c r="E11" s="4">
        <v>3.33</v>
      </c>
      <c r="F11" s="11">
        <f t="shared" si="0"/>
        <v>0.62437500000000001</v>
      </c>
      <c r="G11" s="13"/>
      <c r="H11" s="13"/>
      <c r="I11" s="13"/>
      <c r="J11" s="13"/>
      <c r="K11" s="13"/>
      <c r="L11" s="13"/>
      <c r="M11" s="13"/>
      <c r="N11" s="13"/>
    </row>
    <row r="12" spans="1:14" ht="16" thickBot="1" x14ac:dyDescent="0.25">
      <c r="A12" s="16" t="s">
        <v>27</v>
      </c>
      <c r="B12" s="17"/>
      <c r="C12" s="5">
        <v>17</v>
      </c>
      <c r="D12" s="18">
        <f>F3+F4+F6+F7+F8+F9+F10+F11</f>
        <v>3.2918750000000006</v>
      </c>
      <c r="E12" s="19"/>
      <c r="F12" s="20"/>
      <c r="G12" s="13"/>
      <c r="H12" s="21" t="s">
        <v>106</v>
      </c>
      <c r="I12" s="22"/>
      <c r="J12" s="22"/>
      <c r="K12" s="22"/>
      <c r="L12" s="22"/>
      <c r="M12" s="23"/>
      <c r="N12" s="13"/>
    </row>
    <row r="13" spans="1:14" ht="16" thickBot="1" x14ac:dyDescent="0.25">
      <c r="A13" s="13"/>
      <c r="B13" s="13"/>
      <c r="C13" s="13"/>
      <c r="D13" s="13"/>
      <c r="E13" s="13"/>
      <c r="F13" s="13"/>
      <c r="G13" s="13"/>
      <c r="H13" s="1" t="s">
        <v>13</v>
      </c>
      <c r="I13" s="1" t="s">
        <v>14</v>
      </c>
      <c r="J13" s="1" t="s">
        <v>15</v>
      </c>
      <c r="K13" s="1" t="s">
        <v>16</v>
      </c>
      <c r="L13" s="1" t="s">
        <v>26</v>
      </c>
      <c r="M13" s="1" t="s">
        <v>28</v>
      </c>
      <c r="N13" s="13"/>
    </row>
    <row r="14" spans="1:14" ht="16" thickBot="1" x14ac:dyDescent="0.25">
      <c r="A14" s="21" t="s">
        <v>30</v>
      </c>
      <c r="B14" s="22"/>
      <c r="C14" s="22"/>
      <c r="D14" s="22"/>
      <c r="E14" s="22"/>
      <c r="F14" s="23"/>
      <c r="G14" s="13"/>
      <c r="H14" s="6" t="s">
        <v>90</v>
      </c>
      <c r="I14" s="3" t="s">
        <v>91</v>
      </c>
      <c r="J14" s="3">
        <v>2</v>
      </c>
      <c r="K14" s="3" t="s">
        <v>24</v>
      </c>
      <c r="L14" s="3">
        <v>4</v>
      </c>
      <c r="M14" s="7">
        <f>L14*J14</f>
        <v>8</v>
      </c>
      <c r="N14" s="13"/>
    </row>
    <row r="15" spans="1:14" ht="16" thickBot="1" x14ac:dyDescent="0.25">
      <c r="A15" s="1" t="s">
        <v>13</v>
      </c>
      <c r="B15" s="1" t="s">
        <v>14</v>
      </c>
      <c r="C15" s="1" t="s">
        <v>15</v>
      </c>
      <c r="D15" s="1" t="s">
        <v>16</v>
      </c>
      <c r="E15" s="1" t="s">
        <v>26</v>
      </c>
      <c r="F15" s="1" t="s">
        <v>28</v>
      </c>
      <c r="G15" s="13"/>
      <c r="H15" s="8" t="s">
        <v>92</v>
      </c>
      <c r="I15" s="2" t="s">
        <v>93</v>
      </c>
      <c r="J15" s="2">
        <v>3</v>
      </c>
      <c r="K15" s="2" t="s">
        <v>24</v>
      </c>
      <c r="L15" s="2">
        <v>4</v>
      </c>
      <c r="M15" s="7">
        <f t="shared" ref="M15:M19" si="2">L15*J15</f>
        <v>12</v>
      </c>
      <c r="N15" s="13"/>
    </row>
    <row r="16" spans="1:14" x14ac:dyDescent="0.2">
      <c r="A16" s="6" t="s">
        <v>31</v>
      </c>
      <c r="B16" s="3" t="s">
        <v>32</v>
      </c>
      <c r="C16" s="3">
        <v>3</v>
      </c>
      <c r="D16" s="3" t="s">
        <v>22</v>
      </c>
      <c r="E16" s="3">
        <v>3.33</v>
      </c>
      <c r="F16" s="7">
        <f>C16*E16</f>
        <v>9.99</v>
      </c>
      <c r="G16" s="13"/>
      <c r="H16" s="8" t="s">
        <v>94</v>
      </c>
      <c r="I16" s="2" t="s">
        <v>95</v>
      </c>
      <c r="J16" s="2">
        <v>3</v>
      </c>
      <c r="K16" s="2" t="s">
        <v>24</v>
      </c>
      <c r="L16" s="2">
        <v>4</v>
      </c>
      <c r="M16" s="7">
        <f t="shared" si="2"/>
        <v>12</v>
      </c>
      <c r="N16" s="13"/>
    </row>
    <row r="17" spans="1:14" x14ac:dyDescent="0.2">
      <c r="A17" s="8" t="s">
        <v>34</v>
      </c>
      <c r="B17" s="2" t="s">
        <v>35</v>
      </c>
      <c r="C17" s="2">
        <v>1</v>
      </c>
      <c r="D17" s="2" t="s">
        <v>22</v>
      </c>
      <c r="E17" s="2">
        <v>3.33</v>
      </c>
      <c r="F17" s="7">
        <f t="shared" ref="F17:F23" si="3">C17*E17</f>
        <v>3.33</v>
      </c>
      <c r="G17" s="13"/>
      <c r="H17" s="8" t="s">
        <v>96</v>
      </c>
      <c r="I17" s="2" t="s">
        <v>97</v>
      </c>
      <c r="J17" s="2">
        <v>4</v>
      </c>
      <c r="K17" s="2" t="s">
        <v>46</v>
      </c>
      <c r="L17" s="2">
        <v>3.67</v>
      </c>
      <c r="M17" s="7">
        <f t="shared" si="2"/>
        <v>14.68</v>
      </c>
      <c r="N17" s="13"/>
    </row>
    <row r="18" spans="1:14" x14ac:dyDescent="0.2">
      <c r="A18" s="8" t="s">
        <v>36</v>
      </c>
      <c r="B18" s="2" t="s">
        <v>37</v>
      </c>
      <c r="C18" s="2">
        <v>2</v>
      </c>
      <c r="D18" s="2" t="s">
        <v>24</v>
      </c>
      <c r="E18" s="2">
        <v>4</v>
      </c>
      <c r="F18" s="7">
        <f t="shared" si="3"/>
        <v>8</v>
      </c>
      <c r="G18" s="13"/>
      <c r="H18" s="8" t="s">
        <v>98</v>
      </c>
      <c r="I18" s="2" t="s">
        <v>99</v>
      </c>
      <c r="J18" s="2">
        <v>3</v>
      </c>
      <c r="K18" s="2" t="s">
        <v>24</v>
      </c>
      <c r="L18" s="2">
        <v>4</v>
      </c>
      <c r="M18" s="7">
        <f t="shared" si="2"/>
        <v>12</v>
      </c>
      <c r="N18" s="13"/>
    </row>
    <row r="19" spans="1:14" x14ac:dyDescent="0.2">
      <c r="A19" s="8" t="s">
        <v>38</v>
      </c>
      <c r="B19" s="2" t="s">
        <v>39</v>
      </c>
      <c r="C19" s="2">
        <v>2</v>
      </c>
      <c r="D19" s="2" t="s">
        <v>21</v>
      </c>
      <c r="E19" s="2">
        <v>2.67</v>
      </c>
      <c r="F19" s="7">
        <f t="shared" si="3"/>
        <v>5.34</v>
      </c>
      <c r="G19" s="13"/>
      <c r="H19" s="8" t="s">
        <v>100</v>
      </c>
      <c r="I19" s="2" t="s">
        <v>101</v>
      </c>
      <c r="J19" s="2">
        <v>3</v>
      </c>
      <c r="K19" s="2" t="s">
        <v>25</v>
      </c>
      <c r="L19" s="2">
        <v>3</v>
      </c>
      <c r="M19" s="7">
        <f t="shared" si="2"/>
        <v>9</v>
      </c>
      <c r="N19" s="13"/>
    </row>
    <row r="20" spans="1:14" x14ac:dyDescent="0.2">
      <c r="A20" s="8" t="s">
        <v>40</v>
      </c>
      <c r="B20" s="2" t="s">
        <v>41</v>
      </c>
      <c r="C20" s="2">
        <v>2</v>
      </c>
      <c r="D20" s="2" t="s">
        <v>24</v>
      </c>
      <c r="E20" s="2">
        <v>4</v>
      </c>
      <c r="F20" s="7">
        <f t="shared" si="3"/>
        <v>8</v>
      </c>
      <c r="G20" s="13"/>
      <c r="H20" s="8" t="s">
        <v>102</v>
      </c>
      <c r="I20" s="2" t="s">
        <v>103</v>
      </c>
      <c r="J20" s="2">
        <v>1</v>
      </c>
      <c r="K20" s="2" t="s">
        <v>24</v>
      </c>
      <c r="L20" s="2">
        <v>4</v>
      </c>
      <c r="M20" s="7">
        <f>J20*L20</f>
        <v>4</v>
      </c>
      <c r="N20" s="13"/>
    </row>
    <row r="21" spans="1:14" ht="16" thickBot="1" x14ac:dyDescent="0.25">
      <c r="A21" s="8" t="s">
        <v>42</v>
      </c>
      <c r="B21" s="2" t="s">
        <v>43</v>
      </c>
      <c r="C21" s="2">
        <v>2</v>
      </c>
      <c r="D21" s="2" t="s">
        <v>24</v>
      </c>
      <c r="E21" s="2">
        <v>4</v>
      </c>
      <c r="F21" s="7">
        <f t="shared" si="3"/>
        <v>8</v>
      </c>
      <c r="G21" s="13"/>
      <c r="H21" s="8" t="s">
        <v>104</v>
      </c>
      <c r="I21" s="2" t="s">
        <v>105</v>
      </c>
      <c r="J21" s="2">
        <v>1</v>
      </c>
      <c r="K21" s="2" t="s">
        <v>23</v>
      </c>
      <c r="L21" s="2">
        <v>2</v>
      </c>
      <c r="M21" s="7">
        <v>0</v>
      </c>
      <c r="N21" s="13"/>
    </row>
    <row r="22" spans="1:14" ht="16" thickBot="1" x14ac:dyDescent="0.25">
      <c r="A22" s="8" t="s">
        <v>44</v>
      </c>
      <c r="B22" s="2" t="s">
        <v>45</v>
      </c>
      <c r="C22" s="2">
        <v>3</v>
      </c>
      <c r="D22" s="2" t="s">
        <v>46</v>
      </c>
      <c r="E22" s="2">
        <v>3.67</v>
      </c>
      <c r="F22" s="7">
        <f t="shared" si="3"/>
        <v>11.01</v>
      </c>
      <c r="G22" s="13"/>
      <c r="H22" s="16" t="s">
        <v>27</v>
      </c>
      <c r="I22" s="17"/>
      <c r="J22" s="5">
        <f>SUM(J14:J21)</f>
        <v>20</v>
      </c>
      <c r="K22" s="18">
        <f>(SUM(M14:M20))/(J22-1)</f>
        <v>3.7726315789473688</v>
      </c>
      <c r="L22" s="19"/>
      <c r="M22" s="20"/>
      <c r="N22" s="13"/>
    </row>
    <row r="23" spans="1:14" ht="16" thickBot="1" x14ac:dyDescent="0.25">
      <c r="A23" s="8" t="s">
        <v>47</v>
      </c>
      <c r="B23" s="2" t="s">
        <v>48</v>
      </c>
      <c r="C23" s="2">
        <v>3</v>
      </c>
      <c r="D23" s="2" t="s">
        <v>24</v>
      </c>
      <c r="E23" s="2">
        <v>4</v>
      </c>
      <c r="F23" s="7">
        <f t="shared" si="3"/>
        <v>12</v>
      </c>
      <c r="G23" s="13"/>
      <c r="H23" s="12"/>
      <c r="I23" s="12"/>
      <c r="J23" s="12"/>
      <c r="K23" s="12"/>
      <c r="L23" s="12"/>
      <c r="M23" s="12"/>
      <c r="N23" s="13"/>
    </row>
    <row r="24" spans="1:14" ht="16" thickBot="1" x14ac:dyDescent="0.25">
      <c r="A24" s="16" t="s">
        <v>27</v>
      </c>
      <c r="B24" s="17"/>
      <c r="C24" s="5">
        <f>SUM(C16:C23)</f>
        <v>18</v>
      </c>
      <c r="D24" s="18">
        <f>(SUM(F16:F23))/C24</f>
        <v>3.6483333333333325</v>
      </c>
      <c r="E24" s="19"/>
      <c r="F24" s="20"/>
      <c r="G24" s="13"/>
      <c r="H24" s="21" t="s">
        <v>114</v>
      </c>
      <c r="I24" s="22"/>
      <c r="J24" s="22"/>
      <c r="K24" s="22"/>
      <c r="L24" s="22"/>
      <c r="M24" s="23"/>
      <c r="N24" s="13"/>
    </row>
    <row r="25" spans="1:14" ht="16" thickBot="1" x14ac:dyDescent="0.25">
      <c r="A25" s="13"/>
      <c r="B25" s="13"/>
      <c r="C25" s="13"/>
      <c r="D25" s="13"/>
      <c r="E25" s="13"/>
      <c r="F25" s="13"/>
      <c r="G25" s="13"/>
      <c r="H25" s="1" t="s">
        <v>13</v>
      </c>
      <c r="I25" s="1" t="s">
        <v>14</v>
      </c>
      <c r="J25" s="1" t="s">
        <v>15</v>
      </c>
      <c r="K25" s="1" t="s">
        <v>16</v>
      </c>
      <c r="L25" s="1" t="s">
        <v>26</v>
      </c>
      <c r="M25" s="1" t="s">
        <v>28</v>
      </c>
      <c r="N25" s="13"/>
    </row>
    <row r="26" spans="1:14" ht="16" thickBot="1" x14ac:dyDescent="0.25">
      <c r="A26" s="21" t="s">
        <v>49</v>
      </c>
      <c r="B26" s="22"/>
      <c r="C26" s="22"/>
      <c r="D26" s="22"/>
      <c r="E26" s="22"/>
      <c r="F26" s="23"/>
      <c r="G26" s="13"/>
      <c r="H26" s="6" t="s">
        <v>107</v>
      </c>
      <c r="I26" s="3" t="s">
        <v>108</v>
      </c>
      <c r="J26" s="3">
        <v>3</v>
      </c>
      <c r="K26" s="3"/>
      <c r="L26" s="3"/>
      <c r="M26" s="7">
        <f>L26*J26</f>
        <v>0</v>
      </c>
      <c r="N26" s="13"/>
    </row>
    <row r="27" spans="1:14" ht="16" thickBot="1" x14ac:dyDescent="0.25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26</v>
      </c>
      <c r="F27" s="1" t="s">
        <v>28</v>
      </c>
      <c r="G27" s="13"/>
      <c r="H27" s="8" t="s">
        <v>109</v>
      </c>
      <c r="I27" s="2" t="s">
        <v>110</v>
      </c>
      <c r="J27" s="2">
        <v>3</v>
      </c>
      <c r="K27" s="2"/>
      <c r="L27" s="2"/>
      <c r="M27" s="7">
        <f t="shared" ref="M27:M31" si="4">L27*J27</f>
        <v>0</v>
      </c>
      <c r="N27" s="13"/>
    </row>
    <row r="28" spans="1:14" x14ac:dyDescent="0.2">
      <c r="A28" s="6" t="s">
        <v>50</v>
      </c>
      <c r="B28" s="3" t="s">
        <v>51</v>
      </c>
      <c r="C28" s="3">
        <v>4</v>
      </c>
      <c r="D28" s="3" t="s">
        <v>46</v>
      </c>
      <c r="E28" s="3">
        <v>3.67</v>
      </c>
      <c r="F28" s="7">
        <f>C28*E28</f>
        <v>14.68</v>
      </c>
      <c r="G28" s="13"/>
      <c r="H28" s="8" t="s">
        <v>111</v>
      </c>
      <c r="I28" s="2" t="s">
        <v>112</v>
      </c>
      <c r="J28" s="2">
        <v>1</v>
      </c>
      <c r="K28" s="2"/>
      <c r="L28" s="2"/>
      <c r="M28" s="7">
        <f t="shared" si="4"/>
        <v>0</v>
      </c>
      <c r="N28" s="13"/>
    </row>
    <row r="29" spans="1:14" x14ac:dyDescent="0.2">
      <c r="A29" s="8" t="s">
        <v>52</v>
      </c>
      <c r="B29" s="2" t="s">
        <v>53</v>
      </c>
      <c r="C29" s="2">
        <v>2</v>
      </c>
      <c r="D29" s="2" t="s">
        <v>24</v>
      </c>
      <c r="E29" s="2">
        <v>4</v>
      </c>
      <c r="F29" s="7">
        <f t="shared" ref="F29:F33" si="5">C29*E29</f>
        <v>8</v>
      </c>
      <c r="G29" s="13"/>
      <c r="H29" s="8" t="s">
        <v>122</v>
      </c>
      <c r="I29" s="14" t="s">
        <v>123</v>
      </c>
      <c r="J29" s="14">
        <v>3</v>
      </c>
      <c r="K29" s="14"/>
      <c r="L29" s="14"/>
      <c r="M29" s="15">
        <f t="shared" si="4"/>
        <v>0</v>
      </c>
      <c r="N29" s="13"/>
    </row>
    <row r="30" spans="1:14" x14ac:dyDescent="0.2">
      <c r="A30" s="8" t="s">
        <v>54</v>
      </c>
      <c r="B30" s="2" t="s">
        <v>55</v>
      </c>
      <c r="C30" s="2">
        <v>3</v>
      </c>
      <c r="D30" s="2" t="s">
        <v>24</v>
      </c>
      <c r="E30" s="2">
        <v>4</v>
      </c>
      <c r="F30" s="7">
        <f t="shared" si="5"/>
        <v>12</v>
      </c>
      <c r="G30" s="13"/>
      <c r="H30" s="8" t="s">
        <v>124</v>
      </c>
      <c r="I30" s="14" t="s">
        <v>126</v>
      </c>
      <c r="J30" s="14">
        <v>3</v>
      </c>
      <c r="K30" s="14"/>
      <c r="L30" s="14"/>
      <c r="M30" s="15">
        <f t="shared" si="4"/>
        <v>0</v>
      </c>
      <c r="N30" s="13"/>
    </row>
    <row r="31" spans="1:14" x14ac:dyDescent="0.2">
      <c r="A31" s="8" t="s">
        <v>56</v>
      </c>
      <c r="B31" s="2" t="s">
        <v>57</v>
      </c>
      <c r="C31" s="2">
        <v>4</v>
      </c>
      <c r="D31" s="2" t="s">
        <v>22</v>
      </c>
      <c r="E31" s="2">
        <v>3.33</v>
      </c>
      <c r="F31" s="7">
        <f t="shared" si="5"/>
        <v>13.32</v>
      </c>
      <c r="G31" s="13"/>
      <c r="H31" s="8" t="s">
        <v>125</v>
      </c>
      <c r="I31" s="14" t="s">
        <v>127</v>
      </c>
      <c r="J31" s="14">
        <v>3</v>
      </c>
      <c r="K31" s="14"/>
      <c r="L31" s="14"/>
      <c r="M31" s="15">
        <f t="shared" si="4"/>
        <v>0</v>
      </c>
      <c r="N31" s="13"/>
    </row>
    <row r="32" spans="1:14" ht="16" thickBot="1" x14ac:dyDescent="0.25">
      <c r="A32" s="8" t="s">
        <v>58</v>
      </c>
      <c r="B32" s="2" t="s">
        <v>59</v>
      </c>
      <c r="C32" s="2">
        <v>3</v>
      </c>
      <c r="D32" s="2" t="s">
        <v>24</v>
      </c>
      <c r="E32" s="2">
        <v>4</v>
      </c>
      <c r="F32" s="7">
        <f t="shared" si="5"/>
        <v>12</v>
      </c>
      <c r="G32" s="13"/>
      <c r="H32" s="8" t="s">
        <v>128</v>
      </c>
      <c r="I32" s="2" t="s">
        <v>129</v>
      </c>
      <c r="J32" s="2">
        <v>0</v>
      </c>
      <c r="K32" s="2" t="s">
        <v>23</v>
      </c>
      <c r="L32" s="2">
        <v>2</v>
      </c>
      <c r="M32" s="7">
        <v>0</v>
      </c>
      <c r="N32" s="13"/>
    </row>
    <row r="33" spans="1:14" ht="16" thickBot="1" x14ac:dyDescent="0.25">
      <c r="A33" s="8" t="s">
        <v>60</v>
      </c>
      <c r="B33" s="2" t="s">
        <v>61</v>
      </c>
      <c r="C33" s="2">
        <v>3</v>
      </c>
      <c r="D33" s="2" t="s">
        <v>24</v>
      </c>
      <c r="E33" s="2">
        <v>4</v>
      </c>
      <c r="F33" s="7">
        <f t="shared" si="5"/>
        <v>12</v>
      </c>
      <c r="G33" s="13"/>
      <c r="H33" s="16" t="s">
        <v>27</v>
      </c>
      <c r="I33" s="17"/>
      <c r="J33" s="5">
        <f>SUM(J26:J32)</f>
        <v>16</v>
      </c>
      <c r="K33" s="18">
        <f>(SUM(M26:M31))/(J33-1)</f>
        <v>0</v>
      </c>
      <c r="L33" s="19"/>
      <c r="M33" s="20"/>
      <c r="N33" s="13"/>
    </row>
    <row r="34" spans="1:14" ht="16" thickBot="1" x14ac:dyDescent="0.25">
      <c r="A34" s="16" t="s">
        <v>27</v>
      </c>
      <c r="B34" s="17"/>
      <c r="C34" s="5">
        <f>SUM(C28:C33)</f>
        <v>19</v>
      </c>
      <c r="D34" s="18">
        <f>(SUM(F28:F33))/C34</f>
        <v>3.7894736842105261</v>
      </c>
      <c r="E34" s="19"/>
      <c r="F34" s="20"/>
      <c r="G34" s="13"/>
      <c r="N34" s="13"/>
    </row>
    <row r="35" spans="1:14" ht="16" thickBot="1" x14ac:dyDescent="0.25">
      <c r="A35" s="13"/>
      <c r="B35" s="13"/>
      <c r="C35" s="13"/>
      <c r="D35" s="13"/>
      <c r="E35" s="13"/>
      <c r="F35" s="13"/>
      <c r="G35" s="13"/>
      <c r="H35" s="21" t="s">
        <v>114</v>
      </c>
      <c r="I35" s="22"/>
      <c r="J35" s="22"/>
      <c r="K35" s="22"/>
      <c r="L35" s="22"/>
      <c r="M35" s="23"/>
      <c r="N35" s="13"/>
    </row>
    <row r="36" spans="1:14" ht="16" thickBot="1" x14ac:dyDescent="0.25">
      <c r="A36" s="21" t="s">
        <v>62</v>
      </c>
      <c r="B36" s="22"/>
      <c r="C36" s="22"/>
      <c r="D36" s="22"/>
      <c r="E36" s="22"/>
      <c r="F36" s="23"/>
      <c r="G36" s="13"/>
      <c r="H36" s="1" t="s">
        <v>13</v>
      </c>
      <c r="I36" s="1" t="s">
        <v>14</v>
      </c>
      <c r="J36" s="1" t="s">
        <v>15</v>
      </c>
      <c r="K36" s="1" t="s">
        <v>16</v>
      </c>
      <c r="L36" s="1" t="s">
        <v>26</v>
      </c>
      <c r="M36" s="1" t="s">
        <v>28</v>
      </c>
      <c r="N36" s="13"/>
    </row>
    <row r="37" spans="1:14" ht="16" thickBot="1" x14ac:dyDescent="0.25">
      <c r="A37" s="1" t="s">
        <v>13</v>
      </c>
      <c r="B37" s="1" t="s">
        <v>14</v>
      </c>
      <c r="C37" s="1" t="s">
        <v>15</v>
      </c>
      <c r="D37" s="1" t="s">
        <v>16</v>
      </c>
      <c r="E37" s="1" t="s">
        <v>26</v>
      </c>
      <c r="F37" s="1" t="s">
        <v>28</v>
      </c>
      <c r="G37" s="13"/>
      <c r="H37" s="6" t="s">
        <v>115</v>
      </c>
      <c r="I37" s="3" t="s">
        <v>116</v>
      </c>
      <c r="J37" s="3">
        <v>3</v>
      </c>
      <c r="K37" s="3"/>
      <c r="L37" s="3"/>
      <c r="M37" s="7">
        <f>L37*J37</f>
        <v>0</v>
      </c>
      <c r="N37" s="13"/>
    </row>
    <row r="38" spans="1:14" x14ac:dyDescent="0.2">
      <c r="A38" s="6" t="s">
        <v>63</v>
      </c>
      <c r="B38" s="3" t="s">
        <v>64</v>
      </c>
      <c r="C38" s="3">
        <v>3</v>
      </c>
      <c r="D38" s="3" t="s">
        <v>24</v>
      </c>
      <c r="E38" s="3">
        <v>4</v>
      </c>
      <c r="F38" s="7">
        <f>C38*E38</f>
        <v>12</v>
      </c>
      <c r="G38" s="13"/>
      <c r="H38" s="8" t="s">
        <v>130</v>
      </c>
      <c r="I38" s="14" t="s">
        <v>136</v>
      </c>
      <c r="J38" s="14">
        <v>3</v>
      </c>
      <c r="K38" s="14"/>
      <c r="L38" s="14"/>
      <c r="M38" s="15">
        <f t="shared" ref="M38:M42" si="6">L38*J38</f>
        <v>0</v>
      </c>
      <c r="N38" s="13"/>
    </row>
    <row r="39" spans="1:14" x14ac:dyDescent="0.2">
      <c r="A39" s="8" t="s">
        <v>65</v>
      </c>
      <c r="B39" s="2" t="s">
        <v>66</v>
      </c>
      <c r="C39" s="2">
        <v>4</v>
      </c>
      <c r="D39" s="2" t="s">
        <v>24</v>
      </c>
      <c r="E39" s="2">
        <v>4</v>
      </c>
      <c r="F39" s="7">
        <f t="shared" ref="F39:F43" si="7">C39*E39</f>
        <v>16</v>
      </c>
      <c r="G39" s="13"/>
      <c r="H39" s="8" t="s">
        <v>137</v>
      </c>
      <c r="I39" s="14" t="s">
        <v>131</v>
      </c>
      <c r="J39" s="14">
        <v>3</v>
      </c>
      <c r="K39" s="14"/>
      <c r="L39" s="14"/>
      <c r="M39" s="15">
        <f t="shared" si="6"/>
        <v>0</v>
      </c>
      <c r="N39" s="13"/>
    </row>
    <row r="40" spans="1:14" x14ac:dyDescent="0.2">
      <c r="A40" s="8" t="s">
        <v>67</v>
      </c>
      <c r="B40" s="2" t="s">
        <v>68</v>
      </c>
      <c r="C40" s="2">
        <v>3</v>
      </c>
      <c r="D40" s="2" t="s">
        <v>24</v>
      </c>
      <c r="E40" s="2">
        <v>4</v>
      </c>
      <c r="F40" s="7">
        <f t="shared" si="7"/>
        <v>12</v>
      </c>
      <c r="G40" s="13"/>
      <c r="H40" s="8" t="s">
        <v>132</v>
      </c>
      <c r="I40" s="14" t="s">
        <v>133</v>
      </c>
      <c r="J40" s="14">
        <v>3</v>
      </c>
      <c r="K40" s="14" t="s">
        <v>23</v>
      </c>
      <c r="L40" s="14">
        <v>2</v>
      </c>
      <c r="M40" s="15">
        <f t="shared" si="6"/>
        <v>6</v>
      </c>
      <c r="N40" s="13"/>
    </row>
    <row r="41" spans="1:14" x14ac:dyDescent="0.2">
      <c r="A41" s="8" t="s">
        <v>71</v>
      </c>
      <c r="B41" s="2" t="s">
        <v>72</v>
      </c>
      <c r="C41" s="2">
        <v>3</v>
      </c>
      <c r="D41" s="2" t="s">
        <v>25</v>
      </c>
      <c r="E41" s="2">
        <v>3</v>
      </c>
      <c r="F41" s="7">
        <f t="shared" si="7"/>
        <v>9</v>
      </c>
      <c r="G41" s="13"/>
      <c r="H41" s="8" t="s">
        <v>134</v>
      </c>
      <c r="I41" s="14" t="s">
        <v>135</v>
      </c>
      <c r="J41" s="14">
        <v>3</v>
      </c>
      <c r="K41" s="14"/>
      <c r="L41" s="14"/>
      <c r="M41" s="15">
        <f t="shared" si="6"/>
        <v>0</v>
      </c>
      <c r="N41" s="13"/>
    </row>
    <row r="42" spans="1:14" x14ac:dyDescent="0.2">
      <c r="A42" s="8" t="s">
        <v>69</v>
      </c>
      <c r="B42" s="2" t="s">
        <v>70</v>
      </c>
      <c r="C42" s="2">
        <v>3</v>
      </c>
      <c r="D42" s="2" t="s">
        <v>22</v>
      </c>
      <c r="E42" s="2">
        <v>3.33</v>
      </c>
      <c r="F42" s="7">
        <f t="shared" si="7"/>
        <v>9.99</v>
      </c>
      <c r="G42" s="13"/>
      <c r="H42" s="8" t="s">
        <v>117</v>
      </c>
      <c r="I42" s="2" t="s">
        <v>118</v>
      </c>
      <c r="J42" s="2">
        <v>1</v>
      </c>
      <c r="K42" s="2"/>
      <c r="L42" s="2"/>
      <c r="M42" s="7">
        <f t="shared" si="6"/>
        <v>0</v>
      </c>
      <c r="N42" s="13"/>
    </row>
    <row r="43" spans="1:14" ht="16" thickBot="1" x14ac:dyDescent="0.25">
      <c r="A43" s="8" t="s">
        <v>73</v>
      </c>
      <c r="B43" s="2" t="s">
        <v>74</v>
      </c>
      <c r="C43" s="2">
        <v>3</v>
      </c>
      <c r="D43" s="2" t="s">
        <v>24</v>
      </c>
      <c r="E43" s="2">
        <v>4</v>
      </c>
      <c r="F43" s="7">
        <f t="shared" si="7"/>
        <v>12</v>
      </c>
      <c r="G43" s="13"/>
      <c r="H43" s="8" t="s">
        <v>113</v>
      </c>
      <c r="I43" s="2"/>
      <c r="J43" s="2">
        <v>0</v>
      </c>
      <c r="K43" s="2" t="s">
        <v>23</v>
      </c>
      <c r="L43" s="2">
        <v>2</v>
      </c>
      <c r="M43" s="7">
        <v>0</v>
      </c>
      <c r="N43" s="13"/>
    </row>
    <row r="44" spans="1:14" ht="16" thickBot="1" x14ac:dyDescent="0.25">
      <c r="A44" s="16" t="s">
        <v>27</v>
      </c>
      <c r="B44" s="17"/>
      <c r="C44" s="5">
        <f>SUM(C38:C43)</f>
        <v>19</v>
      </c>
      <c r="D44" s="18">
        <f>(SUM(F38:F43))/C44</f>
        <v>3.7363157894736845</v>
      </c>
      <c r="E44" s="19"/>
      <c r="F44" s="20"/>
      <c r="G44" s="13"/>
      <c r="H44" s="16" t="s">
        <v>27</v>
      </c>
      <c r="I44" s="17"/>
      <c r="J44" s="5">
        <f>SUM(J37:J43)</f>
        <v>16</v>
      </c>
      <c r="K44" s="18">
        <f>(SUM(M37:M42))/(J44-1)</f>
        <v>0.4</v>
      </c>
      <c r="L44" s="19"/>
      <c r="M44" s="20"/>
      <c r="N44" s="13"/>
    </row>
    <row r="45" spans="1:14" ht="16" thickBo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">
      <c r="A46" s="42" t="s">
        <v>119</v>
      </c>
      <c r="B46" s="43"/>
      <c r="C46" s="43"/>
      <c r="D46" s="43"/>
      <c r="E46" s="43"/>
      <c r="F46" s="43"/>
      <c r="G46" s="44"/>
      <c r="H46" s="51">
        <f>(((D12*C12)+(D24*C24)+(D34*C34)+(D44*C44)+(K10*J10)+(K22*J22))/(SUM(C12,C24,C34,C44,J10,J22)))+0.002</f>
        <v>3.707620594454887</v>
      </c>
      <c r="I46" s="52"/>
      <c r="J46" s="52"/>
      <c r="K46" s="52"/>
      <c r="L46" s="52"/>
      <c r="M46" s="53"/>
      <c r="N46" s="13"/>
    </row>
    <row r="47" spans="1:14" x14ac:dyDescent="0.2">
      <c r="A47" s="45"/>
      <c r="B47" s="46"/>
      <c r="C47" s="46"/>
      <c r="D47" s="46"/>
      <c r="E47" s="46"/>
      <c r="F47" s="46"/>
      <c r="G47" s="47"/>
      <c r="H47" s="54"/>
      <c r="I47" s="55"/>
      <c r="J47" s="55"/>
      <c r="K47" s="55"/>
      <c r="L47" s="55"/>
      <c r="M47" s="56"/>
      <c r="N47" s="13"/>
    </row>
    <row r="48" spans="1:14" x14ac:dyDescent="0.2">
      <c r="A48" s="45"/>
      <c r="B48" s="46"/>
      <c r="C48" s="46"/>
      <c r="D48" s="46"/>
      <c r="E48" s="46"/>
      <c r="F48" s="46"/>
      <c r="G48" s="47"/>
      <c r="H48" s="54"/>
      <c r="I48" s="55"/>
      <c r="J48" s="55"/>
      <c r="K48" s="55"/>
      <c r="L48" s="55"/>
      <c r="M48" s="56"/>
      <c r="N48" s="13"/>
    </row>
    <row r="49" spans="1:14" ht="16" thickBot="1" x14ac:dyDescent="0.25">
      <c r="A49" s="48"/>
      <c r="B49" s="49"/>
      <c r="C49" s="49"/>
      <c r="D49" s="49"/>
      <c r="E49" s="49"/>
      <c r="F49" s="49"/>
      <c r="G49" s="50"/>
      <c r="H49" s="57"/>
      <c r="I49" s="58"/>
      <c r="J49" s="58"/>
      <c r="K49" s="58"/>
      <c r="L49" s="58"/>
      <c r="M49" s="59"/>
      <c r="N49" s="13"/>
    </row>
    <row r="50" spans="1:14" x14ac:dyDescent="0.2">
      <c r="A50" s="60" t="s">
        <v>120</v>
      </c>
      <c r="B50" s="61"/>
      <c r="C50" s="61"/>
      <c r="D50" s="61"/>
      <c r="E50" s="61"/>
      <c r="F50" s="61"/>
      <c r="G50" s="62"/>
      <c r="H50" s="69">
        <f>SUM(C12,C24,C34,C44,J10,J22)</f>
        <v>112</v>
      </c>
      <c r="I50" s="70"/>
      <c r="J50" s="70"/>
      <c r="K50" s="70"/>
      <c r="L50" s="70"/>
      <c r="M50" s="71"/>
      <c r="N50" s="13"/>
    </row>
    <row r="51" spans="1:14" x14ac:dyDescent="0.2">
      <c r="A51" s="63"/>
      <c r="B51" s="64"/>
      <c r="C51" s="64"/>
      <c r="D51" s="64"/>
      <c r="E51" s="64"/>
      <c r="F51" s="64"/>
      <c r="G51" s="65"/>
      <c r="H51" s="72"/>
      <c r="I51" s="73"/>
      <c r="J51" s="73"/>
      <c r="K51" s="73"/>
      <c r="L51" s="73"/>
      <c r="M51" s="74"/>
      <c r="N51" s="13"/>
    </row>
    <row r="52" spans="1:14" x14ac:dyDescent="0.2">
      <c r="A52" s="63"/>
      <c r="B52" s="64"/>
      <c r="C52" s="64"/>
      <c r="D52" s="64"/>
      <c r="E52" s="64"/>
      <c r="F52" s="64"/>
      <c r="G52" s="65"/>
      <c r="H52" s="72"/>
      <c r="I52" s="73"/>
      <c r="J52" s="73"/>
      <c r="K52" s="73"/>
      <c r="L52" s="73"/>
      <c r="M52" s="74"/>
      <c r="N52" s="13"/>
    </row>
    <row r="53" spans="1:14" ht="16" thickBot="1" x14ac:dyDescent="0.25">
      <c r="A53" s="66"/>
      <c r="B53" s="67"/>
      <c r="C53" s="67"/>
      <c r="D53" s="67"/>
      <c r="E53" s="67"/>
      <c r="F53" s="67"/>
      <c r="G53" s="68"/>
      <c r="H53" s="75"/>
      <c r="I53" s="76"/>
      <c r="J53" s="76"/>
      <c r="K53" s="76"/>
      <c r="L53" s="76"/>
      <c r="M53" s="77"/>
      <c r="N53" s="13"/>
    </row>
    <row r="54" spans="1:14" x14ac:dyDescent="0.2">
      <c r="A54" s="24" t="s">
        <v>121</v>
      </c>
      <c r="B54" s="25"/>
      <c r="C54" s="25"/>
      <c r="D54" s="25"/>
      <c r="E54" s="25"/>
      <c r="F54" s="25"/>
      <c r="G54" s="26"/>
      <c r="H54" s="33">
        <f>H50/(SUM(C12,C24,C34,C44,J10,J22,J33,J44))</f>
        <v>0.77777777777777779</v>
      </c>
      <c r="I54" s="34"/>
      <c r="J54" s="34"/>
      <c r="K54" s="34"/>
      <c r="L54" s="34"/>
      <c r="M54" s="35"/>
      <c r="N54" s="13"/>
    </row>
    <row r="55" spans="1:14" x14ac:dyDescent="0.2">
      <c r="A55" s="27"/>
      <c r="B55" s="28"/>
      <c r="C55" s="28"/>
      <c r="D55" s="28"/>
      <c r="E55" s="28"/>
      <c r="F55" s="28"/>
      <c r="G55" s="29"/>
      <c r="H55" s="36"/>
      <c r="I55" s="37"/>
      <c r="J55" s="37"/>
      <c r="K55" s="37"/>
      <c r="L55" s="37"/>
      <c r="M55" s="38"/>
      <c r="N55" s="13"/>
    </row>
    <row r="56" spans="1:14" x14ac:dyDescent="0.2">
      <c r="A56" s="27"/>
      <c r="B56" s="28"/>
      <c r="C56" s="28"/>
      <c r="D56" s="28"/>
      <c r="E56" s="28"/>
      <c r="F56" s="28"/>
      <c r="G56" s="29"/>
      <c r="H56" s="36"/>
      <c r="I56" s="37"/>
      <c r="J56" s="37"/>
      <c r="K56" s="37"/>
      <c r="L56" s="37"/>
      <c r="M56" s="38"/>
      <c r="N56" s="13"/>
    </row>
    <row r="57" spans="1:14" ht="16" thickBot="1" x14ac:dyDescent="0.25">
      <c r="A57" s="30"/>
      <c r="B57" s="31"/>
      <c r="C57" s="31"/>
      <c r="D57" s="31"/>
      <c r="E57" s="31"/>
      <c r="F57" s="31"/>
      <c r="G57" s="32"/>
      <c r="H57" s="39"/>
      <c r="I57" s="40"/>
      <c r="J57" s="40"/>
      <c r="K57" s="40"/>
      <c r="L57" s="40"/>
      <c r="M57" s="41"/>
      <c r="N57" s="13"/>
    </row>
    <row r="58" spans="1:14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</sheetData>
  <mergeCells count="30">
    <mergeCell ref="A54:G57"/>
    <mergeCell ref="H54:M57"/>
    <mergeCell ref="H44:I44"/>
    <mergeCell ref="K44:M44"/>
    <mergeCell ref="A46:G49"/>
    <mergeCell ref="H46:M49"/>
    <mergeCell ref="A50:G53"/>
    <mergeCell ref="H50:M53"/>
    <mergeCell ref="H35:M35"/>
    <mergeCell ref="H1:M1"/>
    <mergeCell ref="H10:I10"/>
    <mergeCell ref="K10:M10"/>
    <mergeCell ref="H12:M12"/>
    <mergeCell ref="H22:I22"/>
    <mergeCell ref="K22:M22"/>
    <mergeCell ref="H24:M24"/>
    <mergeCell ref="H33:I33"/>
    <mergeCell ref="K33:M33"/>
    <mergeCell ref="A26:F26"/>
    <mergeCell ref="A34:B34"/>
    <mergeCell ref="D34:F34"/>
    <mergeCell ref="A36:F36"/>
    <mergeCell ref="A44:B44"/>
    <mergeCell ref="D44:F44"/>
    <mergeCell ref="A12:B12"/>
    <mergeCell ref="D12:F12"/>
    <mergeCell ref="A1:F1"/>
    <mergeCell ref="A14:F14"/>
    <mergeCell ref="A24:B24"/>
    <mergeCell ref="D24:F24"/>
  </mergeCells>
  <conditionalFormatting sqref="D12:F12">
    <cfRule type="cellIs" dxfId="17" priority="19" operator="greaterThan">
      <formula>3.5</formula>
    </cfRule>
    <cfRule type="cellIs" dxfId="16" priority="20" operator="lessThan">
      <formula>3.5</formula>
    </cfRule>
  </conditionalFormatting>
  <conditionalFormatting sqref="D24:F24">
    <cfRule type="cellIs" dxfId="15" priority="17" operator="greaterThan">
      <formula>3.5</formula>
    </cfRule>
    <cfRule type="cellIs" dxfId="14" priority="18" operator="lessThan">
      <formula>3.5</formula>
    </cfRule>
  </conditionalFormatting>
  <conditionalFormatting sqref="D34:F34">
    <cfRule type="cellIs" dxfId="13" priority="15" operator="greaterThan">
      <formula>3.5</formula>
    </cfRule>
    <cfRule type="cellIs" dxfId="12" priority="16" operator="lessThan">
      <formula>3.5</formula>
    </cfRule>
  </conditionalFormatting>
  <conditionalFormatting sqref="D44:F44">
    <cfRule type="cellIs" dxfId="11" priority="13" operator="greaterThan">
      <formula>3.5</formula>
    </cfRule>
    <cfRule type="cellIs" dxfId="10" priority="14" operator="lessThan">
      <formula>3.5</formula>
    </cfRule>
  </conditionalFormatting>
  <conditionalFormatting sqref="K10:M10">
    <cfRule type="cellIs" dxfId="9" priority="11" operator="greaterThan">
      <formula>3.5</formula>
    </cfRule>
    <cfRule type="cellIs" dxfId="8" priority="12" operator="lessThan">
      <formula>3.5</formula>
    </cfRule>
  </conditionalFormatting>
  <conditionalFormatting sqref="K22:M22">
    <cfRule type="cellIs" dxfId="7" priority="7" operator="greaterThan">
      <formula>3.5</formula>
    </cfRule>
    <cfRule type="cellIs" dxfId="6" priority="8" operator="lessThan">
      <formula>3.5</formula>
    </cfRule>
  </conditionalFormatting>
  <conditionalFormatting sqref="K33:M33">
    <cfRule type="cellIs" dxfId="5" priority="5" operator="greaterThan">
      <formula>3.5</formula>
    </cfRule>
    <cfRule type="cellIs" dxfId="4" priority="6" operator="lessThan">
      <formula>3.5</formula>
    </cfRule>
  </conditionalFormatting>
  <conditionalFormatting sqref="K44:M44">
    <cfRule type="cellIs" dxfId="3" priority="3" operator="greaterThan">
      <formula>3.5</formula>
    </cfRule>
    <cfRule type="cellIs" dxfId="2" priority="4" operator="lessThan">
      <formula>3.5</formula>
    </cfRule>
  </conditionalFormatting>
  <conditionalFormatting sqref="H46:M49">
    <cfRule type="cellIs" dxfId="1" priority="2" operator="greaterThan">
      <formula>3.5</formula>
    </cfRule>
    <cfRule type="cellIs" dxfId="0" priority="1" operator="lessThan">
      <formula>3.5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Microsoft Office User</cp:lastModifiedBy>
  <dcterms:created xsi:type="dcterms:W3CDTF">2022-03-09T18:08:49Z</dcterms:created>
  <dcterms:modified xsi:type="dcterms:W3CDTF">2022-05-23T16:28:22Z</dcterms:modified>
</cp:coreProperties>
</file>