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xr:revisionPtr revIDLastSave="0" documentId="13_ncr:1_{AB1B2C20-6497-B44F-8CCA-E4AF8A60706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Lab 5" sheetId="16" r:id="rId1"/>
  </sheets>
  <calcPr calcId="191029"/>
  <customWorkbookViews>
    <customWorkbookView name="John J. Vivas - Personal View" guid="{2C694357-63F2-449F-81C1-A96369070C9B}" mergeInterval="0" personalView="1" maximized="1" windowWidth="1676" windowHeight="76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6" l="1"/>
  <c r="D11" i="16"/>
  <c r="D12" i="16"/>
  <c r="D10" i="16"/>
  <c r="C11" i="16"/>
  <c r="C12" i="16"/>
  <c r="C10" i="16"/>
  <c r="D24" i="16" l="1"/>
  <c r="C24" i="16"/>
  <c r="B24" i="16"/>
  <c r="C25" i="16"/>
  <c r="D25" i="16"/>
  <c r="B25" i="16"/>
</calcChain>
</file>

<file path=xl/sharedStrings.xml><?xml version="1.0" encoding="utf-8"?>
<sst xmlns="http://schemas.openxmlformats.org/spreadsheetml/2006/main" count="34" uniqueCount="33">
  <si>
    <t>Reference</t>
  </si>
  <si>
    <t>Cost per kWh</t>
  </si>
  <si>
    <t>Watts / HP</t>
  </si>
  <si>
    <t>System Details</t>
  </si>
  <si>
    <t>System Running Level</t>
  </si>
  <si>
    <t>Power (HP)</t>
  </si>
  <si>
    <t>Annual Energy (kWh)</t>
  </si>
  <si>
    <t>Annaul Electricity Cost</t>
  </si>
  <si>
    <t>Investment Details</t>
  </si>
  <si>
    <t>Annual Cost of Service Contract</t>
  </si>
  <si>
    <t>Equipment Cost of the System</t>
  </si>
  <si>
    <t>Contract Duration, Years</t>
  </si>
  <si>
    <t>Electricity Savings per Year</t>
  </si>
  <si>
    <t>Present Value</t>
  </si>
  <si>
    <t>MARR for Great</t>
  </si>
  <si>
    <t>Great</t>
  </si>
  <si>
    <t>What should the Great do and why?</t>
  </si>
  <si>
    <t>% of time Zippy's System runs at a certain level</t>
  </si>
  <si>
    <t>MARR for Zippy</t>
  </si>
  <si>
    <t>Zippy's Percentage of the Savings</t>
  </si>
  <si>
    <t>Using Zippy's System</t>
  </si>
  <si>
    <t>Great Only (no Zippy)</t>
  </si>
  <si>
    <t>Zippy</t>
  </si>
  <si>
    <t>IRR for Zippy</t>
  </si>
  <si>
    <t>Is this a good deal for Zippy? Why or why not?</t>
  </si>
  <si>
    <t>Is Zippy's system a good deal for Great? Why or Why not?</t>
  </si>
  <si>
    <t>If the Great cuts out Zippy, is this a good deal for her? Why or why not?</t>
  </si>
  <si>
    <t xml:space="preserve">This is a good deal for Zippy, since his IRR is greater than his MARR. </t>
  </si>
  <si>
    <t xml:space="preserve">As per Zippy's deal with Great, if she has a cash flow greater than $40,000 in the first year, the offer is risk-free. Seeing as her annual savings were more than $100,000, this system is a good deal for Great. </t>
  </si>
  <si>
    <t xml:space="preserve">It is a good deal, as her savings would increase, since Zippy would not gain 55% of Great's savings. </t>
  </si>
  <si>
    <t xml:space="preserve">Great would benefit from either case, but would benefit more from cutting out Zippy, as she would receive a greater cash flow. </t>
  </si>
  <si>
    <r>
      <rPr>
        <b/>
        <u/>
        <sz val="12"/>
        <color theme="1"/>
        <rFont val="Arial"/>
        <family val="2"/>
      </rPr>
      <t>Name:</t>
    </r>
    <r>
      <rPr>
        <b/>
        <sz val="12"/>
        <color theme="1"/>
        <rFont val="Arial"/>
        <family val="2"/>
      </rPr>
      <t xml:space="preserve"> Alexander Gaskins</t>
    </r>
  </si>
  <si>
    <r>
      <rPr>
        <b/>
        <u/>
        <sz val="12"/>
        <color theme="1"/>
        <rFont val="Arial"/>
        <family val="2"/>
      </rPr>
      <t>Stevens Honor Code Pledge:</t>
    </r>
    <r>
      <rPr>
        <b/>
        <sz val="12"/>
        <color theme="1"/>
        <rFont val="Arial"/>
        <family val="2"/>
      </rPr>
      <t xml:space="preserve"> "I pledge my honor I have abided by the Stevens Honor System"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</si>
</sst>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&quot;kr.&quot;_-;\-* #,##0.00\ &quot;kr.&quot;_-;_-* &quot;-&quot;??\ &quot;kr.&quot;_-;_-@_-"/>
    <numFmt numFmtId="165" formatCode="_-[$$-409]* #,##0.00_ ;_-[$$-409]* \-#,##0.00\ ;_-[$$-409]* &quot;-&quot;??_ ;_-@_ "/>
    <numFmt numFmtId="166" formatCode="_-&quot;€&quot;\ * #,##0.00_-;\-&quot;€&quot;\ * #,##0.00_-;_-&quot;€&quot;\ * &quot;-&quot;??_-;_-@_-"/>
    <numFmt numFmtId="167" formatCode="_([$$-409]* #,##0.00_);_([$$-409]* \(#,##0.00\);_([$$-409]* &quot;-&quot;??_);_(@_)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</cellStyleXfs>
  <cellXfs count="31">
    <xf numFmtId="0" fontId="0" fillId="0" borderId="0" xfId="0"/>
    <xf numFmtId="0" fontId="5" fillId="0" borderId="0" xfId="40"/>
    <xf numFmtId="0" fontId="5" fillId="0" borderId="0" xfId="40" applyFont="1"/>
    <xf numFmtId="0" fontId="5" fillId="2" borderId="1" xfId="40" applyFont="1" applyFill="1" applyBorder="1" applyAlignment="1">
      <alignment wrapText="1"/>
    </xf>
    <xf numFmtId="0" fontId="5" fillId="2" borderId="1" xfId="40" applyFont="1" applyFill="1" applyBorder="1"/>
    <xf numFmtId="9" fontId="5" fillId="2" borderId="1" xfId="40" applyNumberFormat="1" applyFont="1" applyFill="1" applyBorder="1"/>
    <xf numFmtId="0" fontId="5" fillId="0" borderId="1" xfId="40" applyFont="1" applyBorder="1"/>
    <xf numFmtId="165" fontId="5" fillId="0" borderId="1" xfId="40" applyNumberFormat="1" applyFont="1" applyBorder="1"/>
    <xf numFmtId="0" fontId="5" fillId="0" borderId="0" xfId="40" applyFont="1" applyFill="1" applyBorder="1" applyAlignment="1"/>
    <xf numFmtId="9" fontId="5" fillId="0" borderId="1" xfId="40" applyNumberFormat="1" applyFont="1" applyBorder="1"/>
    <xf numFmtId="0" fontId="6" fillId="2" borderId="1" xfId="40" applyFont="1" applyFill="1" applyBorder="1" applyAlignment="1">
      <alignment wrapText="1"/>
    </xf>
    <xf numFmtId="0" fontId="5" fillId="2" borderId="1" xfId="40" applyFont="1" applyFill="1" applyBorder="1" applyAlignment="1">
      <alignment vertical="center" wrapText="1"/>
    </xf>
    <xf numFmtId="165" fontId="5" fillId="0" borderId="1" xfId="40" applyNumberFormat="1" applyFont="1" applyBorder="1" applyAlignment="1">
      <alignment vertical="center"/>
    </xf>
    <xf numFmtId="0" fontId="5" fillId="0" borderId="0" xfId="40" applyFont="1" applyAlignment="1">
      <alignment vertical="center"/>
    </xf>
    <xf numFmtId="0" fontId="7" fillId="0" borderId="0" xfId="40" applyFont="1" applyAlignment="1">
      <alignment horizontal="center" vertical="center" wrapText="1"/>
    </xf>
    <xf numFmtId="10" fontId="5" fillId="0" borderId="1" xfId="40" applyNumberFormat="1" applyFont="1" applyBorder="1"/>
    <xf numFmtId="165" fontId="5" fillId="0" borderId="1" xfId="40" applyNumberFormat="1" applyFont="1" applyFill="1" applyBorder="1"/>
    <xf numFmtId="44" fontId="5" fillId="0" borderId="1" xfId="40" applyNumberFormat="1" applyFont="1" applyBorder="1"/>
    <xf numFmtId="0" fontId="5" fillId="0" borderId="1" xfId="40" applyNumberFormat="1" applyFont="1" applyBorder="1"/>
    <xf numFmtId="167" fontId="5" fillId="0" borderId="1" xfId="40" applyNumberFormat="1" applyFont="1" applyBorder="1"/>
    <xf numFmtId="0" fontId="5" fillId="2" borderId="3" xfId="40" applyFont="1" applyFill="1" applyBorder="1" applyAlignment="1">
      <alignment horizontal="left"/>
    </xf>
    <xf numFmtId="0" fontId="5" fillId="2" borderId="2" xfId="40" applyFont="1" applyFill="1" applyBorder="1" applyAlignment="1">
      <alignment horizontal="left"/>
    </xf>
    <xf numFmtId="0" fontId="6" fillId="2" borderId="1" xfId="40" applyFont="1" applyFill="1" applyBorder="1" applyAlignment="1">
      <alignment horizontal="center"/>
    </xf>
    <xf numFmtId="0" fontId="8" fillId="0" borderId="0" xfId="40" applyFont="1" applyAlignment="1">
      <alignment horizontal="left" vertical="center"/>
    </xf>
    <xf numFmtId="0" fontId="5" fillId="0" borderId="1" xfId="40" applyFont="1" applyBorder="1" applyAlignment="1">
      <alignment horizontal="center" vertical="center"/>
    </xf>
    <xf numFmtId="0" fontId="5" fillId="0" borderId="1" xfId="40" applyFont="1" applyBorder="1" applyAlignment="1">
      <alignment horizontal="center" vertical="center" wrapText="1"/>
    </xf>
    <xf numFmtId="0" fontId="6" fillId="2" borderId="1" xfId="40" applyFont="1" applyFill="1" applyBorder="1" applyAlignment="1">
      <alignment horizontal="center" wrapText="1"/>
    </xf>
    <xf numFmtId="0" fontId="5" fillId="2" borderId="1" xfId="40" applyFont="1" applyFill="1" applyBorder="1" applyAlignment="1">
      <alignment horizontal="left"/>
    </xf>
    <xf numFmtId="0" fontId="5" fillId="2" borderId="1" xfId="40" applyFont="1" applyFill="1" applyBorder="1" applyAlignment="1">
      <alignment horizontal="center" vertical="center" wrapText="1"/>
    </xf>
    <xf numFmtId="0" fontId="8" fillId="0" borderId="0" xfId="40" applyFont="1" applyAlignment="1">
      <alignment horizontal="left" vertical="center" wrapText="1"/>
    </xf>
    <xf numFmtId="0" fontId="5" fillId="2" borderId="1" xfId="40" applyFont="1" applyFill="1" applyBorder="1" applyAlignment="1">
      <alignment horizontal="right"/>
    </xf>
  </cellXfs>
  <cellStyles count="43">
    <cellStyle name="Comma 2" xfId="37" xr:uid="{61B4BB66-26E9-DD44-A168-E97ACAD168DE}"/>
    <cellStyle name="Currency 2" xfId="1" xr:uid="{00000000-0005-0000-0000-000002000000}"/>
    <cellStyle name="Currency 3" xfId="2" xr:uid="{00000000-0005-0000-0000-000003000000}"/>
    <cellStyle name="Currency 4" xfId="3" xr:uid="{00000000-0005-0000-0000-000004000000}"/>
    <cellStyle name="Currency 5" xfId="39" xr:uid="{8F632C57-0F5F-9543-AEAD-67BCEC2FED48}"/>
    <cellStyle name="Currency 6" xfId="42" xr:uid="{CC592F97-29B8-9949-A6C4-0CBCD158AF08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Normal 2" xfId="4" xr:uid="{00000000-0005-0000-0000-000022000000}"/>
    <cellStyle name="Normal 3" xfId="5" xr:uid="{00000000-0005-0000-0000-000023000000}"/>
    <cellStyle name="Normal 4" xfId="36" xr:uid="{0A567A6D-F62E-4648-8D73-856E8C9EF8EE}"/>
    <cellStyle name="Normal 5" xfId="40" xr:uid="{A6095CB7-CB9C-E74B-997E-A1DEA3D8BC6E}"/>
    <cellStyle name="Percent 2" xfId="6" xr:uid="{00000000-0005-0000-0000-000024000000}"/>
    <cellStyle name="Percent 3" xfId="7" xr:uid="{00000000-0005-0000-0000-000025000000}"/>
    <cellStyle name="Percent 4" xfId="38" xr:uid="{FBBB4A4C-722C-A54F-B0CA-7C2062848824}"/>
    <cellStyle name="Percent 5" xfId="41" xr:uid="{5D7DE766-5974-AD4E-89DD-AE63C2987C83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326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3ABD-4532-574B-B565-D216735A1FD4}">
  <dimension ref="A1:F34"/>
  <sheetViews>
    <sheetView tabSelected="1" topLeftCell="A23" zoomScale="125" zoomScaleNormal="125" workbookViewId="0">
      <selection activeCell="F5" sqref="F5"/>
    </sheetView>
  </sheetViews>
  <sheetFormatPr baseColWidth="10" defaultColWidth="8.83203125" defaultRowHeight="15" x14ac:dyDescent="0.2"/>
  <cols>
    <col min="1" max="1" width="17.6640625" style="1" customWidth="1"/>
    <col min="2" max="2" width="12.5" style="1" customWidth="1"/>
    <col min="3" max="3" width="12.6640625" style="1" bestFit="1" customWidth="1"/>
    <col min="4" max="4" width="15.5" style="1" customWidth="1"/>
    <col min="5" max="5" width="32.33203125" style="1" customWidth="1"/>
    <col min="6" max="16384" width="8.83203125" style="1"/>
  </cols>
  <sheetData>
    <row r="1" spans="1:6" ht="35" customHeight="1" x14ac:dyDescent="0.2">
      <c r="A1" s="23" t="s">
        <v>31</v>
      </c>
      <c r="B1" s="23"/>
      <c r="C1" s="23"/>
      <c r="D1" s="23"/>
      <c r="E1" s="23"/>
      <c r="F1" s="2"/>
    </row>
    <row r="2" spans="1:6" ht="30" customHeight="1" x14ac:dyDescent="0.2">
      <c r="A2" s="29" t="s">
        <v>32</v>
      </c>
      <c r="B2" s="29"/>
      <c r="C2" s="29"/>
      <c r="D2" s="29"/>
      <c r="E2" s="29"/>
      <c r="F2" s="2"/>
    </row>
    <row r="3" spans="1:6" ht="30" customHeight="1" x14ac:dyDescent="0.2">
      <c r="A3" s="14"/>
      <c r="B3" s="14"/>
      <c r="C3" s="14"/>
      <c r="D3" s="14"/>
      <c r="E3" s="14"/>
      <c r="F3" s="2"/>
    </row>
    <row r="4" spans="1:6" ht="15" customHeight="1" x14ac:dyDescent="0.2">
      <c r="A4" s="26" t="s">
        <v>0</v>
      </c>
      <c r="B4" s="26"/>
      <c r="C4" s="2"/>
      <c r="D4" s="2"/>
      <c r="E4" s="2"/>
      <c r="F4" s="2"/>
    </row>
    <row r="5" spans="1:6" ht="30" customHeight="1" x14ac:dyDescent="0.2">
      <c r="A5" s="3" t="s">
        <v>1</v>
      </c>
      <c r="B5" s="16">
        <v>0.2</v>
      </c>
      <c r="C5" s="2"/>
      <c r="D5" s="2"/>
      <c r="E5" s="2"/>
      <c r="F5" s="2"/>
    </row>
    <row r="6" spans="1:6" ht="30" customHeight="1" x14ac:dyDescent="0.2">
      <c r="A6" s="3" t="s">
        <v>2</v>
      </c>
      <c r="B6" s="30">
        <v>746</v>
      </c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2" t="s">
        <v>3</v>
      </c>
      <c r="B8" s="22"/>
      <c r="C8" s="22"/>
      <c r="D8" s="22"/>
      <c r="E8" s="22"/>
      <c r="F8" s="2"/>
    </row>
    <row r="9" spans="1:6" ht="48.75" customHeight="1" x14ac:dyDescent="0.2">
      <c r="A9" s="3" t="s">
        <v>4</v>
      </c>
      <c r="B9" s="3" t="s">
        <v>5</v>
      </c>
      <c r="C9" s="3" t="s">
        <v>6</v>
      </c>
      <c r="D9" s="3" t="s">
        <v>7</v>
      </c>
      <c r="E9" s="3" t="s">
        <v>17</v>
      </c>
      <c r="F9" s="2"/>
    </row>
    <row r="10" spans="1:6" x14ac:dyDescent="0.2">
      <c r="A10" s="5">
        <v>1</v>
      </c>
      <c r="B10" s="6">
        <v>500</v>
      </c>
      <c r="C10" s="6">
        <f>(($B$6*B10)/1000)*(365*24)</f>
        <v>3267480</v>
      </c>
      <c r="D10" s="19">
        <f>C10*$B$5</f>
        <v>653496</v>
      </c>
      <c r="E10" s="9">
        <v>0</v>
      </c>
      <c r="F10" s="2"/>
    </row>
    <row r="11" spans="1:6" x14ac:dyDescent="0.2">
      <c r="A11" s="5">
        <v>0.9</v>
      </c>
      <c r="B11" s="6">
        <v>360</v>
      </c>
      <c r="C11" s="6">
        <f t="shared" ref="C11:C12" si="0">(($B$6*B11)/1000)*(365*24)</f>
        <v>2352585.6</v>
      </c>
      <c r="D11" s="19">
        <f t="shared" ref="D11:D12" si="1">C11*$B$5</f>
        <v>470517.12000000005</v>
      </c>
      <c r="E11" s="9">
        <v>0.78</v>
      </c>
      <c r="F11" s="2"/>
    </row>
    <row r="12" spans="1:6" x14ac:dyDescent="0.2">
      <c r="A12" s="5">
        <v>0.2</v>
      </c>
      <c r="B12" s="6">
        <v>20</v>
      </c>
      <c r="C12" s="6">
        <f t="shared" si="0"/>
        <v>130699.2</v>
      </c>
      <c r="D12" s="19">
        <f t="shared" si="1"/>
        <v>26139.84</v>
      </c>
      <c r="E12" s="9">
        <v>0.22</v>
      </c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2" t="s">
        <v>8</v>
      </c>
      <c r="B14" s="22"/>
      <c r="C14" s="22"/>
      <c r="D14" s="8"/>
      <c r="E14" s="8"/>
      <c r="F14" s="2"/>
    </row>
    <row r="15" spans="1:6" x14ac:dyDescent="0.2">
      <c r="A15" s="20" t="s">
        <v>18</v>
      </c>
      <c r="B15" s="21"/>
      <c r="C15" s="9">
        <v>0.2</v>
      </c>
      <c r="D15" s="2"/>
      <c r="E15" s="2"/>
      <c r="F15" s="2"/>
    </row>
    <row r="16" spans="1:6" x14ac:dyDescent="0.2">
      <c r="A16" s="20" t="s">
        <v>14</v>
      </c>
      <c r="B16" s="21"/>
      <c r="C16" s="9">
        <v>0.18</v>
      </c>
      <c r="D16" s="2"/>
      <c r="E16" s="2"/>
      <c r="F16" s="2"/>
    </row>
    <row r="17" spans="1:6" x14ac:dyDescent="0.2">
      <c r="A17" s="20" t="s">
        <v>19</v>
      </c>
      <c r="B17" s="21"/>
      <c r="C17" s="9">
        <v>0.55000000000000004</v>
      </c>
      <c r="D17" s="2"/>
      <c r="E17" s="2"/>
      <c r="F17" s="2"/>
    </row>
    <row r="18" spans="1:6" x14ac:dyDescent="0.2">
      <c r="A18" s="20" t="s">
        <v>9</v>
      </c>
      <c r="B18" s="21"/>
      <c r="C18" s="17">
        <v>45000</v>
      </c>
      <c r="D18" s="2"/>
      <c r="E18" s="2"/>
      <c r="F18" s="2"/>
    </row>
    <row r="19" spans="1:6" x14ac:dyDescent="0.2">
      <c r="A19" s="20" t="s">
        <v>10</v>
      </c>
      <c r="B19" s="21"/>
      <c r="C19" s="17">
        <v>280000</v>
      </c>
      <c r="D19" s="2"/>
      <c r="E19" s="2"/>
      <c r="F19" s="2"/>
    </row>
    <row r="20" spans="1:6" x14ac:dyDescent="0.2">
      <c r="A20" s="27" t="s">
        <v>11</v>
      </c>
      <c r="B20" s="27"/>
      <c r="C20" s="18">
        <v>3</v>
      </c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ht="30" customHeight="1" x14ac:dyDescent="0.2">
      <c r="A22" s="2"/>
      <c r="B22" s="22" t="s">
        <v>20</v>
      </c>
      <c r="C22" s="22"/>
      <c r="D22" s="10" t="s">
        <v>21</v>
      </c>
      <c r="E22" s="2"/>
      <c r="F22" s="2"/>
    </row>
    <row r="23" spans="1:6" x14ac:dyDescent="0.2">
      <c r="A23" s="2"/>
      <c r="B23" s="4" t="s">
        <v>22</v>
      </c>
      <c r="C23" s="4" t="s">
        <v>15</v>
      </c>
      <c r="D23" s="4" t="s">
        <v>15</v>
      </c>
      <c r="E23" s="2"/>
      <c r="F23" s="2"/>
    </row>
    <row r="24" spans="1:6" ht="30" customHeight="1" x14ac:dyDescent="0.2">
      <c r="A24" s="11" t="s">
        <v>12</v>
      </c>
      <c r="B24" s="12">
        <f>C17*(D10-E11*D11-E12*D12)</f>
        <v>154408.03487999999</v>
      </c>
      <c r="C24" s="12">
        <f>(1-C17)*(D10-E11*D11-E12*D12)</f>
        <v>126333.84671999997</v>
      </c>
      <c r="D24" s="12">
        <f>D10-E11*D11-E12*D12</f>
        <v>280741.88159999996</v>
      </c>
      <c r="E24" s="2"/>
      <c r="F24" s="13"/>
    </row>
    <row r="25" spans="1:6" x14ac:dyDescent="0.2">
      <c r="A25" s="4" t="s">
        <v>13</v>
      </c>
      <c r="B25" s="7">
        <f>-C19+PV(C15,C20,-B24)</f>
        <v>45257.666066666599</v>
      </c>
      <c r="C25" s="7">
        <f>PV(C16,C20,-C24+C18)</f>
        <v>176841.9811802374</v>
      </c>
      <c r="D25" s="7">
        <f>-C19+PV(C16,C20,-D24+C18)</f>
        <v>232567.19152629998</v>
      </c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4" t="s">
        <v>23</v>
      </c>
      <c r="B27" s="15">
        <f>RATE(3,B24,-(280000))</f>
        <v>0.30107322628575633</v>
      </c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ht="32" customHeight="1" x14ac:dyDescent="0.2">
      <c r="A29" s="28" t="s">
        <v>24</v>
      </c>
      <c r="B29" s="28"/>
      <c r="C29" s="24" t="s">
        <v>27</v>
      </c>
      <c r="D29" s="24"/>
      <c r="E29" s="24"/>
      <c r="F29" s="2"/>
    </row>
    <row r="30" spans="1:6" ht="74" customHeight="1" x14ac:dyDescent="0.2">
      <c r="A30" s="28" t="s">
        <v>25</v>
      </c>
      <c r="B30" s="28"/>
      <c r="C30" s="25" t="s">
        <v>28</v>
      </c>
      <c r="D30" s="25"/>
      <c r="E30" s="25"/>
      <c r="F30" s="2"/>
    </row>
    <row r="31" spans="1:6" ht="45" customHeight="1" x14ac:dyDescent="0.2">
      <c r="A31" s="28" t="s">
        <v>26</v>
      </c>
      <c r="B31" s="28"/>
      <c r="C31" s="25" t="s">
        <v>29</v>
      </c>
      <c r="D31" s="25"/>
      <c r="E31" s="25"/>
      <c r="F31" s="2"/>
    </row>
    <row r="32" spans="1:6" ht="49" customHeight="1" x14ac:dyDescent="0.2">
      <c r="A32" s="28" t="s">
        <v>16</v>
      </c>
      <c r="B32" s="28"/>
      <c r="C32" s="25" t="s">
        <v>30</v>
      </c>
      <c r="D32" s="25"/>
      <c r="E32" s="25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</sheetData>
  <mergeCells count="20">
    <mergeCell ref="A17:B17"/>
    <mergeCell ref="A18:B18"/>
    <mergeCell ref="A32:B32"/>
    <mergeCell ref="C32:E32"/>
    <mergeCell ref="A30:B30"/>
    <mergeCell ref="C30:E30"/>
    <mergeCell ref="A19:B19"/>
    <mergeCell ref="A31:B31"/>
    <mergeCell ref="C31:E31"/>
    <mergeCell ref="B22:C22"/>
    <mergeCell ref="A29:B29"/>
    <mergeCell ref="C29:E29"/>
    <mergeCell ref="A20:B20"/>
    <mergeCell ref="A15:B15"/>
    <mergeCell ref="A16:B16"/>
    <mergeCell ref="A14:C14"/>
    <mergeCell ref="A2:E2"/>
    <mergeCell ref="A1:E1"/>
    <mergeCell ref="A4:B4"/>
    <mergeCell ref="A8:E8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Darth Vader</dc:creator>
  <cp:keywords/>
  <dc:description/>
  <cp:lastModifiedBy>Microsoft Office User</cp:lastModifiedBy>
  <cp:lastPrinted>2021-01-28T15:04:47Z</cp:lastPrinted>
  <dcterms:created xsi:type="dcterms:W3CDTF">2000-05-09T17:27:53Z</dcterms:created>
  <dcterms:modified xsi:type="dcterms:W3CDTF">2022-03-29T17:55:51Z</dcterms:modified>
  <cp:category/>
</cp:coreProperties>
</file>