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14_JINS/Document/試験関連/試験仕様書/"/>
    </mc:Choice>
  </mc:AlternateContent>
  <bookViews>
    <workbookView xWindow="0" yWindow="0" windowWidth="25600" windowHeight="16000" tabRatio="702" activeTab="6"/>
  </bookViews>
  <sheets>
    <sheet name="表紙" sheetId="1" r:id="rId1"/>
    <sheet name="変更履歴" sheetId="2" r:id="rId2"/>
    <sheet name="集計" sheetId="14" r:id="rId3"/>
    <sheet name="メイン" sheetId="15" r:id="rId4"/>
    <sheet name="ローカライズEnglish" sheetId="17" r:id="rId5"/>
    <sheet name="ローカライズ中国語(簡体字)" sheetId="21" r:id="rId6"/>
    <sheet name="ローカライズ中国語(繁体字、香港)" sheetId="20" r:id="rId7"/>
  </sheets>
  <definedNames>
    <definedName name="a" localSheetId="5">#REF!</definedName>
    <definedName name="a" localSheetId="6">#REF!</definedName>
    <definedName name="a">#REF!</definedName>
    <definedName name="Excel_BuiltIn__FilterDatabase_7" localSheetId="4">#REF!</definedName>
    <definedName name="Excel_BuiltIn__FilterDatabase_7" localSheetId="5">#REF!</definedName>
    <definedName name="Excel_BuiltIn__FilterDatabase_7" localSheetId="6">#REF!</definedName>
    <definedName name="Excel_BuiltIn__FilterDatabase_7">#REF!</definedName>
    <definedName name="_xlnm.Print_Area" localSheetId="3">メイン!$A$1:$U$5</definedName>
    <definedName name="_xlnm.Print_Area" localSheetId="4">ローカライズEnglish!$A$1:$U$5</definedName>
    <definedName name="_xlnm.Print_Area" localSheetId="5">'ローカライズ中国語(簡体字)'!$A$1:$U$5</definedName>
    <definedName name="_xlnm.Print_Area" localSheetId="6">'ローカライズ中国語(繁体字、香港)'!$A$1:$U$5</definedName>
    <definedName name="_xlnm.Print_Area" localSheetId="0">表紙!$A$1:$O$42</definedName>
    <definedName name="_xlnm.Print_Titles" localSheetId="1">変更履歴!$1:$1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" i="15" l="1"/>
  <c r="X6" i="15"/>
  <c r="Y2" i="15"/>
  <c r="Y4" i="15"/>
  <c r="A6" i="20"/>
  <c r="A7" i="20"/>
  <c r="A8" i="20"/>
  <c r="A9" i="20"/>
  <c r="A10" i="20"/>
  <c r="A11" i="20"/>
  <c r="A12" i="20"/>
  <c r="A13" i="20"/>
  <c r="A14" i="20"/>
  <c r="O2" i="20"/>
  <c r="E11" i="14"/>
  <c r="Y3" i="20"/>
  <c r="X13" i="20"/>
  <c r="X6" i="20"/>
  <c r="X7" i="20"/>
  <c r="X8" i="20"/>
  <c r="X9" i="20"/>
  <c r="X10" i="20"/>
  <c r="X11" i="20"/>
  <c r="X12" i="20"/>
  <c r="X14" i="20"/>
  <c r="Y2" i="20"/>
  <c r="Y1" i="20"/>
  <c r="Z3" i="20"/>
  <c r="Z2" i="20"/>
  <c r="Z1" i="20"/>
  <c r="AA3" i="20"/>
  <c r="AA2" i="20"/>
  <c r="AA1" i="20"/>
  <c r="AB3" i="20"/>
  <c r="AB2" i="20"/>
  <c r="AB1" i="20"/>
  <c r="AC3" i="20"/>
  <c r="AC2" i="20"/>
  <c r="AC1" i="20"/>
  <c r="AD3" i="20"/>
  <c r="AD2" i="20"/>
  <c r="AD1" i="20"/>
  <c r="AE3" i="20"/>
  <c r="AE2" i="20"/>
  <c r="AE1" i="20"/>
  <c r="AF3" i="20"/>
  <c r="AF2" i="20"/>
  <c r="AF1" i="20"/>
  <c r="AG3" i="20"/>
  <c r="AG2" i="20"/>
  <c r="AG1" i="20"/>
  <c r="AH3" i="20"/>
  <c r="AH2" i="20"/>
  <c r="AH1" i="20"/>
  <c r="AI3" i="20"/>
  <c r="AI2" i="20"/>
  <c r="AI1" i="20"/>
  <c r="AJ3" i="20"/>
  <c r="AJ2" i="20"/>
  <c r="AJ1" i="20"/>
  <c r="AK3" i="20"/>
  <c r="AK2" i="20"/>
  <c r="AK1" i="20"/>
  <c r="AL3" i="20"/>
  <c r="AL2" i="20"/>
  <c r="AL1" i="20"/>
  <c r="AM3" i="20"/>
  <c r="AM2" i="20"/>
  <c r="AM1" i="20"/>
  <c r="AN3" i="20"/>
  <c r="AN2" i="20"/>
  <c r="AN1" i="20"/>
  <c r="AO3" i="20"/>
  <c r="AO2" i="20"/>
  <c r="AO1" i="20"/>
  <c r="AP3" i="20"/>
  <c r="AP2" i="20"/>
  <c r="AP1" i="20"/>
  <c r="AQ3" i="20"/>
  <c r="AQ2" i="20"/>
  <c r="AQ1" i="20"/>
  <c r="AR3" i="20"/>
  <c r="AR2" i="20"/>
  <c r="AR1" i="20"/>
  <c r="AS3" i="20"/>
  <c r="AS2" i="20"/>
  <c r="AS1" i="20"/>
  <c r="AT3" i="20"/>
  <c r="AT2" i="20"/>
  <c r="AT1" i="20"/>
  <c r="AU3" i="20"/>
  <c r="AU2" i="20"/>
  <c r="AU1" i="20"/>
  <c r="AV3" i="20"/>
  <c r="AV2" i="20"/>
  <c r="AV1" i="20"/>
  <c r="AW3" i="20"/>
  <c r="AW2" i="20"/>
  <c r="AW1" i="20"/>
  <c r="AX3" i="20"/>
  <c r="AX2" i="20"/>
  <c r="AX1" i="20"/>
  <c r="AY3" i="20"/>
  <c r="AY2" i="20"/>
  <c r="AY1" i="20"/>
  <c r="AZ3" i="20"/>
  <c r="AZ2" i="20"/>
  <c r="AZ1" i="20"/>
  <c r="BA3" i="20"/>
  <c r="BA2" i="20"/>
  <c r="BA1" i="20"/>
  <c r="BB3" i="20"/>
  <c r="BB2" i="20"/>
  <c r="BB1" i="20"/>
  <c r="BC3" i="20"/>
  <c r="BC2" i="20"/>
  <c r="BC1" i="20"/>
  <c r="BD3" i="20"/>
  <c r="BD2" i="20"/>
  <c r="BD1" i="20"/>
  <c r="BE3" i="20"/>
  <c r="BE2" i="20"/>
  <c r="BE1" i="20"/>
  <c r="BF3" i="20"/>
  <c r="BF2" i="20"/>
  <c r="BF1" i="20"/>
  <c r="BG3" i="20"/>
  <c r="BG2" i="20"/>
  <c r="BG1" i="20"/>
  <c r="BH3" i="20"/>
  <c r="BH2" i="20"/>
  <c r="BH1" i="20"/>
  <c r="BI3" i="20"/>
  <c r="BI2" i="20"/>
  <c r="BI1" i="20"/>
  <c r="Y4" i="20"/>
  <c r="O11" i="14"/>
  <c r="A6" i="21"/>
  <c r="A7" i="21"/>
  <c r="A8" i="21"/>
  <c r="A9" i="21"/>
  <c r="A10" i="21"/>
  <c r="A11" i="21"/>
  <c r="A12" i="21"/>
  <c r="A13" i="21"/>
  <c r="A14" i="21"/>
  <c r="O2" i="21"/>
  <c r="E10" i="14"/>
  <c r="Y3" i="21"/>
  <c r="X6" i="21"/>
  <c r="X7" i="21"/>
  <c r="X8" i="21"/>
  <c r="X9" i="21"/>
  <c r="X10" i="21"/>
  <c r="X14" i="21"/>
  <c r="X12" i="21"/>
  <c r="X11" i="21"/>
  <c r="X13" i="21"/>
  <c r="Y2" i="21"/>
  <c r="Y1" i="21"/>
  <c r="Z3" i="21"/>
  <c r="Z2" i="21"/>
  <c r="Z1" i="21"/>
  <c r="AA3" i="21"/>
  <c r="AA2" i="21"/>
  <c r="AA1" i="21"/>
  <c r="AB3" i="21"/>
  <c r="AB2" i="21"/>
  <c r="AB1" i="21"/>
  <c r="AC3" i="21"/>
  <c r="AC2" i="21"/>
  <c r="AC1" i="21"/>
  <c r="AD3" i="21"/>
  <c r="AD2" i="21"/>
  <c r="AD1" i="21"/>
  <c r="AE3" i="21"/>
  <c r="AE2" i="21"/>
  <c r="AE1" i="21"/>
  <c r="AF3" i="21"/>
  <c r="AF2" i="21"/>
  <c r="AF1" i="21"/>
  <c r="AG3" i="21"/>
  <c r="AG2" i="21"/>
  <c r="AG1" i="21"/>
  <c r="AH3" i="21"/>
  <c r="AH2" i="21"/>
  <c r="AH1" i="21"/>
  <c r="AI3" i="21"/>
  <c r="AI2" i="21"/>
  <c r="AI1" i="21"/>
  <c r="AJ3" i="21"/>
  <c r="AJ2" i="21"/>
  <c r="AJ1" i="21"/>
  <c r="AK3" i="21"/>
  <c r="AK2" i="21"/>
  <c r="AK1" i="21"/>
  <c r="AL3" i="21"/>
  <c r="AL2" i="21"/>
  <c r="AL1" i="21"/>
  <c r="AM3" i="21"/>
  <c r="AM2" i="21"/>
  <c r="AM1" i="21"/>
  <c r="AN3" i="21"/>
  <c r="AN2" i="21"/>
  <c r="AN1" i="21"/>
  <c r="AO3" i="21"/>
  <c r="AO2" i="21"/>
  <c r="AO1" i="21"/>
  <c r="AP3" i="21"/>
  <c r="AP2" i="21"/>
  <c r="AP1" i="21"/>
  <c r="AQ3" i="21"/>
  <c r="AQ2" i="21"/>
  <c r="AQ1" i="21"/>
  <c r="AR3" i="21"/>
  <c r="AR2" i="21"/>
  <c r="AR1" i="21"/>
  <c r="AS3" i="21"/>
  <c r="AS2" i="21"/>
  <c r="AS1" i="21"/>
  <c r="AT3" i="21"/>
  <c r="AT2" i="21"/>
  <c r="AT1" i="21"/>
  <c r="AU3" i="21"/>
  <c r="AU2" i="21"/>
  <c r="AU1" i="21"/>
  <c r="AV3" i="21"/>
  <c r="AV2" i="21"/>
  <c r="AV1" i="21"/>
  <c r="AW3" i="21"/>
  <c r="AW2" i="21"/>
  <c r="AW1" i="21"/>
  <c r="AX3" i="21"/>
  <c r="AX2" i="21"/>
  <c r="AX1" i="21"/>
  <c r="AY3" i="21"/>
  <c r="AY2" i="21"/>
  <c r="AY1" i="21"/>
  <c r="AZ3" i="21"/>
  <c r="AZ2" i="21"/>
  <c r="AZ1" i="21"/>
  <c r="BA3" i="21"/>
  <c r="BA2" i="21"/>
  <c r="BA1" i="21"/>
  <c r="BB3" i="21"/>
  <c r="BB2" i="21"/>
  <c r="BB1" i="21"/>
  <c r="BC3" i="21"/>
  <c r="BC2" i="21"/>
  <c r="BC1" i="21"/>
  <c r="BD3" i="21"/>
  <c r="BD2" i="21"/>
  <c r="BD1" i="21"/>
  <c r="BE3" i="21"/>
  <c r="BE2" i="21"/>
  <c r="BE1" i="21"/>
  <c r="BF3" i="21"/>
  <c r="BF2" i="21"/>
  <c r="BF1" i="21"/>
  <c r="BG3" i="21"/>
  <c r="BG2" i="21"/>
  <c r="BG1" i="21"/>
  <c r="BH3" i="21"/>
  <c r="BH2" i="21"/>
  <c r="BH1" i="21"/>
  <c r="BI3" i="21"/>
  <c r="BI2" i="21"/>
  <c r="BI1" i="21"/>
  <c r="Y4" i="21"/>
  <c r="O10" i="14"/>
  <c r="A6" i="17"/>
  <c r="A7" i="17"/>
  <c r="A8" i="17"/>
  <c r="A9" i="17"/>
  <c r="A10" i="17"/>
  <c r="A11" i="17"/>
  <c r="A12" i="17"/>
  <c r="A13" i="17"/>
  <c r="A14" i="17"/>
  <c r="O2" i="17"/>
  <c r="E9" i="14"/>
  <c r="Y3" i="17"/>
  <c r="X6" i="17"/>
  <c r="X7" i="17"/>
  <c r="X8" i="17"/>
  <c r="X9" i="17"/>
  <c r="X10" i="17"/>
  <c r="X14" i="17"/>
  <c r="X11" i="17"/>
  <c r="X12" i="17"/>
  <c r="X13" i="17"/>
  <c r="Y2" i="17"/>
  <c r="Y1" i="17"/>
  <c r="Z3" i="17"/>
  <c r="Z2" i="17"/>
  <c r="Z1" i="17"/>
  <c r="AA3" i="17"/>
  <c r="AA2" i="17"/>
  <c r="AA1" i="17"/>
  <c r="AB3" i="17"/>
  <c r="AB2" i="17"/>
  <c r="AB1" i="17"/>
  <c r="AC3" i="17"/>
  <c r="AC2" i="17"/>
  <c r="AC1" i="17"/>
  <c r="AD3" i="17"/>
  <c r="AD2" i="17"/>
  <c r="AD1" i="17"/>
  <c r="AE3" i="17"/>
  <c r="AE2" i="17"/>
  <c r="AE1" i="17"/>
  <c r="AF3" i="17"/>
  <c r="AF2" i="17"/>
  <c r="AF1" i="17"/>
  <c r="AG3" i="17"/>
  <c r="AG2" i="17"/>
  <c r="AG1" i="17"/>
  <c r="AH3" i="17"/>
  <c r="AH2" i="17"/>
  <c r="AH1" i="17"/>
  <c r="AI3" i="17"/>
  <c r="AI2" i="17"/>
  <c r="AI1" i="17"/>
  <c r="AJ3" i="17"/>
  <c r="AJ2" i="17"/>
  <c r="AJ1" i="17"/>
  <c r="AK3" i="17"/>
  <c r="AK2" i="17"/>
  <c r="AK1" i="17"/>
  <c r="AL3" i="17"/>
  <c r="AL2" i="17"/>
  <c r="AL1" i="17"/>
  <c r="AM3" i="17"/>
  <c r="AM2" i="17"/>
  <c r="AM1" i="17"/>
  <c r="AN3" i="17"/>
  <c r="AN2" i="17"/>
  <c r="AN1" i="17"/>
  <c r="AO3" i="17"/>
  <c r="AO2" i="17"/>
  <c r="AO1" i="17"/>
  <c r="AP3" i="17"/>
  <c r="AP2" i="17"/>
  <c r="AP1" i="17"/>
  <c r="AQ3" i="17"/>
  <c r="AQ2" i="17"/>
  <c r="AQ1" i="17"/>
  <c r="AR3" i="17"/>
  <c r="AR2" i="17"/>
  <c r="AR1" i="17"/>
  <c r="AS3" i="17"/>
  <c r="AS2" i="17"/>
  <c r="AS1" i="17"/>
  <c r="AT3" i="17"/>
  <c r="AT2" i="17"/>
  <c r="AT1" i="17"/>
  <c r="AU3" i="17"/>
  <c r="AU2" i="17"/>
  <c r="AU1" i="17"/>
  <c r="AV3" i="17"/>
  <c r="AV2" i="17"/>
  <c r="AV1" i="17"/>
  <c r="AW3" i="17"/>
  <c r="AW2" i="17"/>
  <c r="AW1" i="17"/>
  <c r="AX3" i="17"/>
  <c r="AX2" i="17"/>
  <c r="AX1" i="17"/>
  <c r="AY3" i="17"/>
  <c r="AY2" i="17"/>
  <c r="AY1" i="17"/>
  <c r="AZ3" i="17"/>
  <c r="AZ2" i="17"/>
  <c r="AZ1" i="17"/>
  <c r="BA3" i="17"/>
  <c r="BA2" i="17"/>
  <c r="BA1" i="17"/>
  <c r="BB3" i="17"/>
  <c r="BB2" i="17"/>
  <c r="BB1" i="17"/>
  <c r="BC3" i="17"/>
  <c r="BC2" i="17"/>
  <c r="BC1" i="17"/>
  <c r="BD3" i="17"/>
  <c r="BD2" i="17"/>
  <c r="BD1" i="17"/>
  <c r="BE3" i="17"/>
  <c r="BE2" i="17"/>
  <c r="BE1" i="17"/>
  <c r="BF3" i="17"/>
  <c r="BF2" i="17"/>
  <c r="BF1" i="17"/>
  <c r="BG3" i="17"/>
  <c r="BG2" i="17"/>
  <c r="BG1" i="17"/>
  <c r="BH3" i="17"/>
  <c r="BH2" i="17"/>
  <c r="BH1" i="17"/>
  <c r="BI3" i="17"/>
  <c r="BI2" i="17"/>
  <c r="BI1" i="17"/>
  <c r="Y4" i="17"/>
  <c r="O9" i="14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O2" i="15"/>
  <c r="E8" i="14"/>
  <c r="Y3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21" i="15"/>
  <c r="X22" i="15"/>
  <c r="X23" i="15"/>
  <c r="Z3" i="15"/>
  <c r="Z2" i="15"/>
  <c r="Z1" i="15"/>
  <c r="AA3" i="15"/>
  <c r="AA2" i="15"/>
  <c r="AA1" i="15"/>
  <c r="AB3" i="15"/>
  <c r="AB2" i="15"/>
  <c r="AB1" i="15"/>
  <c r="AC3" i="15"/>
  <c r="AC2" i="15"/>
  <c r="AC1" i="15"/>
  <c r="AD3" i="15"/>
  <c r="AD2" i="15"/>
  <c r="AD1" i="15"/>
  <c r="AE3" i="15"/>
  <c r="AE2" i="15"/>
  <c r="AE1" i="15"/>
  <c r="AF3" i="15"/>
  <c r="AF2" i="15"/>
  <c r="AF1" i="15"/>
  <c r="AG3" i="15"/>
  <c r="AG2" i="15"/>
  <c r="AG1" i="15"/>
  <c r="AH3" i="15"/>
  <c r="AH2" i="15"/>
  <c r="AH1" i="15"/>
  <c r="AI3" i="15"/>
  <c r="AI2" i="15"/>
  <c r="AI1" i="15"/>
  <c r="AJ3" i="15"/>
  <c r="AJ2" i="15"/>
  <c r="AJ1" i="15"/>
  <c r="AK3" i="15"/>
  <c r="AK2" i="15"/>
  <c r="AK1" i="15"/>
  <c r="AL3" i="15"/>
  <c r="AL2" i="15"/>
  <c r="AL1" i="15"/>
  <c r="AM3" i="15"/>
  <c r="AM2" i="15"/>
  <c r="AM1" i="15"/>
  <c r="AN3" i="15"/>
  <c r="AN2" i="15"/>
  <c r="AN1" i="15"/>
  <c r="AO3" i="15"/>
  <c r="AO2" i="15"/>
  <c r="AO1" i="15"/>
  <c r="AP3" i="15"/>
  <c r="AP2" i="15"/>
  <c r="AP1" i="15"/>
  <c r="AQ3" i="15"/>
  <c r="AQ2" i="15"/>
  <c r="AQ1" i="15"/>
  <c r="AR3" i="15"/>
  <c r="AR2" i="15"/>
  <c r="AR1" i="15"/>
  <c r="AS3" i="15"/>
  <c r="AS2" i="15"/>
  <c r="AS1" i="15"/>
  <c r="AT3" i="15"/>
  <c r="AT2" i="15"/>
  <c r="AT1" i="15"/>
  <c r="AU3" i="15"/>
  <c r="AU2" i="15"/>
  <c r="AU1" i="15"/>
  <c r="AV3" i="15"/>
  <c r="AV2" i="15"/>
  <c r="AV1" i="15"/>
  <c r="AW3" i="15"/>
  <c r="AW2" i="15"/>
  <c r="AW1" i="15"/>
  <c r="AX3" i="15"/>
  <c r="AX2" i="15"/>
  <c r="AX1" i="15"/>
  <c r="AY3" i="15"/>
  <c r="AY2" i="15"/>
  <c r="AY1" i="15"/>
  <c r="AZ3" i="15"/>
  <c r="AZ2" i="15"/>
  <c r="AZ1" i="15"/>
  <c r="BA3" i="15"/>
  <c r="BA2" i="15"/>
  <c r="BA1" i="15"/>
  <c r="BB3" i="15"/>
  <c r="BB2" i="15"/>
  <c r="BB1" i="15"/>
  <c r="BC3" i="15"/>
  <c r="BC2" i="15"/>
  <c r="BC1" i="15"/>
  <c r="BD3" i="15"/>
  <c r="BD2" i="15"/>
  <c r="BD1" i="15"/>
  <c r="BE3" i="15"/>
  <c r="BE2" i="15"/>
  <c r="BE1" i="15"/>
  <c r="BF3" i="15"/>
  <c r="BF2" i="15"/>
  <c r="BF1" i="15"/>
  <c r="BG3" i="15"/>
  <c r="BG2" i="15"/>
  <c r="BG1" i="15"/>
  <c r="BH3" i="15"/>
  <c r="BH2" i="15"/>
  <c r="BH1" i="15"/>
  <c r="BI3" i="15"/>
  <c r="BI2" i="15"/>
  <c r="BI1" i="15"/>
  <c r="O8" i="14"/>
  <c r="N11" i="14"/>
  <c r="N10" i="14"/>
  <c r="N9" i="14"/>
  <c r="N8" i="14"/>
  <c r="P2" i="20"/>
  <c r="S2" i="20"/>
  <c r="U2" i="20"/>
  <c r="M11" i="14"/>
  <c r="P2" i="21"/>
  <c r="S2" i="21"/>
  <c r="U2" i="21"/>
  <c r="M10" i="14"/>
  <c r="P2" i="17"/>
  <c r="S2" i="17"/>
  <c r="U2" i="17"/>
  <c r="M9" i="14"/>
  <c r="P2" i="15"/>
  <c r="S2" i="15"/>
  <c r="U2" i="15"/>
  <c r="M8" i="14"/>
  <c r="R2" i="20"/>
  <c r="L11" i="14"/>
  <c r="R2" i="21"/>
  <c r="L10" i="14"/>
  <c r="R2" i="17"/>
  <c r="L9" i="14"/>
  <c r="R2" i="15"/>
  <c r="L8" i="14"/>
  <c r="I11" i="14"/>
  <c r="I10" i="14"/>
  <c r="I9" i="14"/>
  <c r="I8" i="14"/>
  <c r="H11" i="14"/>
  <c r="H10" i="14"/>
  <c r="H9" i="14"/>
  <c r="H8" i="14"/>
  <c r="K9" i="14"/>
  <c r="J9" i="14"/>
  <c r="G9" i="14"/>
  <c r="F9" i="14"/>
  <c r="D9" i="14"/>
  <c r="T2" i="21"/>
  <c r="Q2" i="21"/>
  <c r="T2" i="20"/>
  <c r="Q2" i="20"/>
  <c r="T2" i="17"/>
  <c r="Q2" i="17"/>
  <c r="T2" i="15"/>
  <c r="Q2" i="15"/>
  <c r="K11" i="14"/>
  <c r="J11" i="14"/>
  <c r="G11" i="14"/>
  <c r="F11" i="14"/>
  <c r="D11" i="14"/>
  <c r="K10" i="14"/>
  <c r="J10" i="14"/>
  <c r="G10" i="14"/>
  <c r="F10" i="14"/>
  <c r="D10" i="14"/>
  <c r="K8" i="14"/>
  <c r="J8" i="14"/>
  <c r="G8" i="14"/>
  <c r="F8" i="14"/>
  <c r="O4" i="14"/>
  <c r="N4" i="14"/>
  <c r="M4" i="14"/>
  <c r="L4" i="14"/>
  <c r="K4" i="14"/>
  <c r="J4" i="14"/>
  <c r="I4" i="14"/>
  <c r="H4" i="14"/>
  <c r="G4" i="14"/>
  <c r="F4" i="14"/>
  <c r="E4" i="14"/>
</calcChain>
</file>

<file path=xl/comments1.xml><?xml version="1.0" encoding="utf-8"?>
<comments xmlns="http://schemas.openxmlformats.org/spreadsheetml/2006/main">
  <authors>
    <author>muraoka</author>
  </authors>
  <commentList>
    <comment ref="V2" authorId="0">
      <text>
        <r>
          <rPr>
            <sz val="9"/>
            <color indexed="81"/>
            <rFont val="ＭＳ Ｐゴシック"/>
            <family val="3"/>
            <charset val="128"/>
          </rPr>
          <t>初回実施日の一番前の日付が入力されます</t>
        </r>
      </text>
    </comment>
  </commentList>
</comments>
</file>

<file path=xl/comments2.xml><?xml version="1.0" encoding="utf-8"?>
<comments xmlns="http://schemas.openxmlformats.org/spreadsheetml/2006/main">
  <authors>
    <author>muraoka</author>
  </authors>
  <commentList>
    <comment ref="Y3" authorId="0">
      <text>
        <r>
          <rPr>
            <sz val="9"/>
            <color indexed="81"/>
            <rFont val="ＭＳ Ｐゴシック"/>
            <family val="3"/>
            <charset val="128"/>
          </rPr>
          <t>初回実施日の一番前の日付が入力されます</t>
        </r>
      </text>
    </comment>
  </commentList>
</comments>
</file>

<file path=xl/comments3.xml><?xml version="1.0" encoding="utf-8"?>
<comments xmlns="http://schemas.openxmlformats.org/spreadsheetml/2006/main">
  <authors>
    <author>muraoka</author>
  </authors>
  <commentList>
    <comment ref="Y3" authorId="0">
      <text>
        <r>
          <rPr>
            <sz val="9"/>
            <color indexed="81"/>
            <rFont val="ＭＳ Ｐゴシック"/>
            <family val="3"/>
            <charset val="128"/>
          </rPr>
          <t>初回実施日の一番前の日付が入力されます</t>
        </r>
      </text>
    </comment>
  </commentList>
</comments>
</file>

<file path=xl/comments4.xml><?xml version="1.0" encoding="utf-8"?>
<comments xmlns="http://schemas.openxmlformats.org/spreadsheetml/2006/main">
  <authors>
    <author>muraoka</author>
  </authors>
  <commentList>
    <comment ref="Y3" authorId="0">
      <text>
        <r>
          <rPr>
            <sz val="9"/>
            <color indexed="81"/>
            <rFont val="ＭＳ Ｐゴシック"/>
            <family val="3"/>
            <charset val="128"/>
          </rPr>
          <t>初回実施日の一番前の日付が入力されます</t>
        </r>
      </text>
    </comment>
  </commentList>
</comments>
</file>

<file path=xl/comments5.xml><?xml version="1.0" encoding="utf-8"?>
<comments xmlns="http://schemas.openxmlformats.org/spreadsheetml/2006/main">
  <authors>
    <author>muraoka</author>
  </authors>
  <commentList>
    <comment ref="Y3" authorId="0">
      <text>
        <r>
          <rPr>
            <sz val="9"/>
            <color indexed="81"/>
            <rFont val="ＭＳ Ｐゴシック"/>
            <family val="3"/>
            <charset val="128"/>
          </rPr>
          <t>初回実施日の一番前の日付が入力されます</t>
        </r>
      </text>
    </comment>
  </commentList>
</comments>
</file>

<file path=xl/sharedStrings.xml><?xml version="1.0" encoding="utf-8"?>
<sst xmlns="http://schemas.openxmlformats.org/spreadsheetml/2006/main" count="580" uniqueCount="157">
  <si>
    <t>試験項目表</t>
  </si>
  <si>
    <t>作成</t>
  </si>
  <si>
    <t>査閲</t>
  </si>
  <si>
    <t>承認</t>
  </si>
  <si>
    <t>試験成績表</t>
  </si>
  <si>
    <t>日付</t>
  </si>
  <si>
    <t>改訂内容</t>
  </si>
  <si>
    <t>担当者</t>
  </si>
  <si>
    <t>項目数</t>
  </si>
  <si>
    <t>未実施数</t>
  </si>
  <si>
    <t>結果</t>
  </si>
  <si>
    <t>初版作成</t>
    <rPh sb="0" eb="2">
      <t>ショハン</t>
    </rPh>
    <rPh sb="2" eb="4">
      <t>サクセイ</t>
    </rPh>
    <phoneticPr fontId="21"/>
  </si>
  <si>
    <t>版数</t>
    <phoneticPr fontId="21"/>
  </si>
  <si>
    <t>株式会社ジェナ</t>
    <rPh sb="0" eb="4">
      <t>カブシキガイシャ</t>
    </rPh>
    <phoneticPr fontId="21"/>
  </si>
  <si>
    <t>ver.1.00</t>
    <phoneticPr fontId="21"/>
  </si>
  <si>
    <t>大関</t>
    <rPh sb="0" eb="2">
      <t>オオセキ</t>
    </rPh>
    <phoneticPr fontId="21"/>
  </si>
  <si>
    <t>J-SCAN アプリ
試験項目表&amp;成績表</t>
    <phoneticPr fontId="21"/>
  </si>
  <si>
    <t>川岸</t>
    <rPh sb="0" eb="2">
      <t>カワギシ</t>
    </rPh>
    <phoneticPr fontId="21"/>
  </si>
  <si>
    <t>査閲</t>
    <phoneticPr fontId="21"/>
  </si>
  <si>
    <t>2017年 11 月 21 日</t>
    <phoneticPr fontId="21"/>
  </si>
  <si>
    <t>2017.11.21</t>
    <phoneticPr fontId="21"/>
  </si>
  <si>
    <t>対象</t>
  </si>
  <si>
    <t>機能名</t>
    <rPh sb="0" eb="3">
      <t>キノウメイ</t>
    </rPh>
    <phoneticPr fontId="21"/>
  </si>
  <si>
    <t>試験仕様</t>
  </si>
  <si>
    <t>作成日</t>
  </si>
  <si>
    <t>担当</t>
  </si>
  <si>
    <t>集計</t>
  </si>
  <si>
    <t>実施数</t>
  </si>
  <si>
    <t>総エラー数</t>
  </si>
  <si>
    <t>完了数</t>
  </si>
  <si>
    <t>残数</t>
  </si>
  <si>
    <t>残エラー数</t>
  </si>
  <si>
    <t>完了日チェック</t>
    <rPh sb="0" eb="3">
      <t>カンリョウビ</t>
    </rPh>
    <phoneticPr fontId="21"/>
  </si>
  <si>
    <t>更新日</t>
    <rPh sb="0" eb="3">
      <t>コウシンビ</t>
    </rPh>
    <phoneticPr fontId="21"/>
  </si>
  <si>
    <t>合計</t>
    <rPh sb="0" eb="2">
      <t>ゴウケイ</t>
    </rPh>
    <phoneticPr fontId="21"/>
  </si>
  <si>
    <t>OK日</t>
    <rPh sb="2" eb="3">
      <t>ビ</t>
    </rPh>
    <phoneticPr fontId="21"/>
  </si>
  <si>
    <t>試験手順</t>
    <rPh sb="0" eb="2">
      <t>シケン</t>
    </rPh>
    <rPh sb="2" eb="4">
      <t>テジュン</t>
    </rPh>
    <phoneticPr fontId="21"/>
  </si>
  <si>
    <t>確認項目及び期待値</t>
    <rPh sb="0" eb="2">
      <t>カクニン</t>
    </rPh>
    <rPh sb="2" eb="4">
      <t>コウモク</t>
    </rPh>
    <rPh sb="4" eb="5">
      <t>オヨ</t>
    </rPh>
    <phoneticPr fontId="21"/>
  </si>
  <si>
    <t>初回</t>
  </si>
  <si>
    <t>追試</t>
  </si>
  <si>
    <t>完了日</t>
    <rPh sb="0" eb="3">
      <t>カンリョウビ</t>
    </rPh>
    <phoneticPr fontId="21"/>
  </si>
  <si>
    <t>実施日</t>
  </si>
  <si>
    <t>大項目</t>
    <rPh sb="0" eb="3">
      <t>ダイコウモク</t>
    </rPh>
    <phoneticPr fontId="21"/>
  </si>
  <si>
    <t>中項目</t>
  </si>
  <si>
    <t>中項目</t>
    <rPh sb="0" eb="3">
      <t>チュウコウモク</t>
    </rPh>
    <phoneticPr fontId="21"/>
  </si>
  <si>
    <t>小項目</t>
    <rPh sb="0" eb="3">
      <t>ショウコウモク</t>
    </rPh>
    <phoneticPr fontId="21"/>
  </si>
  <si>
    <t>項目数</t>
    <rPh sb="0" eb="3">
      <t>コウモクスウ</t>
    </rPh>
    <phoneticPr fontId="21"/>
  </si>
  <si>
    <t>実施数</t>
    <rPh sb="0" eb="2">
      <t>ジッシ</t>
    </rPh>
    <rPh sb="2" eb="3">
      <t>スウ</t>
    </rPh>
    <phoneticPr fontId="21"/>
  </si>
  <si>
    <t>完了数</t>
    <rPh sb="0" eb="2">
      <t>カンリョウ</t>
    </rPh>
    <rPh sb="2" eb="3">
      <t>スウ</t>
    </rPh>
    <phoneticPr fontId="21"/>
  </si>
  <si>
    <t>進捗率(実施)</t>
    <rPh sb="0" eb="2">
      <t>シンチョク</t>
    </rPh>
    <rPh sb="2" eb="3">
      <t>リツ</t>
    </rPh>
    <rPh sb="4" eb="6">
      <t>ジッシ</t>
    </rPh>
    <phoneticPr fontId="21"/>
  </si>
  <si>
    <t>進捗率(完了)</t>
    <rPh sb="0" eb="2">
      <t>シンチョク</t>
    </rPh>
    <rPh sb="2" eb="3">
      <t>リツ</t>
    </rPh>
    <rPh sb="4" eb="6">
      <t>カンリョウ</t>
    </rPh>
    <phoneticPr fontId="21"/>
  </si>
  <si>
    <t>エラー数</t>
    <rPh sb="3" eb="4">
      <t>スウ</t>
    </rPh>
    <phoneticPr fontId="21"/>
  </si>
  <si>
    <t>エラー数(残)</t>
    <rPh sb="3" eb="4">
      <t>スウ</t>
    </rPh>
    <rPh sb="5" eb="6">
      <t>ザン</t>
    </rPh>
    <phoneticPr fontId="21"/>
  </si>
  <si>
    <t>初回開始日</t>
    <rPh sb="0" eb="2">
      <t>ショカイ</t>
    </rPh>
    <rPh sb="2" eb="5">
      <t>カイシビ</t>
    </rPh>
    <phoneticPr fontId="21"/>
  </si>
  <si>
    <t>最終完了日</t>
    <rPh sb="0" eb="2">
      <t>サイシュウ</t>
    </rPh>
    <rPh sb="2" eb="5">
      <t>カンリョウビ</t>
    </rPh>
    <phoneticPr fontId="21"/>
  </si>
  <si>
    <t>予実管理</t>
  </si>
  <si>
    <t>集計</t>
    <rPh sb="0" eb="2">
      <t>シュウケイ</t>
    </rPh>
    <phoneticPr fontId="21"/>
  </si>
  <si>
    <t>開始日</t>
    <rPh sb="0" eb="3">
      <t>カイシビ</t>
    </rPh>
    <phoneticPr fontId="21"/>
  </si>
  <si>
    <t>完了日</t>
  </si>
  <si>
    <t>項目名</t>
    <rPh sb="0" eb="2">
      <t>コウモク</t>
    </rPh>
    <rPh sb="2" eb="3">
      <t>メイ</t>
    </rPh>
    <phoneticPr fontId="21"/>
  </si>
  <si>
    <t>項番</t>
  </si>
  <si>
    <t>項目名</t>
  </si>
  <si>
    <t>A</t>
    <phoneticPr fontId="21"/>
  </si>
  <si>
    <t>S</t>
    <phoneticPr fontId="21"/>
  </si>
  <si>
    <t>実施
進捗率</t>
  </si>
  <si>
    <t>完了
進捗率</t>
  </si>
  <si>
    <t>エラー数</t>
  </si>
  <si>
    <t>残
エラー数</t>
  </si>
  <si>
    <t>#</t>
    <phoneticPr fontId="21"/>
  </si>
  <si>
    <t>-</t>
    <phoneticPr fontId="21"/>
  </si>
  <si>
    <t>前提条件(試験観点等)</t>
    <rPh sb="0" eb="4">
      <t>ゼンテイジョウケン</t>
    </rPh>
    <rPh sb="5" eb="7">
      <t>シケン</t>
    </rPh>
    <rPh sb="7" eb="9">
      <t>カンテン</t>
    </rPh>
    <rPh sb="9" eb="10">
      <t>トウ</t>
    </rPh>
    <phoneticPr fontId="21"/>
  </si>
  <si>
    <t>備考/不具合内容</t>
    <rPh sb="3" eb="6">
      <t>フグアイ</t>
    </rPh>
    <rPh sb="6" eb="8">
      <t>ナイヨウ</t>
    </rPh>
    <phoneticPr fontId="21"/>
  </si>
  <si>
    <t>検証
分類</t>
    <rPh sb="0" eb="2">
      <t>ケンショウ</t>
    </rPh>
    <rPh sb="3" eb="5">
      <t>ブンルイ</t>
    </rPh>
    <phoneticPr fontId="21"/>
  </si>
  <si>
    <t>・ホームからの通常アプリ起動</t>
    <rPh sb="7" eb="9">
      <t>ツウジョウ</t>
    </rPh>
    <rPh sb="12" eb="14">
      <t>キドウ</t>
    </rPh>
    <phoneticPr fontId="21"/>
  </si>
  <si>
    <t>①ホーム画面にてアプリアイコンを押下する</t>
    <rPh sb="4" eb="6">
      <t>ガメン</t>
    </rPh>
    <rPh sb="16" eb="18">
      <t>オウカ</t>
    </rPh>
    <phoneticPr fontId="21"/>
  </si>
  <si>
    <t>②アラートダイアログ上のボタンを押下する</t>
    <rPh sb="10" eb="11">
      <t>ジョウ</t>
    </rPh>
    <rPh sb="16" eb="18">
      <t>オウカ</t>
    </rPh>
    <phoneticPr fontId="21"/>
  </si>
  <si>
    <t>・アプリケーションが終了すること</t>
    <rPh sb="10" eb="12">
      <t>シュウリョウ</t>
    </rPh>
    <phoneticPr fontId="21"/>
  </si>
  <si>
    <t>通常起動</t>
    <rPh sb="0" eb="2">
      <t>ツウジョウ</t>
    </rPh>
    <rPh sb="2" eb="4">
      <t>キドウ</t>
    </rPh>
    <phoneticPr fontId="21"/>
  </si>
  <si>
    <t>URLスキーム起動</t>
    <rPh sb="7" eb="9">
      <t>キドウ</t>
    </rPh>
    <phoneticPr fontId="21"/>
  </si>
  <si>
    <t>パラメータ不正</t>
    <rPh sb="5" eb="7">
      <t>フセイ</t>
    </rPh>
    <phoneticPr fontId="21"/>
  </si>
  <si>
    <t>①Safariで前提条件記載のURLスキームを入力する
②アプリ起動確認ダイアログで「開く」ボタンを押下する</t>
    <rPh sb="8" eb="10">
      <t>ゼンテイ</t>
    </rPh>
    <rPh sb="10" eb="12">
      <t>ジョウケン</t>
    </rPh>
    <rPh sb="12" eb="14">
      <t>キサイ</t>
    </rPh>
    <rPh sb="32" eb="34">
      <t>キドウ</t>
    </rPh>
    <rPh sb="34" eb="36">
      <t>カクニン</t>
    </rPh>
    <rPh sb="43" eb="44">
      <t>ヒラ</t>
    </rPh>
    <rPh sb="50" eb="52">
      <t>オウカ</t>
    </rPh>
    <phoneticPr fontId="21"/>
  </si>
  <si>
    <t>・URLスキーム「jins-qr://」</t>
    <phoneticPr fontId="21"/>
  </si>
  <si>
    <t>URLスキームのみ</t>
    <phoneticPr fontId="21"/>
  </si>
  <si>
    <t>・URLスキーム「jins-qr://?call=xxx」</t>
    <phoneticPr fontId="21"/>
  </si>
  <si>
    <t>クエリパラメータ存在
callback定義なし</t>
    <phoneticPr fontId="21"/>
  </si>
  <si>
    <t>クエリパラメータ存在
callback定義あり(param名のみ)</t>
    <rPh sb="29" eb="30">
      <t>メイ</t>
    </rPh>
    <phoneticPr fontId="21"/>
  </si>
  <si>
    <t>・URLスキーム「jins-qr://?callback=」</t>
    <phoneticPr fontId="21"/>
  </si>
  <si>
    <t>・URLスキーム「jins-qr://?callback」</t>
    <phoneticPr fontId="21"/>
  </si>
  <si>
    <t>パラメータ正常</t>
    <rPh sb="5" eb="7">
      <t>セイジョウ</t>
    </rPh>
    <phoneticPr fontId="21"/>
  </si>
  <si>
    <t>・URLスキーム「jins-qr://scan?callback=https://store-apps-stg.jins.com/tw?uuid=11111」</t>
    <phoneticPr fontId="21"/>
  </si>
  <si>
    <t>・QRコード読み取り画面が表示されること</t>
    <rPh sb="6" eb="7">
      <t>ヨ</t>
    </rPh>
    <rPh sb="8" eb="9">
      <t>ト</t>
    </rPh>
    <rPh sb="10" eb="12">
      <t>ガメン</t>
    </rPh>
    <rPh sb="13" eb="15">
      <t>ヒョウジ</t>
    </rPh>
    <phoneticPr fontId="21"/>
  </si>
  <si>
    <t>・カメラを利用する旨のダイアログが表示されること
・以下文言となっていること
　「QRコードの読み取りの為に許可してください。」
　※タイトルなし、ボタン文言は標準のため、確認なし</t>
    <rPh sb="5" eb="7">
      <t>リヨウ</t>
    </rPh>
    <rPh sb="9" eb="10">
      <t>ムネ</t>
    </rPh>
    <rPh sb="17" eb="19">
      <t>ヒョウジ</t>
    </rPh>
    <rPh sb="26" eb="28">
      <t>イカ</t>
    </rPh>
    <rPh sb="28" eb="30">
      <t>モンゴン</t>
    </rPh>
    <rPh sb="77" eb="79">
      <t>モンゴン</t>
    </rPh>
    <rPh sb="80" eb="82">
      <t>ヒョウジュン</t>
    </rPh>
    <rPh sb="86" eb="88">
      <t>カクニン</t>
    </rPh>
    <phoneticPr fontId="21"/>
  </si>
  <si>
    <t>③カメラ権限ダイアログにて[OK]ボタンを押下する</t>
    <rPh sb="4" eb="6">
      <t>ケンゲン</t>
    </rPh>
    <rPh sb="21" eb="23">
      <t>オウカ</t>
    </rPh>
    <phoneticPr fontId="21"/>
  </si>
  <si>
    <t>・カメラ映像が出力されるようになること</t>
    <rPh sb="4" eb="6">
      <t>エイゾウ</t>
    </rPh>
    <rPh sb="7" eb="9">
      <t>シュツリョク</t>
    </rPh>
    <phoneticPr fontId="21"/>
  </si>
  <si>
    <t>・QRコード読み取り範囲画像が表示されていること</t>
    <rPh sb="6" eb="7">
      <t>ヨ</t>
    </rPh>
    <rPh sb="8" eb="9">
      <t>ト</t>
    </rPh>
    <rPh sb="10" eb="12">
      <t>ハンイ</t>
    </rPh>
    <rPh sb="12" eb="14">
      <t>ガゾウ</t>
    </rPh>
    <rPh sb="15" eb="17">
      <t>ヒョウジ</t>
    </rPh>
    <phoneticPr fontId="21"/>
  </si>
  <si>
    <t>・QRコードが読み取れること</t>
    <rPh sb="7" eb="8">
      <t>ヨ</t>
    </rPh>
    <rPh sb="9" eb="10">
      <t>ト</t>
    </rPh>
    <phoneticPr fontId="21"/>
  </si>
  <si>
    <t>・戻り先URLスキーマに読み込んだQRコードのデータが付与され該当Webアプリが起動されること</t>
    <rPh sb="1" eb="2">
      <t>モド</t>
    </rPh>
    <rPh sb="3" eb="4">
      <t>サキ</t>
    </rPh>
    <rPh sb="12" eb="13">
      <t>ヨ</t>
    </rPh>
    <rPh sb="14" eb="15">
      <t>コ</t>
    </rPh>
    <rPh sb="27" eb="29">
      <t>フヨ</t>
    </rPh>
    <rPh sb="31" eb="33">
      <t>ガイトウ</t>
    </rPh>
    <rPh sb="40" eb="42">
      <t>キドウ</t>
    </rPh>
    <phoneticPr fontId="21"/>
  </si>
  <si>
    <t>初回起動
カメラ権限確認
アクセス許可</t>
    <rPh sb="0" eb="2">
      <t>ショカイ</t>
    </rPh>
    <rPh sb="2" eb="4">
      <t>キドウ</t>
    </rPh>
    <rPh sb="8" eb="10">
      <t>ケンゲン</t>
    </rPh>
    <rPh sb="10" eb="12">
      <t>カクニン</t>
    </rPh>
    <rPh sb="17" eb="19">
      <t>キョカ</t>
    </rPh>
    <phoneticPr fontId="21"/>
  </si>
  <si>
    <t>次回起動</t>
    <rPh sb="0" eb="2">
      <t>ジカイ</t>
    </rPh>
    <rPh sb="2" eb="4">
      <t>キドウ</t>
    </rPh>
    <phoneticPr fontId="21"/>
  </si>
  <si>
    <t>・カメラ映像が出力されていること</t>
    <rPh sb="4" eb="6">
      <t>エイゾウ</t>
    </rPh>
    <rPh sb="7" eb="9">
      <t>シュツリョク</t>
    </rPh>
    <phoneticPr fontId="21"/>
  </si>
  <si>
    <t>③カメラ権限ダイアログにて[許可しない]ボタンを押下する</t>
    <rPh sb="4" eb="6">
      <t>ケンゲン</t>
    </rPh>
    <rPh sb="14" eb="16">
      <t>キョカ</t>
    </rPh>
    <rPh sb="24" eb="26">
      <t>オウカ</t>
    </rPh>
    <phoneticPr fontId="21"/>
  </si>
  <si>
    <t>④アラートダイアログ上のボタンを押下する</t>
    <rPh sb="10" eb="11">
      <t>ジョウ</t>
    </rPh>
    <rPh sb="16" eb="18">
      <t>オウカ</t>
    </rPh>
    <phoneticPr fontId="21"/>
  </si>
  <si>
    <t>・設定アプリが起動し、「J-SCAN」の設定画面へ遷移すること</t>
    <rPh sb="1" eb="3">
      <t>セッテイ</t>
    </rPh>
    <rPh sb="7" eb="9">
      <t>キドウ</t>
    </rPh>
    <rPh sb="20" eb="24">
      <t>セッテイガメン</t>
    </rPh>
    <rPh sb="25" eb="27">
      <t>センイ</t>
    </rPh>
    <phoneticPr fontId="21"/>
  </si>
  <si>
    <t>⑤カメラのアクセス許可をONにする
⑥タスクからJ-SCANを起動する</t>
    <rPh sb="9" eb="11">
      <t>キョカ</t>
    </rPh>
    <rPh sb="31" eb="33">
      <t>キドウ</t>
    </rPh>
    <phoneticPr fontId="21"/>
  </si>
  <si>
    <t>・アラートダイアログが表示されていないこと
・カメラ映像が出力されていること</t>
    <rPh sb="11" eb="13">
      <t>ヒョウジ</t>
    </rPh>
    <phoneticPr fontId="21"/>
  </si>
  <si>
    <t>初回起動
カメラ権限確認
アクセス拒否-&gt;Webアプリ起動</t>
    <rPh sb="0" eb="2">
      <t>ショカイ</t>
    </rPh>
    <rPh sb="2" eb="4">
      <t>キドウ</t>
    </rPh>
    <rPh sb="8" eb="10">
      <t>ケンゲン</t>
    </rPh>
    <rPh sb="10" eb="12">
      <t>カクニン</t>
    </rPh>
    <rPh sb="17" eb="19">
      <t>キョヒ</t>
    </rPh>
    <rPh sb="27" eb="29">
      <t>キドウ</t>
    </rPh>
    <phoneticPr fontId="21"/>
  </si>
  <si>
    <t>初回起動
カメラ権限確認
アクセス拒否-&gt;タスク起動</t>
    <rPh sb="0" eb="2">
      <t>ショカイ</t>
    </rPh>
    <rPh sb="2" eb="4">
      <t>キドウ</t>
    </rPh>
    <rPh sb="8" eb="10">
      <t>ケンゲン</t>
    </rPh>
    <rPh sb="10" eb="12">
      <t>カクニン</t>
    </rPh>
    <rPh sb="17" eb="19">
      <t>キョヒ</t>
    </rPh>
    <rPh sb="24" eb="26">
      <t>キドウ</t>
    </rPh>
    <phoneticPr fontId="21"/>
  </si>
  <si>
    <t>①Safariで前提条件記載のURLスキームを入力する
②アプリ起動確認ダイアログで「開く」ボタンを押下する
③カメラ権限ダイアログにて[許可しない]ボタンを押下する
④アラートダイアログ上のボタンを押下する
⑤カメラのアクセス許可をONにする
⑥再度①の操作を行う</t>
    <rPh sb="124" eb="126">
      <t>サイド</t>
    </rPh>
    <rPh sb="128" eb="130">
      <t>ソウサ</t>
    </rPh>
    <rPh sb="131" eb="132">
      <t>オコナ</t>
    </rPh>
    <phoneticPr fontId="21"/>
  </si>
  <si>
    <t>QRコード以外</t>
    <rPh sb="5" eb="7">
      <t>イガイ</t>
    </rPh>
    <phoneticPr fontId="21"/>
  </si>
  <si>
    <t>①QRコード以外をQRコード読み取り範囲にかざす</t>
    <rPh sb="6" eb="8">
      <t>イガイ</t>
    </rPh>
    <rPh sb="14" eb="15">
      <t>ヨ</t>
    </rPh>
    <rPh sb="16" eb="17">
      <t>ト</t>
    </rPh>
    <rPh sb="18" eb="20">
      <t>ハンイ</t>
    </rPh>
    <phoneticPr fontId="21"/>
  </si>
  <si>
    <t>・読み込めないこと</t>
    <rPh sb="1" eb="2">
      <t>ヨ</t>
    </rPh>
    <rPh sb="3" eb="4">
      <t>コ</t>
    </rPh>
    <phoneticPr fontId="21"/>
  </si>
  <si>
    <t>メイン操作</t>
    <rPh sb="3" eb="5">
      <t>ソウサ</t>
    </rPh>
    <phoneticPr fontId="21"/>
  </si>
  <si>
    <t>設定</t>
    <rPh sb="0" eb="2">
      <t>セッテイ</t>
    </rPh>
    <phoneticPr fontId="21"/>
  </si>
  <si>
    <t>・なし</t>
    <phoneticPr fontId="21"/>
  </si>
  <si>
    <t>①設定アプリを起動時、J-SCANの設定画面へ遷移する</t>
    <rPh sb="1" eb="3">
      <t>セッテイ</t>
    </rPh>
    <rPh sb="7" eb="10">
      <t>キドウジ</t>
    </rPh>
    <rPh sb="18" eb="20">
      <t>セッテイ</t>
    </rPh>
    <rPh sb="20" eb="22">
      <t>ガメン</t>
    </rPh>
    <rPh sb="23" eb="25">
      <t>センイ</t>
    </rPh>
    <phoneticPr fontId="21"/>
  </si>
  <si>
    <t>・基本情報と表示されていること
・バージョンと表示されていること
・バージョン表記がリリース対象のバージョン表記となっていること</t>
    <rPh sb="1" eb="5">
      <t>キホンジョウホウ</t>
    </rPh>
    <rPh sb="6" eb="8">
      <t>ヒョウジ</t>
    </rPh>
    <rPh sb="23" eb="25">
      <t>ヒョウジ</t>
    </rPh>
    <rPh sb="39" eb="41">
      <t>ヒョウキ</t>
    </rPh>
    <rPh sb="46" eb="48">
      <t>タイショウ</t>
    </rPh>
    <rPh sb="54" eb="56">
      <t>ヒョウキ</t>
    </rPh>
    <phoneticPr fontId="21"/>
  </si>
  <si>
    <t>ローカライズ(English)</t>
    <phoneticPr fontId="21"/>
  </si>
  <si>
    <t>・アラートダイアログが表示されること
・以下文言となっていること
　タイトル 「Error」
　メッセージ 「This is a helper app and cannot launch by itself. Please open the other app to use this app.」
　ボタン 「OK」</t>
    <rPh sb="11" eb="13">
      <t>ヒョウジ</t>
    </rPh>
    <rPh sb="20" eb="22">
      <t>イカ</t>
    </rPh>
    <rPh sb="22" eb="24">
      <t>モンゴン</t>
    </rPh>
    <phoneticPr fontId="21"/>
  </si>
  <si>
    <t>・アラートダイアログが表示されること
・以下文言となっていること
　タイトル 「起動エラー」
　メッセージ 「このアプリは直接起動できません。
連動するアプリから操作を実施してください。」
　ボタン 「はい」</t>
    <rPh sb="11" eb="13">
      <t>ヒョウジ</t>
    </rPh>
    <rPh sb="20" eb="22">
      <t>イカ</t>
    </rPh>
    <rPh sb="22" eb="24">
      <t>モンゴン</t>
    </rPh>
    <phoneticPr fontId="21"/>
  </si>
  <si>
    <t>・アラートダイアログが表示されること
・以下文言となっていること
　タイトル 「起動エラー」
　メッセージ 「アプリが起動できません。
管理者にお問い合せください。」
　ボタン 「はい」</t>
    <phoneticPr fontId="21"/>
  </si>
  <si>
    <t>・カメラを利用する旨のダイアログが表示されること
・以下文言となっていること
　「Please allow to scan bar codes.」
　※タイトルなし、ボタン文言は標準のため、確認なし</t>
    <rPh sb="5" eb="7">
      <t>リヨウ</t>
    </rPh>
    <rPh sb="9" eb="10">
      <t>ムネ</t>
    </rPh>
    <rPh sb="17" eb="19">
      <t>ヒョウジ</t>
    </rPh>
    <rPh sb="26" eb="28">
      <t>イカ</t>
    </rPh>
    <rPh sb="28" eb="30">
      <t>モンゴン</t>
    </rPh>
    <rPh sb="86" eb="88">
      <t>モンゴン</t>
    </rPh>
    <rPh sb="89" eb="91">
      <t>ヒョウジュン</t>
    </rPh>
    <rPh sb="95" eb="97">
      <t>カクニン</t>
    </rPh>
    <phoneticPr fontId="21"/>
  </si>
  <si>
    <t>・画面上部に説明文が表示されていること
　QRコードをスキャンしてください</t>
    <phoneticPr fontId="21"/>
  </si>
  <si>
    <t>・画面上部に説明文が表示されていること
　Please scan bar code…</t>
    <phoneticPr fontId="21"/>
  </si>
  <si>
    <t>・アラートダイアログが表示されること
・以下文言となっていること
　タイトル 「Error」
　メッセージ 「Cannot launch the app. Please contact system administrator (URL Parameter error)」
　ボタン 「OK」</t>
    <phoneticPr fontId="21"/>
  </si>
  <si>
    <t>①Safariで前提条件記載のURLスキームを入力する
②アプリ起動確認ダイアログで「開く」ボタンを押下する
③カメラ権限ダイアログにて[許可しない]ボタンを押下する</t>
    <rPh sb="8" eb="10">
      <t>ゼンテイ</t>
    </rPh>
    <rPh sb="10" eb="12">
      <t>ジョウケン</t>
    </rPh>
    <rPh sb="12" eb="14">
      <t>キサイ</t>
    </rPh>
    <rPh sb="32" eb="34">
      <t>キドウ</t>
    </rPh>
    <rPh sb="34" eb="36">
      <t>カクニン</t>
    </rPh>
    <rPh sb="43" eb="44">
      <t>ヒラ</t>
    </rPh>
    <rPh sb="50" eb="52">
      <t>オウカ</t>
    </rPh>
    <phoneticPr fontId="21"/>
  </si>
  <si>
    <t>・カメラ映像が出力されないこと
　※OSの動作
・アラートダイアログが表示されること
・以下文言となっていること
　タイトル 「Error」
　メッセージ 「Camera access is not allowed and cannot scan bar code. Please allow camera access to this app in the Settings.」
　ボタン 「OK」</t>
    <rPh sb="4" eb="6">
      <t>エイゾウ</t>
    </rPh>
    <rPh sb="7" eb="9">
      <t>シュツリョク</t>
    </rPh>
    <rPh sb="21" eb="23">
      <t>ドウサ</t>
    </rPh>
    <rPh sb="35" eb="37">
      <t>ヒョウジ</t>
    </rPh>
    <rPh sb="44" eb="46">
      <t>イカ</t>
    </rPh>
    <rPh sb="46" eb="48">
      <t>モンゴン</t>
    </rPh>
    <phoneticPr fontId="21"/>
  </si>
  <si>
    <t>ローカライズ(中国語(繁体字、香港))</t>
    <phoneticPr fontId="21"/>
  </si>
  <si>
    <t>・基本資訊と表示されていること
・版本と表示されていること
・バージョン表記がリリース対象のバージョン表記となっていること</t>
    <rPh sb="6" eb="8">
      <t>ヒョウジ</t>
    </rPh>
    <rPh sb="20" eb="22">
      <t>ヒョウジ</t>
    </rPh>
    <rPh sb="36" eb="38">
      <t>ヒョウキ</t>
    </rPh>
    <rPh sb="43" eb="45">
      <t>タイショウ</t>
    </rPh>
    <rPh sb="51" eb="53">
      <t>ヒョウキ</t>
    </rPh>
    <phoneticPr fontId="21"/>
  </si>
  <si>
    <r>
      <t>・アラートダイアログが表示されること
・以下文言となっていること
　タイトル 「Error：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動失敗」
　メッセージ 「無法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動應用程式，
請聯絡系統管理員。」
　ボタン 「確定」</t>
    </r>
    <rPh sb="87" eb="89">
      <t>カクテイ</t>
    </rPh>
    <phoneticPr fontId="21"/>
  </si>
  <si>
    <t>・カメラを利用する旨のダイアログが表示されること
・以下文言となっていること
　「請允許應用程式存取相機，進行QR CODE掃描。.」
　※タイトルなし、ボタン文言は標準のため、確認なし</t>
    <rPh sb="5" eb="7">
      <t>リヨウ</t>
    </rPh>
    <rPh sb="9" eb="10">
      <t>ムネ</t>
    </rPh>
    <rPh sb="17" eb="19">
      <t>ヒョウジ</t>
    </rPh>
    <rPh sb="26" eb="28">
      <t>イカ</t>
    </rPh>
    <rPh sb="28" eb="30">
      <t>モンゴン</t>
    </rPh>
    <rPh sb="80" eb="82">
      <t>モンゴン</t>
    </rPh>
    <rPh sb="83" eb="85">
      <t>ヒョウジュン</t>
    </rPh>
    <rPh sb="89" eb="91">
      <t>カクニン</t>
    </rPh>
    <phoneticPr fontId="21"/>
  </si>
  <si>
    <t>・画面上部に説明文が表示されていること
　請掃描QR CODE</t>
    <phoneticPr fontId="21"/>
  </si>
  <si>
    <r>
      <t>・カメラ映像が出力されないこと
　※OSの動作
・アラートダイアログが表示されること
・以下文言となっていること
　タイトル 「Error：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動失敗」
　メッセージ 「無法取得相機權限，請透過設定＞隱私權＞相機來開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權限。」
　ボタン 「設定」</t>
    </r>
    <rPh sb="4" eb="6">
      <t>エイゾウ</t>
    </rPh>
    <rPh sb="7" eb="9">
      <t>シュツリョク</t>
    </rPh>
    <rPh sb="21" eb="23">
      <t>ドウサ</t>
    </rPh>
    <rPh sb="35" eb="37">
      <t>ヒョウジ</t>
    </rPh>
    <rPh sb="44" eb="46">
      <t>イカ</t>
    </rPh>
    <rPh sb="46" eb="48">
      <t>モンゴン</t>
    </rPh>
    <rPh sb="119" eb="121">
      <t>セッテイ</t>
    </rPh>
    <phoneticPr fontId="21"/>
  </si>
  <si>
    <t>・基本信息と表示されていること
・版本と表示されていること
・バージョン表記がリリース対象のバージョン表記となっていること</t>
    <rPh sb="6" eb="8">
      <t>ヒョウジ</t>
    </rPh>
    <rPh sb="20" eb="22">
      <t>ヒョウジ</t>
    </rPh>
    <rPh sb="36" eb="38">
      <t>ヒョウキ</t>
    </rPh>
    <rPh sb="43" eb="45">
      <t>タイショウ</t>
    </rPh>
    <rPh sb="51" eb="53">
      <t>ヒョウキ</t>
    </rPh>
    <phoneticPr fontId="21"/>
  </si>
  <si>
    <r>
      <t>・アラートダイアログが表示されること
・以下文言となっていること
　タイトル 「启</t>
    </r>
    <r>
      <rPr>
        <sz val="9"/>
        <rFont val="ＭＳ Ｐゴシック"/>
        <family val="3"/>
        <charset val="128"/>
        <scheme val="major"/>
      </rPr>
      <t>动错误</t>
    </r>
    <r>
      <rPr>
        <sz val="9"/>
        <rFont val="ＭＳ Ｐゴシック"/>
        <family val="3"/>
        <charset val="128"/>
        <scheme val="major"/>
      </rPr>
      <t>」
　メッセージ 「不能直接启</t>
    </r>
    <r>
      <rPr>
        <sz val="9"/>
        <rFont val="ＭＳ Ｐゴシック"/>
        <family val="3"/>
        <charset val="128"/>
        <scheme val="major"/>
      </rPr>
      <t>动</t>
    </r>
    <r>
      <rPr>
        <sz val="9"/>
        <rFont val="ＭＳ Ｐゴシック"/>
        <family val="3"/>
        <charset val="128"/>
        <scheme val="major"/>
      </rPr>
      <t>程序</t>
    </r>
    <r>
      <rPr>
        <sz val="9"/>
        <rFont val="ＭＳ Ｐゴシック"/>
        <family val="3"/>
        <charset val="128"/>
        <scheme val="major"/>
      </rPr>
      <t>时</t>
    </r>
    <r>
      <rPr>
        <sz val="9"/>
        <rFont val="ＭＳ Ｐゴシック"/>
        <family val="3"/>
        <charset val="128"/>
        <scheme val="major"/>
      </rPr>
      <t>，</t>
    </r>
    <r>
      <rPr>
        <sz val="9"/>
        <rFont val="ＭＳ Ｐゴシック"/>
        <family val="3"/>
        <charset val="128"/>
        <scheme val="major"/>
      </rPr>
      <t>请</t>
    </r>
    <r>
      <rPr>
        <sz val="9"/>
        <rFont val="ＭＳ Ｐゴシック"/>
        <family val="3"/>
        <charset val="128"/>
        <scheme val="major"/>
      </rPr>
      <t>从相关</t>
    </r>
    <r>
      <rPr>
        <sz val="9"/>
        <rFont val="ＭＳ Ｐゴシック"/>
        <family val="3"/>
        <charset val="128"/>
        <scheme val="major"/>
      </rPr>
      <t>联</t>
    </r>
    <r>
      <rPr>
        <sz val="9"/>
        <rFont val="ＭＳ Ｐゴシック"/>
        <family val="3"/>
        <charset val="128"/>
        <scheme val="major"/>
      </rPr>
      <t>的程序中</t>
    </r>
    <r>
      <rPr>
        <sz val="9"/>
        <rFont val="ＭＳ Ｐゴシック"/>
        <family val="3"/>
        <charset val="128"/>
        <scheme val="major"/>
      </rPr>
      <t>进</t>
    </r>
    <r>
      <rPr>
        <sz val="9"/>
        <rFont val="ＭＳ Ｐゴシック"/>
        <family val="3"/>
        <charset val="128"/>
        <scheme val="major"/>
      </rPr>
      <t>行操作。.」
　ボタン 「是」</t>
    </r>
    <rPh sb="11" eb="13">
      <t>ヒョウジ</t>
    </rPh>
    <rPh sb="20" eb="22">
      <t>イカ</t>
    </rPh>
    <rPh sb="22" eb="24">
      <t>モンゴン</t>
    </rPh>
    <rPh sb="87" eb="88">
      <t>ゼ</t>
    </rPh>
    <phoneticPr fontId="21"/>
  </si>
  <si>
    <r>
      <t>・アラートダイアログが表示されること
・以下文言となっていること
　タイトル 「启</t>
    </r>
    <r>
      <rPr>
        <sz val="9"/>
        <rFont val="ＭＳ Ｐゴシック"/>
        <family val="3"/>
        <charset val="128"/>
        <scheme val="major"/>
      </rPr>
      <t>动错误</t>
    </r>
    <r>
      <rPr>
        <sz val="9"/>
        <rFont val="ＭＳ Ｐゴシック"/>
        <family val="3"/>
        <charset val="128"/>
        <scheme val="major"/>
      </rPr>
      <t>」
　メッセージ 「不能启</t>
    </r>
    <r>
      <rPr>
        <sz val="9"/>
        <rFont val="ＭＳ Ｐゴシック"/>
        <family val="3"/>
        <charset val="128"/>
        <scheme val="major"/>
      </rPr>
      <t>动</t>
    </r>
    <r>
      <rPr>
        <sz val="9"/>
        <rFont val="ＭＳ Ｐゴシック"/>
        <family val="3"/>
        <charset val="128"/>
        <scheme val="major"/>
      </rPr>
      <t>程序</t>
    </r>
    <r>
      <rPr>
        <sz val="9"/>
        <rFont val="ＭＳ Ｐゴシック"/>
        <family val="3"/>
        <charset val="128"/>
        <scheme val="major"/>
      </rPr>
      <t>时</t>
    </r>
    <r>
      <rPr>
        <sz val="9"/>
        <rFont val="ＭＳ Ｐゴシック"/>
        <family val="3"/>
        <charset val="128"/>
        <scheme val="major"/>
      </rPr>
      <t>，</t>
    </r>
    <r>
      <rPr>
        <sz val="9"/>
        <rFont val="ＭＳ Ｐゴシック"/>
        <family val="3"/>
        <charset val="128"/>
        <scheme val="major"/>
      </rPr>
      <t>请</t>
    </r>
    <r>
      <rPr>
        <sz val="9"/>
        <rFont val="ＭＳ Ｐゴシック"/>
        <family val="3"/>
        <charset val="128"/>
        <scheme val="major"/>
      </rPr>
      <t>咨</t>
    </r>
    <r>
      <rPr>
        <sz val="9"/>
        <rFont val="ＭＳ Ｐゴシック"/>
        <family val="3"/>
        <charset val="128"/>
        <scheme val="major"/>
      </rPr>
      <t>询</t>
    </r>
    <r>
      <rPr>
        <sz val="9"/>
        <rFont val="ＭＳ Ｐゴシック"/>
        <family val="3"/>
        <charset val="128"/>
        <scheme val="major"/>
      </rPr>
      <t>管理</t>
    </r>
    <r>
      <rPr>
        <sz val="9"/>
        <rFont val="ＭＳ Ｐゴシック"/>
        <family val="3"/>
        <charset val="128"/>
        <scheme val="major"/>
      </rPr>
      <t>员</t>
    </r>
    <r>
      <rPr>
        <sz val="9"/>
        <rFont val="ＭＳ Ｐゴシック"/>
        <family val="3"/>
        <charset val="128"/>
        <scheme val="major"/>
      </rPr>
      <t>。」
　ボタン 「是」</t>
    </r>
    <phoneticPr fontId="21"/>
  </si>
  <si>
    <r>
      <t>・カメラを利用する旨のダイアログが表示されること
・以下文言となっていること
　「可以</t>
    </r>
    <r>
      <rPr>
        <sz val="9"/>
        <rFont val="ＭＳ Ｐゴシック"/>
        <family val="3"/>
        <charset val="128"/>
        <scheme val="major"/>
      </rPr>
      <t>进</t>
    </r>
    <r>
      <rPr>
        <sz val="9"/>
        <rFont val="ＭＳ Ｐゴシック"/>
        <family val="3"/>
        <charset val="128"/>
        <scheme val="major"/>
      </rPr>
      <t>行二</t>
    </r>
    <r>
      <rPr>
        <sz val="9"/>
        <rFont val="ＭＳ Ｐゴシック"/>
        <family val="3"/>
        <charset val="128"/>
        <scheme val="major"/>
      </rPr>
      <t>维码</t>
    </r>
    <r>
      <rPr>
        <sz val="9"/>
        <rFont val="ＭＳ Ｐゴシック"/>
        <family val="3"/>
        <charset val="128"/>
        <scheme val="major"/>
      </rPr>
      <t>的</t>
    </r>
    <r>
      <rPr>
        <sz val="9"/>
        <rFont val="ＭＳ Ｐゴシック"/>
        <family val="3"/>
        <charset val="128"/>
        <scheme val="major"/>
      </rPr>
      <t>读</t>
    </r>
    <r>
      <rPr>
        <sz val="9"/>
        <rFont val="ＭＳ Ｐゴシック"/>
        <family val="3"/>
        <charset val="128"/>
        <scheme val="major"/>
      </rPr>
      <t>取。.」
　※タイトルなし、ボタン文言は標準のため、確認なし</t>
    </r>
    <rPh sb="5" eb="7">
      <t>リヨウ</t>
    </rPh>
    <rPh sb="9" eb="10">
      <t>ムネ</t>
    </rPh>
    <rPh sb="17" eb="19">
      <t>ヒョウジ</t>
    </rPh>
    <rPh sb="26" eb="28">
      <t>イカ</t>
    </rPh>
    <rPh sb="28" eb="30">
      <t>モンゴン</t>
    </rPh>
    <rPh sb="67" eb="69">
      <t>モンゴン</t>
    </rPh>
    <rPh sb="70" eb="72">
      <t>ヒョウジュン</t>
    </rPh>
    <rPh sb="76" eb="78">
      <t>カクニン</t>
    </rPh>
    <phoneticPr fontId="21"/>
  </si>
  <si>
    <r>
      <t>・画面上部に説明文が表示されていること
　</t>
    </r>
    <r>
      <rPr>
        <sz val="9"/>
        <rFont val="ＭＳ Ｐゴシック"/>
        <family val="3"/>
        <charset val="128"/>
        <scheme val="major"/>
      </rPr>
      <t>请扫</t>
    </r>
    <r>
      <rPr>
        <sz val="9"/>
        <rFont val="ＭＳ Ｐゴシック"/>
        <family val="3"/>
        <charset val="128"/>
        <scheme val="major"/>
      </rPr>
      <t>描二</t>
    </r>
    <r>
      <rPr>
        <sz val="9"/>
        <rFont val="ＭＳ Ｐゴシック"/>
        <family val="3"/>
        <charset val="128"/>
        <scheme val="major"/>
      </rPr>
      <t>维码</t>
    </r>
    <r>
      <rPr>
        <sz val="9"/>
        <rFont val="ＭＳ Ｐゴシック"/>
        <family val="3"/>
        <charset val="128"/>
        <scheme val="major"/>
      </rPr>
      <t>。</t>
    </r>
    <phoneticPr fontId="21"/>
  </si>
  <si>
    <r>
      <t>・カメラ映像が出力されないこと
　※OSの動作
・アラートダイアログが表示されること
・以下文言となっていること
　タイトル 「启</t>
    </r>
    <r>
      <rPr>
        <sz val="9"/>
        <rFont val="ＭＳ Ｐゴシック"/>
        <family val="3"/>
        <charset val="128"/>
        <scheme val="major"/>
      </rPr>
      <t>动错误</t>
    </r>
    <r>
      <rPr>
        <sz val="9"/>
        <rFont val="ＭＳ Ｐゴシック"/>
        <family val="3"/>
        <charset val="128"/>
        <scheme val="major"/>
      </rPr>
      <t>」
　メッセージ 「没有相机的</t>
    </r>
    <r>
      <rPr>
        <sz val="9"/>
        <rFont val="ＭＳ Ｐゴシック"/>
        <family val="3"/>
        <charset val="128"/>
        <scheme val="major"/>
      </rPr>
      <t>权</t>
    </r>
    <r>
      <rPr>
        <sz val="9"/>
        <rFont val="ＭＳ Ｐゴシック"/>
        <family val="3"/>
        <charset val="128"/>
        <scheme val="major"/>
      </rPr>
      <t>限</t>
    </r>
    <r>
      <rPr>
        <sz val="9"/>
        <rFont val="ＭＳ Ｐゴシック"/>
        <family val="3"/>
        <charset val="128"/>
        <scheme val="major"/>
      </rPr>
      <t>时</t>
    </r>
    <r>
      <rPr>
        <sz val="9"/>
        <rFont val="ＭＳ Ｐゴシック"/>
        <family val="3"/>
        <charset val="128"/>
        <scheme val="major"/>
      </rPr>
      <t>，</t>
    </r>
    <r>
      <rPr>
        <sz val="9"/>
        <rFont val="ＭＳ Ｐゴシック"/>
        <family val="3"/>
        <charset val="128"/>
        <scheme val="major"/>
      </rPr>
      <t>请</t>
    </r>
    <r>
      <rPr>
        <sz val="9"/>
        <rFont val="ＭＳ Ｐゴシック"/>
        <family val="3"/>
        <charset val="128"/>
        <scheme val="major"/>
      </rPr>
      <t>从</t>
    </r>
    <r>
      <rPr>
        <sz val="9"/>
        <rFont val="ＭＳ Ｐゴシック"/>
        <family val="3"/>
        <charset val="128"/>
        <scheme val="major"/>
      </rPr>
      <t>设</t>
    </r>
    <r>
      <rPr>
        <sz val="9"/>
        <rFont val="ＭＳ Ｐゴシック"/>
        <family val="3"/>
        <charset val="128"/>
        <scheme val="major"/>
      </rPr>
      <t>置画面中</t>
    </r>
    <r>
      <rPr>
        <sz val="9"/>
        <rFont val="ＭＳ Ｐゴシック"/>
        <family val="3"/>
        <charset val="128"/>
        <scheme val="major"/>
      </rPr>
      <t>进</t>
    </r>
    <r>
      <rPr>
        <sz val="9"/>
        <rFont val="ＭＳ Ｐゴシック"/>
        <family val="3"/>
        <charset val="128"/>
        <scheme val="major"/>
      </rPr>
      <t>行</t>
    </r>
    <r>
      <rPr>
        <sz val="9"/>
        <rFont val="ＭＳ Ｐゴシック"/>
        <family val="3"/>
        <charset val="128"/>
        <scheme val="major"/>
      </rPr>
      <t>权</t>
    </r>
    <r>
      <rPr>
        <sz val="9"/>
        <rFont val="ＭＳ Ｐゴシック"/>
        <family val="3"/>
        <charset val="128"/>
        <scheme val="major"/>
      </rPr>
      <t>限的开通。」
　ボタン 「</t>
    </r>
    <r>
      <rPr>
        <sz val="9"/>
        <rFont val="ＭＳ Ｐゴシック"/>
        <family val="3"/>
        <charset val="128"/>
        <scheme val="major"/>
      </rPr>
      <t>设</t>
    </r>
    <r>
      <rPr>
        <sz val="9"/>
        <rFont val="ＭＳ Ｐゴシック"/>
        <family val="3"/>
        <charset val="128"/>
        <scheme val="major"/>
      </rPr>
      <t>置」</t>
    </r>
    <rPh sb="4" eb="6">
      <t>エイゾウ</t>
    </rPh>
    <rPh sb="7" eb="9">
      <t>シュツリョク</t>
    </rPh>
    <rPh sb="21" eb="23">
      <t>ドウサ</t>
    </rPh>
    <rPh sb="35" eb="37">
      <t>ヒョウジ</t>
    </rPh>
    <rPh sb="44" eb="46">
      <t>イカ</t>
    </rPh>
    <rPh sb="46" eb="48">
      <t>モンゴン</t>
    </rPh>
    <phoneticPr fontId="21"/>
  </si>
  <si>
    <t>ローカライズ(中国語(簡体字))</t>
    <phoneticPr fontId="21"/>
  </si>
  <si>
    <t>メイン</t>
    <phoneticPr fontId="21"/>
  </si>
  <si>
    <t>ローカライズEnglish</t>
    <phoneticPr fontId="21"/>
  </si>
  <si>
    <t>ローカライズ中国語(簡体字)</t>
    <phoneticPr fontId="21"/>
  </si>
  <si>
    <t>ローカライズ中国語(繁体字、香港)</t>
    <phoneticPr fontId="21"/>
  </si>
  <si>
    <t>○</t>
    <phoneticPr fontId="21"/>
  </si>
  <si>
    <t>川岸</t>
    <rPh sb="0" eb="2">
      <t>カワギシ</t>
    </rPh>
    <phoneticPr fontId="21"/>
  </si>
  <si>
    <t>・URLスキーム「jins-qr://scan?call=xxx」</t>
    <phoneticPr fontId="21"/>
  </si>
  <si>
    <t>・URLスキーム「jins-qr://scan?callback」</t>
    <phoneticPr fontId="21"/>
  </si>
  <si>
    <t>・URLスキーム「jins-qr://scan?callback=」</t>
    <phoneticPr fontId="21"/>
  </si>
  <si>
    <t>○</t>
    <phoneticPr fontId="21"/>
  </si>
  <si>
    <t>川岸</t>
    <rPh sb="0" eb="2">
      <t>カワギシ</t>
    </rPh>
    <phoneticPr fontId="21"/>
  </si>
  <si>
    <t>・GENERALと表示されていること
・Versionと表示されていること
・バージョン表記がリリース対象のバージョン表記となっていること</t>
    <rPh sb="9" eb="11">
      <t>ヒョウジ</t>
    </rPh>
    <rPh sb="28" eb="30">
      <t>ヒョウジ</t>
    </rPh>
    <rPh sb="44" eb="46">
      <t>ヒョウキ</t>
    </rPh>
    <rPh sb="51" eb="53">
      <t>タイショウ</t>
    </rPh>
    <rPh sb="59" eb="61">
      <t>ヒョウキ</t>
    </rPh>
    <phoneticPr fontId="21"/>
  </si>
  <si>
    <t>・カメラ映像が出力されないこと
　※OSの動作
・アラートダイアログが表示されること
・以下文言となっていること
　タイトル 「起動エラー」
　メッセージ 「カメラへのアクセスが許可されていません。
設定画面からカメラへのアクセスを許可してください。」
　ボタン 「設定」</t>
    <rPh sb="4" eb="6">
      <t>エイゾウ</t>
    </rPh>
    <rPh sb="7" eb="9">
      <t>シュツリョク</t>
    </rPh>
    <rPh sb="21" eb="23">
      <t>ドウサ</t>
    </rPh>
    <rPh sb="35" eb="37">
      <t>ヒョウジ</t>
    </rPh>
    <rPh sb="44" eb="46">
      <t>イカ</t>
    </rPh>
    <rPh sb="46" eb="48">
      <t>モンゴン</t>
    </rPh>
    <rPh sb="64" eb="66">
      <t>キドウ</t>
    </rPh>
    <rPh sb="133" eb="135">
      <t>セッテイ</t>
    </rPh>
    <phoneticPr fontId="21"/>
  </si>
  <si>
    <t>④QR画像(AMUN17S190E258)へQR読み取り範囲をかざす</t>
    <rPh sb="3" eb="5">
      <t>ガゾウ</t>
    </rPh>
    <rPh sb="24" eb="25">
      <t>ヨ</t>
    </rPh>
    <rPh sb="26" eb="27">
      <t>ト</t>
    </rPh>
    <rPh sb="28" eb="30">
      <t>ハンイ</t>
    </rPh>
    <phoneticPr fontId="21"/>
  </si>
  <si>
    <t>・「AMUN17S190E258」の文字列が取得できていること</t>
    <rPh sb="18" eb="21">
      <t>モジレツ</t>
    </rPh>
    <phoneticPr fontId="21"/>
  </si>
  <si>
    <t>③QR画像(AMUN17S190E258)へQR読み取り範囲をかざす</t>
    <rPh sb="3" eb="5">
      <t>ガゾウ</t>
    </rPh>
    <rPh sb="24" eb="25">
      <t>ヨ</t>
    </rPh>
    <rPh sb="26" eb="27">
      <t>ト</t>
    </rPh>
    <rPh sb="28" eb="30">
      <t>ハンイ</t>
    </rPh>
    <phoneticPr fontId="21"/>
  </si>
  <si>
    <t>⑦QR画像(AMUN17S190E258)へQR読み取り範囲をかざす</t>
    <rPh sb="3" eb="5">
      <t>ガゾウ</t>
    </rPh>
    <rPh sb="24" eb="25">
      <t>ヨ</t>
    </rPh>
    <rPh sb="26" eb="27">
      <t>ト</t>
    </rPh>
    <rPh sb="28" eb="30">
      <t>ハンイ</t>
    </rPh>
    <phoneticPr fontId="21"/>
  </si>
  <si>
    <r>
      <t>・アラートダイアログが表示されること
・以下文言となっていること
　タイトル 「Error：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動失敗」
　メッセージ 「此應用程式無法直接從網頁開</t>
    </r>
    <r>
      <rPr>
        <sz val="9"/>
        <rFont val="ＭＳ Ｐゴシック"/>
        <family val="3"/>
        <charset val="128"/>
        <scheme val="major"/>
      </rPr>
      <t>啟</t>
    </r>
    <r>
      <rPr>
        <sz val="9"/>
        <rFont val="ＭＳ Ｐゴシック"/>
        <family val="3"/>
        <charset val="128"/>
        <scheme val="major"/>
      </rPr>
      <t>，請透過應用程式來進行操作。」
　ボタン 「確定」</t>
    </r>
    <rPh sb="11" eb="13">
      <t>ヒョウジ</t>
    </rPh>
    <rPh sb="20" eb="22">
      <t>イカ</t>
    </rPh>
    <rPh sb="22" eb="24">
      <t>モンゴン</t>
    </rPh>
    <rPh sb="96" eb="98">
      <t>カクテイ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</si>
</sst>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);[Red]\(0\)"/>
    <numFmt numFmtId="177" formatCode="yyyy/m/d;@"/>
    <numFmt numFmtId="178" formatCode="yyyy/mm/dd"/>
    <numFmt numFmtId="179" formatCode="mm&quot;月&quot;dd&quot;日&quot;"/>
    <numFmt numFmtId="180" formatCode="0_ "/>
    <numFmt numFmtId="181" formatCode="0.0%"/>
  </numFmts>
  <fonts count="36" x14ac:knownFonts="1"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ヒラギノUD丸ゴ Std W4"/>
      <family val="2"/>
      <charset val="128"/>
    </font>
    <font>
      <b/>
      <sz val="18"/>
      <name val="ヒラギノUD丸ゴ Std W4"/>
      <family val="2"/>
      <charset val="128"/>
    </font>
    <font>
      <b/>
      <sz val="14"/>
      <name val="ヒラギノUD丸ゴ Std W4"/>
      <family val="2"/>
      <charset val="128"/>
    </font>
    <font>
      <sz val="12"/>
      <name val="ヒラギノUD丸ゴ Std W4"/>
      <family val="2"/>
      <charset val="128"/>
    </font>
    <font>
      <b/>
      <sz val="16"/>
      <name val="ヒラギノUD丸ゴ Std W4"/>
      <family val="2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8" tint="0.59999389629810485"/>
        <bgColor indexed="40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3" tint="0.79998168889431442"/>
        <bgColor indexed="31"/>
      </patternFill>
    </fill>
  </fills>
  <borders count="7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23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23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auto="1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auto="1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auto="1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18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0" borderId="1" applyNumberFormat="0" applyAlignment="0" applyProtection="0"/>
    <xf numFmtId="0" fontId="5" fillId="21" borderId="0" applyNumberFormat="0" applyBorder="0" applyAlignment="0" applyProtection="0"/>
    <xf numFmtId="0" fontId="6" fillId="0" borderId="0" applyNumberFormat="0" applyFill="0" applyBorder="0" applyAlignment="0" applyProtection="0"/>
    <xf numFmtId="0" fontId="20" fillId="22" borderId="2" applyNumberFormat="0" applyAlignment="0" applyProtection="0"/>
    <xf numFmtId="0" fontId="7" fillId="0" borderId="3" applyNumberFormat="0" applyFill="0" applyAlignment="0" applyProtection="0"/>
    <xf numFmtId="0" fontId="8" fillId="3" borderId="0" applyNumberFormat="0" applyBorder="0" applyAlignment="0" applyProtection="0"/>
    <xf numFmtId="0" fontId="9" fillId="23" borderId="4" applyNumberFormat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23" borderId="9" applyNumberFormat="0" applyAlignment="0" applyProtection="0"/>
    <xf numFmtId="0" fontId="16" fillId="0" borderId="0" applyNumberFormat="0" applyFill="0" applyBorder="0" applyAlignment="0" applyProtection="0"/>
    <xf numFmtId="0" fontId="17" fillId="7" borderId="4" applyNumberFormat="0" applyAlignment="0" applyProtection="0"/>
    <xf numFmtId="0" fontId="18" fillId="0" borderId="0">
      <alignment vertical="center"/>
    </xf>
    <xf numFmtId="0" fontId="19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0"/>
    <xf numFmtId="0" fontId="18" fillId="0" borderId="0"/>
    <xf numFmtId="9" fontId="18" fillId="0" borderId="0"/>
  </cellStyleXfs>
  <cellXfs count="186">
    <xf numFmtId="0" fontId="0" fillId="0" borderId="0" xfId="0"/>
    <xf numFmtId="0" fontId="22" fillId="24" borderId="0" xfId="0" applyFont="1" applyFill="1"/>
    <xf numFmtId="0" fontId="22" fillId="24" borderId="0" xfId="0" applyFont="1" applyFill="1" applyBorder="1"/>
    <xf numFmtId="0" fontId="23" fillId="24" borderId="0" xfId="0" applyFont="1" applyFill="1" applyBorder="1" applyAlignment="1">
      <alignment vertical="center" wrapText="1"/>
    </xf>
    <xf numFmtId="0" fontId="24" fillId="24" borderId="0" xfId="0" applyFont="1" applyFill="1" applyBorder="1" applyAlignment="1">
      <alignment vertical="center"/>
    </xf>
    <xf numFmtId="0" fontId="25" fillId="24" borderId="10" xfId="0" applyFont="1" applyFill="1" applyBorder="1" applyAlignment="1"/>
    <xf numFmtId="0" fontId="25" fillId="24" borderId="11" xfId="0" applyFont="1" applyFill="1" applyBorder="1" applyAlignment="1">
      <alignment horizontal="center" vertical="center"/>
    </xf>
    <xf numFmtId="0" fontId="25" fillId="24" borderId="0" xfId="0" applyFont="1" applyFill="1" applyBorder="1" applyAlignment="1"/>
    <xf numFmtId="0" fontId="25" fillId="24" borderId="0" xfId="0" applyFont="1" applyFill="1" applyBorder="1" applyAlignment="1">
      <alignment vertical="center"/>
    </xf>
    <xf numFmtId="0" fontId="22" fillId="24" borderId="0" xfId="0" applyFont="1" applyFill="1" applyBorder="1" applyAlignment="1">
      <alignment vertical="center" wrapText="1"/>
    </xf>
    <xf numFmtId="0" fontId="22" fillId="24" borderId="0" xfId="0" applyFont="1" applyFill="1" applyBorder="1" applyAlignment="1">
      <alignment vertical="center"/>
    </xf>
    <xf numFmtId="0" fontId="22" fillId="25" borderId="0" xfId="0" applyFont="1" applyFill="1"/>
    <xf numFmtId="0" fontId="22" fillId="25" borderId="0" xfId="0" applyFont="1" applyFill="1" applyBorder="1" applyAlignment="1">
      <alignment horizontal="center" vertical="center"/>
    </xf>
    <xf numFmtId="0" fontId="22" fillId="26" borderId="0" xfId="0" applyFont="1" applyFill="1" applyAlignment="1"/>
    <xf numFmtId="0" fontId="26" fillId="26" borderId="0" xfId="0" applyFont="1" applyFill="1" applyAlignment="1">
      <alignment vertical="center"/>
    </xf>
    <xf numFmtId="0" fontId="22" fillId="25" borderId="0" xfId="0" applyFont="1" applyFill="1" applyBorder="1" applyAlignment="1">
      <alignment vertical="center"/>
    </xf>
    <xf numFmtId="0" fontId="26" fillId="24" borderId="0" xfId="0" applyFont="1" applyFill="1" applyBorder="1" applyAlignment="1">
      <alignment vertical="center" wrapText="1"/>
    </xf>
    <xf numFmtId="0" fontId="26" fillId="24" borderId="0" xfId="0" applyFont="1" applyFill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2" fillId="0" borderId="0" xfId="0" applyFont="1"/>
    <xf numFmtId="0" fontId="22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14" fontId="22" fillId="0" borderId="22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left" vertical="center"/>
    </xf>
    <xf numFmtId="0" fontId="22" fillId="0" borderId="24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14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/>
    </xf>
    <xf numFmtId="0" fontId="30" fillId="27" borderId="37" xfId="183" applyFont="1" applyFill="1" applyBorder="1" applyAlignment="1">
      <alignment horizontal="center" vertical="center"/>
    </xf>
    <xf numFmtId="177" fontId="30" fillId="24" borderId="37" xfId="183" applyNumberFormat="1" applyFont="1" applyFill="1" applyBorder="1" applyAlignment="1">
      <alignment horizontal="center" vertical="center"/>
    </xf>
    <xf numFmtId="0" fontId="30" fillId="24" borderId="38" xfId="183" applyFont="1" applyFill="1" applyBorder="1" applyAlignment="1">
      <alignment horizontal="center" vertical="center" shrinkToFit="1"/>
    </xf>
    <xf numFmtId="0" fontId="30" fillId="23" borderId="14" xfId="183" applyFont="1" applyFill="1" applyBorder="1" applyAlignment="1">
      <alignment horizontal="center" vertical="center"/>
    </xf>
    <xf numFmtId="0" fontId="30" fillId="27" borderId="39" xfId="183" applyFont="1" applyFill="1" applyBorder="1" applyAlignment="1">
      <alignment horizontal="center"/>
    </xf>
    <xf numFmtId="0" fontId="30" fillId="27" borderId="35" xfId="183" applyFont="1" applyFill="1" applyBorder="1" applyAlignment="1">
      <alignment horizontal="center"/>
    </xf>
    <xf numFmtId="0" fontId="30" fillId="27" borderId="40" xfId="183" applyFont="1" applyFill="1" applyBorder="1" applyAlignment="1">
      <alignment horizontal="center"/>
    </xf>
    <xf numFmtId="0" fontId="31" fillId="24" borderId="0" xfId="183" applyFont="1" applyFill="1"/>
    <xf numFmtId="0" fontId="31" fillId="28" borderId="24" xfId="183" applyFont="1" applyFill="1" applyBorder="1" applyAlignment="1">
      <alignment horizontal="center"/>
    </xf>
    <xf numFmtId="0" fontId="31" fillId="28" borderId="24" xfId="183" applyFont="1" applyFill="1" applyBorder="1"/>
    <xf numFmtId="0" fontId="30" fillId="27" borderId="44" xfId="183" applyFont="1" applyFill="1" applyBorder="1" applyAlignment="1">
      <alignment horizontal="center" vertical="center"/>
    </xf>
    <xf numFmtId="177" fontId="31" fillId="24" borderId="45" xfId="183" applyNumberFormat="1" applyFont="1" applyFill="1" applyBorder="1" applyAlignment="1">
      <alignment horizontal="center" vertical="center"/>
    </xf>
    <xf numFmtId="0" fontId="31" fillId="27" borderId="45" xfId="183" applyFont="1" applyFill="1" applyBorder="1" applyAlignment="1">
      <alignment horizontal="center" vertical="center"/>
    </xf>
    <xf numFmtId="0" fontId="30" fillId="24" borderId="46" xfId="183" applyFont="1" applyFill="1" applyBorder="1" applyAlignment="1">
      <alignment horizontal="center" vertical="center" shrinkToFit="1"/>
    </xf>
    <xf numFmtId="0" fontId="30" fillId="21" borderId="42" xfId="183" applyNumberFormat="1" applyFont="1" applyFill="1" applyBorder="1" applyAlignment="1">
      <alignment horizontal="right"/>
    </xf>
    <xf numFmtId="0" fontId="30" fillId="21" borderId="44" xfId="183" applyFont="1" applyFill="1" applyBorder="1" applyAlignment="1">
      <alignment horizontal="right"/>
    </xf>
    <xf numFmtId="0" fontId="30" fillId="21" borderId="47" xfId="183" applyFont="1" applyFill="1" applyBorder="1" applyAlignment="1">
      <alignment horizontal="right"/>
    </xf>
    <xf numFmtId="0" fontId="30" fillId="24" borderId="0" xfId="183" applyFont="1" applyFill="1" applyAlignment="1">
      <alignment horizontal="right"/>
    </xf>
    <xf numFmtId="0" fontId="30" fillId="24" borderId="0" xfId="183" applyFont="1" applyFill="1"/>
    <xf numFmtId="179" fontId="31" fillId="29" borderId="24" xfId="183" applyNumberFormat="1" applyFont="1" applyFill="1" applyBorder="1"/>
    <xf numFmtId="14" fontId="31" fillId="28" borderId="24" xfId="183" applyNumberFormat="1" applyFont="1" applyFill="1" applyBorder="1"/>
    <xf numFmtId="0" fontId="30" fillId="27" borderId="21" xfId="183" applyFont="1" applyFill="1" applyBorder="1" applyAlignment="1">
      <alignment horizontal="center" vertical="center"/>
    </xf>
    <xf numFmtId="0" fontId="31" fillId="24" borderId="0" xfId="183" applyFont="1" applyFill="1" applyAlignment="1">
      <alignment horizontal="center"/>
    </xf>
    <xf numFmtId="0" fontId="30" fillId="27" borderId="50" xfId="183" quotePrefix="1" applyFont="1" applyFill="1" applyBorder="1" applyAlignment="1">
      <alignment horizontal="center" vertical="center"/>
    </xf>
    <xf numFmtId="178" fontId="30" fillId="25" borderId="50" xfId="183" applyNumberFormat="1" applyFont="1" applyFill="1" applyBorder="1" applyAlignment="1">
      <alignment horizontal="center" vertical="center" wrapText="1"/>
    </xf>
    <xf numFmtId="0" fontId="31" fillId="25" borderId="50" xfId="183" applyFont="1" applyFill="1" applyBorder="1" applyAlignment="1">
      <alignment horizontal="center" vertical="center" wrapText="1"/>
    </xf>
    <xf numFmtId="0" fontId="33" fillId="31" borderId="50" xfId="183" applyFont="1" applyFill="1" applyBorder="1" applyAlignment="1">
      <alignment vertical="top" wrapText="1"/>
    </xf>
    <xf numFmtId="14" fontId="31" fillId="24" borderId="0" xfId="183" applyNumberFormat="1" applyFont="1" applyFill="1" applyAlignment="1">
      <alignment vertical="top"/>
    </xf>
    <xf numFmtId="14" fontId="31" fillId="24" borderId="0" xfId="183" applyNumberFormat="1" applyFont="1" applyFill="1" applyAlignment="1">
      <alignment horizontal="center" vertical="top"/>
    </xf>
    <xf numFmtId="0" fontId="30" fillId="27" borderId="57" xfId="183" applyFont="1" applyFill="1" applyBorder="1" applyAlignment="1">
      <alignment horizontal="center" vertical="center"/>
    </xf>
    <xf numFmtId="0" fontId="31" fillId="24" borderId="57" xfId="183" applyFont="1" applyFill="1" applyBorder="1" applyAlignment="1">
      <alignment horizontal="center" vertical="center" wrapText="1"/>
    </xf>
    <xf numFmtId="0" fontId="33" fillId="24" borderId="57" xfId="183" applyFont="1" applyFill="1" applyBorder="1" applyAlignment="1">
      <alignment horizontal="center" vertical="center" wrapText="1"/>
    </xf>
    <xf numFmtId="0" fontId="31" fillId="30" borderId="58" xfId="183" applyFont="1" applyFill="1" applyBorder="1" applyAlignment="1">
      <alignment vertical="top" wrapText="1"/>
    </xf>
    <xf numFmtId="178" fontId="31" fillId="25" borderId="64" xfId="183" applyNumberFormat="1" applyFont="1" applyFill="1" applyBorder="1" applyAlignment="1">
      <alignment horizontal="left" vertical="center" wrapText="1"/>
    </xf>
    <xf numFmtId="0" fontId="31" fillId="25" borderId="64" xfId="183" applyFont="1" applyFill="1" applyBorder="1" applyAlignment="1">
      <alignment horizontal="center" vertical="center" wrapText="1"/>
    </xf>
    <xf numFmtId="178" fontId="31" fillId="25" borderId="64" xfId="183" applyNumberFormat="1" applyFont="1" applyFill="1" applyBorder="1" applyAlignment="1">
      <alignment horizontal="center" vertical="center" wrapText="1"/>
    </xf>
    <xf numFmtId="0" fontId="31" fillId="25" borderId="57" xfId="183" applyFont="1" applyFill="1" applyBorder="1" applyAlignment="1">
      <alignment horizontal="center" vertical="center" wrapText="1"/>
    </xf>
    <xf numFmtId="0" fontId="33" fillId="31" borderId="57" xfId="183" applyFont="1" applyFill="1" applyBorder="1" applyAlignment="1">
      <alignment vertical="top" wrapText="1"/>
    </xf>
    <xf numFmtId="0" fontId="31" fillId="24" borderId="0" xfId="183" applyFont="1" applyFill="1" applyAlignment="1">
      <alignment horizontal="right"/>
    </xf>
    <xf numFmtId="56" fontId="31" fillId="24" borderId="0" xfId="183" applyNumberFormat="1" applyFont="1" applyFill="1"/>
    <xf numFmtId="0" fontId="34" fillId="24" borderId="0" xfId="183" applyFont="1" applyFill="1" applyBorder="1" applyAlignment="1">
      <alignment horizontal="left"/>
    </xf>
    <xf numFmtId="0" fontId="33" fillId="24" borderId="0" xfId="183" applyFont="1" applyFill="1" applyBorder="1" applyAlignment="1">
      <alignment horizontal="center"/>
    </xf>
    <xf numFmtId="0" fontId="33" fillId="24" borderId="0" xfId="183" applyFont="1" applyFill="1" applyBorder="1"/>
    <xf numFmtId="0" fontId="35" fillId="24" borderId="0" xfId="183" applyFont="1" applyFill="1"/>
    <xf numFmtId="0" fontId="33" fillId="24" borderId="0" xfId="183" applyFont="1" applyFill="1" applyBorder="1" applyAlignment="1">
      <alignment horizontal="center" vertical="center"/>
    </xf>
    <xf numFmtId="0" fontId="33" fillId="24" borderId="0" xfId="183" applyFont="1" applyFill="1" applyBorder="1" applyAlignment="1">
      <alignment horizontal="right"/>
    </xf>
    <xf numFmtId="0" fontId="31" fillId="24" borderId="0" xfId="183" applyFont="1" applyFill="1" applyBorder="1" applyAlignment="1">
      <alignment horizontal="left"/>
    </xf>
    <xf numFmtId="49" fontId="30" fillId="23" borderId="14" xfId="183" applyNumberFormat="1" applyFont="1" applyFill="1" applyBorder="1" applyAlignment="1">
      <alignment horizontal="left" wrapText="1"/>
    </xf>
    <xf numFmtId="180" fontId="30" fillId="32" borderId="14" xfId="183" applyNumberFormat="1" applyFont="1" applyFill="1" applyBorder="1" applyAlignment="1">
      <alignment horizontal="right" vertical="center" wrapText="1"/>
    </xf>
    <xf numFmtId="181" fontId="30" fillId="32" borderId="14" xfId="183" applyNumberFormat="1" applyFont="1" applyFill="1" applyBorder="1" applyAlignment="1">
      <alignment horizontal="right" vertical="center" wrapText="1"/>
    </xf>
    <xf numFmtId="180" fontId="30" fillId="32" borderId="15" xfId="183" applyNumberFormat="1" applyFont="1" applyFill="1" applyBorder="1" applyAlignment="1">
      <alignment horizontal="right" vertical="center" wrapText="1"/>
    </xf>
    <xf numFmtId="178" fontId="33" fillId="32" borderId="68" xfId="183" applyNumberFormat="1" applyFont="1" applyFill="1" applyBorder="1" applyAlignment="1">
      <alignment horizontal="center"/>
    </xf>
    <xf numFmtId="0" fontId="30" fillId="33" borderId="15" xfId="183" applyFont="1" applyFill="1" applyBorder="1" applyAlignment="1">
      <alignment horizontal="center" vertical="center"/>
    </xf>
    <xf numFmtId="0" fontId="30" fillId="33" borderId="20" xfId="183" applyFont="1" applyFill="1" applyBorder="1" applyAlignment="1">
      <alignment horizontal="center" vertical="center" wrapText="1"/>
    </xf>
    <xf numFmtId="0" fontId="30" fillId="33" borderId="15" xfId="183" applyFont="1" applyFill="1" applyBorder="1" applyAlignment="1">
      <alignment horizontal="center" vertical="center" wrapText="1"/>
    </xf>
    <xf numFmtId="0" fontId="30" fillId="33" borderId="16" xfId="183" applyFont="1" applyFill="1" applyBorder="1" applyAlignment="1">
      <alignment horizontal="center" vertical="center" wrapText="1"/>
    </xf>
    <xf numFmtId="0" fontId="30" fillId="33" borderId="18" xfId="183" applyFont="1" applyFill="1" applyBorder="1" applyAlignment="1">
      <alignment horizontal="center" vertical="center"/>
    </xf>
    <xf numFmtId="0" fontId="35" fillId="33" borderId="16" xfId="183" applyFont="1" applyFill="1" applyBorder="1" applyAlignment="1">
      <alignment horizontal="center" vertical="center"/>
    </xf>
    <xf numFmtId="0" fontId="30" fillId="33" borderId="22" xfId="183" applyFont="1" applyFill="1" applyBorder="1" applyAlignment="1">
      <alignment horizontal="center" vertical="center"/>
    </xf>
    <xf numFmtId="0" fontId="30" fillId="33" borderId="0" xfId="183" applyFont="1" applyFill="1" applyBorder="1" applyAlignment="1">
      <alignment horizontal="center" vertical="center"/>
    </xf>
    <xf numFmtId="0" fontId="30" fillId="33" borderId="21" xfId="183" applyFont="1" applyFill="1" applyBorder="1" applyAlignment="1">
      <alignment horizontal="center" vertical="center"/>
    </xf>
    <xf numFmtId="0" fontId="30" fillId="33" borderId="21" xfId="183" applyFont="1" applyFill="1" applyBorder="1" applyAlignment="1">
      <alignment horizontal="center" vertical="center" wrapText="1"/>
    </xf>
    <xf numFmtId="49" fontId="30" fillId="24" borderId="50" xfId="183" applyNumberFormat="1" applyFont="1" applyFill="1" applyBorder="1" applyAlignment="1">
      <alignment horizontal="center"/>
    </xf>
    <xf numFmtId="0" fontId="30" fillId="24" borderId="50" xfId="183" applyFont="1" applyFill="1" applyBorder="1"/>
    <xf numFmtId="176" fontId="30" fillId="24" borderId="50" xfId="183" applyNumberFormat="1" applyFont="1" applyFill="1" applyBorder="1" applyAlignment="1">
      <alignment horizontal="right" wrapText="1"/>
    </xf>
    <xf numFmtId="9" fontId="30" fillId="24" borderId="50" xfId="183" applyNumberFormat="1" applyFont="1" applyFill="1" applyBorder="1" applyAlignment="1">
      <alignment horizontal="right" wrapText="1"/>
    </xf>
    <xf numFmtId="9" fontId="30" fillId="32" borderId="50" xfId="184" applyFont="1" applyFill="1" applyBorder="1" applyAlignment="1" applyProtection="1">
      <alignment horizontal="right" wrapText="1"/>
    </xf>
    <xf numFmtId="178" fontId="31" fillId="24" borderId="50" xfId="183" applyNumberFormat="1" applyFont="1" applyFill="1" applyBorder="1" applyAlignment="1">
      <alignment wrapText="1"/>
    </xf>
    <xf numFmtId="178" fontId="31" fillId="24" borderId="50" xfId="183" applyNumberFormat="1" applyFont="1" applyFill="1" applyBorder="1" applyAlignment="1"/>
    <xf numFmtId="49" fontId="30" fillId="24" borderId="57" xfId="183" applyNumberFormat="1" applyFont="1" applyFill="1" applyBorder="1" applyAlignment="1">
      <alignment horizontal="center"/>
    </xf>
    <xf numFmtId="0" fontId="30" fillId="24" borderId="57" xfId="183" applyFont="1" applyFill="1" applyBorder="1"/>
    <xf numFmtId="0" fontId="30" fillId="25" borderId="51" xfId="183" applyFont="1" applyFill="1" applyBorder="1" applyAlignment="1">
      <alignment horizontal="center" vertical="center" wrapText="1"/>
    </xf>
    <xf numFmtId="0" fontId="30" fillId="25" borderId="51" xfId="183" applyFont="1" applyFill="1" applyBorder="1" applyAlignment="1">
      <alignment horizontal="left" vertical="top" wrapText="1"/>
    </xf>
    <xf numFmtId="0" fontId="30" fillId="25" borderId="65" xfId="183" applyFont="1" applyFill="1" applyBorder="1" applyAlignment="1">
      <alignment horizontal="center" vertical="center" wrapText="1"/>
    </xf>
    <xf numFmtId="0" fontId="30" fillId="25" borderId="65" xfId="183" applyFont="1" applyFill="1" applyBorder="1" applyAlignment="1">
      <alignment horizontal="left" vertical="top" wrapText="1"/>
    </xf>
    <xf numFmtId="0" fontId="30" fillId="26" borderId="55" xfId="183" applyFont="1" applyFill="1" applyBorder="1" applyAlignment="1">
      <alignment vertical="top" wrapText="1"/>
    </xf>
    <xf numFmtId="0" fontId="30" fillId="25" borderId="22" xfId="183" applyFont="1" applyFill="1" applyBorder="1" applyAlignment="1">
      <alignment horizontal="left" vertical="top" wrapText="1"/>
    </xf>
    <xf numFmtId="0" fontId="30" fillId="26" borderId="65" xfId="183" applyFont="1" applyFill="1" applyBorder="1" applyAlignment="1">
      <alignment vertical="top" wrapText="1"/>
    </xf>
    <xf numFmtId="0" fontId="30" fillId="26" borderId="22" xfId="183" applyFont="1" applyFill="1" applyBorder="1" applyAlignment="1">
      <alignment vertical="top" wrapText="1"/>
    </xf>
    <xf numFmtId="0" fontId="30" fillId="31" borderId="55" xfId="183" applyFont="1" applyFill="1" applyBorder="1" applyAlignment="1">
      <alignment vertical="top" wrapText="1"/>
    </xf>
    <xf numFmtId="176" fontId="30" fillId="24" borderId="64" xfId="183" applyNumberFormat="1" applyFont="1" applyFill="1" applyBorder="1" applyAlignment="1">
      <alignment horizontal="right" wrapText="1"/>
    </xf>
    <xf numFmtId="9" fontId="30" fillId="24" borderId="64" xfId="183" applyNumberFormat="1" applyFont="1" applyFill="1" applyBorder="1" applyAlignment="1">
      <alignment horizontal="right" wrapText="1"/>
    </xf>
    <xf numFmtId="9" fontId="30" fillId="32" borderId="64" xfId="184" applyFont="1" applyFill="1" applyBorder="1" applyAlignment="1" applyProtection="1">
      <alignment horizontal="right" wrapText="1"/>
    </xf>
    <xf numFmtId="178" fontId="31" fillId="24" borderId="64" xfId="183" applyNumberFormat="1" applyFont="1" applyFill="1" applyBorder="1" applyAlignment="1">
      <alignment wrapText="1"/>
    </xf>
    <xf numFmtId="178" fontId="31" fillId="24" borderId="64" xfId="183" applyNumberFormat="1" applyFont="1" applyFill="1" applyBorder="1" applyAlignment="1"/>
    <xf numFmtId="0" fontId="26" fillId="24" borderId="25" xfId="0" applyFont="1" applyFill="1" applyBorder="1" applyAlignment="1">
      <alignment horizontal="center" vertical="center" wrapText="1"/>
    </xf>
    <xf numFmtId="0" fontId="26" fillId="24" borderId="26" xfId="0" applyFont="1" applyFill="1" applyBorder="1" applyAlignment="1">
      <alignment horizontal="center" vertical="center" wrapText="1"/>
    </xf>
    <xf numFmtId="0" fontId="26" fillId="24" borderId="27" xfId="0" applyFont="1" applyFill="1" applyBorder="1" applyAlignment="1">
      <alignment horizontal="center" vertical="center" wrapText="1"/>
    </xf>
    <xf numFmtId="0" fontId="26" fillId="24" borderId="28" xfId="0" applyFont="1" applyFill="1" applyBorder="1" applyAlignment="1">
      <alignment horizontal="center" vertical="center" wrapText="1"/>
    </xf>
    <xf numFmtId="0" fontId="26" fillId="24" borderId="0" xfId="0" applyFont="1" applyFill="1" applyBorder="1" applyAlignment="1">
      <alignment horizontal="center" vertical="center" wrapText="1"/>
    </xf>
    <xf numFmtId="0" fontId="26" fillId="24" borderId="29" xfId="0" applyFont="1" applyFill="1" applyBorder="1" applyAlignment="1">
      <alignment horizontal="center" vertical="center" wrapText="1"/>
    </xf>
    <xf numFmtId="0" fontId="26" fillId="24" borderId="30" xfId="0" applyFont="1" applyFill="1" applyBorder="1" applyAlignment="1">
      <alignment horizontal="center" vertical="center" wrapText="1"/>
    </xf>
    <xf numFmtId="0" fontId="26" fillId="24" borderId="10" xfId="0" applyFont="1" applyFill="1" applyBorder="1" applyAlignment="1">
      <alignment horizontal="center" vertical="center" wrapText="1"/>
    </xf>
    <xf numFmtId="0" fontId="26" fillId="24" borderId="31" xfId="0" applyFont="1" applyFill="1" applyBorder="1" applyAlignment="1">
      <alignment horizontal="center" vertical="center" wrapText="1"/>
    </xf>
    <xf numFmtId="0" fontId="24" fillId="26" borderId="0" xfId="0" applyFont="1" applyFill="1" applyBorder="1" applyAlignment="1">
      <alignment horizontal="center" vertical="center"/>
    </xf>
    <xf numFmtId="0" fontId="24" fillId="24" borderId="0" xfId="0" applyFont="1" applyFill="1" applyBorder="1" applyAlignment="1">
      <alignment horizontal="center" vertical="center"/>
    </xf>
    <xf numFmtId="0" fontId="25" fillId="24" borderId="11" xfId="0" applyFont="1" applyFill="1" applyBorder="1" applyAlignment="1">
      <alignment horizontal="center" vertical="center"/>
    </xf>
    <xf numFmtId="0" fontId="30" fillId="33" borderId="15" xfId="183" applyFont="1" applyFill="1" applyBorder="1" applyAlignment="1">
      <alignment horizontal="center" vertical="center"/>
    </xf>
    <xf numFmtId="0" fontId="30" fillId="33" borderId="17" xfId="183" applyFont="1" applyFill="1" applyBorder="1" applyAlignment="1">
      <alignment horizontal="center" vertical="center"/>
    </xf>
    <xf numFmtId="0" fontId="35" fillId="33" borderId="32" xfId="183" applyFont="1" applyFill="1" applyBorder="1" applyAlignment="1">
      <alignment horizontal="center" vertical="center"/>
    </xf>
    <xf numFmtId="0" fontId="35" fillId="33" borderId="33" xfId="183" applyFont="1" applyFill="1" applyBorder="1" applyAlignment="1">
      <alignment horizontal="center" vertical="center"/>
    </xf>
    <xf numFmtId="178" fontId="30" fillId="33" borderId="69" xfId="183" applyNumberFormat="1" applyFont="1" applyFill="1" applyBorder="1" applyAlignment="1">
      <alignment horizontal="center" vertical="center"/>
    </xf>
    <xf numFmtId="178" fontId="30" fillId="33" borderId="70" xfId="183" applyNumberFormat="1" applyFont="1" applyFill="1" applyBorder="1" applyAlignment="1">
      <alignment horizontal="center" vertical="center"/>
    </xf>
    <xf numFmtId="0" fontId="30" fillId="23" borderId="34" xfId="183" applyFont="1" applyFill="1" applyBorder="1" applyAlignment="1">
      <alignment horizontal="center" vertical="center"/>
    </xf>
    <xf numFmtId="0" fontId="30" fillId="23" borderId="36" xfId="183" applyFont="1" applyFill="1" applyBorder="1" applyAlignment="1">
      <alignment horizontal="center" vertical="center"/>
    </xf>
    <xf numFmtId="0" fontId="30" fillId="27" borderId="66" xfId="183" applyFont="1" applyFill="1" applyBorder="1" applyAlignment="1">
      <alignment horizontal="left"/>
    </xf>
    <xf numFmtId="0" fontId="30" fillId="27" borderId="67" xfId="183" applyFont="1" applyFill="1" applyBorder="1" applyAlignment="1">
      <alignment horizontal="left"/>
    </xf>
    <xf numFmtId="0" fontId="32" fillId="24" borderId="41" xfId="183" applyFont="1" applyFill="1" applyBorder="1" applyAlignment="1">
      <alignment horizontal="left" vertical="center"/>
    </xf>
    <xf numFmtId="0" fontId="32" fillId="24" borderId="62" xfId="183" applyFont="1" applyFill="1" applyBorder="1" applyAlignment="1">
      <alignment horizontal="left" vertical="center"/>
    </xf>
    <xf numFmtId="0" fontId="30" fillId="27" borderId="71" xfId="183" applyFont="1" applyFill="1" applyBorder="1" applyAlignment="1">
      <alignment horizontal="left"/>
    </xf>
    <xf numFmtId="0" fontId="30" fillId="27" borderId="73" xfId="183" applyFont="1" applyFill="1" applyBorder="1" applyAlignment="1">
      <alignment horizontal="left"/>
    </xf>
    <xf numFmtId="0" fontId="30" fillId="27" borderId="72" xfId="183" applyFont="1" applyFill="1" applyBorder="1" applyAlignment="1">
      <alignment horizontal="left"/>
    </xf>
    <xf numFmtId="0" fontId="32" fillId="24" borderId="43" xfId="183" applyFont="1" applyFill="1" applyBorder="1" applyAlignment="1">
      <alignment horizontal="left" vertical="center"/>
    </xf>
    <xf numFmtId="0" fontId="30" fillId="31" borderId="52" xfId="183" applyFont="1" applyFill="1" applyBorder="1" applyAlignment="1">
      <alignment horizontal="left" vertical="top" wrapText="1"/>
    </xf>
    <xf numFmtId="0" fontId="30" fillId="31" borderId="54" xfId="183" applyFont="1" applyFill="1" applyBorder="1" applyAlignment="1">
      <alignment horizontal="left" vertical="top" wrapText="1"/>
    </xf>
    <xf numFmtId="0" fontId="30" fillId="31" borderId="53" xfId="183" applyFont="1" applyFill="1" applyBorder="1" applyAlignment="1">
      <alignment horizontal="left" vertical="top" wrapText="1"/>
    </xf>
    <xf numFmtId="0" fontId="30" fillId="31" borderId="50" xfId="183" applyFont="1" applyFill="1" applyBorder="1" applyAlignment="1">
      <alignment horizontal="left" vertical="top" wrapText="1"/>
    </xf>
    <xf numFmtId="0" fontId="30" fillId="23" borderId="21" xfId="183" applyFont="1" applyFill="1" applyBorder="1" applyAlignment="1">
      <alignment horizontal="center" vertical="center"/>
    </xf>
    <xf numFmtId="0" fontId="30" fillId="23" borderId="22" xfId="183" applyFont="1" applyFill="1" applyBorder="1" applyAlignment="1">
      <alignment horizontal="center" vertical="center"/>
    </xf>
    <xf numFmtId="0" fontId="30" fillId="27" borderId="14" xfId="183" applyFont="1" applyFill="1" applyBorder="1" applyAlignment="1">
      <alignment horizontal="center" vertical="center" wrapText="1"/>
    </xf>
    <xf numFmtId="0" fontId="30" fillId="27" borderId="21" xfId="183" applyFont="1" applyFill="1" applyBorder="1" applyAlignment="1">
      <alignment horizontal="center" vertical="center" wrapText="1"/>
    </xf>
    <xf numFmtId="0" fontId="30" fillId="27" borderId="20" xfId="183" applyFont="1" applyFill="1" applyBorder="1" applyAlignment="1">
      <alignment horizontal="left" vertical="center" wrapText="1"/>
    </xf>
    <xf numFmtId="0" fontId="30" fillId="27" borderId="48" xfId="183" applyFont="1" applyFill="1" applyBorder="1" applyAlignment="1">
      <alignment horizontal="left" vertical="center"/>
    </xf>
    <xf numFmtId="0" fontId="30" fillId="27" borderId="20" xfId="183" applyFont="1" applyFill="1" applyBorder="1" applyAlignment="1">
      <alignment horizontal="left" vertical="center"/>
    </xf>
    <xf numFmtId="0" fontId="30" fillId="27" borderId="18" xfId="183" applyFont="1" applyFill="1" applyBorder="1" applyAlignment="1">
      <alignment horizontal="left" vertical="center"/>
    </xf>
    <xf numFmtId="0" fontId="30" fillId="27" borderId="19" xfId="183" applyFont="1" applyFill="1" applyBorder="1" applyAlignment="1">
      <alignment horizontal="left" vertical="center"/>
    </xf>
    <xf numFmtId="0" fontId="30" fillId="27" borderId="0" xfId="183" applyFont="1" applyFill="1" applyBorder="1" applyAlignment="1">
      <alignment horizontal="left" vertical="center"/>
    </xf>
    <xf numFmtId="0" fontId="30" fillId="27" borderId="49" xfId="183" applyFont="1" applyFill="1" applyBorder="1" applyAlignment="1">
      <alignment horizontal="left" vertical="center"/>
    </xf>
    <xf numFmtId="0" fontId="30" fillId="27" borderId="14" xfId="183" applyFont="1" applyFill="1" applyBorder="1" applyAlignment="1">
      <alignment horizontal="center" vertical="center"/>
    </xf>
    <xf numFmtId="0" fontId="30" fillId="27" borderId="21" xfId="183" applyFont="1" applyFill="1" applyBorder="1" applyAlignment="1">
      <alignment horizontal="center" vertical="center"/>
    </xf>
    <xf numFmtId="0" fontId="30" fillId="31" borderId="55" xfId="183" applyFont="1" applyFill="1" applyBorder="1" applyAlignment="1">
      <alignment horizontal="left" vertical="top" wrapText="1"/>
    </xf>
    <xf numFmtId="0" fontId="30" fillId="31" borderId="74" xfId="183" applyFont="1" applyFill="1" applyBorder="1" applyAlignment="1">
      <alignment horizontal="left" vertical="top" wrapText="1"/>
    </xf>
    <xf numFmtId="0" fontId="30" fillId="31" borderId="75" xfId="183" applyFont="1" applyFill="1" applyBorder="1" applyAlignment="1">
      <alignment horizontal="left" vertical="top" wrapText="1"/>
    </xf>
    <xf numFmtId="0" fontId="30" fillId="31" borderId="56" xfId="183" applyFont="1" applyFill="1" applyBorder="1" applyAlignment="1">
      <alignment horizontal="left" vertical="top" wrapText="1"/>
    </xf>
    <xf numFmtId="0" fontId="30" fillId="31" borderId="73" xfId="183" applyFont="1" applyFill="1" applyBorder="1" applyAlignment="1">
      <alignment horizontal="left" vertical="top" wrapText="1"/>
    </xf>
    <xf numFmtId="0" fontId="30" fillId="31" borderId="76" xfId="183" applyFont="1" applyFill="1" applyBorder="1" applyAlignment="1">
      <alignment horizontal="left" vertical="top" wrapText="1"/>
    </xf>
    <xf numFmtId="0" fontId="30" fillId="31" borderId="48" xfId="183" applyFont="1" applyFill="1" applyBorder="1" applyAlignment="1">
      <alignment horizontal="left" vertical="top" wrapText="1"/>
    </xf>
    <xf numFmtId="0" fontId="30" fillId="31" borderId="0" xfId="183" applyFont="1" applyFill="1" applyBorder="1" applyAlignment="1">
      <alignment horizontal="left" vertical="top" wrapText="1"/>
    </xf>
    <xf numFmtId="0" fontId="30" fillId="31" borderId="49" xfId="183" applyFont="1" applyFill="1" applyBorder="1" applyAlignment="1">
      <alignment horizontal="left" vertical="top" wrapText="1"/>
    </xf>
    <xf numFmtId="0" fontId="31" fillId="30" borderId="58" xfId="183" applyFont="1" applyFill="1" applyBorder="1" applyAlignment="1">
      <alignment horizontal="left" vertical="top" wrapText="1"/>
    </xf>
    <xf numFmtId="0" fontId="31" fillId="30" borderId="60" xfId="183" applyFont="1" applyFill="1" applyBorder="1" applyAlignment="1">
      <alignment horizontal="left" vertical="top" wrapText="1"/>
    </xf>
    <xf numFmtId="0" fontId="31" fillId="30" borderId="59" xfId="183" applyFont="1" applyFill="1" applyBorder="1" applyAlignment="1">
      <alignment horizontal="left" vertical="top" wrapText="1"/>
    </xf>
    <xf numFmtId="0" fontId="31" fillId="30" borderId="61" xfId="183" applyFont="1" applyFill="1" applyBorder="1" applyAlignment="1">
      <alignment horizontal="left" vertical="top" wrapText="1"/>
    </xf>
    <xf numFmtId="0" fontId="31" fillId="30" borderId="62" xfId="183" applyFont="1" applyFill="1" applyBorder="1" applyAlignment="1">
      <alignment horizontal="left" vertical="top" wrapText="1"/>
    </xf>
    <xf numFmtId="0" fontId="31" fillId="30" borderId="63" xfId="183" applyFont="1" applyFill="1" applyBorder="1" applyAlignment="1">
      <alignment horizontal="left" vertical="top" wrapText="1"/>
    </xf>
  </cellXfs>
  <cellStyles count="18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どちらでもない" xfId="27" builtinId="28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パーセント 2" xfId="184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 2" xfId="28"/>
    <cellStyle name="メモ" xfId="29" builtinId="10" customBuiltin="1"/>
    <cellStyle name="リンク セル" xfId="30" builtinId="24" customBuiltin="1"/>
    <cellStyle name="入力" xfId="41" builtinId="20" customBuiltin="1"/>
    <cellStyle name="出力" xfId="39" builtinId="21" customBuiltin="1"/>
    <cellStyle name="悪い" xfId="31" builtinId="27" customBuiltin="1"/>
    <cellStyle name="標準" xfId="0" builtinId="0"/>
    <cellStyle name="標準 2" xfId="42"/>
    <cellStyle name="標準 2 2" xfId="183"/>
    <cellStyle name="標準 3" xfId="182"/>
    <cellStyle name="良い" xfId="43" builtinId="26" customBuilti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計算方法" xfId="32" builtinId="22" customBuiltin="1"/>
    <cellStyle name="説明文" xfId="40" builtinId="53" customBuiltin="1"/>
    <cellStyle name="警告文" xfId="33" builtinId="11" customBuiltin="1"/>
    <cellStyle name="集計" xfId="38" builtinId="25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1FB714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36</xdr:row>
      <xdr:rowOff>19050</xdr:rowOff>
    </xdr:from>
    <xdr:to>
      <xdr:col>8</xdr:col>
      <xdr:colOff>452248</xdr:colOff>
      <xdr:row>40</xdr:row>
      <xdr:rowOff>72300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6019800"/>
          <a:ext cx="1499998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SheetLayoutView="85" workbookViewId="0"/>
  </sheetViews>
  <sheetFormatPr baseColWidth="12" defaultColWidth="8.796875" defaultRowHeight="13" x14ac:dyDescent="0.15"/>
  <cols>
    <col min="1" max="1" width="10.19921875" style="1" customWidth="1"/>
    <col min="2" max="11" width="8.796875" style="1"/>
    <col min="12" max="12" width="9.3984375" style="1" customWidth="1"/>
    <col min="13" max="16384" width="8.796875" style="1"/>
  </cols>
  <sheetData>
    <row r="1" spans="1:15" ht="14" thickBot="1" x14ac:dyDescent="0.2">
      <c r="D1" s="2"/>
    </row>
    <row r="2" spans="1:15" ht="12" customHeight="1" x14ac:dyDescent="0.15">
      <c r="A2" s="3"/>
      <c r="B2" s="3"/>
      <c r="C2" s="126" t="s">
        <v>16</v>
      </c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3"/>
      <c r="O2" s="3"/>
    </row>
    <row r="3" spans="1:15" ht="12" customHeight="1" x14ac:dyDescent="0.15">
      <c r="A3" s="3"/>
      <c r="B3" s="3"/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1"/>
      <c r="N3" s="3"/>
      <c r="O3" s="3"/>
    </row>
    <row r="4" spans="1:15" ht="12" customHeight="1" x14ac:dyDescent="0.15">
      <c r="A4" s="3"/>
      <c r="B4" s="3"/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1"/>
      <c r="N4" s="3"/>
      <c r="O4" s="3"/>
    </row>
    <row r="5" spans="1:15" ht="12" customHeight="1" x14ac:dyDescent="0.15">
      <c r="A5" s="3"/>
      <c r="B5" s="3"/>
      <c r="C5" s="129"/>
      <c r="D5" s="130"/>
      <c r="E5" s="130"/>
      <c r="F5" s="130"/>
      <c r="G5" s="130"/>
      <c r="H5" s="130"/>
      <c r="I5" s="130"/>
      <c r="J5" s="130"/>
      <c r="K5" s="130"/>
      <c r="L5" s="130"/>
      <c r="M5" s="131"/>
      <c r="N5" s="3"/>
      <c r="O5" s="3"/>
    </row>
    <row r="6" spans="1:15" ht="12" customHeight="1" x14ac:dyDescent="0.15">
      <c r="C6" s="129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5" ht="12" customHeight="1" x14ac:dyDescent="0.15"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5" ht="12.75" customHeight="1" x14ac:dyDescent="0.15">
      <c r="C8" s="129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5" ht="14" thickBot="1" x14ac:dyDescent="0.2">
      <c r="C9" s="132"/>
      <c r="D9" s="133"/>
      <c r="E9" s="133"/>
      <c r="F9" s="133"/>
      <c r="G9" s="133"/>
      <c r="H9" s="133"/>
      <c r="I9" s="133"/>
      <c r="J9" s="133"/>
      <c r="K9" s="133"/>
      <c r="L9" s="133"/>
      <c r="M9" s="134"/>
    </row>
    <row r="14" spans="1:15" x14ac:dyDescent="0.15">
      <c r="G14" s="136" t="s">
        <v>14</v>
      </c>
      <c r="H14" s="136"/>
      <c r="I14" s="136"/>
    </row>
    <row r="15" spans="1:15" x14ac:dyDescent="0.15">
      <c r="G15" s="136"/>
      <c r="H15" s="136"/>
      <c r="I15" s="136"/>
    </row>
    <row r="16" spans="1:15" ht="12" customHeight="1" x14ac:dyDescent="0.15">
      <c r="G16" s="4"/>
      <c r="H16" s="4"/>
      <c r="I16" s="4"/>
    </row>
    <row r="17" spans="5:10" ht="12" customHeight="1" x14ac:dyDescent="0.15">
      <c r="F17" s="136" t="s">
        <v>19</v>
      </c>
      <c r="G17" s="136"/>
      <c r="H17" s="136"/>
      <c r="I17" s="136"/>
      <c r="J17" s="136"/>
    </row>
    <row r="18" spans="5:10" ht="12" customHeight="1" x14ac:dyDescent="0.15">
      <c r="F18" s="136"/>
      <c r="G18" s="136"/>
      <c r="H18" s="136"/>
      <c r="I18" s="136"/>
      <c r="J18" s="136"/>
    </row>
    <row r="19" spans="5:10" ht="12" customHeight="1" x14ac:dyDescent="0.15">
      <c r="G19" s="4"/>
      <c r="H19" s="4"/>
      <c r="I19" s="4"/>
    </row>
    <row r="20" spans="5:10" ht="12" customHeight="1" x14ac:dyDescent="0.15">
      <c r="F20" s="4"/>
      <c r="G20" s="4"/>
      <c r="H20" s="4"/>
      <c r="I20" s="4"/>
      <c r="J20" s="4"/>
    </row>
    <row r="21" spans="5:10" ht="12" customHeight="1" x14ac:dyDescent="0.2">
      <c r="F21" s="4"/>
      <c r="G21" s="5"/>
      <c r="H21" s="5"/>
      <c r="I21" s="5"/>
      <c r="J21" s="4"/>
    </row>
    <row r="22" spans="5:10" ht="12" customHeight="1" x14ac:dyDescent="0.15">
      <c r="F22" s="4"/>
      <c r="G22" s="137" t="s">
        <v>0</v>
      </c>
      <c r="H22" s="137"/>
      <c r="I22" s="137"/>
      <c r="J22" s="4"/>
    </row>
    <row r="23" spans="5:10" ht="12" customHeight="1" thickBot="1" x14ac:dyDescent="0.2">
      <c r="F23" s="4"/>
      <c r="G23" s="6" t="s">
        <v>1</v>
      </c>
      <c r="H23" s="6" t="s">
        <v>2</v>
      </c>
      <c r="I23" s="6" t="s">
        <v>3</v>
      </c>
      <c r="J23" s="4"/>
    </row>
    <row r="24" spans="5:10" ht="12" customHeight="1" thickBot="1" x14ac:dyDescent="0.2">
      <c r="F24" s="4"/>
      <c r="G24" s="137" t="s">
        <v>17</v>
      </c>
      <c r="H24" s="137" t="s">
        <v>15</v>
      </c>
      <c r="I24" s="137" t="s">
        <v>15</v>
      </c>
      <c r="J24" s="4"/>
    </row>
    <row r="25" spans="5:10" ht="12.75" customHeight="1" thickBot="1" x14ac:dyDescent="0.2">
      <c r="G25" s="137"/>
      <c r="H25" s="137"/>
      <c r="I25" s="137"/>
    </row>
    <row r="26" spans="5:10" ht="18" customHeight="1" thickBot="1" x14ac:dyDescent="0.25">
      <c r="E26" s="7"/>
      <c r="F26" s="7"/>
      <c r="G26" s="137"/>
      <c r="H26" s="137"/>
      <c r="I26" s="137"/>
      <c r="J26" s="7"/>
    </row>
    <row r="27" spans="5:10" ht="12.75" customHeight="1" thickBot="1" x14ac:dyDescent="0.25">
      <c r="E27" s="8"/>
      <c r="F27" s="8"/>
      <c r="G27" s="7"/>
      <c r="H27" s="7"/>
      <c r="I27" s="7"/>
      <c r="J27" s="8"/>
    </row>
    <row r="28" spans="5:10" ht="12.75" customHeight="1" x14ac:dyDescent="0.15">
      <c r="E28" s="8"/>
      <c r="F28" s="8"/>
      <c r="G28" s="137" t="s">
        <v>4</v>
      </c>
      <c r="H28" s="137"/>
      <c r="I28" s="137"/>
      <c r="J28" s="8"/>
    </row>
    <row r="29" spans="5:10" ht="12.75" customHeight="1" thickBot="1" x14ac:dyDescent="0.2">
      <c r="E29" s="9"/>
      <c r="F29" s="10"/>
      <c r="G29" s="6" t="s">
        <v>1</v>
      </c>
      <c r="H29" s="6" t="s">
        <v>18</v>
      </c>
      <c r="I29" s="6" t="s">
        <v>3</v>
      </c>
      <c r="J29" s="10"/>
    </row>
    <row r="30" spans="5:10" ht="12.75" customHeight="1" thickBot="1" x14ac:dyDescent="0.2">
      <c r="E30" s="10"/>
      <c r="F30" s="10"/>
      <c r="G30" s="137" t="s">
        <v>17</v>
      </c>
      <c r="H30" s="137" t="s">
        <v>15</v>
      </c>
      <c r="I30" s="137" t="s">
        <v>15</v>
      </c>
      <c r="J30" s="10"/>
    </row>
    <row r="31" spans="5:10" ht="12.75" customHeight="1" thickBot="1" x14ac:dyDescent="0.2">
      <c r="E31" s="10"/>
      <c r="F31" s="10"/>
      <c r="G31" s="137"/>
      <c r="H31" s="137"/>
      <c r="I31" s="137"/>
      <c r="J31" s="10"/>
    </row>
    <row r="32" spans="5:10" ht="18" customHeight="1" thickBot="1" x14ac:dyDescent="0.2">
      <c r="E32" s="10"/>
      <c r="F32" s="10"/>
      <c r="G32" s="137"/>
      <c r="H32" s="137"/>
      <c r="I32" s="137"/>
      <c r="J32" s="10"/>
    </row>
    <row r="33" spans="3:12" x14ac:dyDescent="0.15">
      <c r="C33" s="11"/>
      <c r="D33" s="11"/>
      <c r="E33" s="12"/>
      <c r="F33" s="12"/>
      <c r="G33" s="12"/>
      <c r="H33" s="12"/>
      <c r="I33" s="12"/>
      <c r="J33" s="12"/>
      <c r="K33" s="11"/>
      <c r="L33" s="11"/>
    </row>
    <row r="34" spans="3:12" ht="12" customHeight="1" x14ac:dyDescent="0.15">
      <c r="C34" s="11"/>
      <c r="D34" s="13"/>
      <c r="E34" s="13"/>
      <c r="F34" s="14"/>
      <c r="G34" s="14"/>
      <c r="H34" s="14"/>
      <c r="I34" s="14"/>
      <c r="J34" s="14"/>
      <c r="K34" s="13"/>
      <c r="L34" s="11"/>
    </row>
    <row r="35" spans="3:12" ht="12.75" customHeight="1" x14ac:dyDescent="0.15">
      <c r="C35" s="11"/>
      <c r="D35" s="13"/>
      <c r="E35" s="13"/>
      <c r="F35" s="135" t="s">
        <v>13</v>
      </c>
      <c r="G35" s="135"/>
      <c r="H35" s="135"/>
      <c r="I35" s="135"/>
      <c r="J35" s="135"/>
      <c r="K35" s="13"/>
      <c r="L35" s="11"/>
    </row>
    <row r="36" spans="3:12" ht="12.75" customHeight="1" x14ac:dyDescent="0.15">
      <c r="C36" s="11"/>
      <c r="D36" s="13"/>
      <c r="E36" s="13"/>
      <c r="F36" s="135"/>
      <c r="G36" s="135"/>
      <c r="H36" s="135"/>
      <c r="I36" s="135"/>
      <c r="J36" s="135"/>
      <c r="K36" s="13"/>
      <c r="L36" s="11"/>
    </row>
    <row r="37" spans="3:12" ht="12" customHeight="1" x14ac:dyDescent="0.15">
      <c r="C37" s="11"/>
      <c r="D37" s="13"/>
      <c r="E37" s="13"/>
      <c r="F37" s="13"/>
      <c r="G37" s="13"/>
      <c r="H37" s="13"/>
      <c r="I37" s="13"/>
      <c r="J37" s="13"/>
      <c r="K37" s="13"/>
      <c r="L37" s="11"/>
    </row>
    <row r="38" spans="3:12" ht="12" customHeight="1" x14ac:dyDescent="0.15">
      <c r="C38" s="11"/>
      <c r="D38" s="13"/>
      <c r="E38" s="13"/>
      <c r="F38" s="13"/>
      <c r="G38" s="13"/>
      <c r="H38" s="13"/>
      <c r="I38" s="13"/>
      <c r="J38" s="13"/>
      <c r="K38" s="13"/>
      <c r="L38" s="11"/>
    </row>
    <row r="39" spans="3:12" x14ac:dyDescent="0.15">
      <c r="C39" s="11"/>
      <c r="D39" s="11"/>
      <c r="E39" s="15"/>
      <c r="F39" s="15"/>
      <c r="G39" s="15"/>
      <c r="H39" s="15"/>
      <c r="I39" s="15"/>
      <c r="J39" s="15"/>
      <c r="K39" s="11"/>
      <c r="L39" s="11"/>
    </row>
    <row r="40" spans="3:12" x14ac:dyDescent="0.15">
      <c r="C40" s="11"/>
      <c r="D40" s="11"/>
      <c r="E40" s="15"/>
      <c r="F40" s="15"/>
      <c r="G40" s="15"/>
      <c r="H40" s="15"/>
      <c r="I40" s="15"/>
      <c r="J40" s="15"/>
      <c r="K40" s="11"/>
      <c r="L40" s="11"/>
    </row>
    <row r="41" spans="3:12" x14ac:dyDescent="0.15"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3" spans="3:12" ht="12" customHeight="1" x14ac:dyDescent="0.15">
      <c r="D43" s="16"/>
      <c r="E43" s="17"/>
      <c r="F43" s="17"/>
      <c r="G43" s="17"/>
      <c r="H43" s="17"/>
      <c r="I43" s="17"/>
      <c r="J43" s="17"/>
      <c r="K43" s="17"/>
    </row>
    <row r="44" spans="3:12" ht="12" customHeight="1" x14ac:dyDescent="0.15">
      <c r="D44" s="17"/>
      <c r="E44" s="17"/>
      <c r="F44" s="17"/>
      <c r="G44" s="17"/>
      <c r="H44" s="17"/>
      <c r="I44" s="17"/>
      <c r="J44" s="17"/>
      <c r="K44" s="17"/>
    </row>
    <row r="45" spans="3:12" ht="12" customHeight="1" x14ac:dyDescent="0.15">
      <c r="D45" s="17"/>
      <c r="E45" s="17"/>
      <c r="F45" s="17"/>
      <c r="G45" s="17"/>
      <c r="H45" s="17"/>
      <c r="I45" s="17"/>
      <c r="J45" s="17"/>
      <c r="K45" s="17"/>
    </row>
    <row r="46" spans="3:12" ht="12" customHeight="1" x14ac:dyDescent="0.15">
      <c r="D46" s="17"/>
      <c r="E46" s="17"/>
      <c r="F46" s="17"/>
      <c r="G46" s="17"/>
      <c r="H46" s="17"/>
      <c r="I46" s="17"/>
      <c r="J46" s="17"/>
      <c r="K46" s="17"/>
    </row>
    <row r="47" spans="3:12" ht="12" customHeight="1" x14ac:dyDescent="0.15">
      <c r="D47" s="17"/>
      <c r="E47" s="17"/>
      <c r="F47" s="17"/>
      <c r="G47" s="17"/>
      <c r="H47" s="17"/>
      <c r="I47" s="17"/>
      <c r="J47" s="17"/>
      <c r="K47" s="17"/>
    </row>
    <row r="48" spans="3:12" ht="12" customHeight="1" x14ac:dyDescent="0.15">
      <c r="D48" s="17"/>
      <c r="E48" s="17"/>
      <c r="F48" s="17"/>
      <c r="G48" s="17"/>
      <c r="H48" s="17"/>
      <c r="I48" s="17"/>
      <c r="J48" s="17"/>
      <c r="K48" s="17"/>
    </row>
  </sheetData>
  <mergeCells count="12">
    <mergeCell ref="C2:M9"/>
    <mergeCell ref="F35:J36"/>
    <mergeCell ref="G14:I15"/>
    <mergeCell ref="F17:J18"/>
    <mergeCell ref="G22:I22"/>
    <mergeCell ref="G24:G26"/>
    <mergeCell ref="H24:H26"/>
    <mergeCell ref="I24:I26"/>
    <mergeCell ref="G28:I28"/>
    <mergeCell ref="G30:G32"/>
    <mergeCell ref="H30:H32"/>
    <mergeCell ref="I30:I32"/>
  </mergeCells>
  <phoneticPr fontId="21"/>
  <printOptions horizontalCentered="1" verticalCentered="1"/>
  <pageMargins left="0.59055118110236227" right="0.59055118110236227" top="0.59055118110236227" bottom="0.78740157480314965" header="0.31496062992125984" footer="0.51181102362204722"/>
  <pageSetup paperSize="9" scale="96" orientation="landscape" horizontalDpi="4294967293"/>
  <headerFooter alignWithMargins="0">
    <oddFooter>&amp;Ljena co. ltd.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90" zoomScaleNormal="90" zoomScalePageLayoutView="90" workbookViewId="0">
      <selection activeCell="A2" sqref="A2"/>
    </sheetView>
  </sheetViews>
  <sheetFormatPr baseColWidth="12" defaultColWidth="13.796875" defaultRowHeight="13" x14ac:dyDescent="0.15"/>
  <cols>
    <col min="1" max="1" width="10.19921875" style="35" customWidth="1"/>
    <col min="2" max="2" width="13.796875" style="35"/>
    <col min="3" max="3" width="90.796875" style="36" customWidth="1"/>
    <col min="4" max="4" width="13.796875" style="35" customWidth="1"/>
    <col min="5" max="16384" width="13.796875" style="23"/>
  </cols>
  <sheetData>
    <row r="1" spans="1:4" s="19" customFormat="1" ht="30" customHeight="1" x14ac:dyDescent="0.15">
      <c r="A1" s="18" t="s">
        <v>12</v>
      </c>
      <c r="B1" s="18" t="s">
        <v>5</v>
      </c>
      <c r="C1" s="18" t="s">
        <v>6</v>
      </c>
      <c r="D1" s="18" t="s">
        <v>7</v>
      </c>
    </row>
    <row r="2" spans="1:4" ht="30" customHeight="1" x14ac:dyDescent="0.15">
      <c r="A2" s="40">
        <v>1</v>
      </c>
      <c r="B2" s="21" t="s">
        <v>20</v>
      </c>
      <c r="C2" s="22" t="s">
        <v>11</v>
      </c>
      <c r="D2" s="20" t="s">
        <v>17</v>
      </c>
    </row>
    <row r="3" spans="1:4" ht="30" customHeight="1" x14ac:dyDescent="0.15">
      <c r="A3" s="24"/>
      <c r="B3" s="21"/>
      <c r="C3" s="26"/>
      <c r="D3" s="24"/>
    </row>
    <row r="4" spans="1:4" ht="30" customHeight="1" x14ac:dyDescent="0.15">
      <c r="A4" s="38"/>
      <c r="B4" s="21"/>
      <c r="C4" s="25"/>
      <c r="D4" s="37"/>
    </row>
    <row r="5" spans="1:4" ht="30" customHeight="1" x14ac:dyDescent="0.15">
      <c r="A5" s="38"/>
      <c r="B5" s="21"/>
      <c r="C5" s="25"/>
      <c r="D5" s="39"/>
    </row>
    <row r="6" spans="1:4" ht="30" customHeight="1" x14ac:dyDescent="0.15">
      <c r="A6" s="24"/>
      <c r="B6" s="21"/>
      <c r="C6" s="25"/>
      <c r="D6" s="24"/>
    </row>
    <row r="7" spans="1:4" ht="30" customHeight="1" x14ac:dyDescent="0.15">
      <c r="A7" s="24"/>
      <c r="B7" s="21"/>
      <c r="C7" s="26"/>
      <c r="D7" s="24"/>
    </row>
    <row r="8" spans="1:4" ht="30" customHeight="1" x14ac:dyDescent="0.15">
      <c r="A8" s="24"/>
      <c r="B8" s="21"/>
      <c r="C8" s="25"/>
      <c r="D8" s="24"/>
    </row>
    <row r="9" spans="1:4" ht="30" customHeight="1" x14ac:dyDescent="0.15">
      <c r="A9" s="24"/>
      <c r="B9" s="21"/>
      <c r="C9" s="25"/>
      <c r="D9" s="24"/>
    </row>
    <row r="10" spans="1:4" ht="30" customHeight="1" x14ac:dyDescent="0.15">
      <c r="A10" s="24"/>
      <c r="B10" s="21"/>
      <c r="C10" s="25"/>
      <c r="D10" s="24"/>
    </row>
    <row r="11" spans="1:4" ht="30" customHeight="1" x14ac:dyDescent="0.15">
      <c r="A11" s="24"/>
      <c r="B11" s="21"/>
      <c r="C11" s="25"/>
      <c r="D11" s="24"/>
    </row>
    <row r="12" spans="1:4" ht="30" customHeight="1" x14ac:dyDescent="0.15">
      <c r="A12" s="24"/>
      <c r="B12" s="21"/>
      <c r="C12" s="25"/>
      <c r="D12" s="24"/>
    </row>
    <row r="13" spans="1:4" ht="30" customHeight="1" x14ac:dyDescent="0.15">
      <c r="A13" s="24"/>
      <c r="B13" s="21"/>
      <c r="C13" s="25"/>
      <c r="D13" s="24"/>
    </row>
    <row r="14" spans="1:4" ht="30" customHeight="1" x14ac:dyDescent="0.15">
      <c r="A14" s="24"/>
      <c r="B14" s="21"/>
      <c r="C14" s="25"/>
      <c r="D14" s="24"/>
    </row>
    <row r="15" spans="1:4" ht="30" customHeight="1" x14ac:dyDescent="0.15">
      <c r="A15" s="24"/>
      <c r="B15" s="21"/>
      <c r="C15" s="25"/>
      <c r="D15" s="24"/>
    </row>
    <row r="16" spans="1:4" ht="30" customHeight="1" x14ac:dyDescent="0.15">
      <c r="A16" s="24"/>
      <c r="B16" s="21"/>
      <c r="C16" s="25"/>
      <c r="D16" s="24"/>
    </row>
    <row r="17" spans="1:4" ht="30" customHeight="1" x14ac:dyDescent="0.15">
      <c r="A17" s="24"/>
      <c r="B17" s="21"/>
      <c r="C17" s="25"/>
      <c r="D17" s="24"/>
    </row>
    <row r="18" spans="1:4" ht="30" customHeight="1" x14ac:dyDescent="0.15">
      <c r="A18" s="24"/>
      <c r="B18" s="21"/>
      <c r="C18" s="25"/>
      <c r="D18" s="24"/>
    </row>
    <row r="19" spans="1:4" ht="30" customHeight="1" x14ac:dyDescent="0.15">
      <c r="A19" s="24"/>
      <c r="B19" s="21"/>
      <c r="C19" s="25"/>
      <c r="D19" s="24"/>
    </row>
    <row r="20" spans="1:4" ht="30" customHeight="1" x14ac:dyDescent="0.15">
      <c r="A20" s="24"/>
      <c r="B20" s="21"/>
      <c r="C20" s="26"/>
      <c r="D20" s="24"/>
    </row>
    <row r="21" spans="1:4" ht="30" customHeight="1" x14ac:dyDescent="0.15">
      <c r="A21" s="24"/>
      <c r="B21" s="21"/>
      <c r="C21" s="26"/>
      <c r="D21" s="24"/>
    </row>
    <row r="22" spans="1:4" ht="30" customHeight="1" x14ac:dyDescent="0.15">
      <c r="A22" s="24"/>
      <c r="B22" s="21"/>
      <c r="C22" s="26"/>
      <c r="D22" s="24"/>
    </row>
    <row r="23" spans="1:4" ht="30" customHeight="1" x14ac:dyDescent="0.15">
      <c r="A23" s="24"/>
      <c r="B23" s="21"/>
      <c r="C23" s="26"/>
      <c r="D23" s="24"/>
    </row>
    <row r="24" spans="1:4" ht="30" customHeight="1" x14ac:dyDescent="0.15">
      <c r="A24" s="24"/>
      <c r="B24" s="21"/>
      <c r="C24" s="26"/>
      <c r="D24" s="24"/>
    </row>
    <row r="25" spans="1:4" ht="30" customHeight="1" x14ac:dyDescent="0.15">
      <c r="A25" s="24"/>
      <c r="B25" s="21"/>
      <c r="C25" s="26"/>
      <c r="D25" s="24"/>
    </row>
    <row r="26" spans="1:4" ht="30" customHeight="1" x14ac:dyDescent="0.15">
      <c r="A26" s="24"/>
      <c r="B26" s="21"/>
      <c r="C26" s="26"/>
      <c r="D26" s="24"/>
    </row>
    <row r="27" spans="1:4" ht="30" customHeight="1" x14ac:dyDescent="0.15">
      <c r="A27" s="24"/>
      <c r="B27" s="21"/>
      <c r="C27" s="26"/>
      <c r="D27" s="24"/>
    </row>
    <row r="28" spans="1:4" ht="24.75" customHeight="1" x14ac:dyDescent="0.15">
      <c r="A28" s="24"/>
      <c r="B28" s="21"/>
      <c r="C28" s="26"/>
      <c r="D28" s="24"/>
    </row>
    <row r="29" spans="1:4" ht="24.75" customHeight="1" x14ac:dyDescent="0.15">
      <c r="A29" s="24"/>
      <c r="B29" s="21"/>
      <c r="C29" s="26"/>
      <c r="D29" s="24"/>
    </row>
    <row r="30" spans="1:4" ht="24.75" customHeight="1" x14ac:dyDescent="0.15">
      <c r="A30" s="24"/>
      <c r="B30" s="21"/>
      <c r="C30" s="26"/>
      <c r="D30" s="24"/>
    </row>
    <row r="31" spans="1:4" ht="24.75" customHeight="1" x14ac:dyDescent="0.15">
      <c r="A31" s="24"/>
      <c r="B31" s="21"/>
      <c r="C31" s="26"/>
      <c r="D31" s="24"/>
    </row>
    <row r="32" spans="1:4" ht="24.75" customHeight="1" x14ac:dyDescent="0.15">
      <c r="A32" s="24"/>
      <c r="B32" s="27"/>
      <c r="C32" s="26"/>
      <c r="D32" s="24"/>
    </row>
    <row r="33" spans="1:4" ht="24.75" customHeight="1" x14ac:dyDescent="0.15">
      <c r="A33" s="28"/>
      <c r="B33" s="29"/>
      <c r="C33" s="30"/>
      <c r="D33" s="31"/>
    </row>
    <row r="34" spans="1:4" ht="24.75" customHeight="1" x14ac:dyDescent="0.15">
      <c r="A34" s="32"/>
      <c r="B34" s="29"/>
      <c r="C34" s="33"/>
      <c r="D34" s="34"/>
    </row>
    <row r="35" spans="1:4" ht="24.75" customHeight="1" x14ac:dyDescent="0.15"/>
    <row r="36" spans="1:4" ht="24.75" customHeight="1" x14ac:dyDescent="0.15"/>
  </sheetData>
  <phoneticPr fontId="21"/>
  <printOptions horizontalCentered="1"/>
  <pageMargins left="0.78740157480314965" right="0.78740157480314965" top="0.9055118110236221" bottom="0.9055118110236221" header="0.51181102362204722" footer="0.51181102362204722"/>
  <pageSetup paperSize="9" orientation="landscape" horizontalDpi="4294967293" verticalDpi="4294967293"/>
  <headerFooter alignWithMargins="0">
    <oddHeader>&amp;C&amp;"ＭＳ Ｐゴシック,太字"&amp;14変更履歴</oddHeader>
    <oddFooter>&amp;Ljena co. ltd. Confidential</oddFooter>
  </headerFooter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V11"/>
  <sheetViews>
    <sheetView showGridLines="0" zoomScale="90" zoomScaleNormal="90" zoomScalePageLayoutView="90" workbookViewId="0"/>
  </sheetViews>
  <sheetFormatPr baseColWidth="12" defaultColWidth="10.796875" defaultRowHeight="14" x14ac:dyDescent="0.15"/>
  <cols>
    <col min="1" max="1" width="3" style="84" customWidth="1"/>
    <col min="2" max="2" width="29.796875" style="84" bestFit="1" customWidth="1"/>
    <col min="3" max="3" width="0" style="84" hidden="1" customWidth="1"/>
    <col min="4" max="4" width="29.796875" style="84" hidden="1" customWidth="1"/>
    <col min="5" max="5" width="10.796875" style="84"/>
    <col min="6" max="6" width="5.59765625" style="84" hidden="1" customWidth="1"/>
    <col min="7" max="7" width="6.3984375" style="84" hidden="1" customWidth="1"/>
    <col min="8" max="13" width="10.796875" style="84"/>
    <col min="14" max="15" width="13.19921875" style="84" bestFit="1" customWidth="1"/>
    <col min="16" max="28" width="10.796875" style="84"/>
    <col min="29" max="32" width="9.796875" style="84" bestFit="1" customWidth="1"/>
    <col min="33" max="16384" width="10.796875" style="84"/>
  </cols>
  <sheetData>
    <row r="2" spans="2:22" ht="22" x14ac:dyDescent="0.2">
      <c r="B2" s="81" t="s">
        <v>56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</row>
    <row r="3" spans="2:22" ht="18.75" customHeight="1" x14ac:dyDescent="0.2">
      <c r="B3" s="81"/>
      <c r="C3" s="82"/>
      <c r="D3" s="82"/>
      <c r="E3" s="85" t="s">
        <v>46</v>
      </c>
      <c r="F3" s="85"/>
      <c r="G3" s="85"/>
      <c r="H3" s="85" t="s">
        <v>47</v>
      </c>
      <c r="I3" s="85" t="s">
        <v>48</v>
      </c>
      <c r="J3" s="85" t="s">
        <v>49</v>
      </c>
      <c r="K3" s="85" t="s">
        <v>50</v>
      </c>
      <c r="L3" s="85" t="s">
        <v>51</v>
      </c>
      <c r="M3" s="85" t="s">
        <v>52</v>
      </c>
      <c r="N3" s="85" t="s">
        <v>53</v>
      </c>
      <c r="O3" s="85" t="s">
        <v>54</v>
      </c>
    </row>
    <row r="4" spans="2:22" x14ac:dyDescent="0.15">
      <c r="B4" s="86" t="s">
        <v>55</v>
      </c>
      <c r="C4" s="87"/>
      <c r="D4" s="88"/>
      <c r="E4" s="89">
        <f ca="1">SUM(E8:E11)</f>
        <v>60</v>
      </c>
      <c r="F4" s="89">
        <f ca="1">SUM(F8:F11)</f>
        <v>0</v>
      </c>
      <c r="G4" s="89">
        <f ca="1">SUM(G8:G11)</f>
        <v>0</v>
      </c>
      <c r="H4" s="89">
        <f ca="1">SUM(H8:H11)</f>
        <v>60</v>
      </c>
      <c r="I4" s="89">
        <f ca="1">SUM(I8:I11)</f>
        <v>60</v>
      </c>
      <c r="J4" s="90">
        <f ca="1">IF(ISERROR(AVERAGE(J8:J11)),"0",AVERAGE(J8:J11))</f>
        <v>1</v>
      </c>
      <c r="K4" s="90">
        <f ca="1">AVERAGE(K8:K11)</f>
        <v>1</v>
      </c>
      <c r="L4" s="89">
        <f ca="1">SUM(L8:L11)</f>
        <v>0</v>
      </c>
      <c r="M4" s="91">
        <f ca="1">SUM(M8:M11)</f>
        <v>0</v>
      </c>
      <c r="N4" s="92">
        <f ca="1">MAX(N8:N11)</f>
        <v>43060</v>
      </c>
      <c r="O4" s="92">
        <f ca="1">MAX(O8:O11)</f>
        <v>43060</v>
      </c>
    </row>
    <row r="5" spans="2:22" x14ac:dyDescent="0.1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</row>
    <row r="6" spans="2:22" x14ac:dyDescent="0.15">
      <c r="B6" s="93"/>
      <c r="C6" s="138" t="s">
        <v>43</v>
      </c>
      <c r="D6" s="139"/>
      <c r="E6" s="94" t="s">
        <v>56</v>
      </c>
      <c r="F6" s="95"/>
      <c r="G6" s="96"/>
      <c r="H6" s="97"/>
      <c r="I6" s="97"/>
      <c r="J6" s="97"/>
      <c r="K6" s="97"/>
      <c r="L6" s="98"/>
      <c r="M6" s="98"/>
      <c r="N6" s="140" t="s">
        <v>57</v>
      </c>
      <c r="O6" s="142" t="s">
        <v>58</v>
      </c>
    </row>
    <row r="7" spans="2:22" ht="26" x14ac:dyDescent="0.15">
      <c r="B7" s="99" t="s">
        <v>59</v>
      </c>
      <c r="C7" s="99" t="s">
        <v>60</v>
      </c>
      <c r="D7" s="100" t="s">
        <v>61</v>
      </c>
      <c r="E7" s="101" t="s">
        <v>8</v>
      </c>
      <c r="F7" s="101" t="s">
        <v>62</v>
      </c>
      <c r="G7" s="101" t="s">
        <v>63</v>
      </c>
      <c r="H7" s="101" t="s">
        <v>27</v>
      </c>
      <c r="I7" s="101" t="s">
        <v>29</v>
      </c>
      <c r="J7" s="102" t="s">
        <v>64</v>
      </c>
      <c r="K7" s="102" t="s">
        <v>65</v>
      </c>
      <c r="L7" s="102" t="s">
        <v>66</v>
      </c>
      <c r="M7" s="94" t="s">
        <v>67</v>
      </c>
      <c r="N7" s="141"/>
      <c r="O7" s="143"/>
    </row>
    <row r="8" spans="2:22" x14ac:dyDescent="0.15">
      <c r="B8" s="103" t="s">
        <v>139</v>
      </c>
      <c r="C8" s="103"/>
      <c r="D8" s="104"/>
      <c r="E8" s="105">
        <f ca="1">IF(ISERROR(INDIRECT(CONCATENATE("'",B8,"'!","O2"))),"",INDIRECT(CONCATENATE("'",B8,"'!","O2")))</f>
        <v>33</v>
      </c>
      <c r="F8" s="105">
        <f t="shared" ref="F8:F11" ca="1" si="0">IF(ISERROR(INDIRECT(CONCATENATE("'",B8,"'!","N3"))),"",INDIRECT(CONCATENATE("'",B8,"'!","N3")))</f>
        <v>0</v>
      </c>
      <c r="G8" s="105">
        <f t="shared" ref="G8:G11" ca="1" si="1">IF(ISERROR(INDIRECT(CONCATENATE("'",B8,"'!","N4"))),"",INDIRECT(CONCATENATE("'",B8,"'!","N4")))</f>
        <v>0</v>
      </c>
      <c r="H8" s="105">
        <f ca="1">IF(ISERROR(INDIRECT(CONCATENATE("'",B8,"'!","P2"))),"",INDIRECT(CONCATENATE("'",B8,"'!","P2")))</f>
        <v>33</v>
      </c>
      <c r="I8" s="105">
        <f ca="1">IF(ISERROR(INDIRECT(CONCATENATE("'",B8,"'!","S2"))),"",INDIRECT(CONCATENATE("'",B8,"'!","S2")))</f>
        <v>33</v>
      </c>
      <c r="J8" s="106">
        <f t="shared" ref="J8:J11" ca="1" si="2">IF(H8&lt;&gt;0,IF(OR(E8="",H8=""),"",H8/E8),"")</f>
        <v>1</v>
      </c>
      <c r="K8" s="107">
        <f t="shared" ref="K8:K11" ca="1" si="3">IF(OR(E8=0,E8=""),"",I8/E8)</f>
        <v>1</v>
      </c>
      <c r="L8" s="105">
        <f ca="1">IF(ISERROR(INDIRECT(CONCATENATE("'",B8,"'!","R2"))),"",INDIRECT(CONCATENATE("'",B8,"'!","R2")))</f>
        <v>0</v>
      </c>
      <c r="M8" s="105">
        <f ca="1">IF(ISERROR(INDIRECT(CONCATENATE("'",B8,"'!","U2"))),"",INDIRECT(CONCATENATE("'",B8,"'!","U2")))</f>
        <v>0</v>
      </c>
      <c r="N8" s="108">
        <f ca="1">IF(E8&lt;&gt;0,IF(ISERROR(INDIRECT(CONCATENATE("'",B8,"'!","Y3"))),"",INDIRECT(CONCATENATE("'",B8,"'!","Y3"))),"")</f>
        <v>43060</v>
      </c>
      <c r="O8" s="109">
        <f ca="1">IF(E8&lt;&gt;0,IF(ISERROR(INDIRECT(CONCATENATE("'",B8,"'!","Y4"))),"",INDIRECT(CONCATENATE("'",B8,"'!","Y4"))),"")</f>
        <v>43060</v>
      </c>
    </row>
    <row r="9" spans="2:22" x14ac:dyDescent="0.15">
      <c r="B9" s="103" t="s">
        <v>140</v>
      </c>
      <c r="C9" s="103"/>
      <c r="D9" s="104">
        <f ca="1">IF(ISERROR(INDIRECT(CONCATENATE("'",B9,"'!","f2"))),"",INDIRECT(CONCATENATE("'",B9,"'!","f2")))</f>
        <v>0</v>
      </c>
      <c r="E9" s="105">
        <f ca="1">IF(ISERROR(INDIRECT(CONCATENATE("'",B9,"'!","O2"))),"",INDIRECT(CONCATENATE("'",B9,"'!","O2")))</f>
        <v>9</v>
      </c>
      <c r="F9" s="105">
        <f t="shared" ref="F9" ca="1" si="4">IF(ISERROR(INDIRECT(CONCATENATE("'",B9,"'!","N3"))),"",INDIRECT(CONCATENATE("'",B9,"'!","N3")))</f>
        <v>0</v>
      </c>
      <c r="G9" s="105">
        <f t="shared" ref="G9" ca="1" si="5">IF(ISERROR(INDIRECT(CONCATENATE("'",B9,"'!","N4"))),"",INDIRECT(CONCATENATE("'",B9,"'!","N4")))</f>
        <v>0</v>
      </c>
      <c r="H9" s="105">
        <f ca="1">IF(ISERROR(INDIRECT(CONCATENATE("'",B9,"'!","P2"))),"",INDIRECT(CONCATENATE("'",B9,"'!","P2")))</f>
        <v>9</v>
      </c>
      <c r="I9" s="105">
        <f ca="1">IF(ISERROR(INDIRECT(CONCATENATE("'",B9,"'!","S2"))),"",INDIRECT(CONCATENATE("'",B9,"'!","S2")))</f>
        <v>9</v>
      </c>
      <c r="J9" s="106">
        <f t="shared" ref="J9" ca="1" si="6">IF(H9&lt;&gt;0,IF(OR(E9="",H9=""),"",H9/E9),"")</f>
        <v>1</v>
      </c>
      <c r="K9" s="107">
        <f t="shared" ref="K9" ca="1" si="7">IF(OR(E9=0,E9=""),"",I9/E9)</f>
        <v>1</v>
      </c>
      <c r="L9" s="105">
        <f ca="1">IF(ISERROR(INDIRECT(CONCATENATE("'",B9,"'!","R2"))),"",INDIRECT(CONCATENATE("'",B9,"'!","R2")))</f>
        <v>0</v>
      </c>
      <c r="M9" s="105">
        <f ca="1">IF(ISERROR(INDIRECT(CONCATENATE("'",B9,"'!","U2"))),"",INDIRECT(CONCATENATE("'",B9,"'!","U2")))</f>
        <v>0</v>
      </c>
      <c r="N9" s="108">
        <f ca="1">IF(E9&lt;&gt;0,IF(ISERROR(INDIRECT(CONCATENATE("'",B9,"'!","Y3"))),"",INDIRECT(CONCATENATE("'",B9,"'!","Y3"))),"")</f>
        <v>43060</v>
      </c>
      <c r="O9" s="109">
        <f ca="1">IF(E9&lt;&gt;0,IF(ISERROR(INDIRECT(CONCATENATE("'",B9,"'!","Y4"))),"",INDIRECT(CONCATENATE("'",B9,"'!","Y4"))),"")</f>
        <v>43060</v>
      </c>
    </row>
    <row r="10" spans="2:22" x14ac:dyDescent="0.15">
      <c r="B10" s="103" t="s">
        <v>141</v>
      </c>
      <c r="C10" s="103"/>
      <c r="D10" s="104">
        <f ca="1">IF(ISERROR(INDIRECT(CONCATENATE("'",B10,"'!","f2"))),"",INDIRECT(CONCATENATE("'",B10,"'!","f2")))</f>
        <v>0</v>
      </c>
      <c r="E10" s="105">
        <f ca="1">IF(ISERROR(INDIRECT(CONCATENATE("'",B10,"'!","O2"))),"",INDIRECT(CONCATENATE("'",B10,"'!","O2")))</f>
        <v>9</v>
      </c>
      <c r="F10" s="105">
        <f t="shared" ca="1" si="0"/>
        <v>0</v>
      </c>
      <c r="G10" s="105">
        <f t="shared" ca="1" si="1"/>
        <v>0</v>
      </c>
      <c r="H10" s="105">
        <f ca="1">IF(ISERROR(INDIRECT(CONCATENATE("'",B10,"'!","P2"))),"",INDIRECT(CONCATENATE("'",B10,"'!","P2")))</f>
        <v>9</v>
      </c>
      <c r="I10" s="105">
        <f ca="1">IF(ISERROR(INDIRECT(CONCATENATE("'",B10,"'!","S2"))),"",INDIRECT(CONCATENATE("'",B10,"'!","S2")))</f>
        <v>9</v>
      </c>
      <c r="J10" s="106">
        <f t="shared" ca="1" si="2"/>
        <v>1</v>
      </c>
      <c r="K10" s="107">
        <f t="shared" ca="1" si="3"/>
        <v>1</v>
      </c>
      <c r="L10" s="105">
        <f ca="1">IF(ISERROR(INDIRECT(CONCATENATE("'",B10,"'!","R2"))),"",INDIRECT(CONCATENATE("'",B10,"'!","R2")))</f>
        <v>0</v>
      </c>
      <c r="M10" s="105">
        <f ca="1">IF(ISERROR(INDIRECT(CONCATENATE("'",B10,"'!","U2"))),"",INDIRECT(CONCATENATE("'",B10,"'!","U2")))</f>
        <v>0</v>
      </c>
      <c r="N10" s="108">
        <f ca="1">IF(E10&lt;&gt;0,IF(ISERROR(INDIRECT(CONCATENATE("'",B10,"'!","Y3"))),"",INDIRECT(CONCATENATE("'",B10,"'!","Y3"))),"")</f>
        <v>43060</v>
      </c>
      <c r="O10" s="109">
        <f ca="1">IF(E10&lt;&gt;0,IF(ISERROR(INDIRECT(CONCATENATE("'",B10,"'!","Y4"))),"",INDIRECT(CONCATENATE("'",B10,"'!","Y4"))),"")</f>
        <v>43060</v>
      </c>
    </row>
    <row r="11" spans="2:22" x14ac:dyDescent="0.15">
      <c r="B11" s="110" t="s">
        <v>142</v>
      </c>
      <c r="C11" s="110"/>
      <c r="D11" s="111">
        <f ca="1">IF(ISERROR(INDIRECT(CONCATENATE("'",B11,"'!","f2"))),"",INDIRECT(CONCATENATE("'",B11,"'!","f2")))</f>
        <v>0</v>
      </c>
      <c r="E11" s="121">
        <f ca="1">IF(ISERROR(INDIRECT(CONCATENATE("'",B11,"'!","O2"))),"",INDIRECT(CONCATENATE("'",B11,"'!","O2")))</f>
        <v>9</v>
      </c>
      <c r="F11" s="121">
        <f t="shared" ca="1" si="0"/>
        <v>0</v>
      </c>
      <c r="G11" s="121">
        <f t="shared" ca="1" si="1"/>
        <v>0</v>
      </c>
      <c r="H11" s="121">
        <f ca="1">IF(ISERROR(INDIRECT(CONCATENATE("'",B11,"'!","P2"))),"",INDIRECT(CONCATENATE("'",B11,"'!","P2")))</f>
        <v>9</v>
      </c>
      <c r="I11" s="121">
        <f ca="1">IF(ISERROR(INDIRECT(CONCATENATE("'",B11,"'!","S2"))),"",INDIRECT(CONCATENATE("'",B11,"'!","S2")))</f>
        <v>9</v>
      </c>
      <c r="J11" s="122">
        <f t="shared" ca="1" si="2"/>
        <v>1</v>
      </c>
      <c r="K11" s="123">
        <f t="shared" ca="1" si="3"/>
        <v>1</v>
      </c>
      <c r="L11" s="121">
        <f ca="1">IF(ISERROR(INDIRECT(CONCATENATE("'",B11,"'!","R2"))),"",INDIRECT(CONCATENATE("'",B11,"'!","R2")))</f>
        <v>0</v>
      </c>
      <c r="M11" s="121">
        <f ca="1">IF(ISERROR(INDIRECT(CONCATENATE("'",B11,"'!","U2"))),"",INDIRECT(CONCATENATE("'",B11,"'!","U2")))</f>
        <v>0</v>
      </c>
      <c r="N11" s="124">
        <f ca="1">IF(E11&lt;&gt;0,IF(ISERROR(INDIRECT(CONCATENATE("'",B11,"'!","Y3"))),"",INDIRECT(CONCATENATE("'",B11,"'!","Y3"))),"")</f>
        <v>43060</v>
      </c>
      <c r="O11" s="125">
        <f ca="1">IF(E11&lt;&gt;0,IF(ISERROR(INDIRECT(CONCATENATE("'",B11,"'!","Y4"))),"",INDIRECT(CONCATENATE("'",B11,"'!","Y4"))),"")</f>
        <v>43060</v>
      </c>
    </row>
  </sheetData>
  <sheetProtection selectLockedCells="1" selectUnlockedCells="1"/>
  <mergeCells count="3">
    <mergeCell ref="C6:D6"/>
    <mergeCell ref="N6:N7"/>
    <mergeCell ref="O6:O7"/>
  </mergeCells>
  <phoneticPr fontId="21"/>
  <pageMargins left="0.78740157480314965" right="0.78740157480314965" top="0.98425196850393704" bottom="0.98425196850393704" header="0.51181102362204722" footer="0.51181102362204722"/>
  <pageSetup paperSize="9" scale="73" firstPageNumber="0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52"/>
  <sheetViews>
    <sheetView topLeftCell="AF1" zoomScale="90" zoomScaleNormal="90" zoomScalePageLayoutView="90" workbookViewId="0">
      <selection activeCell="AZ1" sqref="AZ1"/>
    </sheetView>
  </sheetViews>
  <sheetFormatPr baseColWidth="12" defaultColWidth="10.796875" defaultRowHeight="14" x14ac:dyDescent="0.15"/>
  <cols>
    <col min="1" max="1" width="5.19921875" style="79" customWidth="1"/>
    <col min="2" max="2" width="6.3984375" style="79" customWidth="1"/>
    <col min="3" max="5" width="15.796875" style="48" customWidth="1"/>
    <col min="6" max="6" width="35" style="48" customWidth="1"/>
    <col min="7" max="8" width="9.59765625" style="48" customWidth="1"/>
    <col min="9" max="9" width="9.796875" style="48" customWidth="1"/>
    <col min="10" max="10" width="8.796875" style="48" customWidth="1"/>
    <col min="11" max="11" width="11.796875" style="48" customWidth="1"/>
    <col min="12" max="12" width="9.19921875" style="48" customWidth="1"/>
    <col min="13" max="13" width="22.19921875" style="48" customWidth="1"/>
    <col min="14" max="14" width="13.19921875" style="48" customWidth="1"/>
    <col min="15" max="15" width="12.796875" style="48" bestFit="1" customWidth="1"/>
    <col min="16" max="16" width="7" style="48" bestFit="1" customWidth="1"/>
    <col min="17" max="17" width="9.796875" style="48" customWidth="1"/>
    <col min="18" max="18" width="12.796875" style="48" bestFit="1" customWidth="1"/>
    <col min="19" max="19" width="7" style="48" bestFit="1" customWidth="1"/>
    <col min="20" max="20" width="10.796875" style="48" customWidth="1"/>
    <col min="21" max="21" width="35" style="48" customWidth="1"/>
    <col min="22" max="23" width="10.796875" style="48"/>
    <col min="24" max="24" width="13.796875" style="48" bestFit="1" customWidth="1"/>
    <col min="25" max="25" width="14.19921875" style="48" customWidth="1"/>
    <col min="26" max="16384" width="10.796875" style="48"/>
  </cols>
  <sheetData>
    <row r="1" spans="1:61" x14ac:dyDescent="0.15">
      <c r="A1" s="144" t="s">
        <v>21</v>
      </c>
      <c r="B1" s="144"/>
      <c r="C1" s="146" t="s">
        <v>22</v>
      </c>
      <c r="D1" s="147"/>
      <c r="E1" s="147"/>
      <c r="F1" s="150"/>
      <c r="G1" s="151"/>
      <c r="H1" s="152"/>
      <c r="I1" s="145" t="s">
        <v>23</v>
      </c>
      <c r="J1" s="41" t="s">
        <v>24</v>
      </c>
      <c r="K1" s="42">
        <v>43060</v>
      </c>
      <c r="L1" s="41" t="s">
        <v>25</v>
      </c>
      <c r="M1" s="43" t="s">
        <v>17</v>
      </c>
      <c r="N1" s="44" t="s">
        <v>26</v>
      </c>
      <c r="O1" s="45" t="s">
        <v>8</v>
      </c>
      <c r="P1" s="46" t="s">
        <v>27</v>
      </c>
      <c r="Q1" s="46" t="s">
        <v>9</v>
      </c>
      <c r="R1" s="46" t="s">
        <v>28</v>
      </c>
      <c r="S1" s="46" t="s">
        <v>29</v>
      </c>
      <c r="T1" s="46" t="s">
        <v>30</v>
      </c>
      <c r="U1" s="47" t="s">
        <v>31</v>
      </c>
      <c r="X1" s="49" t="s">
        <v>32</v>
      </c>
      <c r="Y1" s="50">
        <f>IF(AND(SUM($Y$2:Y$2)=$O$2),1,0)</f>
        <v>1</v>
      </c>
      <c r="Z1" s="50">
        <f>IF(AND(SUM($Y$2:Z$2)=$O$2),1,0)</f>
        <v>1</v>
      </c>
      <c r="AA1" s="50">
        <f>IF(AND(SUM($Y$2:AA$2)=$O$2),1,0)</f>
        <v>1</v>
      </c>
      <c r="AB1" s="50">
        <f>IF(AND(SUM($Y$2:AB$2)=$O$2),1,0)</f>
        <v>1</v>
      </c>
      <c r="AC1" s="50">
        <f>IF(AND(SUM($Y$2:AC$2)=$O$2),1,0)</f>
        <v>1</v>
      </c>
      <c r="AD1" s="50">
        <f>IF(AND(SUM($Y$2:AD$2)=$O$2),1,0)</f>
        <v>1</v>
      </c>
      <c r="AE1" s="50">
        <f>IF(AND(SUM($Y$2:AE$2)=$O$2),1,0)</f>
        <v>1</v>
      </c>
      <c r="AF1" s="50">
        <f>IF(AND(SUM($Y$2:AF$2)=$O$2),1,0)</f>
        <v>1</v>
      </c>
      <c r="AG1" s="50">
        <f>IF(AND(SUM($Y$2:AG$2)=$O$2),1,0)</f>
        <v>1</v>
      </c>
      <c r="AH1" s="50">
        <f>IF(AND(SUM($Y$2:AH$2)=$O$2),1,0)</f>
        <v>1</v>
      </c>
      <c r="AI1" s="50">
        <f>IF(AND(SUM($Y$2:AI$2)=$O$2),1,0)</f>
        <v>1</v>
      </c>
      <c r="AJ1" s="50">
        <f>IF(AND(SUM($Y$2:AJ$2)=$O$2),1,0)</f>
        <v>1</v>
      </c>
      <c r="AK1" s="50">
        <f>IF(AND(SUM($Y$2:AK$2)=$O$2),1,0)</f>
        <v>1</v>
      </c>
      <c r="AL1" s="50">
        <f>IF(AND(SUM($Y$2:AL$2)=$O$2),1,0)</f>
        <v>1</v>
      </c>
      <c r="AM1" s="50">
        <f>IF(AND(SUM($Y$2:AM$2)=$O$2),1,0)</f>
        <v>1</v>
      </c>
      <c r="AN1" s="50">
        <f>IF(AND(SUM($Y$2:AN$2)=$O$2),1,0)</f>
        <v>1</v>
      </c>
      <c r="AO1" s="50">
        <f>IF(AND(SUM($Y$2:AO$2)=$O$2),1,0)</f>
        <v>1</v>
      </c>
      <c r="AP1" s="50">
        <f>IF(AND(SUM($Y$2:AP$2)=$O$2),1,0)</f>
        <v>1</v>
      </c>
      <c r="AQ1" s="50">
        <f>IF(AND(SUM($Y$2:AQ$2)=$O$2),1,0)</f>
        <v>1</v>
      </c>
      <c r="AR1" s="50">
        <f>IF(AND(SUM($Y$2:AR$2)=$O$2),1,0)</f>
        <v>1</v>
      </c>
      <c r="AS1" s="50">
        <f>IF(AND(SUM($Y$2:AS$2)=$O$2),1,0)</f>
        <v>1</v>
      </c>
      <c r="AT1" s="50">
        <f>IF(AND(SUM($Y$2:AT$2)=$O$2),1,0)</f>
        <v>1</v>
      </c>
      <c r="AU1" s="50">
        <f>IF(AND(SUM($Y$2:AU$2)=$O$2),1,0)</f>
        <v>1</v>
      </c>
      <c r="AV1" s="50">
        <f>IF(AND(SUM($Y$2:AV$2)=$O$2),1,0)</f>
        <v>1</v>
      </c>
      <c r="AW1" s="50">
        <f>IF(AND(SUM($Y$2:AW$2)=$O$2),1,0)</f>
        <v>1</v>
      </c>
      <c r="AX1" s="50">
        <f>IF(AND(SUM($Y$2:AX$2)=$O$2),1,0)</f>
        <v>1</v>
      </c>
      <c r="AY1" s="50">
        <f>IF(AND(SUM($Y$2:AY$2)=$O$2),1,0)</f>
        <v>1</v>
      </c>
      <c r="AZ1" s="50">
        <f>IF(AND(SUM($Y$2:AZ$2)=$O$2),1,0)</f>
        <v>1</v>
      </c>
      <c r="BA1" s="50">
        <f>IF(AND(SUM($Y$2:BA$2)=$O$2),1,0)</f>
        <v>1</v>
      </c>
      <c r="BB1" s="50">
        <f>IF(AND(SUM($Y$2:BB$2)=$O$2),1,0)</f>
        <v>1</v>
      </c>
      <c r="BC1" s="50">
        <f>IF(AND(SUM($Y$2:BC$2)=$O$2),1,0)</f>
        <v>1</v>
      </c>
      <c r="BD1" s="50">
        <f>IF(AND(SUM($Y$2:BD$2)=$O$2),1,0)</f>
        <v>1</v>
      </c>
      <c r="BE1" s="50">
        <f>IF(AND(SUM($Y$2:BE$2)=$O$2),1,0)</f>
        <v>1</v>
      </c>
      <c r="BF1" s="50">
        <f>IF(AND(SUM($Y$2:BF$2)=$O$2),1,0)</f>
        <v>1</v>
      </c>
      <c r="BG1" s="50">
        <f>IF(AND(SUM($Y$2:BG$2)=$O$2),1,0)</f>
        <v>1</v>
      </c>
      <c r="BH1" s="50">
        <f>IF(AND(SUM($Y$2:BH$2)=$O$2),1,0)</f>
        <v>1</v>
      </c>
      <c r="BI1" s="50">
        <f>IF(AND(SUM($Y$2:BI$2)=$O$2),1,0)</f>
        <v>1</v>
      </c>
    </row>
    <row r="2" spans="1:61" ht="15" x14ac:dyDescent="0.15">
      <c r="A2" s="144"/>
      <c r="B2" s="144"/>
      <c r="C2" s="148" t="s">
        <v>111</v>
      </c>
      <c r="D2" s="149"/>
      <c r="E2" s="149"/>
      <c r="F2" s="148"/>
      <c r="G2" s="149"/>
      <c r="H2" s="153"/>
      <c r="I2" s="145"/>
      <c r="J2" s="51" t="s">
        <v>33</v>
      </c>
      <c r="K2" s="52"/>
      <c r="L2" s="53" t="s">
        <v>25</v>
      </c>
      <c r="M2" s="54"/>
      <c r="N2" s="44" t="s">
        <v>34</v>
      </c>
      <c r="O2" s="55">
        <f>COUNTA(A$6:A$1017)-COUNTIF(O$6:O$1017,"=-")</f>
        <v>33</v>
      </c>
      <c r="P2" s="56">
        <f>COUNTA(O$6:O$1017)-COUNTIF(O$6:O$1017,"=-")</f>
        <v>33</v>
      </c>
      <c r="Q2" s="56">
        <f>O2-P2</f>
        <v>0</v>
      </c>
      <c r="R2" s="56">
        <f>COUNTIF(P$6:P$1017,"×")</f>
        <v>0</v>
      </c>
      <c r="S2" s="56">
        <f>COUNTIF(P$6:P$1017,"○")+COUNTIF(S$6:S$1017,"○")</f>
        <v>33</v>
      </c>
      <c r="T2" s="56">
        <f>O2-S2</f>
        <v>0</v>
      </c>
      <c r="U2" s="57">
        <f>P2-S2</f>
        <v>0</v>
      </c>
      <c r="X2" s="49" t="s">
        <v>35</v>
      </c>
      <c r="Y2" s="50">
        <f t="shared" ref="Y2:BI2" si="0">COUNTIF($X$6:$X$1016,Y3)</f>
        <v>33</v>
      </c>
      <c r="Z2" s="50">
        <f t="shared" si="0"/>
        <v>0</v>
      </c>
      <c r="AA2" s="50">
        <f t="shared" si="0"/>
        <v>0</v>
      </c>
      <c r="AB2" s="50">
        <f t="shared" si="0"/>
        <v>0</v>
      </c>
      <c r="AC2" s="50">
        <f t="shared" si="0"/>
        <v>0</v>
      </c>
      <c r="AD2" s="50">
        <f t="shared" si="0"/>
        <v>0</v>
      </c>
      <c r="AE2" s="50">
        <f t="shared" si="0"/>
        <v>0</v>
      </c>
      <c r="AF2" s="50">
        <f t="shared" si="0"/>
        <v>0</v>
      </c>
      <c r="AG2" s="50">
        <f t="shared" si="0"/>
        <v>0</v>
      </c>
      <c r="AH2" s="50">
        <f t="shared" si="0"/>
        <v>0</v>
      </c>
      <c r="AI2" s="50">
        <f t="shared" si="0"/>
        <v>0</v>
      </c>
      <c r="AJ2" s="50">
        <f t="shared" si="0"/>
        <v>0</v>
      </c>
      <c r="AK2" s="50">
        <f t="shared" si="0"/>
        <v>0</v>
      </c>
      <c r="AL2" s="50">
        <f t="shared" si="0"/>
        <v>0</v>
      </c>
      <c r="AM2" s="50">
        <f t="shared" si="0"/>
        <v>0</v>
      </c>
      <c r="AN2" s="50">
        <f t="shared" si="0"/>
        <v>0</v>
      </c>
      <c r="AO2" s="50">
        <f t="shared" si="0"/>
        <v>0</v>
      </c>
      <c r="AP2" s="50">
        <f t="shared" si="0"/>
        <v>0</v>
      </c>
      <c r="AQ2" s="50">
        <f t="shared" si="0"/>
        <v>0</v>
      </c>
      <c r="AR2" s="50">
        <f t="shared" si="0"/>
        <v>0</v>
      </c>
      <c r="AS2" s="50">
        <f t="shared" si="0"/>
        <v>0</v>
      </c>
      <c r="AT2" s="50">
        <f t="shared" si="0"/>
        <v>0</v>
      </c>
      <c r="AU2" s="50">
        <f t="shared" si="0"/>
        <v>0</v>
      </c>
      <c r="AV2" s="50">
        <f t="shared" si="0"/>
        <v>0</v>
      </c>
      <c r="AW2" s="50">
        <f t="shared" si="0"/>
        <v>0</v>
      </c>
      <c r="AX2" s="50">
        <f t="shared" si="0"/>
        <v>0</v>
      </c>
      <c r="AY2" s="50">
        <f t="shared" si="0"/>
        <v>0</v>
      </c>
      <c r="AZ2" s="50">
        <f t="shared" si="0"/>
        <v>0</v>
      </c>
      <c r="BA2" s="50">
        <f t="shared" si="0"/>
        <v>0</v>
      </c>
      <c r="BB2" s="50">
        <f t="shared" si="0"/>
        <v>0</v>
      </c>
      <c r="BC2" s="50">
        <f t="shared" si="0"/>
        <v>0</v>
      </c>
      <c r="BD2" s="50">
        <f t="shared" si="0"/>
        <v>0</v>
      </c>
      <c r="BE2" s="50">
        <f t="shared" si="0"/>
        <v>0</v>
      </c>
      <c r="BF2" s="50">
        <f t="shared" si="0"/>
        <v>0</v>
      </c>
      <c r="BG2" s="50">
        <f t="shared" si="0"/>
        <v>0</v>
      </c>
      <c r="BH2" s="50">
        <f t="shared" si="0"/>
        <v>0</v>
      </c>
      <c r="BI2" s="50">
        <f t="shared" si="0"/>
        <v>0</v>
      </c>
    </row>
    <row r="3" spans="1:61" x14ac:dyDescent="0.15">
      <c r="A3" s="58"/>
      <c r="B3" s="58"/>
      <c r="C3" s="59"/>
      <c r="D3" s="59"/>
      <c r="E3" s="59"/>
      <c r="F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X3" s="49"/>
      <c r="Y3" s="60">
        <f>MIN(O6:O1016)</f>
        <v>43060</v>
      </c>
      <c r="Z3" s="60">
        <f>Y3+1</f>
        <v>43061</v>
      </c>
      <c r="AA3" s="60">
        <f t="shared" ref="AA3:BI3" si="1">Z3+1</f>
        <v>43062</v>
      </c>
      <c r="AB3" s="60">
        <f t="shared" si="1"/>
        <v>43063</v>
      </c>
      <c r="AC3" s="60">
        <f t="shared" si="1"/>
        <v>43064</v>
      </c>
      <c r="AD3" s="60">
        <f t="shared" si="1"/>
        <v>43065</v>
      </c>
      <c r="AE3" s="60">
        <f t="shared" si="1"/>
        <v>43066</v>
      </c>
      <c r="AF3" s="60">
        <f t="shared" si="1"/>
        <v>43067</v>
      </c>
      <c r="AG3" s="60">
        <f t="shared" si="1"/>
        <v>43068</v>
      </c>
      <c r="AH3" s="60">
        <f t="shared" si="1"/>
        <v>43069</v>
      </c>
      <c r="AI3" s="60">
        <f t="shared" si="1"/>
        <v>43070</v>
      </c>
      <c r="AJ3" s="60">
        <f t="shared" si="1"/>
        <v>43071</v>
      </c>
      <c r="AK3" s="60">
        <f t="shared" si="1"/>
        <v>43072</v>
      </c>
      <c r="AL3" s="60">
        <f t="shared" si="1"/>
        <v>43073</v>
      </c>
      <c r="AM3" s="60">
        <f t="shared" si="1"/>
        <v>43074</v>
      </c>
      <c r="AN3" s="60">
        <f t="shared" si="1"/>
        <v>43075</v>
      </c>
      <c r="AO3" s="60">
        <f t="shared" si="1"/>
        <v>43076</v>
      </c>
      <c r="AP3" s="60">
        <f t="shared" si="1"/>
        <v>43077</v>
      </c>
      <c r="AQ3" s="60">
        <f t="shared" si="1"/>
        <v>43078</v>
      </c>
      <c r="AR3" s="60">
        <f t="shared" si="1"/>
        <v>43079</v>
      </c>
      <c r="AS3" s="60">
        <f t="shared" si="1"/>
        <v>43080</v>
      </c>
      <c r="AT3" s="60">
        <f t="shared" si="1"/>
        <v>43081</v>
      </c>
      <c r="AU3" s="60">
        <f t="shared" si="1"/>
        <v>43082</v>
      </c>
      <c r="AV3" s="60">
        <f t="shared" si="1"/>
        <v>43083</v>
      </c>
      <c r="AW3" s="60">
        <f t="shared" si="1"/>
        <v>43084</v>
      </c>
      <c r="AX3" s="60">
        <f t="shared" si="1"/>
        <v>43085</v>
      </c>
      <c r="AY3" s="60">
        <f t="shared" si="1"/>
        <v>43086</v>
      </c>
      <c r="AZ3" s="60">
        <f t="shared" si="1"/>
        <v>43087</v>
      </c>
      <c r="BA3" s="60">
        <f t="shared" si="1"/>
        <v>43088</v>
      </c>
      <c r="BB3" s="60">
        <f t="shared" si="1"/>
        <v>43089</v>
      </c>
      <c r="BC3" s="60">
        <f t="shared" si="1"/>
        <v>43090</v>
      </c>
      <c r="BD3" s="60">
        <f t="shared" si="1"/>
        <v>43091</v>
      </c>
      <c r="BE3" s="60">
        <f t="shared" si="1"/>
        <v>43092</v>
      </c>
      <c r="BF3" s="60">
        <f t="shared" si="1"/>
        <v>43093</v>
      </c>
      <c r="BG3" s="60">
        <f t="shared" si="1"/>
        <v>43094</v>
      </c>
      <c r="BH3" s="60">
        <f t="shared" si="1"/>
        <v>43095</v>
      </c>
      <c r="BI3" s="60">
        <f t="shared" si="1"/>
        <v>43096</v>
      </c>
    </row>
    <row r="4" spans="1:61" ht="17.25" customHeight="1" x14ac:dyDescent="0.15">
      <c r="A4" s="158" t="s">
        <v>68</v>
      </c>
      <c r="B4" s="160" t="s">
        <v>72</v>
      </c>
      <c r="C4" s="160" t="s">
        <v>42</v>
      </c>
      <c r="D4" s="160" t="s">
        <v>44</v>
      </c>
      <c r="E4" s="160" t="s">
        <v>45</v>
      </c>
      <c r="F4" s="162" t="s">
        <v>70</v>
      </c>
      <c r="G4" s="164" t="s">
        <v>36</v>
      </c>
      <c r="H4" s="165"/>
      <c r="I4" s="165"/>
      <c r="J4" s="165"/>
      <c r="K4" s="166"/>
      <c r="L4" s="164" t="s">
        <v>37</v>
      </c>
      <c r="M4" s="165"/>
      <c r="N4" s="166"/>
      <c r="O4" s="169" t="s">
        <v>38</v>
      </c>
      <c r="P4" s="169"/>
      <c r="Q4" s="169"/>
      <c r="R4" s="169" t="s">
        <v>39</v>
      </c>
      <c r="S4" s="169"/>
      <c r="T4" s="169"/>
      <c r="U4" s="169" t="s">
        <v>71</v>
      </c>
      <c r="X4" s="49" t="s">
        <v>40</v>
      </c>
      <c r="Y4" s="61">
        <f>HLOOKUP(1,Y1:BI3,3,FALSE)</f>
        <v>43060</v>
      </c>
    </row>
    <row r="5" spans="1:61" ht="17.25" customHeight="1" x14ac:dyDescent="0.15">
      <c r="A5" s="159"/>
      <c r="B5" s="161"/>
      <c r="C5" s="161"/>
      <c r="D5" s="161"/>
      <c r="E5" s="161"/>
      <c r="F5" s="163"/>
      <c r="G5" s="163"/>
      <c r="H5" s="167"/>
      <c r="I5" s="167"/>
      <c r="J5" s="167"/>
      <c r="K5" s="168"/>
      <c r="L5" s="163"/>
      <c r="M5" s="167"/>
      <c r="N5" s="168"/>
      <c r="O5" s="62" t="s">
        <v>41</v>
      </c>
      <c r="P5" s="62" t="s">
        <v>10</v>
      </c>
      <c r="Q5" s="62" t="s">
        <v>25</v>
      </c>
      <c r="R5" s="62" t="s">
        <v>41</v>
      </c>
      <c r="S5" s="62" t="s">
        <v>10</v>
      </c>
      <c r="T5" s="62" t="s">
        <v>25</v>
      </c>
      <c r="U5" s="170"/>
      <c r="X5" s="63"/>
    </row>
    <row r="6" spans="1:61" ht="80" customHeight="1" x14ac:dyDescent="0.15">
      <c r="A6" s="64">
        <f>ROW()-5</f>
        <v>1</v>
      </c>
      <c r="B6" s="112" t="s">
        <v>69</v>
      </c>
      <c r="C6" s="113" t="s">
        <v>77</v>
      </c>
      <c r="D6" s="113"/>
      <c r="E6" s="113"/>
      <c r="F6" s="120" t="s">
        <v>73</v>
      </c>
      <c r="G6" s="154" t="s">
        <v>74</v>
      </c>
      <c r="H6" s="155"/>
      <c r="I6" s="155"/>
      <c r="J6" s="155"/>
      <c r="K6" s="156"/>
      <c r="L6" s="157" t="s">
        <v>118</v>
      </c>
      <c r="M6" s="157"/>
      <c r="N6" s="157"/>
      <c r="O6" s="65">
        <v>43060</v>
      </c>
      <c r="P6" s="66" t="s">
        <v>143</v>
      </c>
      <c r="Q6" s="66" t="s">
        <v>144</v>
      </c>
      <c r="R6" s="65"/>
      <c r="S6" s="66"/>
      <c r="T6" s="66"/>
      <c r="U6" s="67"/>
      <c r="V6" s="68"/>
      <c r="X6" s="69">
        <f>IF($P6="○",$O6,IF($S6="○",$R6,""))</f>
        <v>43060</v>
      </c>
    </row>
    <row r="7" spans="1:61" ht="80" customHeight="1" x14ac:dyDescent="0.15">
      <c r="A7" s="64">
        <f t="shared" ref="A7:A38" si="2">ROW()-5</f>
        <v>2</v>
      </c>
      <c r="B7" s="112" t="s">
        <v>69</v>
      </c>
      <c r="C7" s="114"/>
      <c r="D7" s="115"/>
      <c r="E7" s="115"/>
      <c r="F7" s="118"/>
      <c r="G7" s="154" t="s">
        <v>75</v>
      </c>
      <c r="H7" s="155"/>
      <c r="I7" s="155"/>
      <c r="J7" s="155"/>
      <c r="K7" s="156"/>
      <c r="L7" s="157" t="s">
        <v>76</v>
      </c>
      <c r="M7" s="157"/>
      <c r="N7" s="157"/>
      <c r="O7" s="65">
        <v>43060</v>
      </c>
      <c r="P7" s="66" t="s">
        <v>143</v>
      </c>
      <c r="Q7" s="66" t="s">
        <v>144</v>
      </c>
      <c r="R7" s="65"/>
      <c r="S7" s="66"/>
      <c r="T7" s="66"/>
      <c r="U7" s="67"/>
      <c r="V7" s="68"/>
      <c r="X7" s="69">
        <f t="shared" ref="X7:X38" si="3">IF($P7="○",$O7,IF($S7="○",$R7,""))</f>
        <v>43060</v>
      </c>
    </row>
    <row r="8" spans="1:61" ht="80" customHeight="1" x14ac:dyDescent="0.15">
      <c r="A8" s="64">
        <f t="shared" si="2"/>
        <v>3</v>
      </c>
      <c r="B8" s="112" t="s">
        <v>69</v>
      </c>
      <c r="C8" s="113" t="s">
        <v>78</v>
      </c>
      <c r="D8" s="113" t="s">
        <v>79</v>
      </c>
      <c r="E8" s="113" t="s">
        <v>82</v>
      </c>
      <c r="F8" s="116" t="s">
        <v>81</v>
      </c>
      <c r="G8" s="154" t="s">
        <v>80</v>
      </c>
      <c r="H8" s="155"/>
      <c r="I8" s="155"/>
      <c r="J8" s="155"/>
      <c r="K8" s="156"/>
      <c r="L8" s="157" t="s">
        <v>119</v>
      </c>
      <c r="M8" s="157"/>
      <c r="N8" s="157"/>
      <c r="O8" s="65">
        <v>43060</v>
      </c>
      <c r="P8" s="66" t="s">
        <v>143</v>
      </c>
      <c r="Q8" s="66" t="s">
        <v>144</v>
      </c>
      <c r="R8" s="65"/>
      <c r="S8" s="66"/>
      <c r="T8" s="66"/>
      <c r="U8" s="67"/>
      <c r="V8" s="68"/>
      <c r="X8" s="69">
        <f t="shared" si="3"/>
        <v>43060</v>
      </c>
    </row>
    <row r="9" spans="1:61" ht="80" customHeight="1" x14ac:dyDescent="0.15">
      <c r="A9" s="64">
        <f t="shared" si="2"/>
        <v>4</v>
      </c>
      <c r="B9" s="112" t="s">
        <v>69</v>
      </c>
      <c r="C9" s="117"/>
      <c r="D9" s="117"/>
      <c r="E9" s="115"/>
      <c r="F9" s="118"/>
      <c r="G9" s="154" t="s">
        <v>75</v>
      </c>
      <c r="H9" s="155"/>
      <c r="I9" s="155"/>
      <c r="J9" s="155"/>
      <c r="K9" s="156"/>
      <c r="L9" s="157" t="s">
        <v>76</v>
      </c>
      <c r="M9" s="157"/>
      <c r="N9" s="157"/>
      <c r="O9" s="65">
        <v>43060</v>
      </c>
      <c r="P9" s="66" t="s">
        <v>143</v>
      </c>
      <c r="Q9" s="66" t="s">
        <v>144</v>
      </c>
      <c r="R9" s="65"/>
      <c r="S9" s="66"/>
      <c r="T9" s="66"/>
      <c r="U9" s="67"/>
      <c r="V9" s="68"/>
      <c r="X9" s="69">
        <f t="shared" si="3"/>
        <v>43060</v>
      </c>
    </row>
    <row r="10" spans="1:61" ht="80" customHeight="1" x14ac:dyDescent="0.15">
      <c r="A10" s="64">
        <f t="shared" si="2"/>
        <v>5</v>
      </c>
      <c r="B10" s="112" t="s">
        <v>69</v>
      </c>
      <c r="C10" s="117"/>
      <c r="D10" s="117"/>
      <c r="E10" s="113" t="s">
        <v>84</v>
      </c>
      <c r="F10" s="116" t="s">
        <v>145</v>
      </c>
      <c r="G10" s="154" t="s">
        <v>80</v>
      </c>
      <c r="H10" s="155"/>
      <c r="I10" s="155"/>
      <c r="J10" s="155"/>
      <c r="K10" s="156"/>
      <c r="L10" s="157" t="s">
        <v>119</v>
      </c>
      <c r="M10" s="157"/>
      <c r="N10" s="157"/>
      <c r="O10" s="65">
        <v>43060</v>
      </c>
      <c r="P10" s="66" t="s">
        <v>143</v>
      </c>
      <c r="Q10" s="66" t="s">
        <v>144</v>
      </c>
      <c r="R10" s="65"/>
      <c r="S10" s="66"/>
      <c r="T10" s="66"/>
      <c r="U10" s="67"/>
      <c r="V10" s="68"/>
      <c r="X10" s="69">
        <f t="shared" si="3"/>
        <v>43060</v>
      </c>
    </row>
    <row r="11" spans="1:61" ht="80" customHeight="1" x14ac:dyDescent="0.15">
      <c r="A11" s="64">
        <f t="shared" si="2"/>
        <v>6</v>
      </c>
      <c r="B11" s="112" t="s">
        <v>69</v>
      </c>
      <c r="C11" s="117"/>
      <c r="D11" s="117"/>
      <c r="E11" s="115"/>
      <c r="F11" s="118"/>
      <c r="G11" s="154" t="s">
        <v>75</v>
      </c>
      <c r="H11" s="155"/>
      <c r="I11" s="155"/>
      <c r="J11" s="155"/>
      <c r="K11" s="156"/>
      <c r="L11" s="157" t="s">
        <v>76</v>
      </c>
      <c r="M11" s="157"/>
      <c r="N11" s="157"/>
      <c r="O11" s="65">
        <v>43060</v>
      </c>
      <c r="P11" s="66" t="s">
        <v>143</v>
      </c>
      <c r="Q11" s="66" t="s">
        <v>144</v>
      </c>
      <c r="R11" s="65"/>
      <c r="S11" s="66"/>
      <c r="T11" s="66"/>
      <c r="U11" s="67"/>
      <c r="V11" s="68"/>
      <c r="X11" s="69">
        <f t="shared" si="3"/>
        <v>43060</v>
      </c>
    </row>
    <row r="12" spans="1:61" ht="80" customHeight="1" x14ac:dyDescent="0.15">
      <c r="A12" s="64">
        <f t="shared" si="2"/>
        <v>7</v>
      </c>
      <c r="B12" s="112" t="s">
        <v>69</v>
      </c>
      <c r="C12" s="117"/>
      <c r="D12" s="117"/>
      <c r="E12" s="113" t="s">
        <v>85</v>
      </c>
      <c r="F12" s="116" t="s">
        <v>146</v>
      </c>
      <c r="G12" s="154" t="s">
        <v>80</v>
      </c>
      <c r="H12" s="155"/>
      <c r="I12" s="155"/>
      <c r="J12" s="155"/>
      <c r="K12" s="156"/>
      <c r="L12" s="157" t="s">
        <v>119</v>
      </c>
      <c r="M12" s="157"/>
      <c r="N12" s="157"/>
      <c r="O12" s="65">
        <v>43060</v>
      </c>
      <c r="P12" s="66" t="s">
        <v>143</v>
      </c>
      <c r="Q12" s="66" t="s">
        <v>144</v>
      </c>
      <c r="R12" s="65"/>
      <c r="S12" s="66"/>
      <c r="T12" s="66"/>
      <c r="U12" s="67"/>
      <c r="V12" s="68"/>
      <c r="X12" s="69">
        <f t="shared" si="3"/>
        <v>43060</v>
      </c>
    </row>
    <row r="13" spans="1:61" ht="80" customHeight="1" x14ac:dyDescent="0.15">
      <c r="A13" s="64">
        <f t="shared" si="2"/>
        <v>8</v>
      </c>
      <c r="B13" s="112" t="s">
        <v>69</v>
      </c>
      <c r="C13" s="117"/>
      <c r="D13" s="117"/>
      <c r="E13" s="115"/>
      <c r="F13" s="118"/>
      <c r="G13" s="154" t="s">
        <v>75</v>
      </c>
      <c r="H13" s="155"/>
      <c r="I13" s="155"/>
      <c r="J13" s="155"/>
      <c r="K13" s="156"/>
      <c r="L13" s="157" t="s">
        <v>76</v>
      </c>
      <c r="M13" s="157"/>
      <c r="N13" s="157"/>
      <c r="O13" s="65">
        <v>43060</v>
      </c>
      <c r="P13" s="66" t="s">
        <v>143</v>
      </c>
      <c r="Q13" s="66" t="s">
        <v>144</v>
      </c>
      <c r="R13" s="65"/>
      <c r="S13" s="66"/>
      <c r="T13" s="66"/>
      <c r="U13" s="67"/>
      <c r="V13" s="68"/>
      <c r="X13" s="69">
        <f t="shared" si="3"/>
        <v>43060</v>
      </c>
    </row>
    <row r="14" spans="1:61" ht="80" customHeight="1" x14ac:dyDescent="0.15">
      <c r="A14" s="64">
        <f t="shared" si="2"/>
        <v>9</v>
      </c>
      <c r="B14" s="112" t="s">
        <v>69</v>
      </c>
      <c r="C14" s="117"/>
      <c r="D14" s="117"/>
      <c r="E14" s="113" t="s">
        <v>85</v>
      </c>
      <c r="F14" s="116" t="s">
        <v>147</v>
      </c>
      <c r="G14" s="154" t="s">
        <v>80</v>
      </c>
      <c r="H14" s="155"/>
      <c r="I14" s="155"/>
      <c r="J14" s="155"/>
      <c r="K14" s="156"/>
      <c r="L14" s="157" t="s">
        <v>119</v>
      </c>
      <c r="M14" s="157"/>
      <c r="N14" s="157"/>
      <c r="O14" s="65">
        <v>43060</v>
      </c>
      <c r="P14" s="66" t="s">
        <v>143</v>
      </c>
      <c r="Q14" s="66" t="s">
        <v>144</v>
      </c>
      <c r="R14" s="65"/>
      <c r="S14" s="66"/>
      <c r="T14" s="66"/>
      <c r="U14" s="67"/>
      <c r="V14" s="68"/>
      <c r="X14" s="69">
        <f t="shared" si="3"/>
        <v>43060</v>
      </c>
    </row>
    <row r="15" spans="1:61" ht="80" customHeight="1" x14ac:dyDescent="0.15">
      <c r="A15" s="64">
        <f t="shared" si="2"/>
        <v>10</v>
      </c>
      <c r="B15" s="112" t="s">
        <v>69</v>
      </c>
      <c r="C15" s="117"/>
      <c r="D15" s="115"/>
      <c r="E15" s="115"/>
      <c r="F15" s="118"/>
      <c r="G15" s="154" t="s">
        <v>75</v>
      </c>
      <c r="H15" s="155"/>
      <c r="I15" s="155"/>
      <c r="J15" s="155"/>
      <c r="K15" s="156"/>
      <c r="L15" s="157" t="s">
        <v>76</v>
      </c>
      <c r="M15" s="157"/>
      <c r="N15" s="157"/>
      <c r="O15" s="65">
        <v>43060</v>
      </c>
      <c r="P15" s="66" t="s">
        <v>143</v>
      </c>
      <c r="Q15" s="66" t="s">
        <v>144</v>
      </c>
      <c r="R15" s="65"/>
      <c r="S15" s="66"/>
      <c r="T15" s="66"/>
      <c r="U15" s="67"/>
      <c r="V15" s="68"/>
      <c r="X15" s="69">
        <f t="shared" si="3"/>
        <v>43060</v>
      </c>
    </row>
    <row r="16" spans="1:61" ht="80" customHeight="1" x14ac:dyDescent="0.15">
      <c r="A16" s="64">
        <f t="shared" si="2"/>
        <v>11</v>
      </c>
      <c r="B16" s="112" t="s">
        <v>69</v>
      </c>
      <c r="C16" s="117"/>
      <c r="D16" s="113" t="s">
        <v>88</v>
      </c>
      <c r="E16" s="113" t="s">
        <v>97</v>
      </c>
      <c r="F16" s="116" t="s">
        <v>89</v>
      </c>
      <c r="G16" s="171" t="s">
        <v>80</v>
      </c>
      <c r="H16" s="172"/>
      <c r="I16" s="172"/>
      <c r="J16" s="172"/>
      <c r="K16" s="173"/>
      <c r="L16" s="157" t="s">
        <v>90</v>
      </c>
      <c r="M16" s="157"/>
      <c r="N16" s="157"/>
      <c r="O16" s="65">
        <v>43060</v>
      </c>
      <c r="P16" s="66" t="s">
        <v>143</v>
      </c>
      <c r="Q16" s="66" t="s">
        <v>144</v>
      </c>
      <c r="R16" s="65"/>
      <c r="S16" s="66"/>
      <c r="T16" s="66"/>
      <c r="U16" s="67"/>
      <c r="V16" s="68"/>
      <c r="X16" s="69">
        <f t="shared" si="3"/>
        <v>43060</v>
      </c>
    </row>
    <row r="17" spans="1:24" ht="80" customHeight="1" x14ac:dyDescent="0.15">
      <c r="A17" s="64">
        <f t="shared" si="2"/>
        <v>12</v>
      </c>
      <c r="B17" s="112" t="s">
        <v>69</v>
      </c>
      <c r="C17" s="117"/>
      <c r="D17" s="117"/>
      <c r="E17" s="117"/>
      <c r="F17" s="119"/>
      <c r="G17" s="174"/>
      <c r="H17" s="175"/>
      <c r="I17" s="175"/>
      <c r="J17" s="175"/>
      <c r="K17" s="176"/>
      <c r="L17" s="157" t="s">
        <v>91</v>
      </c>
      <c r="M17" s="157"/>
      <c r="N17" s="157"/>
      <c r="O17" s="65">
        <v>43060</v>
      </c>
      <c r="P17" s="66" t="s">
        <v>143</v>
      </c>
      <c r="Q17" s="66" t="s">
        <v>144</v>
      </c>
      <c r="R17" s="65"/>
      <c r="S17" s="66"/>
      <c r="T17" s="66"/>
      <c r="U17" s="67"/>
      <c r="V17" s="68"/>
      <c r="X17" s="69">
        <f t="shared" si="3"/>
        <v>43060</v>
      </c>
    </row>
    <row r="18" spans="1:24" ht="80" customHeight="1" x14ac:dyDescent="0.15">
      <c r="A18" s="64">
        <f t="shared" si="2"/>
        <v>13</v>
      </c>
      <c r="B18" s="112" t="s">
        <v>69</v>
      </c>
      <c r="C18" s="117"/>
      <c r="D18" s="117"/>
      <c r="E18" s="117"/>
      <c r="F18" s="119"/>
      <c r="G18" s="171" t="s">
        <v>92</v>
      </c>
      <c r="H18" s="172"/>
      <c r="I18" s="172"/>
      <c r="J18" s="172"/>
      <c r="K18" s="173"/>
      <c r="L18" s="157" t="s">
        <v>93</v>
      </c>
      <c r="M18" s="157"/>
      <c r="N18" s="157"/>
      <c r="O18" s="65">
        <v>43060</v>
      </c>
      <c r="P18" s="66" t="s">
        <v>143</v>
      </c>
      <c r="Q18" s="66" t="s">
        <v>144</v>
      </c>
      <c r="R18" s="65"/>
      <c r="S18" s="66"/>
      <c r="T18" s="66"/>
      <c r="U18" s="67"/>
      <c r="V18" s="68"/>
      <c r="X18" s="69">
        <f t="shared" si="3"/>
        <v>43060</v>
      </c>
    </row>
    <row r="19" spans="1:24" ht="80" customHeight="1" x14ac:dyDescent="0.15">
      <c r="A19" s="64">
        <f t="shared" si="2"/>
        <v>14</v>
      </c>
      <c r="B19" s="112" t="s">
        <v>69</v>
      </c>
      <c r="C19" s="117"/>
      <c r="D19" s="117"/>
      <c r="E19" s="117"/>
      <c r="F19" s="119"/>
      <c r="G19" s="177"/>
      <c r="H19" s="178"/>
      <c r="I19" s="178"/>
      <c r="J19" s="178"/>
      <c r="K19" s="179"/>
      <c r="L19" s="157" t="s">
        <v>121</v>
      </c>
      <c r="M19" s="157"/>
      <c r="N19" s="157"/>
      <c r="O19" s="65">
        <v>43060</v>
      </c>
      <c r="P19" s="66" t="s">
        <v>143</v>
      </c>
      <c r="Q19" s="66" t="s">
        <v>144</v>
      </c>
      <c r="R19" s="65"/>
      <c r="S19" s="66"/>
      <c r="T19" s="66"/>
      <c r="U19" s="67"/>
      <c r="V19" s="68"/>
      <c r="X19" s="69">
        <f t="shared" si="3"/>
        <v>43060</v>
      </c>
    </row>
    <row r="20" spans="1:24" ht="80" customHeight="1" x14ac:dyDescent="0.15">
      <c r="A20" s="64">
        <f t="shared" si="2"/>
        <v>15</v>
      </c>
      <c r="B20" s="112" t="s">
        <v>69</v>
      </c>
      <c r="C20" s="117"/>
      <c r="D20" s="117"/>
      <c r="E20" s="117"/>
      <c r="F20" s="119"/>
      <c r="G20" s="174"/>
      <c r="H20" s="175"/>
      <c r="I20" s="175"/>
      <c r="J20" s="175"/>
      <c r="K20" s="176"/>
      <c r="L20" s="157" t="s">
        <v>94</v>
      </c>
      <c r="M20" s="157"/>
      <c r="N20" s="157"/>
      <c r="O20" s="65">
        <v>43060</v>
      </c>
      <c r="P20" s="66" t="s">
        <v>143</v>
      </c>
      <c r="Q20" s="66" t="s">
        <v>144</v>
      </c>
      <c r="R20" s="65"/>
      <c r="S20" s="66"/>
      <c r="T20" s="66"/>
      <c r="U20" s="67"/>
      <c r="V20" s="68"/>
      <c r="X20" s="69">
        <f t="shared" si="3"/>
        <v>43060</v>
      </c>
    </row>
    <row r="21" spans="1:24" ht="80" customHeight="1" x14ac:dyDescent="0.15">
      <c r="A21" s="64">
        <f t="shared" si="2"/>
        <v>16</v>
      </c>
      <c r="B21" s="112" t="s">
        <v>69</v>
      </c>
      <c r="C21" s="117"/>
      <c r="D21" s="117"/>
      <c r="E21" s="117"/>
      <c r="F21" s="119"/>
      <c r="G21" s="171" t="s">
        <v>152</v>
      </c>
      <c r="H21" s="172"/>
      <c r="I21" s="172"/>
      <c r="J21" s="172"/>
      <c r="K21" s="173"/>
      <c r="L21" s="157" t="s">
        <v>95</v>
      </c>
      <c r="M21" s="157"/>
      <c r="N21" s="157"/>
      <c r="O21" s="65">
        <v>43060</v>
      </c>
      <c r="P21" s="66" t="s">
        <v>143</v>
      </c>
      <c r="Q21" s="66" t="s">
        <v>144</v>
      </c>
      <c r="R21" s="65"/>
      <c r="S21" s="66"/>
      <c r="T21" s="66"/>
      <c r="U21" s="67"/>
      <c r="V21" s="68"/>
      <c r="X21" s="69">
        <f t="shared" si="3"/>
        <v>43060</v>
      </c>
    </row>
    <row r="22" spans="1:24" ht="80" customHeight="1" x14ac:dyDescent="0.15">
      <c r="A22" s="64">
        <f t="shared" si="2"/>
        <v>17</v>
      </c>
      <c r="B22" s="112" t="s">
        <v>69</v>
      </c>
      <c r="C22" s="117"/>
      <c r="D22" s="117"/>
      <c r="E22" s="117"/>
      <c r="F22" s="119"/>
      <c r="G22" s="177"/>
      <c r="H22" s="178"/>
      <c r="I22" s="178"/>
      <c r="J22" s="178"/>
      <c r="K22" s="179"/>
      <c r="L22" s="157" t="s">
        <v>153</v>
      </c>
      <c r="M22" s="157"/>
      <c r="N22" s="157"/>
      <c r="O22" s="65">
        <v>43060</v>
      </c>
      <c r="P22" s="66" t="s">
        <v>143</v>
      </c>
      <c r="Q22" s="66" t="s">
        <v>144</v>
      </c>
      <c r="R22" s="65"/>
      <c r="S22" s="66"/>
      <c r="T22" s="66"/>
      <c r="U22" s="67"/>
      <c r="V22" s="68"/>
      <c r="X22" s="69">
        <f t="shared" si="3"/>
        <v>43060</v>
      </c>
    </row>
    <row r="23" spans="1:24" ht="80" customHeight="1" x14ac:dyDescent="0.15">
      <c r="A23" s="64">
        <f t="shared" si="2"/>
        <v>18</v>
      </c>
      <c r="B23" s="112" t="s">
        <v>69</v>
      </c>
      <c r="C23" s="117"/>
      <c r="D23" s="117"/>
      <c r="E23" s="115"/>
      <c r="F23" s="118"/>
      <c r="G23" s="174"/>
      <c r="H23" s="175"/>
      <c r="I23" s="175"/>
      <c r="J23" s="175"/>
      <c r="K23" s="176"/>
      <c r="L23" s="157" t="s">
        <v>96</v>
      </c>
      <c r="M23" s="157"/>
      <c r="N23" s="157"/>
      <c r="O23" s="65">
        <v>43060</v>
      </c>
      <c r="P23" s="66" t="s">
        <v>143</v>
      </c>
      <c r="Q23" s="66" t="s">
        <v>144</v>
      </c>
      <c r="R23" s="65"/>
      <c r="S23" s="66"/>
      <c r="T23" s="66"/>
      <c r="U23" s="67"/>
      <c r="V23" s="68"/>
      <c r="X23" s="69">
        <f t="shared" si="3"/>
        <v>43060</v>
      </c>
    </row>
    <row r="24" spans="1:24" ht="80" customHeight="1" x14ac:dyDescent="0.15">
      <c r="A24" s="64">
        <f t="shared" si="2"/>
        <v>19</v>
      </c>
      <c r="B24" s="112" t="s">
        <v>69</v>
      </c>
      <c r="C24" s="117"/>
      <c r="D24" s="117"/>
      <c r="E24" s="113" t="s">
        <v>98</v>
      </c>
      <c r="F24" s="116" t="s">
        <v>89</v>
      </c>
      <c r="G24" s="171" t="s">
        <v>80</v>
      </c>
      <c r="H24" s="172"/>
      <c r="I24" s="172"/>
      <c r="J24" s="172"/>
      <c r="K24" s="173"/>
      <c r="L24" s="157" t="s">
        <v>90</v>
      </c>
      <c r="M24" s="157"/>
      <c r="N24" s="157"/>
      <c r="O24" s="65">
        <v>43060</v>
      </c>
      <c r="P24" s="66" t="s">
        <v>143</v>
      </c>
      <c r="Q24" s="66" t="s">
        <v>144</v>
      </c>
      <c r="R24" s="65"/>
      <c r="S24" s="66"/>
      <c r="T24" s="66"/>
      <c r="U24" s="67"/>
      <c r="V24" s="68"/>
      <c r="X24" s="69">
        <f t="shared" si="3"/>
        <v>43060</v>
      </c>
    </row>
    <row r="25" spans="1:24" ht="80" customHeight="1" x14ac:dyDescent="0.15">
      <c r="A25" s="64">
        <f t="shared" si="2"/>
        <v>20</v>
      </c>
      <c r="B25" s="112" t="s">
        <v>69</v>
      </c>
      <c r="C25" s="117"/>
      <c r="D25" s="117"/>
      <c r="E25" s="117"/>
      <c r="F25" s="119"/>
      <c r="G25" s="174"/>
      <c r="H25" s="175"/>
      <c r="I25" s="175"/>
      <c r="J25" s="175"/>
      <c r="K25" s="176"/>
      <c r="L25" s="157" t="s">
        <v>99</v>
      </c>
      <c r="M25" s="157"/>
      <c r="N25" s="157"/>
      <c r="O25" s="65">
        <v>43060</v>
      </c>
      <c r="P25" s="66" t="s">
        <v>143</v>
      </c>
      <c r="Q25" s="66" t="s">
        <v>144</v>
      </c>
      <c r="R25" s="65"/>
      <c r="S25" s="66"/>
      <c r="T25" s="66"/>
      <c r="U25" s="67"/>
      <c r="V25" s="68"/>
      <c r="X25" s="69">
        <f t="shared" si="3"/>
        <v>43060</v>
      </c>
    </row>
    <row r="26" spans="1:24" ht="80" customHeight="1" x14ac:dyDescent="0.15">
      <c r="A26" s="64">
        <f t="shared" si="2"/>
        <v>21</v>
      </c>
      <c r="B26" s="112" t="s">
        <v>69</v>
      </c>
      <c r="C26" s="117"/>
      <c r="D26" s="117"/>
      <c r="E26" s="117"/>
      <c r="F26" s="119"/>
      <c r="G26" s="171" t="s">
        <v>154</v>
      </c>
      <c r="H26" s="172"/>
      <c r="I26" s="172"/>
      <c r="J26" s="172"/>
      <c r="K26" s="173"/>
      <c r="L26" s="157" t="s">
        <v>95</v>
      </c>
      <c r="M26" s="157"/>
      <c r="N26" s="157"/>
      <c r="O26" s="65">
        <v>43060</v>
      </c>
      <c r="P26" s="66" t="s">
        <v>143</v>
      </c>
      <c r="Q26" s="66" t="s">
        <v>144</v>
      </c>
      <c r="R26" s="65"/>
      <c r="S26" s="66"/>
      <c r="T26" s="66"/>
      <c r="U26" s="67"/>
      <c r="V26" s="68"/>
      <c r="X26" s="69">
        <f t="shared" si="3"/>
        <v>43060</v>
      </c>
    </row>
    <row r="27" spans="1:24" ht="80" customHeight="1" x14ac:dyDescent="0.15">
      <c r="A27" s="64">
        <f t="shared" si="2"/>
        <v>22</v>
      </c>
      <c r="B27" s="112" t="s">
        <v>69</v>
      </c>
      <c r="C27" s="117"/>
      <c r="D27" s="117"/>
      <c r="E27" s="117"/>
      <c r="F27" s="119"/>
      <c r="G27" s="177"/>
      <c r="H27" s="178"/>
      <c r="I27" s="178"/>
      <c r="J27" s="178"/>
      <c r="K27" s="179"/>
      <c r="L27" s="157" t="s">
        <v>153</v>
      </c>
      <c r="M27" s="157"/>
      <c r="N27" s="157"/>
      <c r="O27" s="65">
        <v>43060</v>
      </c>
      <c r="P27" s="66" t="s">
        <v>143</v>
      </c>
      <c r="Q27" s="66" t="s">
        <v>144</v>
      </c>
      <c r="R27" s="65"/>
      <c r="S27" s="66"/>
      <c r="T27" s="66"/>
      <c r="U27" s="67"/>
      <c r="V27" s="68"/>
      <c r="X27" s="69">
        <f t="shared" si="3"/>
        <v>43060</v>
      </c>
    </row>
    <row r="28" spans="1:24" ht="80" customHeight="1" x14ac:dyDescent="0.15">
      <c r="A28" s="64">
        <f t="shared" si="2"/>
        <v>23</v>
      </c>
      <c r="B28" s="112" t="s">
        <v>69</v>
      </c>
      <c r="C28" s="117"/>
      <c r="D28" s="117"/>
      <c r="E28" s="115"/>
      <c r="F28" s="118"/>
      <c r="G28" s="174"/>
      <c r="H28" s="175"/>
      <c r="I28" s="175"/>
      <c r="J28" s="175"/>
      <c r="K28" s="176"/>
      <c r="L28" s="157" t="s">
        <v>96</v>
      </c>
      <c r="M28" s="157"/>
      <c r="N28" s="157"/>
      <c r="O28" s="65">
        <v>43060</v>
      </c>
      <c r="P28" s="66" t="s">
        <v>143</v>
      </c>
      <c r="Q28" s="66" t="s">
        <v>144</v>
      </c>
      <c r="R28" s="65"/>
      <c r="S28" s="66"/>
      <c r="T28" s="66"/>
      <c r="U28" s="67"/>
      <c r="V28" s="68"/>
      <c r="X28" s="69">
        <f t="shared" si="3"/>
        <v>43060</v>
      </c>
    </row>
    <row r="29" spans="1:24" ht="80" customHeight="1" x14ac:dyDescent="0.15">
      <c r="A29" s="64">
        <f t="shared" si="2"/>
        <v>24</v>
      </c>
      <c r="B29" s="112" t="s">
        <v>69</v>
      </c>
      <c r="C29" s="117"/>
      <c r="D29" s="117"/>
      <c r="E29" s="113" t="s">
        <v>106</v>
      </c>
      <c r="F29" s="116" t="s">
        <v>89</v>
      </c>
      <c r="G29" s="154" t="s">
        <v>80</v>
      </c>
      <c r="H29" s="155"/>
      <c r="I29" s="155"/>
      <c r="J29" s="155"/>
      <c r="K29" s="156"/>
      <c r="L29" s="157" t="s">
        <v>90</v>
      </c>
      <c r="M29" s="157"/>
      <c r="N29" s="157"/>
      <c r="O29" s="65">
        <v>43060</v>
      </c>
      <c r="P29" s="66" t="s">
        <v>143</v>
      </c>
      <c r="Q29" s="66" t="s">
        <v>144</v>
      </c>
      <c r="R29" s="65"/>
      <c r="S29" s="66"/>
      <c r="T29" s="66"/>
      <c r="U29" s="67"/>
      <c r="V29" s="68"/>
      <c r="X29" s="69">
        <f t="shared" si="3"/>
        <v>43060</v>
      </c>
    </row>
    <row r="30" spans="1:24" ht="110" customHeight="1" x14ac:dyDescent="0.15">
      <c r="A30" s="64">
        <f t="shared" si="2"/>
        <v>25</v>
      </c>
      <c r="B30" s="112" t="s">
        <v>69</v>
      </c>
      <c r="C30" s="117"/>
      <c r="D30" s="117"/>
      <c r="E30" s="117"/>
      <c r="F30" s="119"/>
      <c r="G30" s="154" t="s">
        <v>100</v>
      </c>
      <c r="H30" s="155"/>
      <c r="I30" s="155"/>
      <c r="J30" s="155"/>
      <c r="K30" s="156"/>
      <c r="L30" s="157" t="s">
        <v>151</v>
      </c>
      <c r="M30" s="157"/>
      <c r="N30" s="157"/>
      <c r="O30" s="65">
        <v>43060</v>
      </c>
      <c r="P30" s="66" t="s">
        <v>143</v>
      </c>
      <c r="Q30" s="66" t="s">
        <v>144</v>
      </c>
      <c r="R30" s="65"/>
      <c r="S30" s="66"/>
      <c r="T30" s="66"/>
      <c r="U30" s="67"/>
      <c r="V30" s="68"/>
      <c r="X30" s="69">
        <f t="shared" si="3"/>
        <v>43060</v>
      </c>
    </row>
    <row r="31" spans="1:24" ht="80" customHeight="1" x14ac:dyDescent="0.15">
      <c r="A31" s="64">
        <f t="shared" si="2"/>
        <v>26</v>
      </c>
      <c r="B31" s="112" t="s">
        <v>69</v>
      </c>
      <c r="C31" s="117"/>
      <c r="D31" s="117"/>
      <c r="E31" s="117"/>
      <c r="F31" s="119"/>
      <c r="G31" s="154" t="s">
        <v>101</v>
      </c>
      <c r="H31" s="155"/>
      <c r="I31" s="155"/>
      <c r="J31" s="155"/>
      <c r="K31" s="156"/>
      <c r="L31" s="157" t="s">
        <v>102</v>
      </c>
      <c r="M31" s="157"/>
      <c r="N31" s="157"/>
      <c r="O31" s="65">
        <v>43060</v>
      </c>
      <c r="P31" s="66" t="s">
        <v>143</v>
      </c>
      <c r="Q31" s="66" t="s">
        <v>144</v>
      </c>
      <c r="R31" s="65"/>
      <c r="S31" s="66"/>
      <c r="T31" s="66"/>
      <c r="U31" s="67"/>
      <c r="V31" s="68"/>
      <c r="X31" s="69">
        <f t="shared" si="3"/>
        <v>43060</v>
      </c>
    </row>
    <row r="32" spans="1:24" ht="80" customHeight="1" x14ac:dyDescent="0.15">
      <c r="A32" s="64">
        <f t="shared" si="2"/>
        <v>27</v>
      </c>
      <c r="B32" s="112" t="s">
        <v>69</v>
      </c>
      <c r="C32" s="117"/>
      <c r="D32" s="117"/>
      <c r="E32" s="115"/>
      <c r="F32" s="118"/>
      <c r="G32" s="154" t="s">
        <v>103</v>
      </c>
      <c r="H32" s="155"/>
      <c r="I32" s="155"/>
      <c r="J32" s="155"/>
      <c r="K32" s="156"/>
      <c r="L32" s="157" t="s">
        <v>119</v>
      </c>
      <c r="M32" s="157"/>
      <c r="N32" s="157"/>
      <c r="O32" s="65">
        <v>43060</v>
      </c>
      <c r="P32" s="66" t="s">
        <v>143</v>
      </c>
      <c r="Q32" s="66" t="s">
        <v>144</v>
      </c>
      <c r="R32" s="65"/>
      <c r="S32" s="66"/>
      <c r="T32" s="66"/>
      <c r="U32" s="67"/>
      <c r="V32" s="68"/>
      <c r="X32" s="69">
        <f t="shared" si="3"/>
        <v>43060</v>
      </c>
    </row>
    <row r="33" spans="1:24" ht="80" customHeight="1" x14ac:dyDescent="0.15">
      <c r="A33" s="64">
        <f t="shared" si="2"/>
        <v>28</v>
      </c>
      <c r="B33" s="112" t="s">
        <v>69</v>
      </c>
      <c r="C33" s="117"/>
      <c r="D33" s="117"/>
      <c r="E33" s="113" t="s">
        <v>105</v>
      </c>
      <c r="F33" s="116" t="s">
        <v>89</v>
      </c>
      <c r="G33" s="154" t="s">
        <v>107</v>
      </c>
      <c r="H33" s="155"/>
      <c r="I33" s="155"/>
      <c r="J33" s="155"/>
      <c r="K33" s="156"/>
      <c r="L33" s="157" t="s">
        <v>104</v>
      </c>
      <c r="M33" s="157"/>
      <c r="N33" s="157"/>
      <c r="O33" s="65">
        <v>43060</v>
      </c>
      <c r="P33" s="66" t="s">
        <v>143</v>
      </c>
      <c r="Q33" s="66" t="s">
        <v>144</v>
      </c>
      <c r="R33" s="65"/>
      <c r="S33" s="66"/>
      <c r="T33" s="66"/>
      <c r="U33" s="67"/>
      <c r="V33" s="68"/>
      <c r="X33" s="69">
        <f t="shared" si="3"/>
        <v>43060</v>
      </c>
    </row>
    <row r="34" spans="1:24" ht="80" customHeight="1" x14ac:dyDescent="0.15">
      <c r="A34" s="64">
        <f t="shared" si="2"/>
        <v>29</v>
      </c>
      <c r="B34" s="112" t="s">
        <v>69</v>
      </c>
      <c r="C34" s="117"/>
      <c r="D34" s="117"/>
      <c r="E34" s="117"/>
      <c r="F34" s="119"/>
      <c r="G34" s="171" t="s">
        <v>155</v>
      </c>
      <c r="H34" s="172"/>
      <c r="I34" s="172"/>
      <c r="J34" s="172"/>
      <c r="K34" s="173"/>
      <c r="L34" s="157" t="s">
        <v>95</v>
      </c>
      <c r="M34" s="157"/>
      <c r="N34" s="157"/>
      <c r="O34" s="65">
        <v>43060</v>
      </c>
      <c r="P34" s="66" t="s">
        <v>143</v>
      </c>
      <c r="Q34" s="66" t="s">
        <v>144</v>
      </c>
      <c r="R34" s="65"/>
      <c r="S34" s="66"/>
      <c r="T34" s="66"/>
      <c r="U34" s="67"/>
      <c r="V34" s="68"/>
      <c r="X34" s="69">
        <f t="shared" si="3"/>
        <v>43060</v>
      </c>
    </row>
    <row r="35" spans="1:24" ht="80" customHeight="1" x14ac:dyDescent="0.15">
      <c r="A35" s="64">
        <f t="shared" si="2"/>
        <v>30</v>
      </c>
      <c r="B35" s="112" t="s">
        <v>69</v>
      </c>
      <c r="C35" s="117"/>
      <c r="D35" s="117"/>
      <c r="E35" s="117"/>
      <c r="F35" s="119"/>
      <c r="G35" s="177"/>
      <c r="H35" s="178"/>
      <c r="I35" s="178"/>
      <c r="J35" s="178"/>
      <c r="K35" s="179"/>
      <c r="L35" s="157" t="s">
        <v>153</v>
      </c>
      <c r="M35" s="157"/>
      <c r="N35" s="157"/>
      <c r="O35" s="65">
        <v>43060</v>
      </c>
      <c r="P35" s="66" t="s">
        <v>143</v>
      </c>
      <c r="Q35" s="66" t="s">
        <v>144</v>
      </c>
      <c r="R35" s="65"/>
      <c r="S35" s="66"/>
      <c r="T35" s="66"/>
      <c r="U35" s="67"/>
      <c r="V35" s="68"/>
      <c r="X35" s="69">
        <f t="shared" si="3"/>
        <v>43060</v>
      </c>
    </row>
    <row r="36" spans="1:24" ht="80" customHeight="1" x14ac:dyDescent="0.15">
      <c r="A36" s="64">
        <f t="shared" si="2"/>
        <v>31</v>
      </c>
      <c r="B36" s="112" t="s">
        <v>69</v>
      </c>
      <c r="C36" s="117"/>
      <c r="D36" s="117"/>
      <c r="E36" s="115"/>
      <c r="F36" s="118"/>
      <c r="G36" s="174"/>
      <c r="H36" s="175"/>
      <c r="I36" s="175"/>
      <c r="J36" s="175"/>
      <c r="K36" s="176"/>
      <c r="L36" s="157" t="s">
        <v>96</v>
      </c>
      <c r="M36" s="157"/>
      <c r="N36" s="157"/>
      <c r="O36" s="65">
        <v>43060</v>
      </c>
      <c r="P36" s="66" t="s">
        <v>143</v>
      </c>
      <c r="Q36" s="66" t="s">
        <v>144</v>
      </c>
      <c r="R36" s="65"/>
      <c r="S36" s="66"/>
      <c r="T36" s="66"/>
      <c r="U36" s="67"/>
      <c r="V36" s="68"/>
      <c r="X36" s="69">
        <f t="shared" si="3"/>
        <v>43060</v>
      </c>
    </row>
    <row r="37" spans="1:24" ht="80" customHeight="1" x14ac:dyDescent="0.15">
      <c r="A37" s="64">
        <f t="shared" si="2"/>
        <v>32</v>
      </c>
      <c r="B37" s="112" t="s">
        <v>69</v>
      </c>
      <c r="C37" s="117"/>
      <c r="D37" s="117"/>
      <c r="E37" s="113" t="s">
        <v>108</v>
      </c>
      <c r="F37" s="116" t="s">
        <v>89</v>
      </c>
      <c r="G37" s="154" t="s">
        <v>109</v>
      </c>
      <c r="H37" s="155"/>
      <c r="I37" s="155"/>
      <c r="J37" s="155"/>
      <c r="K37" s="156"/>
      <c r="L37" s="157" t="s">
        <v>110</v>
      </c>
      <c r="M37" s="157"/>
      <c r="N37" s="157"/>
      <c r="O37" s="65">
        <v>43060</v>
      </c>
      <c r="P37" s="66" t="s">
        <v>143</v>
      </c>
      <c r="Q37" s="66" t="s">
        <v>144</v>
      </c>
      <c r="R37" s="65"/>
      <c r="S37" s="66"/>
      <c r="T37" s="66"/>
      <c r="U37" s="67"/>
      <c r="V37" s="68"/>
      <c r="X37" s="69">
        <f t="shared" si="3"/>
        <v>43060</v>
      </c>
    </row>
    <row r="38" spans="1:24" ht="80" customHeight="1" x14ac:dyDescent="0.15">
      <c r="A38" s="64">
        <f t="shared" si="2"/>
        <v>33</v>
      </c>
      <c r="B38" s="112" t="s">
        <v>69</v>
      </c>
      <c r="C38" s="113" t="s">
        <v>112</v>
      </c>
      <c r="D38" s="113"/>
      <c r="E38" s="113"/>
      <c r="F38" s="120" t="s">
        <v>113</v>
      </c>
      <c r="G38" s="171" t="s">
        <v>114</v>
      </c>
      <c r="H38" s="172"/>
      <c r="I38" s="172"/>
      <c r="J38" s="172"/>
      <c r="K38" s="173"/>
      <c r="L38" s="157" t="s">
        <v>115</v>
      </c>
      <c r="M38" s="157"/>
      <c r="N38" s="157"/>
      <c r="O38" s="65">
        <v>43060</v>
      </c>
      <c r="P38" s="66" t="s">
        <v>143</v>
      </c>
      <c r="Q38" s="66" t="s">
        <v>144</v>
      </c>
      <c r="R38" s="65"/>
      <c r="S38" s="66"/>
      <c r="T38" s="66"/>
      <c r="U38" s="67"/>
      <c r="V38" s="68"/>
      <c r="X38" s="69">
        <f t="shared" si="3"/>
        <v>43060</v>
      </c>
    </row>
    <row r="39" spans="1:24" ht="20" customHeight="1" x14ac:dyDescent="0.15">
      <c r="A39" s="70"/>
      <c r="B39" s="71"/>
      <c r="C39" s="72"/>
      <c r="D39" s="72"/>
      <c r="E39" s="72"/>
      <c r="F39" s="73"/>
      <c r="G39" s="180"/>
      <c r="H39" s="181"/>
      <c r="I39" s="181"/>
      <c r="J39" s="181"/>
      <c r="K39" s="182"/>
      <c r="L39" s="183"/>
      <c r="M39" s="184"/>
      <c r="N39" s="185"/>
      <c r="O39" s="74"/>
      <c r="P39" s="75"/>
      <c r="Q39" s="75"/>
      <c r="R39" s="76"/>
      <c r="S39" s="77"/>
      <c r="T39" s="77"/>
      <c r="U39" s="78"/>
      <c r="V39" s="68"/>
      <c r="X39" s="69"/>
    </row>
    <row r="42" spans="1:24" x14ac:dyDescent="0.15">
      <c r="O42" s="80"/>
    </row>
    <row r="43" spans="1:24" x14ac:dyDescent="0.15">
      <c r="O43" s="80"/>
    </row>
    <row r="44" spans="1:24" x14ac:dyDescent="0.15">
      <c r="O44" s="80"/>
    </row>
    <row r="45" spans="1:24" x14ac:dyDescent="0.15">
      <c r="O45" s="80"/>
    </row>
    <row r="46" spans="1:24" x14ac:dyDescent="0.15">
      <c r="O46" s="80"/>
    </row>
    <row r="47" spans="1:24" x14ac:dyDescent="0.15">
      <c r="O47" s="80"/>
    </row>
    <row r="48" spans="1:24" x14ac:dyDescent="0.15">
      <c r="O48" s="80"/>
    </row>
    <row r="49" spans="15:15" x14ac:dyDescent="0.15">
      <c r="O49" s="80"/>
    </row>
    <row r="52" spans="15:15" x14ac:dyDescent="0.15">
      <c r="O52" s="80"/>
    </row>
  </sheetData>
  <sheetProtection selectLockedCells="1" selectUnlockedCells="1"/>
  <mergeCells count="85">
    <mergeCell ref="G38:K38"/>
    <mergeCell ref="L38:N38"/>
    <mergeCell ref="G39:K39"/>
    <mergeCell ref="L39:N39"/>
    <mergeCell ref="D4:D5"/>
    <mergeCell ref="E4:E5"/>
    <mergeCell ref="G37:K37"/>
    <mergeCell ref="L37:N37"/>
    <mergeCell ref="G35:K35"/>
    <mergeCell ref="L35:N35"/>
    <mergeCell ref="G36:K36"/>
    <mergeCell ref="L36:N36"/>
    <mergeCell ref="G32:K32"/>
    <mergeCell ref="L32:N32"/>
    <mergeCell ref="G33:K33"/>
    <mergeCell ref="L33:N33"/>
    <mergeCell ref="G34:K34"/>
    <mergeCell ref="L34:N34"/>
    <mergeCell ref="G29:K29"/>
    <mergeCell ref="L29:N29"/>
    <mergeCell ref="G30:K30"/>
    <mergeCell ref="L30:N30"/>
    <mergeCell ref="G31:K31"/>
    <mergeCell ref="L31:N31"/>
    <mergeCell ref="G26:K26"/>
    <mergeCell ref="L26:N26"/>
    <mergeCell ref="G27:K27"/>
    <mergeCell ref="L27:N27"/>
    <mergeCell ref="G28:K28"/>
    <mergeCell ref="L28:N28"/>
    <mergeCell ref="G23:K23"/>
    <mergeCell ref="L23:N23"/>
    <mergeCell ref="G24:K24"/>
    <mergeCell ref="L24:N24"/>
    <mergeCell ref="G25:K25"/>
    <mergeCell ref="L25:N25"/>
    <mergeCell ref="G20:K20"/>
    <mergeCell ref="L20:N20"/>
    <mergeCell ref="G21:K21"/>
    <mergeCell ref="L21:N21"/>
    <mergeCell ref="G22:K22"/>
    <mergeCell ref="L22:N22"/>
    <mergeCell ref="G17:K17"/>
    <mergeCell ref="L17:N17"/>
    <mergeCell ref="G18:K18"/>
    <mergeCell ref="L18:N18"/>
    <mergeCell ref="G19:K19"/>
    <mergeCell ref="L19:N19"/>
    <mergeCell ref="G14:K14"/>
    <mergeCell ref="L14:N14"/>
    <mergeCell ref="G15:K15"/>
    <mergeCell ref="L15:N15"/>
    <mergeCell ref="G16:K16"/>
    <mergeCell ref="L16:N16"/>
    <mergeCell ref="G11:K11"/>
    <mergeCell ref="L11:N11"/>
    <mergeCell ref="G12:K12"/>
    <mergeCell ref="L12:N12"/>
    <mergeCell ref="G13:K13"/>
    <mergeCell ref="L13:N13"/>
    <mergeCell ref="G8:K8"/>
    <mergeCell ref="L8:N8"/>
    <mergeCell ref="G9:K9"/>
    <mergeCell ref="L9:N9"/>
    <mergeCell ref="G10:K10"/>
    <mergeCell ref="L10:N10"/>
    <mergeCell ref="O4:Q4"/>
    <mergeCell ref="R4:T4"/>
    <mergeCell ref="U4:U5"/>
    <mergeCell ref="G6:K6"/>
    <mergeCell ref="L6:N6"/>
    <mergeCell ref="G7:K7"/>
    <mergeCell ref="L7:N7"/>
    <mergeCell ref="A4:A5"/>
    <mergeCell ref="B4:B5"/>
    <mergeCell ref="C4:C5"/>
    <mergeCell ref="F4:F5"/>
    <mergeCell ref="G4:K5"/>
    <mergeCell ref="L4:N5"/>
    <mergeCell ref="A1:B2"/>
    <mergeCell ref="I1:I2"/>
    <mergeCell ref="C1:E1"/>
    <mergeCell ref="C2:E2"/>
    <mergeCell ref="F1:H1"/>
    <mergeCell ref="F2:H2"/>
  </mergeCells>
  <phoneticPr fontId="21"/>
  <pageMargins left="0.19685039370078741" right="0.19685039370078741" top="0.19685039370078741" bottom="0.19685039370078741" header="0.78740157480314965" footer="0.78740157480314965"/>
  <pageSetup paperSize="9" scale="56" firstPageNumber="0" fitToHeight="0" orientation="landscape" horizontalDpi="300" verticalDpi="300" r:id="rId1"/>
  <headerFooter alignWithMargins="0">
    <oddHeader>&amp;C&amp;"Times New Roman,標準"&amp;12&amp;A</oddHeader>
    <oddFooter>&amp;C&amp;"Times New Roman,標準"&amp;12ページ &amp;P</oddFooter>
  </headerFooter>
  <colBreaks count="1" manualBreakCount="1">
    <brk id="21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28"/>
  <sheetViews>
    <sheetView workbookViewId="0">
      <selection sqref="A1:B2"/>
    </sheetView>
  </sheetViews>
  <sheetFormatPr baseColWidth="12" defaultColWidth="10.796875" defaultRowHeight="14" x14ac:dyDescent="0.15"/>
  <cols>
    <col min="1" max="1" width="5.19921875" style="79" customWidth="1"/>
    <col min="2" max="2" width="6.3984375" style="79" customWidth="1"/>
    <col min="3" max="5" width="15.796875" style="48" customWidth="1"/>
    <col min="6" max="6" width="35" style="48" customWidth="1"/>
    <col min="7" max="8" width="9.59765625" style="48" customWidth="1"/>
    <col min="9" max="9" width="9.796875" style="48" customWidth="1"/>
    <col min="10" max="10" width="8.796875" style="48" customWidth="1"/>
    <col min="11" max="11" width="11.796875" style="48" customWidth="1"/>
    <col min="12" max="12" width="9.19921875" style="48" customWidth="1"/>
    <col min="13" max="13" width="22.19921875" style="48" customWidth="1"/>
    <col min="14" max="14" width="13.19921875" style="48" customWidth="1"/>
    <col min="15" max="15" width="12.796875" style="48" bestFit="1" customWidth="1"/>
    <col min="16" max="16" width="7" style="48" bestFit="1" customWidth="1"/>
    <col min="17" max="17" width="9.796875" style="48" customWidth="1"/>
    <col min="18" max="18" width="12.796875" style="48" bestFit="1" customWidth="1"/>
    <col min="19" max="19" width="7" style="48" bestFit="1" customWidth="1"/>
    <col min="20" max="20" width="10.796875" style="48" customWidth="1"/>
    <col min="21" max="21" width="35" style="48" customWidth="1"/>
    <col min="22" max="23" width="10.796875" style="48"/>
    <col min="24" max="24" width="13.796875" style="48" bestFit="1" customWidth="1"/>
    <col min="25" max="16384" width="10.796875" style="48"/>
  </cols>
  <sheetData>
    <row r="1" spans="1:61" x14ac:dyDescent="0.15">
      <c r="A1" s="144" t="s">
        <v>21</v>
      </c>
      <c r="B1" s="144"/>
      <c r="C1" s="146" t="s">
        <v>22</v>
      </c>
      <c r="D1" s="147"/>
      <c r="E1" s="147"/>
      <c r="F1" s="150"/>
      <c r="G1" s="151"/>
      <c r="H1" s="152"/>
      <c r="I1" s="145" t="s">
        <v>23</v>
      </c>
      <c r="J1" s="41" t="s">
        <v>24</v>
      </c>
      <c r="K1" s="42">
        <v>43060</v>
      </c>
      <c r="L1" s="41" t="s">
        <v>25</v>
      </c>
      <c r="M1" s="43" t="s">
        <v>17</v>
      </c>
      <c r="N1" s="44" t="s">
        <v>26</v>
      </c>
      <c r="O1" s="45" t="s">
        <v>8</v>
      </c>
      <c r="P1" s="46" t="s">
        <v>27</v>
      </c>
      <c r="Q1" s="46" t="s">
        <v>9</v>
      </c>
      <c r="R1" s="46" t="s">
        <v>28</v>
      </c>
      <c r="S1" s="46" t="s">
        <v>29</v>
      </c>
      <c r="T1" s="46" t="s">
        <v>30</v>
      </c>
      <c r="U1" s="47" t="s">
        <v>31</v>
      </c>
      <c r="X1" s="49" t="s">
        <v>32</v>
      </c>
      <c r="Y1" s="50">
        <f>IF(AND(SUM($Y$2:Y$2)=$O$2),1,0)</f>
        <v>1</v>
      </c>
      <c r="Z1" s="50">
        <f>IF(AND(SUM($Y$2:Z$2)=$O$2),1,0)</f>
        <v>1</v>
      </c>
      <c r="AA1" s="50">
        <f>IF(AND(SUM($Y$2:AA$2)=$O$2),1,0)</f>
        <v>1</v>
      </c>
      <c r="AB1" s="50">
        <f>IF(AND(SUM($Y$2:AB$2)=$O$2),1,0)</f>
        <v>1</v>
      </c>
      <c r="AC1" s="50">
        <f>IF(AND(SUM($Y$2:AC$2)=$O$2),1,0)</f>
        <v>1</v>
      </c>
      <c r="AD1" s="50">
        <f>IF(AND(SUM($Y$2:AD$2)=$O$2),1,0)</f>
        <v>1</v>
      </c>
      <c r="AE1" s="50">
        <f>IF(AND(SUM($Y$2:AE$2)=$O$2),1,0)</f>
        <v>1</v>
      </c>
      <c r="AF1" s="50">
        <f>IF(AND(SUM($Y$2:AF$2)=$O$2),1,0)</f>
        <v>1</v>
      </c>
      <c r="AG1" s="50">
        <f>IF(AND(SUM($Y$2:AG$2)=$O$2),1,0)</f>
        <v>1</v>
      </c>
      <c r="AH1" s="50">
        <f>IF(AND(SUM($Y$2:AH$2)=$O$2),1,0)</f>
        <v>1</v>
      </c>
      <c r="AI1" s="50">
        <f>IF(AND(SUM($Y$2:AI$2)=$O$2),1,0)</f>
        <v>1</v>
      </c>
      <c r="AJ1" s="50">
        <f>IF(AND(SUM($Y$2:AJ$2)=$O$2),1,0)</f>
        <v>1</v>
      </c>
      <c r="AK1" s="50">
        <f>IF(AND(SUM($Y$2:AK$2)=$O$2),1,0)</f>
        <v>1</v>
      </c>
      <c r="AL1" s="50">
        <f>IF(AND(SUM($Y$2:AL$2)=$O$2),1,0)</f>
        <v>1</v>
      </c>
      <c r="AM1" s="50">
        <f>IF(AND(SUM($Y$2:AM$2)=$O$2),1,0)</f>
        <v>1</v>
      </c>
      <c r="AN1" s="50">
        <f>IF(AND(SUM($Y$2:AN$2)=$O$2),1,0)</f>
        <v>1</v>
      </c>
      <c r="AO1" s="50">
        <f>IF(AND(SUM($Y$2:AO$2)=$O$2),1,0)</f>
        <v>1</v>
      </c>
      <c r="AP1" s="50">
        <f>IF(AND(SUM($Y$2:AP$2)=$O$2),1,0)</f>
        <v>1</v>
      </c>
      <c r="AQ1" s="50">
        <f>IF(AND(SUM($Y$2:AQ$2)=$O$2),1,0)</f>
        <v>1</v>
      </c>
      <c r="AR1" s="50">
        <f>IF(AND(SUM($Y$2:AR$2)=$O$2),1,0)</f>
        <v>1</v>
      </c>
      <c r="AS1" s="50">
        <f>IF(AND(SUM($Y$2:AS$2)=$O$2),1,0)</f>
        <v>1</v>
      </c>
      <c r="AT1" s="50">
        <f>IF(AND(SUM($Y$2:AT$2)=$O$2),1,0)</f>
        <v>1</v>
      </c>
      <c r="AU1" s="50">
        <f>IF(AND(SUM($Y$2:AU$2)=$O$2),1,0)</f>
        <v>1</v>
      </c>
      <c r="AV1" s="50">
        <f>IF(AND(SUM($Y$2:AV$2)=$O$2),1,0)</f>
        <v>1</v>
      </c>
      <c r="AW1" s="50">
        <f>IF(AND(SUM($Y$2:AW$2)=$O$2),1,0)</f>
        <v>1</v>
      </c>
      <c r="AX1" s="50">
        <f>IF(AND(SUM($Y$2:AX$2)=$O$2),1,0)</f>
        <v>1</v>
      </c>
      <c r="AY1" s="50">
        <f>IF(AND(SUM($Y$2:AY$2)=$O$2),1,0)</f>
        <v>1</v>
      </c>
      <c r="AZ1" s="50">
        <f>IF(AND(SUM($Y$2:AZ$2)=$O$2),1,0)</f>
        <v>1</v>
      </c>
      <c r="BA1" s="50">
        <f>IF(AND(SUM($Y$2:BA$2)=$O$2),1,0)</f>
        <v>1</v>
      </c>
      <c r="BB1" s="50">
        <f>IF(AND(SUM($Y$2:BB$2)=$O$2),1,0)</f>
        <v>1</v>
      </c>
      <c r="BC1" s="50">
        <f>IF(AND(SUM($Y$2:BC$2)=$O$2),1,0)</f>
        <v>1</v>
      </c>
      <c r="BD1" s="50">
        <f>IF(AND(SUM($Y$2:BD$2)=$O$2),1,0)</f>
        <v>1</v>
      </c>
      <c r="BE1" s="50">
        <f>IF(AND(SUM($Y$2:BE$2)=$O$2),1,0)</f>
        <v>1</v>
      </c>
      <c r="BF1" s="50">
        <f>IF(AND(SUM($Y$2:BF$2)=$O$2),1,0)</f>
        <v>1</v>
      </c>
      <c r="BG1" s="50">
        <f>IF(AND(SUM($Y$2:BG$2)=$O$2),1,0)</f>
        <v>1</v>
      </c>
      <c r="BH1" s="50">
        <f>IF(AND(SUM($Y$2:BH$2)=$O$2),1,0)</f>
        <v>1</v>
      </c>
      <c r="BI1" s="50">
        <f>IF(AND(SUM($Y$2:BI$2)=$O$2),1,0)</f>
        <v>1</v>
      </c>
    </row>
    <row r="2" spans="1:61" ht="15" x14ac:dyDescent="0.15">
      <c r="A2" s="144"/>
      <c r="B2" s="144"/>
      <c r="C2" s="148" t="s">
        <v>116</v>
      </c>
      <c r="D2" s="149"/>
      <c r="E2" s="149"/>
      <c r="F2" s="148"/>
      <c r="G2" s="149"/>
      <c r="H2" s="153"/>
      <c r="I2" s="145"/>
      <c r="J2" s="51" t="s">
        <v>33</v>
      </c>
      <c r="K2" s="52"/>
      <c r="L2" s="53" t="s">
        <v>25</v>
      </c>
      <c r="M2" s="54"/>
      <c r="N2" s="44" t="s">
        <v>34</v>
      </c>
      <c r="O2" s="55">
        <f>COUNTA(A$6:A$993)-COUNTIF(O$6:O$993,"=-")</f>
        <v>9</v>
      </c>
      <c r="P2" s="56">
        <f>COUNTA(O$6:O$993)-COUNTIF(O$6:O$993,"=-")</f>
        <v>9</v>
      </c>
      <c r="Q2" s="56">
        <f>O2-P2</f>
        <v>0</v>
      </c>
      <c r="R2" s="56">
        <f>COUNTIF(P$6:P$993,"×")</f>
        <v>0</v>
      </c>
      <c r="S2" s="56">
        <f>COUNTIF(P$6:P$993,"○")+COUNTIF(S$6:S$993,"○")</f>
        <v>9</v>
      </c>
      <c r="T2" s="56">
        <f>O2-S2</f>
        <v>0</v>
      </c>
      <c r="U2" s="57">
        <f>P2-S2</f>
        <v>0</v>
      </c>
      <c r="X2" s="49" t="s">
        <v>35</v>
      </c>
      <c r="Y2" s="50">
        <f t="shared" ref="Y2:BI2" si="0">COUNTIF($X$6:$X$992,Y3)</f>
        <v>9</v>
      </c>
      <c r="Z2" s="50">
        <f t="shared" si="0"/>
        <v>0</v>
      </c>
      <c r="AA2" s="50">
        <f t="shared" si="0"/>
        <v>0</v>
      </c>
      <c r="AB2" s="50">
        <f t="shared" si="0"/>
        <v>0</v>
      </c>
      <c r="AC2" s="50">
        <f t="shared" si="0"/>
        <v>0</v>
      </c>
      <c r="AD2" s="50">
        <f t="shared" si="0"/>
        <v>0</v>
      </c>
      <c r="AE2" s="50">
        <f t="shared" si="0"/>
        <v>0</v>
      </c>
      <c r="AF2" s="50">
        <f t="shared" si="0"/>
        <v>0</v>
      </c>
      <c r="AG2" s="50">
        <f t="shared" si="0"/>
        <v>0</v>
      </c>
      <c r="AH2" s="50">
        <f t="shared" si="0"/>
        <v>0</v>
      </c>
      <c r="AI2" s="50">
        <f t="shared" si="0"/>
        <v>0</v>
      </c>
      <c r="AJ2" s="50">
        <f t="shared" si="0"/>
        <v>0</v>
      </c>
      <c r="AK2" s="50">
        <f t="shared" si="0"/>
        <v>0</v>
      </c>
      <c r="AL2" s="50">
        <f t="shared" si="0"/>
        <v>0</v>
      </c>
      <c r="AM2" s="50">
        <f t="shared" si="0"/>
        <v>0</v>
      </c>
      <c r="AN2" s="50">
        <f t="shared" si="0"/>
        <v>0</v>
      </c>
      <c r="AO2" s="50">
        <f t="shared" si="0"/>
        <v>0</v>
      </c>
      <c r="AP2" s="50">
        <f t="shared" si="0"/>
        <v>0</v>
      </c>
      <c r="AQ2" s="50">
        <f t="shared" si="0"/>
        <v>0</v>
      </c>
      <c r="AR2" s="50">
        <f t="shared" si="0"/>
        <v>0</v>
      </c>
      <c r="AS2" s="50">
        <f t="shared" si="0"/>
        <v>0</v>
      </c>
      <c r="AT2" s="50">
        <f t="shared" si="0"/>
        <v>0</v>
      </c>
      <c r="AU2" s="50">
        <f t="shared" si="0"/>
        <v>0</v>
      </c>
      <c r="AV2" s="50">
        <f t="shared" si="0"/>
        <v>0</v>
      </c>
      <c r="AW2" s="50">
        <f t="shared" si="0"/>
        <v>0</v>
      </c>
      <c r="AX2" s="50">
        <f t="shared" si="0"/>
        <v>0</v>
      </c>
      <c r="AY2" s="50">
        <f t="shared" si="0"/>
        <v>0</v>
      </c>
      <c r="AZ2" s="50">
        <f t="shared" si="0"/>
        <v>0</v>
      </c>
      <c r="BA2" s="50">
        <f t="shared" si="0"/>
        <v>0</v>
      </c>
      <c r="BB2" s="50">
        <f t="shared" si="0"/>
        <v>0</v>
      </c>
      <c r="BC2" s="50">
        <f t="shared" si="0"/>
        <v>0</v>
      </c>
      <c r="BD2" s="50">
        <f t="shared" si="0"/>
        <v>0</v>
      </c>
      <c r="BE2" s="50">
        <f t="shared" si="0"/>
        <v>0</v>
      </c>
      <c r="BF2" s="50">
        <f t="shared" si="0"/>
        <v>0</v>
      </c>
      <c r="BG2" s="50">
        <f t="shared" si="0"/>
        <v>0</v>
      </c>
      <c r="BH2" s="50">
        <f t="shared" si="0"/>
        <v>0</v>
      </c>
      <c r="BI2" s="50">
        <f t="shared" si="0"/>
        <v>0</v>
      </c>
    </row>
    <row r="3" spans="1:61" x14ac:dyDescent="0.15">
      <c r="A3" s="58"/>
      <c r="B3" s="58"/>
      <c r="C3" s="59"/>
      <c r="D3" s="59"/>
      <c r="E3" s="59"/>
      <c r="F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X3" s="49"/>
      <c r="Y3" s="60">
        <f>MIN(O6:O992)</f>
        <v>43060</v>
      </c>
      <c r="Z3" s="60">
        <f>Y3+1</f>
        <v>43061</v>
      </c>
      <c r="AA3" s="60">
        <f t="shared" ref="AA3:BI3" si="1">Z3+1</f>
        <v>43062</v>
      </c>
      <c r="AB3" s="60">
        <f t="shared" si="1"/>
        <v>43063</v>
      </c>
      <c r="AC3" s="60">
        <f t="shared" si="1"/>
        <v>43064</v>
      </c>
      <c r="AD3" s="60">
        <f t="shared" si="1"/>
        <v>43065</v>
      </c>
      <c r="AE3" s="60">
        <f t="shared" si="1"/>
        <v>43066</v>
      </c>
      <c r="AF3" s="60">
        <f t="shared" si="1"/>
        <v>43067</v>
      </c>
      <c r="AG3" s="60">
        <f t="shared" si="1"/>
        <v>43068</v>
      </c>
      <c r="AH3" s="60">
        <f t="shared" si="1"/>
        <v>43069</v>
      </c>
      <c r="AI3" s="60">
        <f t="shared" si="1"/>
        <v>43070</v>
      </c>
      <c r="AJ3" s="60">
        <f t="shared" si="1"/>
        <v>43071</v>
      </c>
      <c r="AK3" s="60">
        <f t="shared" si="1"/>
        <v>43072</v>
      </c>
      <c r="AL3" s="60">
        <f t="shared" si="1"/>
        <v>43073</v>
      </c>
      <c r="AM3" s="60">
        <f t="shared" si="1"/>
        <v>43074</v>
      </c>
      <c r="AN3" s="60">
        <f t="shared" si="1"/>
        <v>43075</v>
      </c>
      <c r="AO3" s="60">
        <f t="shared" si="1"/>
        <v>43076</v>
      </c>
      <c r="AP3" s="60">
        <f t="shared" si="1"/>
        <v>43077</v>
      </c>
      <c r="AQ3" s="60">
        <f t="shared" si="1"/>
        <v>43078</v>
      </c>
      <c r="AR3" s="60">
        <f t="shared" si="1"/>
        <v>43079</v>
      </c>
      <c r="AS3" s="60">
        <f t="shared" si="1"/>
        <v>43080</v>
      </c>
      <c r="AT3" s="60">
        <f t="shared" si="1"/>
        <v>43081</v>
      </c>
      <c r="AU3" s="60">
        <f t="shared" si="1"/>
        <v>43082</v>
      </c>
      <c r="AV3" s="60">
        <f t="shared" si="1"/>
        <v>43083</v>
      </c>
      <c r="AW3" s="60">
        <f t="shared" si="1"/>
        <v>43084</v>
      </c>
      <c r="AX3" s="60">
        <f t="shared" si="1"/>
        <v>43085</v>
      </c>
      <c r="AY3" s="60">
        <f t="shared" si="1"/>
        <v>43086</v>
      </c>
      <c r="AZ3" s="60">
        <f t="shared" si="1"/>
        <v>43087</v>
      </c>
      <c r="BA3" s="60">
        <f t="shared" si="1"/>
        <v>43088</v>
      </c>
      <c r="BB3" s="60">
        <f t="shared" si="1"/>
        <v>43089</v>
      </c>
      <c r="BC3" s="60">
        <f t="shared" si="1"/>
        <v>43090</v>
      </c>
      <c r="BD3" s="60">
        <f t="shared" si="1"/>
        <v>43091</v>
      </c>
      <c r="BE3" s="60">
        <f t="shared" si="1"/>
        <v>43092</v>
      </c>
      <c r="BF3" s="60">
        <f t="shared" si="1"/>
        <v>43093</v>
      </c>
      <c r="BG3" s="60">
        <f t="shared" si="1"/>
        <v>43094</v>
      </c>
      <c r="BH3" s="60">
        <f t="shared" si="1"/>
        <v>43095</v>
      </c>
      <c r="BI3" s="60">
        <f t="shared" si="1"/>
        <v>43096</v>
      </c>
    </row>
    <row r="4" spans="1:61" ht="17.25" customHeight="1" x14ac:dyDescent="0.15">
      <c r="A4" s="158" t="s">
        <v>68</v>
      </c>
      <c r="B4" s="160" t="s">
        <v>72</v>
      </c>
      <c r="C4" s="160" t="s">
        <v>42</v>
      </c>
      <c r="D4" s="160" t="s">
        <v>44</v>
      </c>
      <c r="E4" s="160" t="s">
        <v>45</v>
      </c>
      <c r="F4" s="162" t="s">
        <v>70</v>
      </c>
      <c r="G4" s="164" t="s">
        <v>36</v>
      </c>
      <c r="H4" s="165"/>
      <c r="I4" s="165"/>
      <c r="J4" s="165"/>
      <c r="K4" s="166"/>
      <c r="L4" s="164" t="s">
        <v>37</v>
      </c>
      <c r="M4" s="165"/>
      <c r="N4" s="166"/>
      <c r="O4" s="169" t="s">
        <v>38</v>
      </c>
      <c r="P4" s="169"/>
      <c r="Q4" s="169"/>
      <c r="R4" s="169" t="s">
        <v>39</v>
      </c>
      <c r="S4" s="169"/>
      <c r="T4" s="169"/>
      <c r="U4" s="169" t="s">
        <v>71</v>
      </c>
      <c r="X4" s="49" t="s">
        <v>40</v>
      </c>
      <c r="Y4" s="61">
        <f>HLOOKUP(1,Y1:BI3,3,FALSE)</f>
        <v>43060</v>
      </c>
    </row>
    <row r="5" spans="1:61" ht="17.25" customHeight="1" x14ac:dyDescent="0.15">
      <c r="A5" s="159"/>
      <c r="B5" s="161"/>
      <c r="C5" s="161"/>
      <c r="D5" s="161"/>
      <c r="E5" s="161"/>
      <c r="F5" s="163"/>
      <c r="G5" s="163"/>
      <c r="H5" s="167"/>
      <c r="I5" s="167"/>
      <c r="J5" s="167"/>
      <c r="K5" s="168"/>
      <c r="L5" s="163"/>
      <c r="M5" s="167"/>
      <c r="N5" s="168"/>
      <c r="O5" s="62" t="s">
        <v>41</v>
      </c>
      <c r="P5" s="62" t="s">
        <v>10</v>
      </c>
      <c r="Q5" s="62" t="s">
        <v>25</v>
      </c>
      <c r="R5" s="62" t="s">
        <v>41</v>
      </c>
      <c r="S5" s="62" t="s">
        <v>10</v>
      </c>
      <c r="T5" s="62" t="s">
        <v>25</v>
      </c>
      <c r="U5" s="170"/>
      <c r="X5" s="63"/>
    </row>
    <row r="6" spans="1:61" ht="80" customHeight="1" x14ac:dyDescent="0.15">
      <c r="A6" s="64">
        <f>ROW()-5</f>
        <v>1</v>
      </c>
      <c r="B6" s="112" t="s">
        <v>69</v>
      </c>
      <c r="C6" s="113" t="s">
        <v>77</v>
      </c>
      <c r="D6" s="113"/>
      <c r="E6" s="113"/>
      <c r="F6" s="120" t="s">
        <v>73</v>
      </c>
      <c r="G6" s="154" t="s">
        <v>74</v>
      </c>
      <c r="H6" s="155"/>
      <c r="I6" s="155"/>
      <c r="J6" s="155"/>
      <c r="K6" s="156"/>
      <c r="L6" s="157" t="s">
        <v>117</v>
      </c>
      <c r="M6" s="157"/>
      <c r="N6" s="157"/>
      <c r="O6" s="65">
        <v>43060</v>
      </c>
      <c r="P6" s="66" t="s">
        <v>148</v>
      </c>
      <c r="Q6" s="66" t="s">
        <v>149</v>
      </c>
      <c r="R6" s="65"/>
      <c r="S6" s="66"/>
      <c r="T6" s="66"/>
      <c r="U6" s="67"/>
      <c r="V6" s="68"/>
      <c r="X6" s="69">
        <f t="shared" ref="X6:X14" si="2">IF($P6="○",$O6,IF($S6="○",$R6,""))</f>
        <v>43060</v>
      </c>
    </row>
    <row r="7" spans="1:61" ht="80" customHeight="1" x14ac:dyDescent="0.15">
      <c r="A7" s="64">
        <f t="shared" ref="A7:A14" si="3">ROW()-5</f>
        <v>2</v>
      </c>
      <c r="B7" s="112" t="s">
        <v>69</v>
      </c>
      <c r="C7" s="113" t="s">
        <v>78</v>
      </c>
      <c r="D7" s="113" t="s">
        <v>79</v>
      </c>
      <c r="E7" s="113" t="s">
        <v>82</v>
      </c>
      <c r="F7" s="116" t="s">
        <v>81</v>
      </c>
      <c r="G7" s="154" t="s">
        <v>80</v>
      </c>
      <c r="H7" s="155"/>
      <c r="I7" s="155"/>
      <c r="J7" s="155"/>
      <c r="K7" s="156"/>
      <c r="L7" s="157" t="s">
        <v>123</v>
      </c>
      <c r="M7" s="157"/>
      <c r="N7" s="157"/>
      <c r="O7" s="65">
        <v>43060</v>
      </c>
      <c r="P7" s="66" t="s">
        <v>148</v>
      </c>
      <c r="Q7" s="66" t="s">
        <v>149</v>
      </c>
      <c r="R7" s="65"/>
      <c r="S7" s="66"/>
      <c r="T7" s="66"/>
      <c r="U7" s="67"/>
      <c r="V7" s="68"/>
      <c r="X7" s="69">
        <f t="shared" si="2"/>
        <v>43060</v>
      </c>
    </row>
    <row r="8" spans="1:61" ht="80" customHeight="1" x14ac:dyDescent="0.15">
      <c r="A8" s="64">
        <f t="shared" si="3"/>
        <v>3</v>
      </c>
      <c r="B8" s="112" t="s">
        <v>69</v>
      </c>
      <c r="C8" s="117"/>
      <c r="D8" s="117"/>
      <c r="E8" s="113" t="s">
        <v>84</v>
      </c>
      <c r="F8" s="116" t="s">
        <v>145</v>
      </c>
      <c r="G8" s="154" t="s">
        <v>80</v>
      </c>
      <c r="H8" s="155"/>
      <c r="I8" s="155"/>
      <c r="J8" s="155"/>
      <c r="K8" s="156"/>
      <c r="L8" s="157" t="s">
        <v>123</v>
      </c>
      <c r="M8" s="157"/>
      <c r="N8" s="157"/>
      <c r="O8" s="65">
        <v>43060</v>
      </c>
      <c r="P8" s="66" t="s">
        <v>148</v>
      </c>
      <c r="Q8" s="66" t="s">
        <v>149</v>
      </c>
      <c r="R8" s="65"/>
      <c r="S8" s="66"/>
      <c r="T8" s="66"/>
      <c r="U8" s="67"/>
      <c r="V8" s="68"/>
      <c r="X8" s="69">
        <f t="shared" si="2"/>
        <v>43060</v>
      </c>
    </row>
    <row r="9" spans="1:61" ht="80" customHeight="1" x14ac:dyDescent="0.15">
      <c r="A9" s="64">
        <f t="shared" si="3"/>
        <v>4</v>
      </c>
      <c r="B9" s="112" t="s">
        <v>69</v>
      </c>
      <c r="C9" s="117"/>
      <c r="D9" s="117"/>
      <c r="E9" s="113" t="s">
        <v>85</v>
      </c>
      <c r="F9" s="116" t="s">
        <v>146</v>
      </c>
      <c r="G9" s="154" t="s">
        <v>80</v>
      </c>
      <c r="H9" s="155"/>
      <c r="I9" s="155"/>
      <c r="J9" s="155"/>
      <c r="K9" s="156"/>
      <c r="L9" s="157" t="s">
        <v>123</v>
      </c>
      <c r="M9" s="157"/>
      <c r="N9" s="157"/>
      <c r="O9" s="65">
        <v>43060</v>
      </c>
      <c r="P9" s="66" t="s">
        <v>148</v>
      </c>
      <c r="Q9" s="66" t="s">
        <v>149</v>
      </c>
      <c r="R9" s="65"/>
      <c r="S9" s="66"/>
      <c r="T9" s="66"/>
      <c r="U9" s="67"/>
      <c r="V9" s="68"/>
      <c r="X9" s="69">
        <f t="shared" si="2"/>
        <v>43060</v>
      </c>
    </row>
    <row r="10" spans="1:61" ht="80" customHeight="1" x14ac:dyDescent="0.15">
      <c r="A10" s="64">
        <f t="shared" si="3"/>
        <v>5</v>
      </c>
      <c r="B10" s="112" t="s">
        <v>69</v>
      </c>
      <c r="C10" s="117"/>
      <c r="D10" s="117"/>
      <c r="E10" s="113" t="s">
        <v>85</v>
      </c>
      <c r="F10" s="116" t="s">
        <v>147</v>
      </c>
      <c r="G10" s="154" t="s">
        <v>80</v>
      </c>
      <c r="H10" s="155"/>
      <c r="I10" s="155"/>
      <c r="J10" s="155"/>
      <c r="K10" s="156"/>
      <c r="L10" s="157" t="s">
        <v>123</v>
      </c>
      <c r="M10" s="157"/>
      <c r="N10" s="157"/>
      <c r="O10" s="65">
        <v>43060</v>
      </c>
      <c r="P10" s="66" t="s">
        <v>148</v>
      </c>
      <c r="Q10" s="66" t="s">
        <v>149</v>
      </c>
      <c r="R10" s="65"/>
      <c r="S10" s="66"/>
      <c r="T10" s="66"/>
      <c r="U10" s="67"/>
      <c r="V10" s="68"/>
      <c r="X10" s="69">
        <f t="shared" si="2"/>
        <v>43060</v>
      </c>
    </row>
    <row r="11" spans="1:61" ht="80" customHeight="1" x14ac:dyDescent="0.15">
      <c r="A11" s="64">
        <f t="shared" si="3"/>
        <v>6</v>
      </c>
      <c r="B11" s="112" t="s">
        <v>69</v>
      </c>
      <c r="C11" s="117"/>
      <c r="D11" s="113" t="s">
        <v>88</v>
      </c>
      <c r="E11" s="113" t="s">
        <v>97</v>
      </c>
      <c r="F11" s="116" t="s">
        <v>89</v>
      </c>
      <c r="G11" s="171" t="s">
        <v>80</v>
      </c>
      <c r="H11" s="172"/>
      <c r="I11" s="172"/>
      <c r="J11" s="172"/>
      <c r="K11" s="173"/>
      <c r="L11" s="157" t="s">
        <v>120</v>
      </c>
      <c r="M11" s="157"/>
      <c r="N11" s="157"/>
      <c r="O11" s="65">
        <v>43060</v>
      </c>
      <c r="P11" s="66" t="s">
        <v>148</v>
      </c>
      <c r="Q11" s="66" t="s">
        <v>149</v>
      </c>
      <c r="R11" s="65"/>
      <c r="S11" s="66"/>
      <c r="T11" s="66"/>
      <c r="U11" s="67"/>
      <c r="V11" s="68"/>
      <c r="X11" s="69">
        <f t="shared" si="2"/>
        <v>43060</v>
      </c>
    </row>
    <row r="12" spans="1:61" ht="80" customHeight="1" x14ac:dyDescent="0.15">
      <c r="A12" s="64">
        <f t="shared" si="3"/>
        <v>7</v>
      </c>
      <c r="B12" s="112" t="s">
        <v>69</v>
      </c>
      <c r="C12" s="117"/>
      <c r="D12" s="117"/>
      <c r="E12" s="117"/>
      <c r="F12" s="119"/>
      <c r="G12" s="171" t="s">
        <v>92</v>
      </c>
      <c r="H12" s="172"/>
      <c r="I12" s="172"/>
      <c r="J12" s="172"/>
      <c r="K12" s="173"/>
      <c r="L12" s="157" t="s">
        <v>122</v>
      </c>
      <c r="M12" s="157"/>
      <c r="N12" s="157"/>
      <c r="O12" s="65">
        <v>43060</v>
      </c>
      <c r="P12" s="66" t="s">
        <v>148</v>
      </c>
      <c r="Q12" s="66" t="s">
        <v>149</v>
      </c>
      <c r="R12" s="65"/>
      <c r="S12" s="66"/>
      <c r="T12" s="66"/>
      <c r="U12" s="67"/>
      <c r="V12" s="68"/>
      <c r="X12" s="69">
        <f t="shared" si="2"/>
        <v>43060</v>
      </c>
    </row>
    <row r="13" spans="1:61" ht="110" customHeight="1" x14ac:dyDescent="0.15">
      <c r="A13" s="64">
        <f t="shared" si="3"/>
        <v>8</v>
      </c>
      <c r="B13" s="112" t="s">
        <v>69</v>
      </c>
      <c r="C13" s="117"/>
      <c r="D13" s="117"/>
      <c r="E13" s="113" t="s">
        <v>106</v>
      </c>
      <c r="F13" s="116" t="s">
        <v>89</v>
      </c>
      <c r="G13" s="154" t="s">
        <v>124</v>
      </c>
      <c r="H13" s="155"/>
      <c r="I13" s="155"/>
      <c r="J13" s="155"/>
      <c r="K13" s="156"/>
      <c r="L13" s="157" t="s">
        <v>125</v>
      </c>
      <c r="M13" s="157"/>
      <c r="N13" s="157"/>
      <c r="O13" s="65">
        <v>43060</v>
      </c>
      <c r="P13" s="66" t="s">
        <v>148</v>
      </c>
      <c r="Q13" s="66" t="s">
        <v>149</v>
      </c>
      <c r="R13" s="65"/>
      <c r="S13" s="66"/>
      <c r="T13" s="66"/>
      <c r="U13" s="67"/>
      <c r="V13" s="68"/>
      <c r="X13" s="69">
        <f t="shared" si="2"/>
        <v>43060</v>
      </c>
    </row>
    <row r="14" spans="1:61" ht="80" customHeight="1" x14ac:dyDescent="0.15">
      <c r="A14" s="64">
        <f t="shared" si="3"/>
        <v>9</v>
      </c>
      <c r="B14" s="112" t="s">
        <v>69</v>
      </c>
      <c r="C14" s="113" t="s">
        <v>112</v>
      </c>
      <c r="D14" s="113"/>
      <c r="E14" s="113"/>
      <c r="F14" s="120" t="s">
        <v>113</v>
      </c>
      <c r="G14" s="171" t="s">
        <v>114</v>
      </c>
      <c r="H14" s="172"/>
      <c r="I14" s="172"/>
      <c r="J14" s="172"/>
      <c r="K14" s="173"/>
      <c r="L14" s="157" t="s">
        <v>150</v>
      </c>
      <c r="M14" s="157"/>
      <c r="N14" s="157"/>
      <c r="O14" s="65">
        <v>43060</v>
      </c>
      <c r="P14" s="66" t="s">
        <v>148</v>
      </c>
      <c r="Q14" s="66" t="s">
        <v>149</v>
      </c>
      <c r="R14" s="65"/>
      <c r="S14" s="66"/>
      <c r="T14" s="66"/>
      <c r="U14" s="67"/>
      <c r="V14" s="68"/>
      <c r="X14" s="69">
        <f t="shared" si="2"/>
        <v>43060</v>
      </c>
    </row>
    <row r="15" spans="1:61" ht="20" customHeight="1" x14ac:dyDescent="0.15">
      <c r="A15" s="70"/>
      <c r="B15" s="71"/>
      <c r="C15" s="72"/>
      <c r="D15" s="72"/>
      <c r="E15" s="72"/>
      <c r="F15" s="73"/>
      <c r="G15" s="180"/>
      <c r="H15" s="181"/>
      <c r="I15" s="181"/>
      <c r="J15" s="181"/>
      <c r="K15" s="182"/>
      <c r="L15" s="183"/>
      <c r="M15" s="184"/>
      <c r="N15" s="185"/>
      <c r="O15" s="74"/>
      <c r="P15" s="75"/>
      <c r="Q15" s="75"/>
      <c r="R15" s="76"/>
      <c r="S15" s="77"/>
      <c r="T15" s="77"/>
      <c r="U15" s="78"/>
      <c r="V15" s="68"/>
      <c r="X15" s="69"/>
    </row>
    <row r="18" spans="15:15" x14ac:dyDescent="0.15">
      <c r="O18" s="80"/>
    </row>
    <row r="19" spans="15:15" x14ac:dyDescent="0.15">
      <c r="O19" s="80"/>
    </row>
    <row r="20" spans="15:15" x14ac:dyDescent="0.15">
      <c r="O20" s="80"/>
    </row>
    <row r="21" spans="15:15" x14ac:dyDescent="0.15">
      <c r="O21" s="80"/>
    </row>
    <row r="22" spans="15:15" x14ac:dyDescent="0.15">
      <c r="O22" s="80"/>
    </row>
    <row r="23" spans="15:15" x14ac:dyDescent="0.15">
      <c r="O23" s="80"/>
    </row>
    <row r="24" spans="15:15" x14ac:dyDescent="0.15">
      <c r="O24" s="80"/>
    </row>
    <row r="25" spans="15:15" x14ac:dyDescent="0.15">
      <c r="O25" s="80"/>
    </row>
    <row r="28" spans="15:15" x14ac:dyDescent="0.15">
      <c r="O28" s="80"/>
    </row>
  </sheetData>
  <sheetProtection selectLockedCells="1" selectUnlockedCells="1"/>
  <mergeCells count="37">
    <mergeCell ref="G14:K14"/>
    <mergeCell ref="L14:N14"/>
    <mergeCell ref="G9:K9"/>
    <mergeCell ref="L9:N9"/>
    <mergeCell ref="G15:K15"/>
    <mergeCell ref="L15:N15"/>
    <mergeCell ref="G13:K13"/>
    <mergeCell ref="L13:N13"/>
    <mergeCell ref="L12:N12"/>
    <mergeCell ref="G12:K12"/>
    <mergeCell ref="G11:K11"/>
    <mergeCell ref="L11:N11"/>
    <mergeCell ref="O4:Q4"/>
    <mergeCell ref="G10:K10"/>
    <mergeCell ref="L10:N10"/>
    <mergeCell ref="R4:T4"/>
    <mergeCell ref="U4:U5"/>
    <mergeCell ref="G8:K8"/>
    <mergeCell ref="L8:N8"/>
    <mergeCell ref="G6:K6"/>
    <mergeCell ref="L6:N6"/>
    <mergeCell ref="G7:K7"/>
    <mergeCell ref="L7:N7"/>
    <mergeCell ref="F4:F5"/>
    <mergeCell ref="G4:K5"/>
    <mergeCell ref="L4:N5"/>
    <mergeCell ref="A1:B2"/>
    <mergeCell ref="C1:E1"/>
    <mergeCell ref="F1:H1"/>
    <mergeCell ref="I1:I2"/>
    <mergeCell ref="C2:E2"/>
    <mergeCell ref="F2:H2"/>
    <mergeCell ref="A4:A5"/>
    <mergeCell ref="B4:B5"/>
    <mergeCell ref="C4:C5"/>
    <mergeCell ref="D4:D5"/>
    <mergeCell ref="E4:E5"/>
  </mergeCells>
  <phoneticPr fontId="21"/>
  <pageMargins left="0.19685039370078741" right="0.19685039370078741" top="0.19685039370078741" bottom="0.19685039370078741" header="0.78740157480314965" footer="0.78740157480314965"/>
  <pageSetup paperSize="9" scale="56" firstPageNumber="0" fitToHeight="0" orientation="landscape" horizontalDpi="300" verticalDpi="300" r:id="rId1"/>
  <headerFooter alignWithMargins="0">
    <oddHeader>&amp;C&amp;"Times New Roman,標準"&amp;12&amp;A</oddHeader>
    <oddFooter>&amp;C&amp;"Times New Roman,標準"&amp;12ページ &amp;P</oddFooter>
  </headerFooter>
  <colBreaks count="1" manualBreakCount="1">
    <brk id="21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28"/>
  <sheetViews>
    <sheetView workbookViewId="0">
      <selection sqref="A1:B2"/>
    </sheetView>
  </sheetViews>
  <sheetFormatPr baseColWidth="12" defaultColWidth="10.796875" defaultRowHeight="14" x14ac:dyDescent="0.15"/>
  <cols>
    <col min="1" max="1" width="5.19921875" style="79" customWidth="1"/>
    <col min="2" max="2" width="6.3984375" style="79" customWidth="1"/>
    <col min="3" max="5" width="15.796875" style="48" customWidth="1"/>
    <col min="6" max="6" width="35" style="48" customWidth="1"/>
    <col min="7" max="8" width="9.59765625" style="48" customWidth="1"/>
    <col min="9" max="9" width="9.796875" style="48" customWidth="1"/>
    <col min="10" max="10" width="8.796875" style="48" customWidth="1"/>
    <col min="11" max="11" width="11.796875" style="48" customWidth="1"/>
    <col min="12" max="12" width="9.19921875" style="48" customWidth="1"/>
    <col min="13" max="13" width="22.19921875" style="48" customWidth="1"/>
    <col min="14" max="14" width="13.19921875" style="48" customWidth="1"/>
    <col min="15" max="15" width="12.796875" style="48" bestFit="1" customWidth="1"/>
    <col min="16" max="16" width="7" style="48" bestFit="1" customWidth="1"/>
    <col min="17" max="17" width="9.796875" style="48" customWidth="1"/>
    <col min="18" max="18" width="12.796875" style="48" bestFit="1" customWidth="1"/>
    <col min="19" max="19" width="7" style="48" bestFit="1" customWidth="1"/>
    <col min="20" max="20" width="10.796875" style="48" customWidth="1"/>
    <col min="21" max="21" width="35" style="48" customWidth="1"/>
    <col min="22" max="23" width="10.796875" style="48"/>
    <col min="24" max="24" width="13.796875" style="48" bestFit="1" customWidth="1"/>
    <col min="25" max="16384" width="10.796875" style="48"/>
  </cols>
  <sheetData>
    <row r="1" spans="1:61" x14ac:dyDescent="0.15">
      <c r="A1" s="144" t="s">
        <v>21</v>
      </c>
      <c r="B1" s="144"/>
      <c r="C1" s="146" t="s">
        <v>22</v>
      </c>
      <c r="D1" s="147"/>
      <c r="E1" s="147"/>
      <c r="F1" s="150"/>
      <c r="G1" s="151"/>
      <c r="H1" s="152"/>
      <c r="I1" s="145" t="s">
        <v>23</v>
      </c>
      <c r="J1" s="41" t="s">
        <v>24</v>
      </c>
      <c r="K1" s="42">
        <v>43060</v>
      </c>
      <c r="L1" s="41" t="s">
        <v>25</v>
      </c>
      <c r="M1" s="43" t="s">
        <v>17</v>
      </c>
      <c r="N1" s="44" t="s">
        <v>26</v>
      </c>
      <c r="O1" s="45" t="s">
        <v>8</v>
      </c>
      <c r="P1" s="46" t="s">
        <v>27</v>
      </c>
      <c r="Q1" s="46" t="s">
        <v>9</v>
      </c>
      <c r="R1" s="46" t="s">
        <v>28</v>
      </c>
      <c r="S1" s="46" t="s">
        <v>29</v>
      </c>
      <c r="T1" s="46" t="s">
        <v>30</v>
      </c>
      <c r="U1" s="47" t="s">
        <v>31</v>
      </c>
      <c r="X1" s="49" t="s">
        <v>32</v>
      </c>
      <c r="Y1" s="50">
        <f>IF(AND(SUM($Y$2:Y$2)=$O$2),1,0)</f>
        <v>1</v>
      </c>
      <c r="Z1" s="50">
        <f>IF(AND(SUM($Y$2:Z$2)=$O$2),1,0)</f>
        <v>1</v>
      </c>
      <c r="AA1" s="50">
        <f>IF(AND(SUM($Y$2:AA$2)=$O$2),1,0)</f>
        <v>1</v>
      </c>
      <c r="AB1" s="50">
        <f>IF(AND(SUM($Y$2:AB$2)=$O$2),1,0)</f>
        <v>1</v>
      </c>
      <c r="AC1" s="50">
        <f>IF(AND(SUM($Y$2:AC$2)=$O$2),1,0)</f>
        <v>1</v>
      </c>
      <c r="AD1" s="50">
        <f>IF(AND(SUM($Y$2:AD$2)=$O$2),1,0)</f>
        <v>1</v>
      </c>
      <c r="AE1" s="50">
        <f>IF(AND(SUM($Y$2:AE$2)=$O$2),1,0)</f>
        <v>1</v>
      </c>
      <c r="AF1" s="50">
        <f>IF(AND(SUM($Y$2:AF$2)=$O$2),1,0)</f>
        <v>1</v>
      </c>
      <c r="AG1" s="50">
        <f>IF(AND(SUM($Y$2:AG$2)=$O$2),1,0)</f>
        <v>1</v>
      </c>
      <c r="AH1" s="50">
        <f>IF(AND(SUM($Y$2:AH$2)=$O$2),1,0)</f>
        <v>1</v>
      </c>
      <c r="AI1" s="50">
        <f>IF(AND(SUM($Y$2:AI$2)=$O$2),1,0)</f>
        <v>1</v>
      </c>
      <c r="AJ1" s="50">
        <f>IF(AND(SUM($Y$2:AJ$2)=$O$2),1,0)</f>
        <v>1</v>
      </c>
      <c r="AK1" s="50">
        <f>IF(AND(SUM($Y$2:AK$2)=$O$2),1,0)</f>
        <v>1</v>
      </c>
      <c r="AL1" s="50">
        <f>IF(AND(SUM($Y$2:AL$2)=$O$2),1,0)</f>
        <v>1</v>
      </c>
      <c r="AM1" s="50">
        <f>IF(AND(SUM($Y$2:AM$2)=$O$2),1,0)</f>
        <v>1</v>
      </c>
      <c r="AN1" s="50">
        <f>IF(AND(SUM($Y$2:AN$2)=$O$2),1,0)</f>
        <v>1</v>
      </c>
      <c r="AO1" s="50">
        <f>IF(AND(SUM($Y$2:AO$2)=$O$2),1,0)</f>
        <v>1</v>
      </c>
      <c r="AP1" s="50">
        <f>IF(AND(SUM($Y$2:AP$2)=$O$2),1,0)</f>
        <v>1</v>
      </c>
      <c r="AQ1" s="50">
        <f>IF(AND(SUM($Y$2:AQ$2)=$O$2),1,0)</f>
        <v>1</v>
      </c>
      <c r="AR1" s="50">
        <f>IF(AND(SUM($Y$2:AR$2)=$O$2),1,0)</f>
        <v>1</v>
      </c>
      <c r="AS1" s="50">
        <f>IF(AND(SUM($Y$2:AS$2)=$O$2),1,0)</f>
        <v>1</v>
      </c>
      <c r="AT1" s="50">
        <f>IF(AND(SUM($Y$2:AT$2)=$O$2),1,0)</f>
        <v>1</v>
      </c>
      <c r="AU1" s="50">
        <f>IF(AND(SUM($Y$2:AU$2)=$O$2),1,0)</f>
        <v>1</v>
      </c>
      <c r="AV1" s="50">
        <f>IF(AND(SUM($Y$2:AV$2)=$O$2),1,0)</f>
        <v>1</v>
      </c>
      <c r="AW1" s="50">
        <f>IF(AND(SUM($Y$2:AW$2)=$O$2),1,0)</f>
        <v>1</v>
      </c>
      <c r="AX1" s="50">
        <f>IF(AND(SUM($Y$2:AX$2)=$O$2),1,0)</f>
        <v>1</v>
      </c>
      <c r="AY1" s="50">
        <f>IF(AND(SUM($Y$2:AY$2)=$O$2),1,0)</f>
        <v>1</v>
      </c>
      <c r="AZ1" s="50">
        <f>IF(AND(SUM($Y$2:AZ$2)=$O$2),1,0)</f>
        <v>1</v>
      </c>
      <c r="BA1" s="50">
        <f>IF(AND(SUM($Y$2:BA$2)=$O$2),1,0)</f>
        <v>1</v>
      </c>
      <c r="BB1" s="50">
        <f>IF(AND(SUM($Y$2:BB$2)=$O$2),1,0)</f>
        <v>1</v>
      </c>
      <c r="BC1" s="50">
        <f>IF(AND(SUM($Y$2:BC$2)=$O$2),1,0)</f>
        <v>1</v>
      </c>
      <c r="BD1" s="50">
        <f>IF(AND(SUM($Y$2:BD$2)=$O$2),1,0)</f>
        <v>1</v>
      </c>
      <c r="BE1" s="50">
        <f>IF(AND(SUM($Y$2:BE$2)=$O$2),1,0)</f>
        <v>1</v>
      </c>
      <c r="BF1" s="50">
        <f>IF(AND(SUM($Y$2:BF$2)=$O$2),1,0)</f>
        <v>1</v>
      </c>
      <c r="BG1" s="50">
        <f>IF(AND(SUM($Y$2:BG$2)=$O$2),1,0)</f>
        <v>1</v>
      </c>
      <c r="BH1" s="50">
        <f>IF(AND(SUM($Y$2:BH$2)=$O$2),1,0)</f>
        <v>1</v>
      </c>
      <c r="BI1" s="50">
        <f>IF(AND(SUM($Y$2:BI$2)=$O$2),1,0)</f>
        <v>1</v>
      </c>
    </row>
    <row r="2" spans="1:61" ht="15" x14ac:dyDescent="0.15">
      <c r="A2" s="144"/>
      <c r="B2" s="144"/>
      <c r="C2" s="148" t="s">
        <v>138</v>
      </c>
      <c r="D2" s="149"/>
      <c r="E2" s="149"/>
      <c r="F2" s="148"/>
      <c r="G2" s="149"/>
      <c r="H2" s="153"/>
      <c r="I2" s="145"/>
      <c r="J2" s="51" t="s">
        <v>33</v>
      </c>
      <c r="K2" s="52"/>
      <c r="L2" s="53" t="s">
        <v>25</v>
      </c>
      <c r="M2" s="54"/>
      <c r="N2" s="44" t="s">
        <v>34</v>
      </c>
      <c r="O2" s="55">
        <f>COUNTA(A$6:A$993)-COUNTIF(O$6:O$993,"=-")</f>
        <v>9</v>
      </c>
      <c r="P2" s="56">
        <f>COUNTA(O$6:O$993)-COUNTIF(O$6:O$993,"=-")</f>
        <v>9</v>
      </c>
      <c r="Q2" s="56">
        <f>O2-P2</f>
        <v>0</v>
      </c>
      <c r="R2" s="56">
        <f>COUNTIF(P$6:P$993,"×")</f>
        <v>0</v>
      </c>
      <c r="S2" s="56">
        <f>COUNTIF(P$6:P$993,"○")+COUNTIF(S$6:S$993,"○")</f>
        <v>9</v>
      </c>
      <c r="T2" s="56">
        <f>O2-S2</f>
        <v>0</v>
      </c>
      <c r="U2" s="57">
        <f>P2-S2</f>
        <v>0</v>
      </c>
      <c r="X2" s="49" t="s">
        <v>35</v>
      </c>
      <c r="Y2" s="50">
        <f t="shared" ref="Y2:BI2" si="0">COUNTIF($X$6:$X$992,Y3)</f>
        <v>9</v>
      </c>
      <c r="Z2" s="50">
        <f t="shared" si="0"/>
        <v>0</v>
      </c>
      <c r="AA2" s="50">
        <f t="shared" si="0"/>
        <v>0</v>
      </c>
      <c r="AB2" s="50">
        <f t="shared" si="0"/>
        <v>0</v>
      </c>
      <c r="AC2" s="50">
        <f t="shared" si="0"/>
        <v>0</v>
      </c>
      <c r="AD2" s="50">
        <f t="shared" si="0"/>
        <v>0</v>
      </c>
      <c r="AE2" s="50">
        <f t="shared" si="0"/>
        <v>0</v>
      </c>
      <c r="AF2" s="50">
        <f t="shared" si="0"/>
        <v>0</v>
      </c>
      <c r="AG2" s="50">
        <f t="shared" si="0"/>
        <v>0</v>
      </c>
      <c r="AH2" s="50">
        <f t="shared" si="0"/>
        <v>0</v>
      </c>
      <c r="AI2" s="50">
        <f t="shared" si="0"/>
        <v>0</v>
      </c>
      <c r="AJ2" s="50">
        <f t="shared" si="0"/>
        <v>0</v>
      </c>
      <c r="AK2" s="50">
        <f t="shared" si="0"/>
        <v>0</v>
      </c>
      <c r="AL2" s="50">
        <f t="shared" si="0"/>
        <v>0</v>
      </c>
      <c r="AM2" s="50">
        <f t="shared" si="0"/>
        <v>0</v>
      </c>
      <c r="AN2" s="50">
        <f t="shared" si="0"/>
        <v>0</v>
      </c>
      <c r="AO2" s="50">
        <f t="shared" si="0"/>
        <v>0</v>
      </c>
      <c r="AP2" s="50">
        <f t="shared" si="0"/>
        <v>0</v>
      </c>
      <c r="AQ2" s="50">
        <f t="shared" si="0"/>
        <v>0</v>
      </c>
      <c r="AR2" s="50">
        <f t="shared" si="0"/>
        <v>0</v>
      </c>
      <c r="AS2" s="50">
        <f t="shared" si="0"/>
        <v>0</v>
      </c>
      <c r="AT2" s="50">
        <f t="shared" si="0"/>
        <v>0</v>
      </c>
      <c r="AU2" s="50">
        <f t="shared" si="0"/>
        <v>0</v>
      </c>
      <c r="AV2" s="50">
        <f t="shared" si="0"/>
        <v>0</v>
      </c>
      <c r="AW2" s="50">
        <f t="shared" si="0"/>
        <v>0</v>
      </c>
      <c r="AX2" s="50">
        <f t="shared" si="0"/>
        <v>0</v>
      </c>
      <c r="AY2" s="50">
        <f t="shared" si="0"/>
        <v>0</v>
      </c>
      <c r="AZ2" s="50">
        <f t="shared" si="0"/>
        <v>0</v>
      </c>
      <c r="BA2" s="50">
        <f t="shared" si="0"/>
        <v>0</v>
      </c>
      <c r="BB2" s="50">
        <f t="shared" si="0"/>
        <v>0</v>
      </c>
      <c r="BC2" s="50">
        <f t="shared" si="0"/>
        <v>0</v>
      </c>
      <c r="BD2" s="50">
        <f t="shared" si="0"/>
        <v>0</v>
      </c>
      <c r="BE2" s="50">
        <f t="shared" si="0"/>
        <v>0</v>
      </c>
      <c r="BF2" s="50">
        <f t="shared" si="0"/>
        <v>0</v>
      </c>
      <c r="BG2" s="50">
        <f t="shared" si="0"/>
        <v>0</v>
      </c>
      <c r="BH2" s="50">
        <f t="shared" si="0"/>
        <v>0</v>
      </c>
      <c r="BI2" s="50">
        <f t="shared" si="0"/>
        <v>0</v>
      </c>
    </row>
    <row r="3" spans="1:61" x14ac:dyDescent="0.15">
      <c r="A3" s="58"/>
      <c r="B3" s="58"/>
      <c r="C3" s="59"/>
      <c r="D3" s="59"/>
      <c r="E3" s="59"/>
      <c r="F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X3" s="49"/>
      <c r="Y3" s="60">
        <f>MIN(O6:O992)</f>
        <v>43060</v>
      </c>
      <c r="Z3" s="60">
        <f>Y3+1</f>
        <v>43061</v>
      </c>
      <c r="AA3" s="60">
        <f t="shared" ref="AA3:BI3" si="1">Z3+1</f>
        <v>43062</v>
      </c>
      <c r="AB3" s="60">
        <f t="shared" si="1"/>
        <v>43063</v>
      </c>
      <c r="AC3" s="60">
        <f t="shared" si="1"/>
        <v>43064</v>
      </c>
      <c r="AD3" s="60">
        <f t="shared" si="1"/>
        <v>43065</v>
      </c>
      <c r="AE3" s="60">
        <f t="shared" si="1"/>
        <v>43066</v>
      </c>
      <c r="AF3" s="60">
        <f t="shared" si="1"/>
        <v>43067</v>
      </c>
      <c r="AG3" s="60">
        <f t="shared" si="1"/>
        <v>43068</v>
      </c>
      <c r="AH3" s="60">
        <f t="shared" si="1"/>
        <v>43069</v>
      </c>
      <c r="AI3" s="60">
        <f t="shared" si="1"/>
        <v>43070</v>
      </c>
      <c r="AJ3" s="60">
        <f t="shared" si="1"/>
        <v>43071</v>
      </c>
      <c r="AK3" s="60">
        <f t="shared" si="1"/>
        <v>43072</v>
      </c>
      <c r="AL3" s="60">
        <f t="shared" si="1"/>
        <v>43073</v>
      </c>
      <c r="AM3" s="60">
        <f t="shared" si="1"/>
        <v>43074</v>
      </c>
      <c r="AN3" s="60">
        <f t="shared" si="1"/>
        <v>43075</v>
      </c>
      <c r="AO3" s="60">
        <f t="shared" si="1"/>
        <v>43076</v>
      </c>
      <c r="AP3" s="60">
        <f t="shared" si="1"/>
        <v>43077</v>
      </c>
      <c r="AQ3" s="60">
        <f t="shared" si="1"/>
        <v>43078</v>
      </c>
      <c r="AR3" s="60">
        <f t="shared" si="1"/>
        <v>43079</v>
      </c>
      <c r="AS3" s="60">
        <f t="shared" si="1"/>
        <v>43080</v>
      </c>
      <c r="AT3" s="60">
        <f t="shared" si="1"/>
        <v>43081</v>
      </c>
      <c r="AU3" s="60">
        <f t="shared" si="1"/>
        <v>43082</v>
      </c>
      <c r="AV3" s="60">
        <f t="shared" si="1"/>
        <v>43083</v>
      </c>
      <c r="AW3" s="60">
        <f t="shared" si="1"/>
        <v>43084</v>
      </c>
      <c r="AX3" s="60">
        <f t="shared" si="1"/>
        <v>43085</v>
      </c>
      <c r="AY3" s="60">
        <f t="shared" si="1"/>
        <v>43086</v>
      </c>
      <c r="AZ3" s="60">
        <f t="shared" si="1"/>
        <v>43087</v>
      </c>
      <c r="BA3" s="60">
        <f t="shared" si="1"/>
        <v>43088</v>
      </c>
      <c r="BB3" s="60">
        <f t="shared" si="1"/>
        <v>43089</v>
      </c>
      <c r="BC3" s="60">
        <f t="shared" si="1"/>
        <v>43090</v>
      </c>
      <c r="BD3" s="60">
        <f t="shared" si="1"/>
        <v>43091</v>
      </c>
      <c r="BE3" s="60">
        <f t="shared" si="1"/>
        <v>43092</v>
      </c>
      <c r="BF3" s="60">
        <f t="shared" si="1"/>
        <v>43093</v>
      </c>
      <c r="BG3" s="60">
        <f t="shared" si="1"/>
        <v>43094</v>
      </c>
      <c r="BH3" s="60">
        <f t="shared" si="1"/>
        <v>43095</v>
      </c>
      <c r="BI3" s="60">
        <f t="shared" si="1"/>
        <v>43096</v>
      </c>
    </row>
    <row r="4" spans="1:61" ht="17.25" customHeight="1" x14ac:dyDescent="0.15">
      <c r="A4" s="158" t="s">
        <v>68</v>
      </c>
      <c r="B4" s="160" t="s">
        <v>72</v>
      </c>
      <c r="C4" s="160" t="s">
        <v>42</v>
      </c>
      <c r="D4" s="160" t="s">
        <v>44</v>
      </c>
      <c r="E4" s="160" t="s">
        <v>45</v>
      </c>
      <c r="F4" s="162" t="s">
        <v>70</v>
      </c>
      <c r="G4" s="164" t="s">
        <v>36</v>
      </c>
      <c r="H4" s="165"/>
      <c r="I4" s="165"/>
      <c r="J4" s="165"/>
      <c r="K4" s="166"/>
      <c r="L4" s="164" t="s">
        <v>37</v>
      </c>
      <c r="M4" s="165"/>
      <c r="N4" s="166"/>
      <c r="O4" s="169" t="s">
        <v>38</v>
      </c>
      <c r="P4" s="169"/>
      <c r="Q4" s="169"/>
      <c r="R4" s="169" t="s">
        <v>39</v>
      </c>
      <c r="S4" s="169"/>
      <c r="T4" s="169"/>
      <c r="U4" s="169" t="s">
        <v>71</v>
      </c>
      <c r="X4" s="49" t="s">
        <v>40</v>
      </c>
      <c r="Y4" s="61">
        <f>HLOOKUP(1,Y1:BI3,3,FALSE)</f>
        <v>43060</v>
      </c>
    </row>
    <row r="5" spans="1:61" ht="17.25" customHeight="1" x14ac:dyDescent="0.15">
      <c r="A5" s="159"/>
      <c r="B5" s="161"/>
      <c r="C5" s="161"/>
      <c r="D5" s="161"/>
      <c r="E5" s="161"/>
      <c r="F5" s="163"/>
      <c r="G5" s="163"/>
      <c r="H5" s="167"/>
      <c r="I5" s="167"/>
      <c r="J5" s="167"/>
      <c r="K5" s="168"/>
      <c r="L5" s="163"/>
      <c r="M5" s="167"/>
      <c r="N5" s="168"/>
      <c r="O5" s="62" t="s">
        <v>41</v>
      </c>
      <c r="P5" s="62" t="s">
        <v>10</v>
      </c>
      <c r="Q5" s="62" t="s">
        <v>25</v>
      </c>
      <c r="R5" s="62" t="s">
        <v>41</v>
      </c>
      <c r="S5" s="62" t="s">
        <v>10</v>
      </c>
      <c r="T5" s="62" t="s">
        <v>25</v>
      </c>
      <c r="U5" s="170"/>
      <c r="X5" s="63"/>
    </row>
    <row r="6" spans="1:61" ht="80" customHeight="1" x14ac:dyDescent="0.15">
      <c r="A6" s="64">
        <f>ROW()-5</f>
        <v>1</v>
      </c>
      <c r="B6" s="112" t="s">
        <v>69</v>
      </c>
      <c r="C6" s="113" t="s">
        <v>77</v>
      </c>
      <c r="D6" s="113"/>
      <c r="E6" s="113"/>
      <c r="F6" s="120" t="s">
        <v>73</v>
      </c>
      <c r="G6" s="154" t="s">
        <v>74</v>
      </c>
      <c r="H6" s="155"/>
      <c r="I6" s="155"/>
      <c r="J6" s="155"/>
      <c r="K6" s="156"/>
      <c r="L6" s="157" t="s">
        <v>133</v>
      </c>
      <c r="M6" s="157"/>
      <c r="N6" s="157"/>
      <c r="O6" s="65">
        <v>43060</v>
      </c>
      <c r="P6" s="66" t="s">
        <v>148</v>
      </c>
      <c r="Q6" s="66" t="s">
        <v>149</v>
      </c>
      <c r="R6" s="65"/>
      <c r="S6" s="66"/>
      <c r="T6" s="66"/>
      <c r="U6" s="67"/>
      <c r="V6" s="68"/>
      <c r="X6" s="69">
        <f t="shared" ref="X6:X14" si="2">IF($P6="○",$O6,IF($S6="○",$R6,""))</f>
        <v>43060</v>
      </c>
    </row>
    <row r="7" spans="1:61" ht="80" customHeight="1" x14ac:dyDescent="0.15">
      <c r="A7" s="64">
        <f t="shared" ref="A7:A14" si="3">ROW()-5</f>
        <v>2</v>
      </c>
      <c r="B7" s="112" t="s">
        <v>69</v>
      </c>
      <c r="C7" s="113" t="s">
        <v>78</v>
      </c>
      <c r="D7" s="113" t="s">
        <v>79</v>
      </c>
      <c r="E7" s="113" t="s">
        <v>82</v>
      </c>
      <c r="F7" s="116" t="s">
        <v>81</v>
      </c>
      <c r="G7" s="154" t="s">
        <v>80</v>
      </c>
      <c r="H7" s="155"/>
      <c r="I7" s="155"/>
      <c r="J7" s="155"/>
      <c r="K7" s="156"/>
      <c r="L7" s="157" t="s">
        <v>134</v>
      </c>
      <c r="M7" s="157"/>
      <c r="N7" s="157"/>
      <c r="O7" s="65">
        <v>43060</v>
      </c>
      <c r="P7" s="66" t="s">
        <v>148</v>
      </c>
      <c r="Q7" s="66" t="s">
        <v>149</v>
      </c>
      <c r="R7" s="65"/>
      <c r="S7" s="66"/>
      <c r="T7" s="66"/>
      <c r="U7" s="67"/>
      <c r="V7" s="68"/>
      <c r="X7" s="69">
        <f t="shared" si="2"/>
        <v>43060</v>
      </c>
    </row>
    <row r="8" spans="1:61" ht="80" customHeight="1" x14ac:dyDescent="0.15">
      <c r="A8" s="64">
        <f t="shared" si="3"/>
        <v>3</v>
      </c>
      <c r="B8" s="112" t="s">
        <v>69</v>
      </c>
      <c r="C8" s="117"/>
      <c r="D8" s="117"/>
      <c r="E8" s="113" t="s">
        <v>84</v>
      </c>
      <c r="F8" s="116" t="s">
        <v>83</v>
      </c>
      <c r="G8" s="154" t="s">
        <v>80</v>
      </c>
      <c r="H8" s="155"/>
      <c r="I8" s="155"/>
      <c r="J8" s="155"/>
      <c r="K8" s="156"/>
      <c r="L8" s="157" t="s">
        <v>134</v>
      </c>
      <c r="M8" s="157"/>
      <c r="N8" s="157"/>
      <c r="O8" s="65">
        <v>43060</v>
      </c>
      <c r="P8" s="66" t="s">
        <v>148</v>
      </c>
      <c r="Q8" s="66" t="s">
        <v>149</v>
      </c>
      <c r="R8" s="65"/>
      <c r="S8" s="66"/>
      <c r="T8" s="66"/>
      <c r="U8" s="67"/>
      <c r="V8" s="68"/>
      <c r="X8" s="69">
        <f t="shared" si="2"/>
        <v>43060</v>
      </c>
    </row>
    <row r="9" spans="1:61" ht="80" customHeight="1" x14ac:dyDescent="0.15">
      <c r="A9" s="64">
        <f t="shared" si="3"/>
        <v>4</v>
      </c>
      <c r="B9" s="112" t="s">
        <v>69</v>
      </c>
      <c r="C9" s="117"/>
      <c r="D9" s="117"/>
      <c r="E9" s="113" t="s">
        <v>85</v>
      </c>
      <c r="F9" s="116" t="s">
        <v>87</v>
      </c>
      <c r="G9" s="154" t="s">
        <v>80</v>
      </c>
      <c r="H9" s="155"/>
      <c r="I9" s="155"/>
      <c r="J9" s="155"/>
      <c r="K9" s="156"/>
      <c r="L9" s="157" t="s">
        <v>134</v>
      </c>
      <c r="M9" s="157"/>
      <c r="N9" s="157"/>
      <c r="O9" s="65">
        <v>43060</v>
      </c>
      <c r="P9" s="66" t="s">
        <v>148</v>
      </c>
      <c r="Q9" s="66" t="s">
        <v>149</v>
      </c>
      <c r="R9" s="65"/>
      <c r="S9" s="66"/>
      <c r="T9" s="66"/>
      <c r="U9" s="67"/>
      <c r="V9" s="68"/>
      <c r="X9" s="69">
        <f t="shared" si="2"/>
        <v>43060</v>
      </c>
    </row>
    <row r="10" spans="1:61" ht="80" customHeight="1" x14ac:dyDescent="0.15">
      <c r="A10" s="64">
        <f t="shared" si="3"/>
        <v>5</v>
      </c>
      <c r="B10" s="112" t="s">
        <v>69</v>
      </c>
      <c r="C10" s="117"/>
      <c r="D10" s="117"/>
      <c r="E10" s="113" t="s">
        <v>85</v>
      </c>
      <c r="F10" s="116" t="s">
        <v>86</v>
      </c>
      <c r="G10" s="154" t="s">
        <v>80</v>
      </c>
      <c r="H10" s="155"/>
      <c r="I10" s="155"/>
      <c r="J10" s="155"/>
      <c r="K10" s="156"/>
      <c r="L10" s="157" t="s">
        <v>134</v>
      </c>
      <c r="M10" s="157"/>
      <c r="N10" s="157"/>
      <c r="O10" s="65">
        <v>43060</v>
      </c>
      <c r="P10" s="66" t="s">
        <v>148</v>
      </c>
      <c r="Q10" s="66" t="s">
        <v>149</v>
      </c>
      <c r="R10" s="65"/>
      <c r="S10" s="66"/>
      <c r="T10" s="66"/>
      <c r="U10" s="67"/>
      <c r="V10" s="68"/>
      <c r="X10" s="69">
        <f t="shared" si="2"/>
        <v>43060</v>
      </c>
    </row>
    <row r="11" spans="1:61" ht="80" customHeight="1" x14ac:dyDescent="0.15">
      <c r="A11" s="64">
        <f t="shared" si="3"/>
        <v>6</v>
      </c>
      <c r="B11" s="112" t="s">
        <v>69</v>
      </c>
      <c r="C11" s="117"/>
      <c r="D11" s="113" t="s">
        <v>88</v>
      </c>
      <c r="E11" s="113" t="s">
        <v>97</v>
      </c>
      <c r="F11" s="116" t="s">
        <v>89</v>
      </c>
      <c r="G11" s="171" t="s">
        <v>80</v>
      </c>
      <c r="H11" s="172"/>
      <c r="I11" s="172"/>
      <c r="J11" s="172"/>
      <c r="K11" s="173"/>
      <c r="L11" s="157" t="s">
        <v>135</v>
      </c>
      <c r="M11" s="157"/>
      <c r="N11" s="157"/>
      <c r="O11" s="65">
        <v>43060</v>
      </c>
      <c r="P11" s="66" t="s">
        <v>148</v>
      </c>
      <c r="Q11" s="66" t="s">
        <v>149</v>
      </c>
      <c r="R11" s="65"/>
      <c r="S11" s="66"/>
      <c r="T11" s="66"/>
      <c r="U11" s="67"/>
      <c r="V11" s="68"/>
      <c r="X11" s="69">
        <f t="shared" si="2"/>
        <v>43060</v>
      </c>
    </row>
    <row r="12" spans="1:61" ht="80" customHeight="1" x14ac:dyDescent="0.15">
      <c r="A12" s="64">
        <f t="shared" si="3"/>
        <v>7</v>
      </c>
      <c r="B12" s="112" t="s">
        <v>69</v>
      </c>
      <c r="C12" s="117"/>
      <c r="D12" s="117"/>
      <c r="E12" s="117"/>
      <c r="F12" s="119"/>
      <c r="G12" s="171" t="s">
        <v>92</v>
      </c>
      <c r="H12" s="172"/>
      <c r="I12" s="172"/>
      <c r="J12" s="172"/>
      <c r="K12" s="173"/>
      <c r="L12" s="157" t="s">
        <v>136</v>
      </c>
      <c r="M12" s="157"/>
      <c r="N12" s="157"/>
      <c r="O12" s="65">
        <v>43060</v>
      </c>
      <c r="P12" s="66" t="s">
        <v>148</v>
      </c>
      <c r="Q12" s="66" t="s">
        <v>149</v>
      </c>
      <c r="R12" s="65"/>
      <c r="S12" s="66"/>
      <c r="T12" s="66"/>
      <c r="U12" s="67"/>
      <c r="V12" s="68"/>
      <c r="X12" s="69">
        <f t="shared" si="2"/>
        <v>43060</v>
      </c>
    </row>
    <row r="13" spans="1:61" ht="110" customHeight="1" x14ac:dyDescent="0.15">
      <c r="A13" s="64">
        <f t="shared" si="3"/>
        <v>8</v>
      </c>
      <c r="B13" s="112" t="s">
        <v>69</v>
      </c>
      <c r="C13" s="117"/>
      <c r="D13" s="117"/>
      <c r="E13" s="113" t="s">
        <v>106</v>
      </c>
      <c r="F13" s="116" t="s">
        <v>89</v>
      </c>
      <c r="G13" s="154" t="s">
        <v>124</v>
      </c>
      <c r="H13" s="155"/>
      <c r="I13" s="155"/>
      <c r="J13" s="155"/>
      <c r="K13" s="156"/>
      <c r="L13" s="157" t="s">
        <v>137</v>
      </c>
      <c r="M13" s="157"/>
      <c r="N13" s="157"/>
      <c r="O13" s="65">
        <v>43060</v>
      </c>
      <c r="P13" s="66" t="s">
        <v>148</v>
      </c>
      <c r="Q13" s="66" t="s">
        <v>149</v>
      </c>
      <c r="R13" s="65"/>
      <c r="S13" s="66"/>
      <c r="T13" s="66"/>
      <c r="U13" s="67"/>
      <c r="V13" s="68"/>
      <c r="X13" s="69">
        <f t="shared" si="2"/>
        <v>43060</v>
      </c>
    </row>
    <row r="14" spans="1:61" ht="80" customHeight="1" x14ac:dyDescent="0.15">
      <c r="A14" s="64">
        <f t="shared" si="3"/>
        <v>9</v>
      </c>
      <c r="B14" s="112" t="s">
        <v>69</v>
      </c>
      <c r="C14" s="113" t="s">
        <v>112</v>
      </c>
      <c r="D14" s="113"/>
      <c r="E14" s="113"/>
      <c r="F14" s="120" t="s">
        <v>113</v>
      </c>
      <c r="G14" s="171" t="s">
        <v>114</v>
      </c>
      <c r="H14" s="172"/>
      <c r="I14" s="172"/>
      <c r="J14" s="172"/>
      <c r="K14" s="173"/>
      <c r="L14" s="157" t="s">
        <v>132</v>
      </c>
      <c r="M14" s="157"/>
      <c r="N14" s="157"/>
      <c r="O14" s="65">
        <v>43060</v>
      </c>
      <c r="P14" s="66" t="s">
        <v>148</v>
      </c>
      <c r="Q14" s="66" t="s">
        <v>149</v>
      </c>
      <c r="R14" s="65"/>
      <c r="S14" s="66"/>
      <c r="T14" s="66"/>
      <c r="U14" s="67"/>
      <c r="V14" s="68"/>
      <c r="X14" s="69">
        <f t="shared" si="2"/>
        <v>43060</v>
      </c>
    </row>
    <row r="15" spans="1:61" ht="20" customHeight="1" x14ac:dyDescent="0.15">
      <c r="A15" s="70"/>
      <c r="B15" s="71"/>
      <c r="C15" s="72"/>
      <c r="D15" s="72"/>
      <c r="E15" s="72"/>
      <c r="F15" s="73"/>
      <c r="G15" s="180"/>
      <c r="H15" s="181"/>
      <c r="I15" s="181"/>
      <c r="J15" s="181"/>
      <c r="K15" s="182"/>
      <c r="L15" s="183"/>
      <c r="M15" s="184"/>
      <c r="N15" s="185"/>
      <c r="O15" s="74"/>
      <c r="P15" s="75"/>
      <c r="Q15" s="75"/>
      <c r="R15" s="76"/>
      <c r="S15" s="77"/>
      <c r="T15" s="77"/>
      <c r="U15" s="78"/>
      <c r="V15" s="68"/>
      <c r="X15" s="69"/>
    </row>
    <row r="18" spans="15:15" x14ac:dyDescent="0.15">
      <c r="O18" s="80"/>
    </row>
    <row r="19" spans="15:15" x14ac:dyDescent="0.15">
      <c r="O19" s="80"/>
    </row>
    <row r="20" spans="15:15" x14ac:dyDescent="0.15">
      <c r="O20" s="80"/>
    </row>
    <row r="21" spans="15:15" x14ac:dyDescent="0.15">
      <c r="O21" s="80"/>
    </row>
    <row r="22" spans="15:15" x14ac:dyDescent="0.15">
      <c r="O22" s="80"/>
    </row>
    <row r="23" spans="15:15" x14ac:dyDescent="0.15">
      <c r="O23" s="80"/>
    </row>
    <row r="24" spans="15:15" x14ac:dyDescent="0.15">
      <c r="O24" s="80"/>
    </row>
    <row r="25" spans="15:15" x14ac:dyDescent="0.15">
      <c r="O25" s="80"/>
    </row>
    <row r="28" spans="15:15" x14ac:dyDescent="0.15">
      <c r="O28" s="80"/>
    </row>
  </sheetData>
  <sheetProtection selectLockedCells="1" selectUnlockedCells="1"/>
  <mergeCells count="37">
    <mergeCell ref="G14:K14"/>
    <mergeCell ref="L14:N14"/>
    <mergeCell ref="G15:K15"/>
    <mergeCell ref="L15:N15"/>
    <mergeCell ref="G11:K11"/>
    <mergeCell ref="L11:N11"/>
    <mergeCell ref="G12:K12"/>
    <mergeCell ref="L12:N12"/>
    <mergeCell ref="G13:K13"/>
    <mergeCell ref="L13:N13"/>
    <mergeCell ref="G8:K8"/>
    <mergeCell ref="L8:N8"/>
    <mergeCell ref="G9:K9"/>
    <mergeCell ref="L9:N9"/>
    <mergeCell ref="G10:K10"/>
    <mergeCell ref="L10:N10"/>
    <mergeCell ref="O4:Q4"/>
    <mergeCell ref="R4:T4"/>
    <mergeCell ref="U4:U5"/>
    <mergeCell ref="G7:K7"/>
    <mergeCell ref="L7:N7"/>
    <mergeCell ref="G6:K6"/>
    <mergeCell ref="L6:N6"/>
    <mergeCell ref="F4:F5"/>
    <mergeCell ref="G4:K5"/>
    <mergeCell ref="L4:N5"/>
    <mergeCell ref="A1:B2"/>
    <mergeCell ref="C1:E1"/>
    <mergeCell ref="F1:H1"/>
    <mergeCell ref="I1:I2"/>
    <mergeCell ref="C2:E2"/>
    <mergeCell ref="F2:H2"/>
    <mergeCell ref="A4:A5"/>
    <mergeCell ref="B4:B5"/>
    <mergeCell ref="C4:C5"/>
    <mergeCell ref="D4:D5"/>
    <mergeCell ref="E4:E5"/>
  </mergeCells>
  <phoneticPr fontId="21"/>
  <pageMargins left="0.19685039370078741" right="0.19685039370078741" top="0.19685039370078741" bottom="0.19685039370078741" header="0.78740157480314965" footer="0.78740157480314965"/>
  <pageSetup paperSize="9" scale="56" firstPageNumber="0" fitToHeight="0" orientation="landscape" horizontalDpi="300" verticalDpi="300" r:id="rId1"/>
  <headerFooter alignWithMargins="0">
    <oddHeader>&amp;C&amp;"Times New Roman,標準"&amp;12&amp;A</oddHeader>
    <oddFooter>&amp;C&amp;"Times New Roman,標準"&amp;12ページ &amp;P</oddFooter>
  </headerFooter>
  <colBreaks count="1" manualBreakCount="1">
    <brk id="21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I28"/>
  <sheetViews>
    <sheetView tabSelected="1" workbookViewId="0">
      <selection sqref="A1:B2"/>
    </sheetView>
  </sheetViews>
  <sheetFormatPr baseColWidth="12" defaultColWidth="10.796875" defaultRowHeight="14" x14ac:dyDescent="0.15"/>
  <cols>
    <col min="1" max="1" width="5.19921875" style="79" customWidth="1"/>
    <col min="2" max="2" width="6.3984375" style="79" customWidth="1"/>
    <col min="3" max="5" width="15.796875" style="48" customWidth="1"/>
    <col min="6" max="6" width="35" style="48" customWidth="1"/>
    <col min="7" max="8" width="9.59765625" style="48" customWidth="1"/>
    <col min="9" max="9" width="9.796875" style="48" customWidth="1"/>
    <col min="10" max="10" width="8.796875" style="48" customWidth="1"/>
    <col min="11" max="11" width="11.796875" style="48" customWidth="1"/>
    <col min="12" max="12" width="9.19921875" style="48" customWidth="1"/>
    <col min="13" max="13" width="22.19921875" style="48" customWidth="1"/>
    <col min="14" max="14" width="13.19921875" style="48" customWidth="1"/>
    <col min="15" max="15" width="12.796875" style="48" bestFit="1" customWidth="1"/>
    <col min="16" max="16" width="7" style="48" bestFit="1" customWidth="1"/>
    <col min="17" max="17" width="9.796875" style="48" customWidth="1"/>
    <col min="18" max="18" width="12.796875" style="48" bestFit="1" customWidth="1"/>
    <col min="19" max="19" width="7" style="48" bestFit="1" customWidth="1"/>
    <col min="20" max="20" width="10.796875" style="48" customWidth="1"/>
    <col min="21" max="21" width="35" style="48" customWidth="1"/>
    <col min="22" max="23" width="10.796875" style="48"/>
    <col min="24" max="24" width="13.796875" style="48" bestFit="1" customWidth="1"/>
    <col min="25" max="16384" width="10.796875" style="48"/>
  </cols>
  <sheetData>
    <row r="1" spans="1:61" x14ac:dyDescent="0.15">
      <c r="A1" s="144" t="s">
        <v>21</v>
      </c>
      <c r="B1" s="144"/>
      <c r="C1" s="146" t="s">
        <v>22</v>
      </c>
      <c r="D1" s="147"/>
      <c r="E1" s="147"/>
      <c r="F1" s="150"/>
      <c r="G1" s="151"/>
      <c r="H1" s="152"/>
      <c r="I1" s="145" t="s">
        <v>23</v>
      </c>
      <c r="J1" s="41" t="s">
        <v>24</v>
      </c>
      <c r="K1" s="42">
        <v>43060</v>
      </c>
      <c r="L1" s="41" t="s">
        <v>25</v>
      </c>
      <c r="M1" s="43" t="s">
        <v>17</v>
      </c>
      <c r="N1" s="44" t="s">
        <v>26</v>
      </c>
      <c r="O1" s="45" t="s">
        <v>8</v>
      </c>
      <c r="P1" s="46" t="s">
        <v>27</v>
      </c>
      <c r="Q1" s="46" t="s">
        <v>9</v>
      </c>
      <c r="R1" s="46" t="s">
        <v>28</v>
      </c>
      <c r="S1" s="46" t="s">
        <v>29</v>
      </c>
      <c r="T1" s="46" t="s">
        <v>30</v>
      </c>
      <c r="U1" s="47" t="s">
        <v>31</v>
      </c>
      <c r="X1" s="49" t="s">
        <v>32</v>
      </c>
      <c r="Y1" s="50">
        <f>IF(AND(SUM($Y$2:Y$2)=$O$2),1,0)</f>
        <v>1</v>
      </c>
      <c r="Z1" s="50">
        <f>IF(AND(SUM($Y$2:Z$2)=$O$2),1,0)</f>
        <v>1</v>
      </c>
      <c r="AA1" s="50">
        <f>IF(AND(SUM($Y$2:AA$2)=$O$2),1,0)</f>
        <v>1</v>
      </c>
      <c r="AB1" s="50">
        <f>IF(AND(SUM($Y$2:AB$2)=$O$2),1,0)</f>
        <v>1</v>
      </c>
      <c r="AC1" s="50">
        <f>IF(AND(SUM($Y$2:AC$2)=$O$2),1,0)</f>
        <v>1</v>
      </c>
      <c r="AD1" s="50">
        <f>IF(AND(SUM($Y$2:AD$2)=$O$2),1,0)</f>
        <v>1</v>
      </c>
      <c r="AE1" s="50">
        <f>IF(AND(SUM($Y$2:AE$2)=$O$2),1,0)</f>
        <v>1</v>
      </c>
      <c r="AF1" s="50">
        <f>IF(AND(SUM($Y$2:AF$2)=$O$2),1,0)</f>
        <v>1</v>
      </c>
      <c r="AG1" s="50">
        <f>IF(AND(SUM($Y$2:AG$2)=$O$2),1,0)</f>
        <v>1</v>
      </c>
      <c r="AH1" s="50">
        <f>IF(AND(SUM($Y$2:AH$2)=$O$2),1,0)</f>
        <v>1</v>
      </c>
      <c r="AI1" s="50">
        <f>IF(AND(SUM($Y$2:AI$2)=$O$2),1,0)</f>
        <v>1</v>
      </c>
      <c r="AJ1" s="50">
        <f>IF(AND(SUM($Y$2:AJ$2)=$O$2),1,0)</f>
        <v>1</v>
      </c>
      <c r="AK1" s="50">
        <f>IF(AND(SUM($Y$2:AK$2)=$O$2),1,0)</f>
        <v>1</v>
      </c>
      <c r="AL1" s="50">
        <f>IF(AND(SUM($Y$2:AL$2)=$O$2),1,0)</f>
        <v>1</v>
      </c>
      <c r="AM1" s="50">
        <f>IF(AND(SUM($Y$2:AM$2)=$O$2),1,0)</f>
        <v>1</v>
      </c>
      <c r="AN1" s="50">
        <f>IF(AND(SUM($Y$2:AN$2)=$O$2),1,0)</f>
        <v>1</v>
      </c>
      <c r="AO1" s="50">
        <f>IF(AND(SUM($Y$2:AO$2)=$O$2),1,0)</f>
        <v>1</v>
      </c>
      <c r="AP1" s="50">
        <f>IF(AND(SUM($Y$2:AP$2)=$O$2),1,0)</f>
        <v>1</v>
      </c>
      <c r="AQ1" s="50">
        <f>IF(AND(SUM($Y$2:AQ$2)=$O$2),1,0)</f>
        <v>1</v>
      </c>
      <c r="AR1" s="50">
        <f>IF(AND(SUM($Y$2:AR$2)=$O$2),1,0)</f>
        <v>1</v>
      </c>
      <c r="AS1" s="50">
        <f>IF(AND(SUM($Y$2:AS$2)=$O$2),1,0)</f>
        <v>1</v>
      </c>
      <c r="AT1" s="50">
        <f>IF(AND(SUM($Y$2:AT$2)=$O$2),1,0)</f>
        <v>1</v>
      </c>
      <c r="AU1" s="50">
        <f>IF(AND(SUM($Y$2:AU$2)=$O$2),1,0)</f>
        <v>1</v>
      </c>
      <c r="AV1" s="50">
        <f>IF(AND(SUM($Y$2:AV$2)=$O$2),1,0)</f>
        <v>1</v>
      </c>
      <c r="AW1" s="50">
        <f>IF(AND(SUM($Y$2:AW$2)=$O$2),1,0)</f>
        <v>1</v>
      </c>
      <c r="AX1" s="50">
        <f>IF(AND(SUM($Y$2:AX$2)=$O$2),1,0)</f>
        <v>1</v>
      </c>
      <c r="AY1" s="50">
        <f>IF(AND(SUM($Y$2:AY$2)=$O$2),1,0)</f>
        <v>1</v>
      </c>
      <c r="AZ1" s="50">
        <f>IF(AND(SUM($Y$2:AZ$2)=$O$2),1,0)</f>
        <v>1</v>
      </c>
      <c r="BA1" s="50">
        <f>IF(AND(SUM($Y$2:BA$2)=$O$2),1,0)</f>
        <v>1</v>
      </c>
      <c r="BB1" s="50">
        <f>IF(AND(SUM($Y$2:BB$2)=$O$2),1,0)</f>
        <v>1</v>
      </c>
      <c r="BC1" s="50">
        <f>IF(AND(SUM($Y$2:BC$2)=$O$2),1,0)</f>
        <v>1</v>
      </c>
      <c r="BD1" s="50">
        <f>IF(AND(SUM($Y$2:BD$2)=$O$2),1,0)</f>
        <v>1</v>
      </c>
      <c r="BE1" s="50">
        <f>IF(AND(SUM($Y$2:BE$2)=$O$2),1,0)</f>
        <v>1</v>
      </c>
      <c r="BF1" s="50">
        <f>IF(AND(SUM($Y$2:BF$2)=$O$2),1,0)</f>
        <v>1</v>
      </c>
      <c r="BG1" s="50">
        <f>IF(AND(SUM($Y$2:BG$2)=$O$2),1,0)</f>
        <v>1</v>
      </c>
      <c r="BH1" s="50">
        <f>IF(AND(SUM($Y$2:BH$2)=$O$2),1,0)</f>
        <v>1</v>
      </c>
      <c r="BI1" s="50">
        <f>IF(AND(SUM($Y$2:BI$2)=$O$2),1,0)</f>
        <v>1</v>
      </c>
    </row>
    <row r="2" spans="1:61" ht="15" x14ac:dyDescent="0.15">
      <c r="A2" s="144"/>
      <c r="B2" s="144"/>
      <c r="C2" s="148" t="s">
        <v>126</v>
      </c>
      <c r="D2" s="149"/>
      <c r="E2" s="149"/>
      <c r="F2" s="148"/>
      <c r="G2" s="149"/>
      <c r="H2" s="153"/>
      <c r="I2" s="145"/>
      <c r="J2" s="51" t="s">
        <v>33</v>
      </c>
      <c r="K2" s="52"/>
      <c r="L2" s="53" t="s">
        <v>25</v>
      </c>
      <c r="M2" s="54"/>
      <c r="N2" s="44" t="s">
        <v>34</v>
      </c>
      <c r="O2" s="55">
        <f>COUNTA(A$6:A$993)-COUNTIF(O$6:O$993,"=-")</f>
        <v>9</v>
      </c>
      <c r="P2" s="56">
        <f>COUNTA(O$6:O$993)-COUNTIF(O$6:O$993,"=-")</f>
        <v>9</v>
      </c>
      <c r="Q2" s="56">
        <f>O2-P2</f>
        <v>0</v>
      </c>
      <c r="R2" s="56">
        <f>COUNTIF(P$6:P$993,"×")</f>
        <v>0</v>
      </c>
      <c r="S2" s="56">
        <f>COUNTIF(P$6:P$993,"○")+COUNTIF(S$6:S$993,"○")</f>
        <v>9</v>
      </c>
      <c r="T2" s="56">
        <f>O2-S2</f>
        <v>0</v>
      </c>
      <c r="U2" s="57">
        <f>P2-S2</f>
        <v>0</v>
      </c>
      <c r="X2" s="49" t="s">
        <v>35</v>
      </c>
      <c r="Y2" s="50">
        <f t="shared" ref="Y2:BI2" si="0">COUNTIF($X$6:$X$992,Y3)</f>
        <v>9</v>
      </c>
      <c r="Z2" s="50">
        <f t="shared" si="0"/>
        <v>0</v>
      </c>
      <c r="AA2" s="50">
        <f t="shared" si="0"/>
        <v>0</v>
      </c>
      <c r="AB2" s="50">
        <f t="shared" si="0"/>
        <v>0</v>
      </c>
      <c r="AC2" s="50">
        <f t="shared" si="0"/>
        <v>0</v>
      </c>
      <c r="AD2" s="50">
        <f t="shared" si="0"/>
        <v>0</v>
      </c>
      <c r="AE2" s="50">
        <f t="shared" si="0"/>
        <v>0</v>
      </c>
      <c r="AF2" s="50">
        <f t="shared" si="0"/>
        <v>0</v>
      </c>
      <c r="AG2" s="50">
        <f t="shared" si="0"/>
        <v>0</v>
      </c>
      <c r="AH2" s="50">
        <f t="shared" si="0"/>
        <v>0</v>
      </c>
      <c r="AI2" s="50">
        <f t="shared" si="0"/>
        <v>0</v>
      </c>
      <c r="AJ2" s="50">
        <f t="shared" si="0"/>
        <v>0</v>
      </c>
      <c r="AK2" s="50">
        <f t="shared" si="0"/>
        <v>0</v>
      </c>
      <c r="AL2" s="50">
        <f t="shared" si="0"/>
        <v>0</v>
      </c>
      <c r="AM2" s="50">
        <f t="shared" si="0"/>
        <v>0</v>
      </c>
      <c r="AN2" s="50">
        <f t="shared" si="0"/>
        <v>0</v>
      </c>
      <c r="AO2" s="50">
        <f t="shared" si="0"/>
        <v>0</v>
      </c>
      <c r="AP2" s="50">
        <f t="shared" si="0"/>
        <v>0</v>
      </c>
      <c r="AQ2" s="50">
        <f t="shared" si="0"/>
        <v>0</v>
      </c>
      <c r="AR2" s="50">
        <f t="shared" si="0"/>
        <v>0</v>
      </c>
      <c r="AS2" s="50">
        <f t="shared" si="0"/>
        <v>0</v>
      </c>
      <c r="AT2" s="50">
        <f t="shared" si="0"/>
        <v>0</v>
      </c>
      <c r="AU2" s="50">
        <f t="shared" si="0"/>
        <v>0</v>
      </c>
      <c r="AV2" s="50">
        <f t="shared" si="0"/>
        <v>0</v>
      </c>
      <c r="AW2" s="50">
        <f t="shared" si="0"/>
        <v>0</v>
      </c>
      <c r="AX2" s="50">
        <f t="shared" si="0"/>
        <v>0</v>
      </c>
      <c r="AY2" s="50">
        <f t="shared" si="0"/>
        <v>0</v>
      </c>
      <c r="AZ2" s="50">
        <f t="shared" si="0"/>
        <v>0</v>
      </c>
      <c r="BA2" s="50">
        <f t="shared" si="0"/>
        <v>0</v>
      </c>
      <c r="BB2" s="50">
        <f t="shared" si="0"/>
        <v>0</v>
      </c>
      <c r="BC2" s="50">
        <f t="shared" si="0"/>
        <v>0</v>
      </c>
      <c r="BD2" s="50">
        <f t="shared" si="0"/>
        <v>0</v>
      </c>
      <c r="BE2" s="50">
        <f t="shared" si="0"/>
        <v>0</v>
      </c>
      <c r="BF2" s="50">
        <f t="shared" si="0"/>
        <v>0</v>
      </c>
      <c r="BG2" s="50">
        <f t="shared" si="0"/>
        <v>0</v>
      </c>
      <c r="BH2" s="50">
        <f t="shared" si="0"/>
        <v>0</v>
      </c>
      <c r="BI2" s="50">
        <f t="shared" si="0"/>
        <v>0</v>
      </c>
    </row>
    <row r="3" spans="1:61" x14ac:dyDescent="0.15">
      <c r="A3" s="58"/>
      <c r="B3" s="58"/>
      <c r="C3" s="59"/>
      <c r="D3" s="59"/>
      <c r="E3" s="59"/>
      <c r="F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X3" s="49"/>
      <c r="Y3" s="60">
        <f>MIN(O6:O992)</f>
        <v>43060</v>
      </c>
      <c r="Z3" s="60">
        <f>Y3+1</f>
        <v>43061</v>
      </c>
      <c r="AA3" s="60">
        <f t="shared" ref="AA3:BI3" si="1">Z3+1</f>
        <v>43062</v>
      </c>
      <c r="AB3" s="60">
        <f t="shared" si="1"/>
        <v>43063</v>
      </c>
      <c r="AC3" s="60">
        <f t="shared" si="1"/>
        <v>43064</v>
      </c>
      <c r="AD3" s="60">
        <f t="shared" si="1"/>
        <v>43065</v>
      </c>
      <c r="AE3" s="60">
        <f t="shared" si="1"/>
        <v>43066</v>
      </c>
      <c r="AF3" s="60">
        <f t="shared" si="1"/>
        <v>43067</v>
      </c>
      <c r="AG3" s="60">
        <f t="shared" si="1"/>
        <v>43068</v>
      </c>
      <c r="AH3" s="60">
        <f t="shared" si="1"/>
        <v>43069</v>
      </c>
      <c r="AI3" s="60">
        <f t="shared" si="1"/>
        <v>43070</v>
      </c>
      <c r="AJ3" s="60">
        <f t="shared" si="1"/>
        <v>43071</v>
      </c>
      <c r="AK3" s="60">
        <f t="shared" si="1"/>
        <v>43072</v>
      </c>
      <c r="AL3" s="60">
        <f t="shared" si="1"/>
        <v>43073</v>
      </c>
      <c r="AM3" s="60">
        <f t="shared" si="1"/>
        <v>43074</v>
      </c>
      <c r="AN3" s="60">
        <f t="shared" si="1"/>
        <v>43075</v>
      </c>
      <c r="AO3" s="60">
        <f t="shared" si="1"/>
        <v>43076</v>
      </c>
      <c r="AP3" s="60">
        <f t="shared" si="1"/>
        <v>43077</v>
      </c>
      <c r="AQ3" s="60">
        <f t="shared" si="1"/>
        <v>43078</v>
      </c>
      <c r="AR3" s="60">
        <f t="shared" si="1"/>
        <v>43079</v>
      </c>
      <c r="AS3" s="60">
        <f t="shared" si="1"/>
        <v>43080</v>
      </c>
      <c r="AT3" s="60">
        <f t="shared" si="1"/>
        <v>43081</v>
      </c>
      <c r="AU3" s="60">
        <f t="shared" si="1"/>
        <v>43082</v>
      </c>
      <c r="AV3" s="60">
        <f t="shared" si="1"/>
        <v>43083</v>
      </c>
      <c r="AW3" s="60">
        <f t="shared" si="1"/>
        <v>43084</v>
      </c>
      <c r="AX3" s="60">
        <f t="shared" si="1"/>
        <v>43085</v>
      </c>
      <c r="AY3" s="60">
        <f t="shared" si="1"/>
        <v>43086</v>
      </c>
      <c r="AZ3" s="60">
        <f t="shared" si="1"/>
        <v>43087</v>
      </c>
      <c r="BA3" s="60">
        <f t="shared" si="1"/>
        <v>43088</v>
      </c>
      <c r="BB3" s="60">
        <f t="shared" si="1"/>
        <v>43089</v>
      </c>
      <c r="BC3" s="60">
        <f t="shared" si="1"/>
        <v>43090</v>
      </c>
      <c r="BD3" s="60">
        <f t="shared" si="1"/>
        <v>43091</v>
      </c>
      <c r="BE3" s="60">
        <f t="shared" si="1"/>
        <v>43092</v>
      </c>
      <c r="BF3" s="60">
        <f t="shared" si="1"/>
        <v>43093</v>
      </c>
      <c r="BG3" s="60">
        <f t="shared" si="1"/>
        <v>43094</v>
      </c>
      <c r="BH3" s="60">
        <f t="shared" si="1"/>
        <v>43095</v>
      </c>
      <c r="BI3" s="60">
        <f t="shared" si="1"/>
        <v>43096</v>
      </c>
    </row>
    <row r="4" spans="1:61" ht="17.25" customHeight="1" x14ac:dyDescent="0.15">
      <c r="A4" s="158" t="s">
        <v>68</v>
      </c>
      <c r="B4" s="160" t="s">
        <v>72</v>
      </c>
      <c r="C4" s="160" t="s">
        <v>42</v>
      </c>
      <c r="D4" s="160" t="s">
        <v>44</v>
      </c>
      <c r="E4" s="160" t="s">
        <v>45</v>
      </c>
      <c r="F4" s="162" t="s">
        <v>70</v>
      </c>
      <c r="G4" s="164" t="s">
        <v>36</v>
      </c>
      <c r="H4" s="165"/>
      <c r="I4" s="165"/>
      <c r="J4" s="165"/>
      <c r="K4" s="166"/>
      <c r="L4" s="164" t="s">
        <v>37</v>
      </c>
      <c r="M4" s="165"/>
      <c r="N4" s="166"/>
      <c r="O4" s="169" t="s">
        <v>38</v>
      </c>
      <c r="P4" s="169"/>
      <c r="Q4" s="169"/>
      <c r="R4" s="169" t="s">
        <v>39</v>
      </c>
      <c r="S4" s="169"/>
      <c r="T4" s="169"/>
      <c r="U4" s="169" t="s">
        <v>71</v>
      </c>
      <c r="X4" s="49" t="s">
        <v>40</v>
      </c>
      <c r="Y4" s="61">
        <f>HLOOKUP(1,Y1:BI3,3,FALSE)</f>
        <v>43060</v>
      </c>
    </row>
    <row r="5" spans="1:61" ht="17.25" customHeight="1" x14ac:dyDescent="0.15">
      <c r="A5" s="159"/>
      <c r="B5" s="161"/>
      <c r="C5" s="161"/>
      <c r="D5" s="161"/>
      <c r="E5" s="161"/>
      <c r="F5" s="163"/>
      <c r="G5" s="163"/>
      <c r="H5" s="167"/>
      <c r="I5" s="167"/>
      <c r="J5" s="167"/>
      <c r="K5" s="168"/>
      <c r="L5" s="163"/>
      <c r="M5" s="167"/>
      <c r="N5" s="168"/>
      <c r="O5" s="62" t="s">
        <v>41</v>
      </c>
      <c r="P5" s="62" t="s">
        <v>10</v>
      </c>
      <c r="Q5" s="62" t="s">
        <v>25</v>
      </c>
      <c r="R5" s="62" t="s">
        <v>41</v>
      </c>
      <c r="S5" s="62" t="s">
        <v>10</v>
      </c>
      <c r="T5" s="62" t="s">
        <v>25</v>
      </c>
      <c r="U5" s="170"/>
      <c r="X5" s="63"/>
    </row>
    <row r="6" spans="1:61" ht="80" customHeight="1" x14ac:dyDescent="0.15">
      <c r="A6" s="64">
        <f>ROW()-5</f>
        <v>1</v>
      </c>
      <c r="B6" s="112" t="s">
        <v>69</v>
      </c>
      <c r="C6" s="113" t="s">
        <v>77</v>
      </c>
      <c r="D6" s="113"/>
      <c r="E6" s="113"/>
      <c r="F6" s="120" t="s">
        <v>73</v>
      </c>
      <c r="G6" s="154" t="s">
        <v>74</v>
      </c>
      <c r="H6" s="155"/>
      <c r="I6" s="155"/>
      <c r="J6" s="155"/>
      <c r="K6" s="156"/>
      <c r="L6" s="157" t="s">
        <v>156</v>
      </c>
      <c r="M6" s="157"/>
      <c r="N6" s="157"/>
      <c r="O6" s="65">
        <v>43060</v>
      </c>
      <c r="P6" s="66" t="s">
        <v>148</v>
      </c>
      <c r="Q6" s="66" t="s">
        <v>149</v>
      </c>
      <c r="R6" s="65"/>
      <c r="S6" s="66"/>
      <c r="T6" s="66"/>
      <c r="U6" s="67"/>
      <c r="V6" s="68"/>
      <c r="X6" s="69">
        <f t="shared" ref="X6:X14" si="2">IF($P6="○",$O6,IF($S6="○",$R6,""))</f>
        <v>43060</v>
      </c>
    </row>
    <row r="7" spans="1:61" ht="80" customHeight="1" x14ac:dyDescent="0.15">
      <c r="A7" s="64">
        <f t="shared" ref="A7:A14" si="3">ROW()-5</f>
        <v>2</v>
      </c>
      <c r="B7" s="112" t="s">
        <v>69</v>
      </c>
      <c r="C7" s="113" t="s">
        <v>78</v>
      </c>
      <c r="D7" s="113" t="s">
        <v>79</v>
      </c>
      <c r="E7" s="113" t="s">
        <v>82</v>
      </c>
      <c r="F7" s="116" t="s">
        <v>81</v>
      </c>
      <c r="G7" s="154" t="s">
        <v>80</v>
      </c>
      <c r="H7" s="155"/>
      <c r="I7" s="155"/>
      <c r="J7" s="155"/>
      <c r="K7" s="156"/>
      <c r="L7" s="157" t="s">
        <v>128</v>
      </c>
      <c r="M7" s="157"/>
      <c r="N7" s="157"/>
      <c r="O7" s="65">
        <v>43060</v>
      </c>
      <c r="P7" s="66" t="s">
        <v>148</v>
      </c>
      <c r="Q7" s="66" t="s">
        <v>149</v>
      </c>
      <c r="R7" s="65"/>
      <c r="S7" s="66"/>
      <c r="T7" s="66"/>
      <c r="U7" s="67"/>
      <c r="V7" s="68"/>
      <c r="X7" s="69">
        <f t="shared" si="2"/>
        <v>43060</v>
      </c>
    </row>
    <row r="8" spans="1:61" ht="80" customHeight="1" x14ac:dyDescent="0.15">
      <c r="A8" s="64">
        <f t="shared" si="3"/>
        <v>3</v>
      </c>
      <c r="B8" s="112" t="s">
        <v>69</v>
      </c>
      <c r="C8" s="117"/>
      <c r="D8" s="117"/>
      <c r="E8" s="113" t="s">
        <v>84</v>
      </c>
      <c r="F8" s="116" t="s">
        <v>83</v>
      </c>
      <c r="G8" s="154" t="s">
        <v>80</v>
      </c>
      <c r="H8" s="155"/>
      <c r="I8" s="155"/>
      <c r="J8" s="155"/>
      <c r="K8" s="156"/>
      <c r="L8" s="157" t="s">
        <v>128</v>
      </c>
      <c r="M8" s="157"/>
      <c r="N8" s="157"/>
      <c r="O8" s="65">
        <v>43060</v>
      </c>
      <c r="P8" s="66" t="s">
        <v>148</v>
      </c>
      <c r="Q8" s="66" t="s">
        <v>149</v>
      </c>
      <c r="R8" s="65"/>
      <c r="S8" s="66"/>
      <c r="T8" s="66"/>
      <c r="U8" s="67"/>
      <c r="V8" s="68"/>
      <c r="X8" s="69">
        <f t="shared" si="2"/>
        <v>43060</v>
      </c>
    </row>
    <row r="9" spans="1:61" ht="80" customHeight="1" x14ac:dyDescent="0.15">
      <c r="A9" s="64">
        <f t="shared" si="3"/>
        <v>4</v>
      </c>
      <c r="B9" s="112" t="s">
        <v>69</v>
      </c>
      <c r="C9" s="117"/>
      <c r="D9" s="117"/>
      <c r="E9" s="113" t="s">
        <v>85</v>
      </c>
      <c r="F9" s="116" t="s">
        <v>87</v>
      </c>
      <c r="G9" s="154" t="s">
        <v>80</v>
      </c>
      <c r="H9" s="155"/>
      <c r="I9" s="155"/>
      <c r="J9" s="155"/>
      <c r="K9" s="156"/>
      <c r="L9" s="157" t="s">
        <v>128</v>
      </c>
      <c r="M9" s="157"/>
      <c r="N9" s="157"/>
      <c r="O9" s="65">
        <v>43060</v>
      </c>
      <c r="P9" s="66" t="s">
        <v>148</v>
      </c>
      <c r="Q9" s="66" t="s">
        <v>149</v>
      </c>
      <c r="R9" s="65"/>
      <c r="S9" s="66"/>
      <c r="T9" s="66"/>
      <c r="U9" s="67"/>
      <c r="V9" s="68"/>
      <c r="X9" s="69">
        <f t="shared" si="2"/>
        <v>43060</v>
      </c>
    </row>
    <row r="10" spans="1:61" ht="80" customHeight="1" x14ac:dyDescent="0.15">
      <c r="A10" s="64">
        <f t="shared" si="3"/>
        <v>5</v>
      </c>
      <c r="B10" s="112" t="s">
        <v>69</v>
      </c>
      <c r="C10" s="117"/>
      <c r="D10" s="117"/>
      <c r="E10" s="113" t="s">
        <v>85</v>
      </c>
      <c r="F10" s="116" t="s">
        <v>86</v>
      </c>
      <c r="G10" s="154" t="s">
        <v>80</v>
      </c>
      <c r="H10" s="155"/>
      <c r="I10" s="155"/>
      <c r="J10" s="155"/>
      <c r="K10" s="156"/>
      <c r="L10" s="157" t="s">
        <v>128</v>
      </c>
      <c r="M10" s="157"/>
      <c r="N10" s="157"/>
      <c r="O10" s="65">
        <v>43060</v>
      </c>
      <c r="P10" s="66" t="s">
        <v>148</v>
      </c>
      <c r="Q10" s="66" t="s">
        <v>149</v>
      </c>
      <c r="R10" s="65"/>
      <c r="S10" s="66"/>
      <c r="T10" s="66"/>
      <c r="U10" s="67"/>
      <c r="V10" s="68"/>
      <c r="X10" s="69">
        <f t="shared" si="2"/>
        <v>43060</v>
      </c>
    </row>
    <row r="11" spans="1:61" ht="80" customHeight="1" x14ac:dyDescent="0.15">
      <c r="A11" s="64">
        <f t="shared" si="3"/>
        <v>6</v>
      </c>
      <c r="B11" s="112" t="s">
        <v>69</v>
      </c>
      <c r="C11" s="117"/>
      <c r="D11" s="113" t="s">
        <v>88</v>
      </c>
      <c r="E11" s="113" t="s">
        <v>97</v>
      </c>
      <c r="F11" s="116" t="s">
        <v>89</v>
      </c>
      <c r="G11" s="171" t="s">
        <v>80</v>
      </c>
      <c r="H11" s="172"/>
      <c r="I11" s="172"/>
      <c r="J11" s="172"/>
      <c r="K11" s="173"/>
      <c r="L11" s="157" t="s">
        <v>129</v>
      </c>
      <c r="M11" s="157"/>
      <c r="N11" s="157"/>
      <c r="O11" s="65">
        <v>43060</v>
      </c>
      <c r="P11" s="66" t="s">
        <v>148</v>
      </c>
      <c r="Q11" s="66" t="s">
        <v>149</v>
      </c>
      <c r="R11" s="65"/>
      <c r="S11" s="66"/>
      <c r="T11" s="66"/>
      <c r="U11" s="67"/>
      <c r="V11" s="68"/>
      <c r="X11" s="69">
        <f t="shared" si="2"/>
        <v>43060</v>
      </c>
    </row>
    <row r="12" spans="1:61" ht="80" customHeight="1" x14ac:dyDescent="0.15">
      <c r="A12" s="64">
        <f t="shared" si="3"/>
        <v>7</v>
      </c>
      <c r="B12" s="112" t="s">
        <v>69</v>
      </c>
      <c r="C12" s="117"/>
      <c r="D12" s="117"/>
      <c r="E12" s="117"/>
      <c r="F12" s="119"/>
      <c r="G12" s="171" t="s">
        <v>92</v>
      </c>
      <c r="H12" s="172"/>
      <c r="I12" s="172"/>
      <c r="J12" s="172"/>
      <c r="K12" s="173"/>
      <c r="L12" s="157" t="s">
        <v>130</v>
      </c>
      <c r="M12" s="157"/>
      <c r="N12" s="157"/>
      <c r="O12" s="65">
        <v>43060</v>
      </c>
      <c r="P12" s="66" t="s">
        <v>148</v>
      </c>
      <c r="Q12" s="66" t="s">
        <v>149</v>
      </c>
      <c r="R12" s="65"/>
      <c r="S12" s="66"/>
      <c r="T12" s="66"/>
      <c r="U12" s="67"/>
      <c r="V12" s="68"/>
      <c r="X12" s="69">
        <f t="shared" si="2"/>
        <v>43060</v>
      </c>
    </row>
    <row r="13" spans="1:61" ht="110" customHeight="1" x14ac:dyDescent="0.15">
      <c r="A13" s="64">
        <f t="shared" si="3"/>
        <v>8</v>
      </c>
      <c r="B13" s="112" t="s">
        <v>69</v>
      </c>
      <c r="C13" s="117"/>
      <c r="D13" s="117"/>
      <c r="E13" s="113" t="s">
        <v>106</v>
      </c>
      <c r="F13" s="116" t="s">
        <v>89</v>
      </c>
      <c r="G13" s="154" t="s">
        <v>124</v>
      </c>
      <c r="H13" s="155"/>
      <c r="I13" s="155"/>
      <c r="J13" s="155"/>
      <c r="K13" s="156"/>
      <c r="L13" s="157" t="s">
        <v>131</v>
      </c>
      <c r="M13" s="157"/>
      <c r="N13" s="157"/>
      <c r="O13" s="65">
        <v>43060</v>
      </c>
      <c r="P13" s="66" t="s">
        <v>148</v>
      </c>
      <c r="Q13" s="66" t="s">
        <v>149</v>
      </c>
      <c r="R13" s="65"/>
      <c r="S13" s="66"/>
      <c r="T13" s="66"/>
      <c r="U13" s="67"/>
      <c r="V13" s="68"/>
      <c r="X13" s="69">
        <f t="shared" si="2"/>
        <v>43060</v>
      </c>
    </row>
    <row r="14" spans="1:61" ht="80" customHeight="1" x14ac:dyDescent="0.15">
      <c r="A14" s="64">
        <f t="shared" si="3"/>
        <v>9</v>
      </c>
      <c r="B14" s="112" t="s">
        <v>69</v>
      </c>
      <c r="C14" s="113" t="s">
        <v>112</v>
      </c>
      <c r="D14" s="113"/>
      <c r="E14" s="113"/>
      <c r="F14" s="120" t="s">
        <v>113</v>
      </c>
      <c r="G14" s="171" t="s">
        <v>114</v>
      </c>
      <c r="H14" s="172"/>
      <c r="I14" s="172"/>
      <c r="J14" s="172"/>
      <c r="K14" s="173"/>
      <c r="L14" s="157" t="s">
        <v>127</v>
      </c>
      <c r="M14" s="157"/>
      <c r="N14" s="157"/>
      <c r="O14" s="65">
        <v>43060</v>
      </c>
      <c r="P14" s="66" t="s">
        <v>148</v>
      </c>
      <c r="Q14" s="66" t="s">
        <v>149</v>
      </c>
      <c r="R14" s="65"/>
      <c r="S14" s="66"/>
      <c r="T14" s="66"/>
      <c r="U14" s="67"/>
      <c r="V14" s="68"/>
      <c r="X14" s="69">
        <f t="shared" si="2"/>
        <v>43060</v>
      </c>
    </row>
    <row r="15" spans="1:61" ht="20" customHeight="1" x14ac:dyDescent="0.15">
      <c r="A15" s="70"/>
      <c r="B15" s="71"/>
      <c r="C15" s="72"/>
      <c r="D15" s="72"/>
      <c r="E15" s="72"/>
      <c r="F15" s="73"/>
      <c r="G15" s="180"/>
      <c r="H15" s="181"/>
      <c r="I15" s="181"/>
      <c r="J15" s="181"/>
      <c r="K15" s="182"/>
      <c r="L15" s="183"/>
      <c r="M15" s="184"/>
      <c r="N15" s="185"/>
      <c r="O15" s="74"/>
      <c r="P15" s="75"/>
      <c r="Q15" s="75"/>
      <c r="R15" s="76"/>
      <c r="S15" s="77"/>
      <c r="T15" s="77"/>
      <c r="U15" s="78"/>
      <c r="V15" s="68"/>
      <c r="X15" s="69"/>
    </row>
    <row r="18" spans="15:15" x14ac:dyDescent="0.15">
      <c r="O18" s="80"/>
    </row>
    <row r="19" spans="15:15" x14ac:dyDescent="0.15">
      <c r="O19" s="80"/>
    </row>
    <row r="20" spans="15:15" x14ac:dyDescent="0.15">
      <c r="O20" s="80"/>
    </row>
    <row r="21" spans="15:15" x14ac:dyDescent="0.15">
      <c r="O21" s="80"/>
    </row>
    <row r="22" spans="15:15" x14ac:dyDescent="0.15">
      <c r="O22" s="80"/>
    </row>
    <row r="23" spans="15:15" x14ac:dyDescent="0.15">
      <c r="O23" s="80"/>
    </row>
    <row r="24" spans="15:15" x14ac:dyDescent="0.15">
      <c r="O24" s="80"/>
    </row>
    <row r="25" spans="15:15" x14ac:dyDescent="0.15">
      <c r="O25" s="80"/>
    </row>
    <row r="28" spans="15:15" x14ac:dyDescent="0.15">
      <c r="O28" s="80"/>
    </row>
  </sheetData>
  <sheetProtection selectLockedCells="1" selectUnlockedCells="1"/>
  <mergeCells count="37">
    <mergeCell ref="G14:K14"/>
    <mergeCell ref="L14:N14"/>
    <mergeCell ref="G15:K15"/>
    <mergeCell ref="L15:N15"/>
    <mergeCell ref="G11:K11"/>
    <mergeCell ref="L11:N11"/>
    <mergeCell ref="G12:K12"/>
    <mergeCell ref="L12:N12"/>
    <mergeCell ref="G13:K13"/>
    <mergeCell ref="L13:N13"/>
    <mergeCell ref="G8:K8"/>
    <mergeCell ref="L8:N8"/>
    <mergeCell ref="G9:K9"/>
    <mergeCell ref="L9:N9"/>
    <mergeCell ref="G10:K10"/>
    <mergeCell ref="L10:N10"/>
    <mergeCell ref="O4:Q4"/>
    <mergeCell ref="R4:T4"/>
    <mergeCell ref="U4:U5"/>
    <mergeCell ref="G7:K7"/>
    <mergeCell ref="L7:N7"/>
    <mergeCell ref="G6:K6"/>
    <mergeCell ref="L6:N6"/>
    <mergeCell ref="F4:F5"/>
    <mergeCell ref="G4:K5"/>
    <mergeCell ref="L4:N5"/>
    <mergeCell ref="A1:B2"/>
    <mergeCell ref="C1:E1"/>
    <mergeCell ref="F1:H1"/>
    <mergeCell ref="I1:I2"/>
    <mergeCell ref="C2:E2"/>
    <mergeCell ref="F2:H2"/>
    <mergeCell ref="A4:A5"/>
    <mergeCell ref="B4:B5"/>
    <mergeCell ref="C4:C5"/>
    <mergeCell ref="D4:D5"/>
    <mergeCell ref="E4:E5"/>
  </mergeCells>
  <phoneticPr fontId="21"/>
  <pageMargins left="0.19685039370078741" right="0.19685039370078741" top="0.19685039370078741" bottom="0.19685039370078741" header="0.78740157480314965" footer="0.78740157480314965"/>
  <pageSetup paperSize="9" scale="56" firstPageNumber="0" fitToHeight="0" orientation="landscape" horizontalDpi="300" verticalDpi="300" r:id="rId1"/>
  <headerFooter alignWithMargins="0">
    <oddHeader>&amp;C&amp;"Times New Roman,標準"&amp;12&amp;A</oddHeader>
    <oddFooter>&amp;C&amp;"Times New Roman,標準"&amp;12ページ &amp;P</oddFooter>
  </headerFooter>
  <colBreaks count="1" manualBreakCount="1">
    <brk id="21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集計</vt:lpstr>
      <vt:lpstr>メイン</vt:lpstr>
      <vt:lpstr>ローカライズEnglish</vt:lpstr>
      <vt:lpstr>ローカライズ中国語(簡体字)</vt:lpstr>
      <vt:lpstr>ローカライズ中国語(繁体字、香港)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 Okada</dc:creator>
  <cp:lastModifiedBy>Microsoft Office ユーザー</cp:lastModifiedBy>
  <cp:lastPrinted>2017-05-01T07:32:32Z</cp:lastPrinted>
  <dcterms:created xsi:type="dcterms:W3CDTF">2009-12-16T04:23:31Z</dcterms:created>
  <dcterms:modified xsi:type="dcterms:W3CDTF">2018-08-20T10:13:39Z</dcterms:modified>
</cp:coreProperties>
</file>