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0" yWindow="0" windowWidth="25600" windowHeight="16000" tabRatio="702" activeTab="3"/>
  </bookViews>
  <sheets>
    <sheet name="表紙" sheetId="1" r:id="rId1"/>
    <sheet name="変更履歴" sheetId="2" r:id="rId2"/>
    <sheet name="集計" sheetId="14" r:id="rId3"/>
    <sheet name="メイン" sheetId="15" r:id="rId4"/>
    <sheet name="観点" sheetId="22" r:id="rId5"/>
    <sheet name="URLスキーム パラメータ不正" sheetId="18" r:id="rId6"/>
    <sheet name="ローカライズEnglish" sheetId="17" r:id="rId7"/>
    <sheet name="ローカライズ中国語(簡体字)" sheetId="19" r:id="rId8"/>
    <sheet name="ローカライズ中国語(繁体字、香港)" sheetId="20" r:id="rId9"/>
  </sheets>
  <definedNames>
    <definedName name="_xlnm._FilterDatabase" localSheetId="3" hidden="1">メイン!$A$4:$U$75</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 パラメータ不正'!$A$1:$U$5</definedName>
    <definedName name="_xlnm.Print_Area" localSheetId="3">メイン!$A$1:$U$5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22" l="1"/>
  <c r="A5" i="22"/>
  <c r="A6" i="22"/>
  <c r="A7" i="22"/>
  <c r="A8" i="22"/>
  <c r="A9" i="22"/>
  <c r="A10" i="22"/>
  <c r="A11" i="22"/>
  <c r="A12" i="22"/>
  <c r="A13" i="22"/>
  <c r="A14" i="22"/>
  <c r="A15" i="22"/>
  <c r="A16" i="22"/>
  <c r="A17" i="22"/>
  <c r="A18" i="22"/>
  <c r="A19" i="22"/>
  <c r="A20" i="22"/>
  <c r="A3" i="22"/>
  <c r="A6" i="15"/>
  <c r="A7" i="15"/>
  <c r="A6" i="18"/>
  <c r="X6" i="18"/>
  <c r="Y3" i="18"/>
  <c r="A9" i="18"/>
  <c r="A10" i="18"/>
  <c r="A12" i="18"/>
  <c r="A13" i="18"/>
  <c r="A14" i="18"/>
  <c r="A15" i="18"/>
  <c r="A16" i="18"/>
  <c r="A17" i="18"/>
  <c r="A18" i="18"/>
  <c r="A19" i="18"/>
  <c r="A20" i="18"/>
  <c r="A21" i="18"/>
  <c r="A22" i="18"/>
  <c r="A23" i="18"/>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X8" i="15"/>
  <c r="X76"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X8" i="18"/>
  <c r="A8" i="18"/>
  <c r="X7" i="18"/>
  <c r="A7" i="18"/>
  <c r="Y2" i="18"/>
  <c r="O2" i="18"/>
  <c r="Y1" i="18"/>
  <c r="Z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Y4" i="18"/>
  <c r="P2" i="18"/>
  <c r="S2" i="18"/>
  <c r="U2" i="18"/>
  <c r="T2" i="18"/>
  <c r="R2" i="18"/>
  <c r="Q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N11" i="14"/>
  <c r="N10" i="14"/>
  <c r="N9" i="14"/>
  <c r="M11" i="14"/>
  <c r="M10" i="14"/>
  <c r="P2" i="17"/>
  <c r="S2" i="17"/>
  <c r="U2" i="17"/>
  <c r="M9" i="14"/>
  <c r="L11" i="14"/>
  <c r="L10" i="14"/>
  <c r="R2" i="17"/>
  <c r="L9" i="14"/>
  <c r="I11" i="14"/>
  <c r="I10" i="14"/>
  <c r="I9" i="14"/>
  <c r="H11" i="14"/>
  <c r="H10" i="14"/>
  <c r="H9" i="14"/>
  <c r="K9" i="14"/>
  <c r="J9" i="14"/>
  <c r="G9" i="14"/>
  <c r="F9" i="14"/>
  <c r="D9" i="14"/>
  <c r="T2" i="17"/>
  <c r="Q2" i="17"/>
  <c r="K11" i="14"/>
  <c r="J11" i="14"/>
  <c r="G11" i="14"/>
  <c r="F11" i="14"/>
  <c r="D11" i="14"/>
  <c r="K10" i="14"/>
  <c r="J10" i="14"/>
  <c r="G10" i="14"/>
  <c r="F10" i="14"/>
  <c r="D10" i="14"/>
  <c r="G8" i="14"/>
  <c r="F8" i="14"/>
  <c r="G4" i="14"/>
  <c r="F4" i="14"/>
  <c r="O2" i="15"/>
  <c r="E8" i="14"/>
  <c r="E4" i="14"/>
  <c r="P2" i="15"/>
  <c r="H8" i="14"/>
  <c r="H4" i="14"/>
  <c r="S2" i="15"/>
  <c r="I8" i="14"/>
  <c r="I4" i="14"/>
  <c r="J8" i="14"/>
  <c r="J4" i="14"/>
  <c r="K8" i="14"/>
  <c r="K4" i="14"/>
  <c r="R2" i="15"/>
  <c r="L8" i="14"/>
  <c r="L4" i="14"/>
  <c r="U2" i="15"/>
  <c r="M8" i="14"/>
  <c r="M4" i="14"/>
  <c r="Y3" i="15"/>
  <c r="N8" i="14"/>
  <c r="N4" i="14"/>
  <c r="Y2" i="15"/>
  <c r="Y1" i="15"/>
  <c r="Z3"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Y4" i="15"/>
  <c r="O8" i="14"/>
  <c r="O4" i="14"/>
  <c r="T2" i="15"/>
  <c r="Q2" i="15"/>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<sst xmlns="http://schemas.openxmlformats.org/spreadsheetml/2006/main" count="976" uniqueCount="459">
  <si>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</si>
  <si>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</si>
  <si>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</si>
  <si>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</si>
  <si>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</si>
  <si>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</si>
  <si>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</si>
  <si>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</si>
  <si>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</si>
  <si>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</si>
  <si>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</si>
  <si>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</si>
  <si>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</si>
  <si>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</si>
  <si>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</si>
  <si>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</si>
  <si>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</si>
  <si>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</si>
  <si>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</si>
  <si>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</si>
  <si>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</si>
  <si>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</si>
  <si>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</si>
  <si>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</si>
  <si>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</si>
  <si>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</si>
  <si>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</si>
  <si>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</si>
  <si>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</si>
  <si>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</si>
  <si>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</si>
  <si>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</si>
  <si>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</si>
  <si>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</si>
  <si>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</si>
  <si>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</si>
  <si>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</si>
  <si>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</si>
  <si>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</si>
  <si>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</si>
  <si>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</si>
  <si>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</si>
  <si>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</si>
  <si>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</si>
  <si>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</si>
  <si>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</si>
  <si>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</si>
  <si>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</si>
  <si>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</si>
  <si>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</si>
  <si>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</si>
  <si>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</si>
  <si>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</si>
  <si>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</si>
  <si>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</si>
  <si>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</si>
  <si>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</si>
  <si>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</si>
  <si>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</si>
  <si>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</si>
  <si>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</si>
  <si>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</si>
  <si>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</si>
  <si>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</si>
  <si>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</si>
  <si>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</si>
  <si>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</si>
  <si>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</si>
  <si>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</si>
  <si>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</si>
  <si>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</si>
  <si>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</si>
  <si>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</si>
  <si>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</si>
  <si>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</si>
  <si>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</si>
  <si>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</si>
  <si>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</si>
  <si>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</si>
  <si>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</si>
  <si>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</si>
  <si>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</si>
  <si>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</si>
  <si>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・カメラ映像が出力されるようになること</t>
    <rPh sb="4" eb="6">
      <t>エイゾウ</t>
    </rPh>
    <rPh sb="7" eb="9">
      <t>シュツリョク</t>
    </rPh>
    <phoneticPr fontId="21"/>
  </si>
  <si>
    <t>・QRコード読み取り範囲画像が表示されていること</t>
    <rPh sb="6" eb="7">
      <t>ヨ</t>
    </rPh>
    <rPh sb="8" eb="9">
      <t>ト</t>
    </rPh>
    <rPh sb="10" eb="12">
      <t>ハンイ</t>
    </rPh>
    <rPh sb="12" eb="14">
      <t>ガゾウ</t>
    </rPh>
    <rPh sb="15" eb="17">
      <t>ヒョウジ</t>
    </rPh>
    <phoneticPr fontId="21"/>
  </si>
  <si>
    <t>・QRコードが読み取れること</t>
    <rPh sb="7" eb="8">
      <t>ヨ</t>
    </rPh>
    <rPh sb="9" eb="10">
      <t>ト</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</si>
  <si>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</si>
  <si>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</si>
  <si>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</si>
  <si>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</si>
  <si>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</si>
  <si>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</si>
  <si>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</si>
  <si>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</si>
  <si>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</si>
  <si>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</si>
  <si>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</si>
  <si>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</si>
  <si>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・基本情報と表示されていること
・バージョンと表示されていること
・バージョン表記がリリース対象のバージョン表記となっていること</t>
    <rPh sb="1" eb="5">
      <t>キホンジョウホウ</t>
    </rPh>
    <rPh sb="6" eb="8">
      <t>ヒョウジ</t>
    </rPh>
    <rPh sb="23" eb="25">
      <t>ヒョウジ</t>
    </rPh>
    <rPh sb="39" eb="41">
      <t>ヒョウキ</t>
    </rPh>
    <rPh sb="46" eb="48">
      <t>タイショウ</t>
    </rPh>
    <rPh sb="54" eb="56">
      <t>ヒョウキ</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</si>
  <si>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</si>
  <si>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</si>
  <si>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</si>
  <si>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QRコードをスキャンしてください</t>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</si>
  <si>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</si>
  <si>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</si>
  <si>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</si>
  <si>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</si>
  <si>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</si>
  <si>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</si>
  <si>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</si>
  <si>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</si>
  <si>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</si>
  <si>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</si>
  <si>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</si>
  <si>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</si>
  <si>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</si>
  <si>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</si>
  <si>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④QR画像(AMUN17S190E258)へQR読み取り範囲をかざす</t>
    <rPh sb="3" eb="5">
      <t>ガゾウ</t>
    </rPh>
    <rPh sb="24" eb="25">
      <t>ヨ</t>
    </rPh>
    <rPh sb="26" eb="27">
      <t>ト</t>
    </rPh>
    <rPh sb="28" eb="30">
      <t>ハンイ</t>
    </rPh>
    <phoneticPr fontId="21"/>
  </si>
  <si>
    <t>・「AMUN17S190E258」の文字列が取得できていること</t>
    <rPh sb="18" eb="21">
      <t>モジレツ</t>
    </rPh>
    <phoneticPr fontId="21"/>
  </si>
  <si>
    <t>③QR画像(AMUN17S190E258)へQR読み取り範囲をかざす</t>
    <rPh sb="3" eb="5">
      <t>ガゾウ</t>
    </rPh>
    <rPh sb="24" eb="25">
      <t>ヨ</t>
    </rPh>
    <rPh sb="26" eb="27">
      <t>ト</t>
    </rPh>
    <rPh sb="28" eb="30">
      <t>ハンイ</t>
    </rPh>
    <phoneticPr fontId="21"/>
  </si>
  <si>
    <t>⑦QR画像(AMUN17S190E258)へQR読み取り範囲をかざす</t>
    <rPh sb="3" eb="5">
      <t>ガゾウ</t>
    </rPh>
    <rPh sb="24" eb="25">
      <t>ヨ</t>
    </rPh>
    <rPh sb="26" eb="27">
      <t>ト</t>
    </rPh>
    <rPh sb="28" eb="30">
      <t>ハンイ</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</si>
  <si>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</si>
  <si>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</si>
  <si>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</si>
  <si>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</si>
  <si>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</si>
  <si>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</si>
  <si>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</si>
  <si>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</si>
  <si>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</si>
  <si>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</si>
  <si>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</si>
  <si>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</si>
  <si>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</si>
  <si>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</si>
  <si>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</si>
  <si>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</si>
  <si>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</si>
  <si>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</si>
  <si>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</si>
  <si>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</si>
  <si>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</si>
  <si>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</si>
  <si>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</si>
  <si>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</si>
  <si>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</si>
  <si>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</si>
  <si>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</si>
  <si>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</si>
  <si>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※別タブ「URLスキーム パラメータ不正」参照</t>
    <rPh sb="1" eb="2">
      <t>ベツ</t>
    </rPh>
    <rPh sb="18" eb="20">
      <t>フセイ</t>
    </rPh>
    <rPh sb="21" eb="23">
      <t>サンショウ</t>
    </rPh>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</si>
  <si>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</si>
  <si>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</si>
  <si>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</si>
  <si>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・デザインと整合性があること</t>
  </si>
  <si>
    <t>・デザインと整合性があること</t>
    <rPh sb="6" eb="9">
      <t>セイゴウセイガ</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</si>
  <si>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</si>
  <si>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</si>
  <si>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</si>
  <si>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</si>
  <si>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</si>
  <si>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</si>
  <si>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</si>
  <si>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</si>
  <si>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</si>
  <si>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</si>
  <si>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</si>
  <si>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</si>
  <si>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</si>
  <si>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</si>
  <si>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</si>
  <si>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</si>
  <si>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</si>
  <si>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</si>
  <si>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</si>
  <si>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・端末言語設定に応じてデフォルト値を出力する事
　(4カ国語)</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</si>
  <si>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</si>
  <si>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</si>
  <si>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</si>
  <si>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</si>
  <si>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</si>
  <si>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</si>
  <si>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</si>
  <si>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</si>
  <si>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</si>
  <si>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・以下文言となっている事
　「QRコードの読み取りの為に許可してください。」
　※タイトルなし、ボタン文言は標準のため、確認なし
　ボタン「OK」
　ボタン「許可しない」</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</si>
  <si>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</si>
  <si>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</si>
  <si>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</si>
  <si>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</si>
  <si>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</si>
  <si>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</si>
  <si>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</si>
  <si>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</si>
  <si>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</si>
  <si>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</si>
  <si>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</si>
  <si>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</si>
  <si>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</si>
  <si>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・titlestrパラメータから取得した文字列が
　タイトルへ反映されていること
・取得に失敗した場合、
　デフォルト値をタイトルへ反映すること</t>
  </si>
  <si>
    <t>・端末言語設定に応じてデフォルト値を出力すること(4カ国語)</t>
  </si>
  <si>
    <t>・読み込めないこと</t>
  </si>
  <si>
    <t>・titlestrパラメータから取得した文字列が
　タイトルへ反映されること
・取得に失敗した場合、
　デフォルト値をタイトルへ反映すること</t>
  </si>
  <si>
    <t>・端末言語設定に応じてデフォルト値を出力すること
　(4カ国語)</t>
  </si>
  <si>
    <t>・以下文言となっていること
　タイトル 「起動エラー」
　メッセージ 「このアプリは直接起動できません。
　連動するアプリから操作を実施してください。」
　ボタン 「OK」</t>
  </si>
  <si>
    <t>・ボタン「OK」押下でアプリを終了すること</t>
  </si>
  <si>
    <t>・以下文言となっていること
　「QRコードの読み取りの為に許可してください。」
　※タイトルなし、ボタン文言は標準のため、確認なし
　ボタン「OK」
　ボタン「許可しない」</t>
  </si>
  <si>
    <t>・ボタン「設定」押下で設定アプリが起動し、「J-SCAN」の設定画面へ遷移されること</t>
  </si>
  <si>
    <t>・ボタン「OK」押下時、戻り先URLスキーマに読み込んだ全てのQRコードデータが付与され該当Webアプリが起動されること
・付与する各QRコードデータが","(カンマ)で区切られていること</t>
  </si>
  <si>
    <t>バックグラウンド
-&gt;通常起動</t>
    <phoneticPr fontId="36"/>
  </si>
  <si>
    <t>アプリキル
-&gt;URLスキームで起動</t>
    <phoneticPr fontId="36"/>
  </si>
  <si>
    <t>画面表示</t>
    <rPh sb="0" eb="4">
      <t>ガメンヒョウジ</t>
    </rPh>
    <phoneticPr fontId="36"/>
  </si>
  <si>
    <t>画面</t>
    <rPh sb="0" eb="2">
      <t>ガメン</t>
    </rPh>
    <phoneticPr fontId="21"/>
  </si>
  <si>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</si>
  <si>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</si>
  <si>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</si>
  <si>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</si>
  <si>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</si>
  <si>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</si>
  <si>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</si>
  <si>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</si>
  <si>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</si>
  <si>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・okstrパラメータから取得した文字列がキャンセルボタンへ反映されていること</t>
    <rPh sb="30" eb="32">
      <t>ハンエイサレテイル</t>
    </rPh>
    <phoneticPr fontId="36"/>
  </si>
  <si>
    <t>・ボタン「キャンセル」押下時、戻り先URLスキーマにQRコードのデータを付与せず、該当Webアプリが起動されること</t>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</si>
  <si>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</si>
  <si>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</si>
  <si>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</si>
  <si>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</si>
  <si>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</si>
  <si>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</si>
  <si>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</si>
  <si>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</si>
  <si>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</si>
  <si>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</si>
  <si>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</si>
  <si>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</si>
  <si>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</si>
  <si>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・okstrパラメータから取得した文字列が
　読み取り完了ボタンの文字へ反映されること
</t>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</si>
  <si>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</si>
  <si>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</si>
  <si>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</si>
  <si>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</si>
  <si>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</si>
  <si>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</si>
  <si>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</si>
  <si>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</si>
  <si>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</si>
  <si>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</si>
  <si>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③上限到達ダイアログ上のボタンを押下する</t>
    <rPh sb="1" eb="5">
      <t>ジョウゲントウタツ</t>
    </rPh>
    <rPh sb="10" eb="11">
      <t>ジョウノ</t>
    </rPh>
    <rPh sb="16" eb="18">
      <t>オウカスル</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</si>
  <si>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</si>
  <si>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</si>
  <si>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①modeパラメータに「２」の値が入ったURLスキームでアプリを起動する
②カメラ切替ボタンを押下する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</si>
  <si>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</si>
  <si>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</si>
  <si>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</si>
  <si>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</si>
  <si>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</si>
  <si>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</si>
  <si>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</si>
  <si>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</si>
  <si>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</si>
  <si>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</si>
  <si>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</si>
  <si>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</si>
  <si>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</si>
  <si>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①アプリケーションを新規ダウンロードして、URLスキームでアプリを起動する
②カメラ権限確認ダイアログ上のボタン「許可しない」を押下する</t>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</si>
  <si>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</si>
  <si>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</si>
  <si>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</si>
  <si>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</si>
  <si>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</si>
  <si>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</si>
  <si>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</si>
  <si>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</si>
  <si>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</si>
  <si>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</si>
  <si>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</si>
  <si>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</si>
  <si>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</si>
  <si>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</si>
  <si>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</si>
  <si>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</si>
  <si>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</si>
  <si>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</si>
  <si>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</si>
  <si>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</si>
  <si>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</si>
  <si>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</si>
  <si>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</si>
  <si>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</si>
  <si>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</si>
  <si>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</si>
  <si>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</si>
  <si>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</si>
  <si>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</si>
  <si>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</si>
  <si>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</si>
  <si>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</si>
  <si>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</si>
  <si>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</si>
  <si>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</si>
  <si>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</si>
  <si>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</si>
  <si>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</si>
  <si>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</si>
  <si>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</si>
  <si>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</si>
  <si>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</si>
  <si>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</si>
  <si>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</si>
  <si>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</si>
  <si>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</si>
  <si>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</si>
  <si>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</si>
  <si>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</si>
  <si>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</si>
  <si>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</si>
  <si>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</si>
  <si>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</si>
  <si>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</si>
  <si>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</si>
  <si>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</si>
  <si>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</si>
  <si>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</si>
  <si>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・URLスキーム「jins-qr://scan?callback=https://store-apps-stg.jins.com/tw?uuid=11111&amp;mode=1&amp;cancelstr=Cancel」</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</si>
  <si>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</si>
  <si>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</si>
  <si>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</si>
  <si>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</si>
  <si>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</si>
  <si>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</si>
  <si>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</si>
  <si>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</si>
  <si>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</si>
  <si>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</si>
  <si>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</si>
  <si>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</si>
  <si>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</si>
  <si>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</si>
  <si>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・カメラ権限確認ダイアログが表示されること
・以下文言となっていること
　「QRコードの読み取りの為に許可してください。」
　※タイトルなし、ボタン文言は標準のため、確認なし</t>
    <rPh sb="14" eb="16">
      <t>ヒョウジ</t>
    </rPh>
    <rPh sb="23" eb="25">
      <t>イカ</t>
    </rPh>
    <rPh sb="25" eb="27">
      <t>モンゴン</t>
    </rPh>
    <rPh sb="74" eb="76">
      <t>モンゴン</t>
    </rPh>
    <rPh sb="77" eb="79">
      <t>ヒョウジュン</t>
    </rPh>
    <rPh sb="83" eb="85">
      <t>カクニン</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</si>
  <si>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</si>
  <si>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</si>
  <si>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</si>
  <si>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</si>
  <si>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</si>
  <si>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36"/>
  </si>
  <si>
    <t>・cancelstrパラメータから取得した文字列がキャンセルボタンへ反映されていること</t>
    <rPh sb="34" eb="36">
      <t>ハンエイサレテイル</t>
    </rPh>
    <phoneticPr fontId="36"/>
  </si>
  <si>
    <t>2018年 8 月 8 日</t>
    <phoneticPr fontId="21"/>
  </si>
  <si>
    <t>ver.2.00</t>
    <phoneticPr fontId="21"/>
  </si>
  <si>
    <t>2018.8.8</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</si>
  <si>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</si>
  <si>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</si>
  <si>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</si>
  <si>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</si>
  <si>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</si>
  <si>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</si>
  <si>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</si>
  <si>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</si>
  <si>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</si>
  <si>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</si>
  <si>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</si>
  <si>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</si>
  <si>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</si>
  <si>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</si>
  <si>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</si>
  <si>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</si>
  <si>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名称</t>
    <rPh sb="0" eb="2">
      <t>メイショウ</t>
    </rPh>
    <phoneticPr fontId="36"/>
  </si>
  <si>
    <t>バージョン</t>
    <phoneticPr fontId="36"/>
  </si>
  <si>
    <t>アプリケーション名がJ-SCAN2.0となっていること</t>
    <phoneticPr fontId="36"/>
  </si>
  <si>
    <t>設定アプリ上でバージョンが2.0になっていること</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</si>
  <si>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</si>
  <si>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</si>
  <si>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備考/不具合内容/結果内容</t>
    <rPh sb="3" eb="6">
      <t>フグアイ</t>
    </rPh>
    <rPh sb="6" eb="8">
      <t>ナイヨウ</t>
    </rPh>
    <rPh sb="9" eb="11">
      <t>ケッカ</t>
    </rPh>
    <rPh sb="11" eb="13">
      <t>ナイヨウ</t>
    </rPh>
    <phoneticPr fontId="21"/>
  </si>
  <si>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</si>
  <si>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</si>
  <si>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</si>
  <si>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</si>
  <si>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</si>
  <si>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任意パラメータ全て</t>
    <rPh sb="0" eb="2">
      <t>ニンイ</t>
    </rPh>
    <rPh sb="7" eb="8">
      <t>スベテ</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</si>
  <si>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</si>
  <si>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</si>
  <si>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</si>
  <si>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</si>
  <si>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</si>
  <si>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callback</t>
    <phoneticPr fontId="21"/>
  </si>
  <si>
    <t>mode</t>
    <phoneticPr fontId="21"/>
  </si>
  <si>
    <t>titlestr</t>
    <phoneticPr fontId="21"/>
  </si>
  <si>
    <t>okstr</t>
    <phoneticPr fontId="21"/>
  </si>
  <si>
    <t>cameramode</t>
    <phoneticPr fontId="21"/>
  </si>
  <si>
    <t>-</t>
    <phoneticPr fontId="21"/>
  </si>
  <si>
    <t>○</t>
    <phoneticPr fontId="21"/>
  </si>
  <si>
    <t>パターン</t>
    <phoneticPr fontId="21"/>
  </si>
  <si>
    <t>URLスキーム パラメータ 異常フロー</t>
    <rPh sb="14" eb="16">
      <t>イジョウフロー</t>
    </rPh>
    <phoneticPr fontId="21"/>
  </si>
  <si>
    <t>確認事項</t>
    <rPh sb="0" eb="4">
      <t>カクニンジコウ</t>
    </rPh>
    <phoneticPr fontId="21"/>
  </si>
  <si>
    <t>不一致(A)</t>
    <rPh sb="0" eb="3">
      <t>フイッチ</t>
    </rPh>
    <phoneticPr fontId="21"/>
  </si>
  <si>
    <t>値不正(B)</t>
    <rPh sb="0" eb="1">
      <t>アタイ</t>
    </rPh>
    <rPh sb="1" eb="3">
      <t>フセイ</t>
    </rPh>
    <phoneticPr fontId="21"/>
  </si>
  <si>
    <t>値 空(C)</t>
    <rPh sb="0" eb="1">
      <t>アタイ</t>
    </rPh>
    <rPh sb="2" eb="3">
      <t>カラ</t>
    </rPh>
    <phoneticPr fontId="21"/>
  </si>
  <si>
    <t>・URLスキームのみ</t>
    <phoneticPr fontId="21"/>
  </si>
  <si>
    <t>・callback不一致
・callback値不正
・callback値 空</t>
    <rPh sb="9" eb="12">
      <t>フイッチ</t>
    </rPh>
    <rPh sb="22" eb="23">
      <t>アタイ</t>
    </rPh>
    <rPh sb="23" eb="25">
      <t>フセイ</t>
    </rPh>
    <rPh sb="35" eb="36">
      <t>アタイ</t>
    </rPh>
    <rPh sb="37" eb="38">
      <t>カラ</t>
    </rPh>
    <phoneticPr fontId="21"/>
  </si>
  <si>
    <t>・全てのパラメータ不一致・全てのパラメータ値 空</t>
    <rPh sb="1" eb="2">
      <t>スベテノ</t>
    </rPh>
    <rPh sb="9" eb="12">
      <t>フイッチ</t>
    </rPh>
    <rPh sb="13" eb="14">
      <t>スベテノ</t>
    </rPh>
    <rPh sb="21" eb="22">
      <t>アタイ</t>
    </rPh>
    <rPh sb="23" eb="24">
      <t>カラ</t>
    </rPh>
    <phoneticPr fontId="21"/>
  </si>
  <si>
    <t>・mode不一致・mode値不正・mode値 空</t>
    <rPh sb="5" eb="8">
      <t>フイッチ</t>
    </rPh>
    <rPh sb="13" eb="16">
      <t>アタイフセイ</t>
    </rPh>
    <rPh sb="21" eb="22">
      <t>アタイ</t>
    </rPh>
    <rPh sb="23" eb="24">
      <t>カラ</t>
    </rPh>
    <phoneticPr fontId="21"/>
  </si>
  <si>
    <t>・titlestr不一致・titlestr値 空</t>
    <rPh sb="9" eb="12">
      <t>フイッチ</t>
    </rPh>
    <rPh sb="21" eb="22">
      <t>アタイ</t>
    </rPh>
    <rPh sb="23" eb="24">
      <t>カラ</t>
    </rPh>
    <phoneticPr fontId="21"/>
  </si>
  <si>
    <t>・okstr不一致・okstr値 空</t>
    <rPh sb="6" eb="9">
      <t>フイッチ</t>
    </rPh>
    <rPh sb="15" eb="16">
      <t>アタイ</t>
    </rPh>
    <rPh sb="17" eb="18">
      <t>カラ</t>
    </rPh>
    <phoneticPr fontId="21"/>
  </si>
  <si>
    <t>・cancelstr不一致・cancelstr値 空</t>
    <rPh sb="10" eb="13">
      <t>フイッチ</t>
    </rPh>
    <rPh sb="23" eb="24">
      <t>アタイ</t>
    </rPh>
    <rPh sb="25" eb="26">
      <t>カラ</t>
    </rPh>
    <phoneticPr fontId="21"/>
  </si>
  <si>
    <t>・cameramode不一致・cameramode値不正・cameramode値 空</t>
    <rPh sb="11" eb="14">
      <t>フイッチ</t>
    </rPh>
    <rPh sb="25" eb="28">
      <t>アタイフ</t>
    </rPh>
    <rPh sb="39" eb="40">
      <t>アタイ</t>
    </rPh>
    <rPh sb="41" eb="42">
      <t>カラ</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</si>
  <si>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</si>
  <si>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</si>
  <si>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</si>
  <si>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</si>
  <si>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</si>
  <si>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</si>
  <si>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</si>
  <si>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</si>
  <si>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</si>
  <si>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</si>
  <si>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</si>
  <si>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</si>
  <si>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</si>
  <si>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</si>
  <si>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</si>
  <si>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</si>
  <si>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</si>
  <si>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</si>
  <si>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</si>
  <si>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</si>
  <si>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</si>
  <si>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</si>
  <si>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</si>
  <si>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・titlestrパラメータのデフォルト値、「Title」が参照されて、タイトルに反映されること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</si>
  <si>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</si>
  <si>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</si>
  <si>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</si>
  <si>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</si>
  <si>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</si>
  <si>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</si>
  <si>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</si>
  <si>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</si>
  <si>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</si>
  <si>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</si>
  <si>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</si>
  <si>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</si>
  <si>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</si>
  <si>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演出観点</t>
    <rPh sb="0" eb="4">
      <t>エンシュツカンテン</t>
    </rPh>
    <phoneticPr fontId="21"/>
  </si>
  <si>
    <t>画面観点</t>
    <rPh sb="0" eb="4">
      <t>ガメンカンテン</t>
    </rPh>
    <phoneticPr fontId="21"/>
  </si>
  <si>
    <t>タイミング観点</t>
    <rPh sb="5" eb="7">
      <t>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</si>
  <si>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</si>
  <si>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</si>
  <si>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</si>
  <si>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別アプリ干渉観点</t>
    <rPh sb="0" eb="1">
      <t>ベツアプリカンショウカンテン</t>
    </rPh>
    <phoneticPr fontId="21"/>
  </si>
  <si>
    <t>エラー観点</t>
    <phoneticPr fontId="21"/>
  </si>
  <si>
    <t>ユーザ観点</t>
    <phoneticPr fontId="21"/>
  </si>
  <si>
    <t>要素の動き</t>
    <rPh sb="0" eb="2">
      <t>ヨウソノウゴキ</t>
    </rPh>
    <phoneticPr fontId="21"/>
  </si>
  <si>
    <t>画面構成、素材</t>
    <rPh sb="0" eb="4">
      <t>ガメンコウセイ</t>
    </rPh>
    <rPh sb="5" eb="7">
      <t>ソザイ</t>
    </rPh>
    <phoneticPr fontId="21"/>
  </si>
  <si>
    <t>処理のタイミング</t>
    <rPh sb="0" eb="2">
      <t>ショリノタイミング</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</si>
  <si>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</si>
  <si>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</si>
  <si>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</si>
  <si>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異常時の対応</t>
    <rPh sb="0" eb="3">
      <t>イジョウジノタイオウ</t>
    </rPh>
    <phoneticPr fontId="21"/>
  </si>
  <si>
    <t>ユーザ利用シーンを想定</t>
    <rPh sb="9" eb="11">
      <t>ソウテイ</t>
    </rPh>
    <phoneticPr fontId="21"/>
  </si>
  <si>
    <t>機能が動作中に別アプリを同時に動作</t>
    <rPh sb="0" eb="2">
      <t>キノウガドウサチュウニベツアプリヲドウジニドウササセル</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</si>
</sst>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39"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1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auto="1"/>
      </top>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right style="thin">
        <color auto="1"/>
      </right>
      <top style="hair">
        <color indexed="8"/>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320">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5" borderId="77" xfId="183" applyFont="1" applyFill="1" applyBorder="1" applyAlignment="1">
      <alignment horizontal="left" vertical="top" wrapText="1"/>
    </xf>
    <xf numFmtId="0" fontId="30" fillId="26" borderId="78" xfId="183" applyFont="1" applyFill="1" applyBorder="1" applyAlignment="1">
      <alignment vertical="top" wrapText="1"/>
    </xf>
    <xf numFmtId="0" fontId="30" fillId="26" borderId="79" xfId="183" applyFont="1" applyFill="1" applyBorder="1" applyAlignment="1">
      <alignment vertical="top" wrapText="1"/>
    </xf>
    <xf numFmtId="0" fontId="30" fillId="25" borderId="78"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0" fontId="30" fillId="24" borderId="57" xfId="183" applyFont="1" applyFill="1" applyBorder="1" applyAlignment="1">
      <alignment horizontal="center" vertical="center" wrapText="1"/>
    </xf>
    <xf numFmtId="0" fontId="30" fillId="30" borderId="58" xfId="183" applyFont="1" applyFill="1" applyBorder="1" applyAlignment="1">
      <alignment vertical="top" wrapText="1"/>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0" borderId="80" xfId="0" applyFont="1" applyBorder="1" applyAlignment="1">
      <alignment horizontal="left" vertical="top" wrapText="1"/>
    </xf>
    <xf numFmtId="0" fontId="30" fillId="0" borderId="85" xfId="0" applyFont="1" applyBorder="1" applyAlignment="1">
      <alignment horizontal="left" vertical="top" wrapText="1"/>
    </xf>
    <xf numFmtId="0" fontId="30" fillId="0" borderId="67" xfId="0" applyFont="1" applyBorder="1" applyAlignment="1">
      <alignment horizontal="left" vertical="top" wrapText="1"/>
    </xf>
    <xf numFmtId="0" fontId="30" fillId="24" borderId="0" xfId="183" applyFont="1" applyFill="1" applyAlignment="1">
      <alignment wrapText="1"/>
    </xf>
    <xf numFmtId="0" fontId="30" fillId="25" borderId="0" xfId="183" applyFont="1" applyFill="1" applyBorder="1" applyAlignment="1">
      <alignment horizontal="left" vertical="top" wrapText="1"/>
    </xf>
    <xf numFmtId="0" fontId="38" fillId="0" borderId="0" xfId="0" applyFont="1" applyBorder="1" applyAlignment="1">
      <alignment horizontal="left" vertical="top" wrapText="1"/>
    </xf>
    <xf numFmtId="0" fontId="30" fillId="25" borderId="55" xfId="183" applyFont="1" applyFill="1" applyBorder="1" applyAlignment="1">
      <alignment horizontal="center" vertical="center" wrapText="1"/>
    </xf>
    <xf numFmtId="0" fontId="30" fillId="24" borderId="58"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8" fillId="0" borderId="0" xfId="0" applyFont="1" applyBorder="1" applyAlignment="1">
      <alignment horizontal="left" vertical="top"/>
    </xf>
    <xf numFmtId="0" fontId="30" fillId="25" borderId="33" xfId="183" applyFont="1" applyFill="1" applyBorder="1" applyAlignment="1">
      <alignment horizontal="left" vertical="top" wrapText="1"/>
    </xf>
    <xf numFmtId="0" fontId="38" fillId="0" borderId="33" xfId="0" applyFont="1" applyBorder="1" applyAlignment="1">
      <alignment horizontal="left" vertical="top"/>
    </xf>
    <xf numFmtId="0" fontId="30" fillId="25" borderId="97" xfId="183" applyFont="1" applyFill="1" applyBorder="1" applyAlignment="1">
      <alignment horizontal="left" vertical="top" wrapText="1"/>
    </xf>
    <xf numFmtId="0" fontId="30" fillId="24" borderId="99" xfId="183" applyFont="1" applyFill="1" applyBorder="1" applyAlignment="1">
      <alignment horizontal="center" vertical="center" wrapText="1"/>
    </xf>
    <xf numFmtId="0" fontId="38" fillId="0" borderId="33" xfId="0" applyFont="1" applyBorder="1" applyAlignment="1">
      <alignment horizontal="left" vertical="top" wrapText="1"/>
    </xf>
    <xf numFmtId="0" fontId="30" fillId="26" borderId="73" xfId="183" applyFont="1" applyFill="1" applyBorder="1" applyAlignment="1">
      <alignment vertical="top" wrapText="1"/>
    </xf>
    <xf numFmtId="0" fontId="30" fillId="25" borderId="73" xfId="183" applyFont="1" applyFill="1" applyBorder="1" applyAlignment="1">
      <alignment horizontal="left" vertical="top" wrapText="1"/>
    </xf>
    <xf numFmtId="0" fontId="30" fillId="25" borderId="103" xfId="183" applyFont="1" applyFill="1" applyBorder="1" applyAlignment="1">
      <alignment horizontal="left" vertical="top" wrapText="1"/>
    </xf>
    <xf numFmtId="0" fontId="30" fillId="24" borderId="60" xfId="183" applyFont="1" applyFill="1" applyBorder="1" applyAlignment="1">
      <alignment horizontal="center" vertical="center"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31" borderId="73" xfId="183" applyFont="1" applyFill="1" applyBorder="1" applyAlignment="1">
      <alignment vertical="top" wrapText="1"/>
    </xf>
    <xf numFmtId="0" fontId="30" fillId="30" borderId="60" xfId="183" applyFont="1" applyFill="1" applyBorder="1" applyAlignment="1">
      <alignment vertical="top" wrapText="1"/>
    </xf>
    <xf numFmtId="0" fontId="37" fillId="25" borderId="97" xfId="183" applyFont="1" applyFill="1" applyBorder="1" applyAlignment="1">
      <alignment horizontal="left" vertical="top" wrapText="1"/>
    </xf>
    <xf numFmtId="0" fontId="30" fillId="25" borderId="98" xfId="183" applyFont="1" applyFill="1" applyBorder="1" applyAlignment="1">
      <alignment horizontal="left" vertical="top" wrapText="1"/>
    </xf>
    <xf numFmtId="0" fontId="30" fillId="25" borderId="104" xfId="183" applyFont="1" applyFill="1" applyBorder="1" applyAlignment="1">
      <alignment horizontal="left" vertical="top" wrapText="1"/>
    </xf>
    <xf numFmtId="0" fontId="38" fillId="0" borderId="104" xfId="0" applyFont="1" applyBorder="1" applyAlignment="1">
      <alignment horizontal="left" vertical="top" wrapText="1"/>
    </xf>
    <xf numFmtId="0" fontId="30" fillId="25" borderId="85" xfId="183" applyFont="1" applyFill="1" applyBorder="1" applyAlignment="1">
      <alignment horizontal="left" vertical="top" wrapText="1"/>
    </xf>
    <xf numFmtId="0" fontId="38" fillId="0" borderId="85" xfId="0" applyFont="1" applyBorder="1" applyAlignment="1">
      <alignment horizontal="left" vertical="top"/>
    </xf>
    <xf numFmtId="0" fontId="30" fillId="25" borderId="105"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97" xfId="183" applyFont="1" applyFill="1" applyBorder="1" applyAlignment="1">
      <alignment vertical="top" wrapText="1"/>
    </xf>
    <xf numFmtId="0" fontId="30" fillId="25" borderId="33" xfId="183" applyFont="1" applyFill="1" applyBorder="1" applyAlignment="1">
      <alignment vertical="top" wrapText="1"/>
    </xf>
    <xf numFmtId="0" fontId="30" fillId="31" borderId="106" xfId="183" applyFont="1" applyFill="1" applyBorder="1" applyAlignment="1">
      <alignment vertical="top" wrapText="1"/>
    </xf>
    <xf numFmtId="0" fontId="30" fillId="31" borderId="69" xfId="183" applyFont="1" applyFill="1" applyBorder="1" applyAlignment="1">
      <alignment vertical="top" wrapText="1"/>
    </xf>
    <xf numFmtId="0" fontId="30" fillId="25" borderId="104" xfId="183" applyFont="1" applyFill="1" applyBorder="1" applyAlignment="1">
      <alignment vertical="top" wrapText="1"/>
    </xf>
    <xf numFmtId="0" fontId="30" fillId="31" borderId="107" xfId="183" applyFont="1" applyFill="1" applyBorder="1" applyAlignment="1">
      <alignment vertical="top" wrapText="1"/>
    </xf>
    <xf numFmtId="0" fontId="30" fillId="0" borderId="0" xfId="183" applyFont="1" applyFill="1" applyBorder="1" applyAlignment="1">
      <alignment horizontal="center" vertical="center"/>
    </xf>
    <xf numFmtId="177" fontId="30" fillId="0" borderId="0" xfId="183" applyNumberFormat="1" applyFont="1" applyFill="1" applyBorder="1" applyAlignment="1">
      <alignment horizontal="center" vertical="center"/>
    </xf>
    <xf numFmtId="0" fontId="30" fillId="0" borderId="0" xfId="183" applyFont="1" applyFill="1" applyBorder="1" applyAlignment="1">
      <alignment horizontal="center" vertical="center" shrinkToFit="1"/>
    </xf>
    <xf numFmtId="0" fontId="30" fillId="0" borderId="0" xfId="183" applyFont="1" applyFill="1" applyBorder="1" applyAlignment="1">
      <alignment horizontal="center"/>
    </xf>
    <xf numFmtId="0" fontId="30" fillId="0" borderId="0" xfId="183" applyFont="1" applyFill="1" applyBorder="1" applyAlignment="1">
      <alignment vertical="center"/>
    </xf>
    <xf numFmtId="0" fontId="30" fillId="0" borderId="0" xfId="183" applyFont="1" applyFill="1" applyBorder="1" applyAlignment="1"/>
    <xf numFmtId="0" fontId="30" fillId="0" borderId="0" xfId="0" applyFont="1" applyAlignment="1"/>
    <xf numFmtId="0" fontId="30" fillId="0" borderId="0" xfId="0" applyFont="1" applyAlignment="1">
      <alignment horizontal="left"/>
    </xf>
    <xf numFmtId="0" fontId="30" fillId="34" borderId="67" xfId="0" applyFont="1" applyFill="1" applyBorder="1" applyAlignment="1">
      <alignment horizontal="center" vertical="center"/>
    </xf>
    <xf numFmtId="0" fontId="30" fillId="36" borderId="67" xfId="0" applyFont="1" applyFill="1" applyBorder="1" applyAlignment="1">
      <alignment horizontal="center" vertical="center"/>
    </xf>
    <xf numFmtId="0" fontId="30" fillId="0" borderId="48"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50" xfId="183" applyFont="1" applyFill="1" applyBorder="1" applyAlignment="1">
      <alignment horizontal="left" vertical="top" wrapText="1"/>
    </xf>
    <xf numFmtId="0" fontId="30" fillId="31" borderId="91"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27" borderId="14" xfId="183" applyFont="1" applyFill="1" applyBorder="1" applyAlignment="1">
      <alignment horizontal="center" vertical="center"/>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93" xfId="183" applyFont="1" applyFill="1" applyBorder="1" applyAlignment="1">
      <alignment horizontal="left" vertical="top" wrapText="1"/>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95" xfId="183" applyFont="1" applyFill="1" applyBorder="1" applyAlignment="1">
      <alignment horizontal="center" vertical="center" wrapText="1"/>
    </xf>
    <xf numFmtId="0" fontId="30" fillId="27" borderId="96" xfId="183" applyFont="1" applyFill="1" applyBorder="1" applyAlignment="1">
      <alignment horizontal="center" vertical="center" wrapText="1"/>
    </xf>
    <xf numFmtId="0" fontId="30" fillId="27" borderId="87"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6" xfId="183" applyFont="1" applyFill="1" applyBorder="1" applyAlignment="1">
      <alignment horizontal="left" vertical="center"/>
    </xf>
    <xf numFmtId="0" fontId="30" fillId="27" borderId="87" xfId="183" applyFont="1" applyFill="1" applyBorder="1" applyAlignment="1">
      <alignment horizontal="left" vertical="center"/>
    </xf>
    <xf numFmtId="0" fontId="30" fillId="27" borderId="88"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9" xfId="183" applyFont="1" applyFill="1" applyBorder="1" applyAlignment="1">
      <alignment horizontal="left" vertical="center"/>
    </xf>
    <xf numFmtId="0" fontId="30" fillId="27" borderId="90" xfId="183" applyFont="1" applyFill="1" applyBorder="1" applyAlignment="1">
      <alignment horizontal="left" vertical="center"/>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48" xfId="183" applyFont="1" applyFill="1" applyBorder="1" applyAlignment="1">
      <alignment horizontal="left" vertical="top" wrapText="1"/>
    </xf>
    <xf numFmtId="0" fontId="30" fillId="31" borderId="0" xfId="183" applyFont="1" applyFill="1" applyBorder="1" applyAlignment="1">
      <alignment horizontal="left" vertical="top" wrapText="1"/>
    </xf>
    <xf numFmtId="0" fontId="30" fillId="31" borderId="49" xfId="183" applyFont="1" applyFill="1" applyBorder="1" applyAlignment="1">
      <alignment horizontal="left" vertical="top" wrapText="1"/>
    </xf>
    <xf numFmtId="0" fontId="38" fillId="0" borderId="55" xfId="0" applyFont="1" applyBorder="1" applyAlignment="1">
      <alignment horizontal="left" vertical="top" wrapText="1"/>
    </xf>
    <xf numFmtId="0" fontId="38" fillId="0" borderId="73" xfId="0" applyFont="1" applyBorder="1" applyAlignment="1">
      <alignment horizontal="left" vertical="top" wrapText="1"/>
    </xf>
    <xf numFmtId="0" fontId="38" fillId="0" borderId="92" xfId="0" applyFont="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0" borderId="58" xfId="183" applyFont="1" applyFill="1" applyBorder="1" applyAlignment="1">
      <alignment horizontal="left" vertical="top" wrapText="1"/>
    </xf>
    <xf numFmtId="0" fontId="30" fillId="30" borderId="60" xfId="183" applyFont="1" applyFill="1" applyBorder="1" applyAlignment="1">
      <alignment horizontal="left" vertical="top" wrapText="1"/>
    </xf>
    <xf numFmtId="0" fontId="30" fillId="30" borderId="59" xfId="183" applyFont="1" applyFill="1" applyBorder="1" applyAlignment="1">
      <alignment horizontal="left" vertical="top" wrapText="1"/>
    </xf>
    <xf numFmtId="0" fontId="30" fillId="30" borderId="94" xfId="183" applyFont="1" applyFill="1" applyBorder="1" applyAlignment="1">
      <alignment horizontal="left" vertical="top" wrapText="1"/>
    </xf>
    <xf numFmtId="0" fontId="30" fillId="27" borderId="101"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8" fillId="0" borderId="52" xfId="0" applyFont="1" applyBorder="1" applyAlignment="1">
      <alignment horizontal="left" vertical="top" wrapText="1"/>
    </xf>
    <xf numFmtId="0" fontId="38" fillId="0" borderId="54" xfId="0" applyFont="1" applyBorder="1" applyAlignment="1">
      <alignment horizontal="left" vertical="top" wrapText="1"/>
    </xf>
    <xf numFmtId="0" fontId="38" fillId="0" borderId="93" xfId="0" applyFont="1" applyBorder="1" applyAlignment="1">
      <alignment horizontal="left" vertical="top" wrapText="1"/>
    </xf>
    <xf numFmtId="0" fontId="38" fillId="0" borderId="48" xfId="0" applyFont="1" applyBorder="1" applyAlignment="1">
      <alignment horizontal="left" vertical="top" wrapText="1"/>
    </xf>
    <xf numFmtId="0" fontId="38" fillId="0" borderId="0" xfId="0" applyFont="1" applyBorder="1" applyAlignment="1">
      <alignment horizontal="left" vertical="top" wrapText="1"/>
    </xf>
    <xf numFmtId="0" fontId="38" fillId="0" borderId="90" xfId="0" applyFont="1" applyBorder="1" applyAlignment="1">
      <alignment horizontal="left" vertical="top" wrapText="1"/>
    </xf>
    <xf numFmtId="0" fontId="30" fillId="25" borderId="97"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98" xfId="183" applyFont="1" applyFill="1" applyBorder="1" applyAlignment="1">
      <alignment horizontal="left" vertical="top" wrapText="1"/>
    </xf>
    <xf numFmtId="0" fontId="30" fillId="25" borderId="102"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4" xfId="183" applyFont="1" applyFill="1" applyBorder="1" applyAlignment="1">
      <alignment horizontal="left" vertical="top" wrapText="1"/>
    </xf>
    <xf numFmtId="0" fontId="30" fillId="25" borderId="100" xfId="183" applyFont="1" applyFill="1" applyBorder="1" applyAlignment="1">
      <alignment horizontal="left" vertical="top" wrapText="1"/>
    </xf>
    <xf numFmtId="0" fontId="30" fillId="25" borderId="85" xfId="183" applyFont="1" applyFill="1" applyBorder="1" applyAlignment="1">
      <alignment horizontal="left" vertical="top" wrapText="1"/>
    </xf>
    <xf numFmtId="0" fontId="30" fillId="34" borderId="67" xfId="0" applyFont="1" applyFill="1" applyBorder="1" applyAlignment="1">
      <alignment horizontal="center" vertical="center" wrapText="1"/>
    </xf>
    <xf numFmtId="0" fontId="30" fillId="0" borderId="67" xfId="0" applyFont="1" applyBorder="1" applyAlignment="1">
      <alignment vertical="top" wrapText="1"/>
    </xf>
    <xf numFmtId="0" fontId="30" fillId="34" borderId="67" xfId="0" applyFont="1" applyFill="1" applyBorder="1" applyAlignment="1">
      <alignment horizontal="center" vertical="center"/>
    </xf>
    <xf numFmtId="0" fontId="32" fillId="0" borderId="67" xfId="0" applyFont="1" applyBorder="1" applyAlignment="1">
      <alignment horizontal="center" vertical="center"/>
    </xf>
    <xf numFmtId="0" fontId="30" fillId="0" borderId="108" xfId="0" applyFont="1" applyBorder="1" applyAlignment="1">
      <alignment horizontal="left" vertical="top" wrapText="1"/>
    </xf>
    <xf numFmtId="0" fontId="30" fillId="0" borderId="87" xfId="0" applyFont="1" applyBorder="1" applyAlignment="1">
      <alignment horizontal="left" vertical="top" wrapText="1"/>
    </xf>
    <xf numFmtId="0" fontId="30" fillId="0" borderId="89" xfId="0" applyFont="1" applyBorder="1" applyAlignment="1">
      <alignment horizontal="left" vertical="top" wrapText="1"/>
    </xf>
    <xf numFmtId="0" fontId="30" fillId="0" borderId="109" xfId="0" applyFont="1" applyBorder="1" applyAlignment="1">
      <alignment horizontal="left" vertical="top" wrapText="1"/>
    </xf>
    <xf numFmtId="0" fontId="30" fillId="0" borderId="110" xfId="0" applyFont="1" applyBorder="1" applyAlignment="1">
      <alignment horizontal="left" vertical="top" wrapText="1"/>
    </xf>
    <xf numFmtId="0" fontId="30" fillId="0" borderId="111" xfId="0" applyFont="1" applyBorder="1" applyAlignment="1">
      <alignment horizontal="left" vertical="top" wrapText="1"/>
    </xf>
    <xf numFmtId="0" fontId="30" fillId="0" borderId="0" xfId="0" applyFont="1" applyAlignment="1">
      <alignment horizontal="left"/>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0" borderId="61" xfId="183" applyFont="1" applyFill="1" applyBorder="1" applyAlignment="1">
      <alignment horizontal="left" vertical="top" wrapText="1"/>
    </xf>
    <xf numFmtId="0" fontId="30" fillId="30" borderId="62" xfId="183" applyFont="1" applyFill="1" applyBorder="1" applyAlignment="1">
      <alignment horizontal="left" vertical="top" wrapText="1"/>
    </xf>
    <xf numFmtId="0" fontId="30" fillId="30" borderId="63" xfId="183" applyFont="1" applyFill="1" applyBorder="1" applyAlignment="1">
      <alignment horizontal="left" vertical="top" wrapText="1"/>
    </xf>
    <xf numFmtId="0" fontId="30" fillId="0" borderId="81" xfId="0" applyFont="1" applyBorder="1" applyAlignment="1">
      <alignment horizontal="left" vertical="top" wrapText="1"/>
    </xf>
    <xf numFmtId="0" fontId="30" fillId="0" borderId="82" xfId="0" applyFont="1" applyBorder="1" applyAlignment="1">
      <alignment horizontal="left" vertical="top" wrapText="1"/>
    </xf>
    <xf numFmtId="0" fontId="30" fillId="0" borderId="83" xfId="0" applyFont="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O20" sqref="O20"/>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02" t="s">
        <v>15</v>
      </c>
      <c r="D2" s="203"/>
      <c r="E2" s="203"/>
      <c r="F2" s="203"/>
      <c r="G2" s="203"/>
      <c r="H2" s="203"/>
      <c r="I2" s="203"/>
      <c r="J2" s="203"/>
      <c r="K2" s="203"/>
      <c r="L2" s="203"/>
      <c r="M2" s="204"/>
      <c r="N2" s="3"/>
      <c r="O2" s="3"/>
    </row>
    <row r="3" spans="1:15" ht="12" customHeight="1" x14ac:dyDescent="0.15">
      <c r="A3" s="3"/>
      <c r="B3" s="3"/>
      <c r="C3" s="205"/>
      <c r="D3" s="206"/>
      <c r="E3" s="206"/>
      <c r="F3" s="206"/>
      <c r="G3" s="206"/>
      <c r="H3" s="206"/>
      <c r="I3" s="206"/>
      <c r="J3" s="206"/>
      <c r="K3" s="206"/>
      <c r="L3" s="206"/>
      <c r="M3" s="207"/>
      <c r="N3" s="3"/>
      <c r="O3" s="3"/>
    </row>
    <row r="4" spans="1:15" ht="12" customHeight="1" x14ac:dyDescent="0.15">
      <c r="A4" s="3"/>
      <c r="B4" s="3"/>
      <c r="C4" s="205"/>
      <c r="D4" s="206"/>
      <c r="E4" s="206"/>
      <c r="F4" s="206"/>
      <c r="G4" s="206"/>
      <c r="H4" s="206"/>
      <c r="I4" s="206"/>
      <c r="J4" s="206"/>
      <c r="K4" s="206"/>
      <c r="L4" s="206"/>
      <c r="M4" s="207"/>
      <c r="N4" s="3"/>
      <c r="O4" s="3"/>
    </row>
    <row r="5" spans="1:15" ht="12" customHeight="1" x14ac:dyDescent="0.15">
      <c r="A5" s="3"/>
      <c r="B5" s="3"/>
      <c r="C5" s="205"/>
      <c r="D5" s="206"/>
      <c r="E5" s="206"/>
      <c r="F5" s="206"/>
      <c r="G5" s="206"/>
      <c r="H5" s="206"/>
      <c r="I5" s="206"/>
      <c r="J5" s="206"/>
      <c r="K5" s="206"/>
      <c r="L5" s="206"/>
      <c r="M5" s="207"/>
      <c r="N5" s="3"/>
      <c r="O5" s="3"/>
    </row>
    <row r="6" spans="1:15" ht="12" customHeight="1" x14ac:dyDescent="0.15">
      <c r="C6" s="205"/>
      <c r="D6" s="206"/>
      <c r="E6" s="206"/>
      <c r="F6" s="206"/>
      <c r="G6" s="206"/>
      <c r="H6" s="206"/>
      <c r="I6" s="206"/>
      <c r="J6" s="206"/>
      <c r="K6" s="206"/>
      <c r="L6" s="206"/>
      <c r="M6" s="207"/>
    </row>
    <row r="7" spans="1:15" ht="12" customHeight="1" x14ac:dyDescent="0.15">
      <c r="C7" s="205"/>
      <c r="D7" s="206"/>
      <c r="E7" s="206"/>
      <c r="F7" s="206"/>
      <c r="G7" s="206"/>
      <c r="H7" s="206"/>
      <c r="I7" s="206"/>
      <c r="J7" s="206"/>
      <c r="K7" s="206"/>
      <c r="L7" s="206"/>
      <c r="M7" s="207"/>
    </row>
    <row r="8" spans="1:15" ht="12.75" customHeight="1" x14ac:dyDescent="0.15">
      <c r="C8" s="205"/>
      <c r="D8" s="206"/>
      <c r="E8" s="206"/>
      <c r="F8" s="206"/>
      <c r="G8" s="206"/>
      <c r="H8" s="206"/>
      <c r="I8" s="206"/>
      <c r="J8" s="206"/>
      <c r="K8" s="206"/>
      <c r="L8" s="206"/>
      <c r="M8" s="207"/>
    </row>
    <row r="9" spans="1:15" ht="14" thickBot="1" x14ac:dyDescent="0.2">
      <c r="C9" s="208"/>
      <c r="D9" s="209"/>
      <c r="E9" s="209"/>
      <c r="F9" s="209"/>
      <c r="G9" s="209"/>
      <c r="H9" s="209"/>
      <c r="I9" s="209"/>
      <c r="J9" s="209"/>
      <c r="K9" s="209"/>
      <c r="L9" s="209"/>
      <c r="M9" s="210"/>
    </row>
    <row r="14" spans="1:15" x14ac:dyDescent="0.15">
      <c r="G14" s="212" t="s">
        <v>347</v>
      </c>
      <c r="H14" s="212"/>
      <c r="I14" s="212"/>
    </row>
    <row r="15" spans="1:15" x14ac:dyDescent="0.15">
      <c r="G15" s="212"/>
      <c r="H15" s="212"/>
      <c r="I15" s="212"/>
    </row>
    <row r="16" spans="1:15" ht="12" customHeight="1" x14ac:dyDescent="0.15">
      <c r="G16" s="4"/>
      <c r="H16" s="4"/>
      <c r="I16" s="4"/>
    </row>
    <row r="17" spans="5:10" ht="12" customHeight="1" x14ac:dyDescent="0.15">
      <c r="F17" s="212" t="s">
        <v>346</v>
      </c>
      <c r="G17" s="212"/>
      <c r="H17" s="212"/>
      <c r="I17" s="212"/>
      <c r="J17" s="212"/>
    </row>
    <row r="18" spans="5:10" ht="12" customHeight="1" x14ac:dyDescent="0.15">
      <c r="F18" s="212"/>
      <c r="G18" s="212"/>
      <c r="H18" s="212"/>
      <c r="I18" s="212"/>
      <c r="J18" s="212"/>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13" t="s">
        <v>0</v>
      </c>
      <c r="H22" s="213"/>
      <c r="I22" s="213"/>
      <c r="J22" s="4"/>
    </row>
    <row r="23" spans="5:10" ht="12" customHeight="1" thickBot="1" x14ac:dyDescent="0.2">
      <c r="F23" s="4"/>
      <c r="G23" s="6" t="s">
        <v>1</v>
      </c>
      <c r="H23" s="6" t="s">
        <v>2</v>
      </c>
      <c r="I23" s="6" t="s">
        <v>3</v>
      </c>
      <c r="J23" s="4"/>
    </row>
    <row r="24" spans="5:10" ht="12" customHeight="1" thickBot="1" x14ac:dyDescent="0.2">
      <c r="F24" s="4"/>
      <c r="G24" s="213" t="s">
        <v>121</v>
      </c>
      <c r="H24" s="213" t="s">
        <v>14</v>
      </c>
      <c r="I24" s="213" t="s">
        <v>14</v>
      </c>
      <c r="J24" s="4"/>
    </row>
    <row r="25" spans="5:10" ht="12.75" customHeight="1" thickBot="1" x14ac:dyDescent="0.2">
      <c r="G25" s="213"/>
      <c r="H25" s="213"/>
      <c r="I25" s="213"/>
    </row>
    <row r="26" spans="5:10" ht="18" customHeight="1" thickBot="1" x14ac:dyDescent="0.25">
      <c r="E26" s="7"/>
      <c r="F26" s="7"/>
      <c r="G26" s="213"/>
      <c r="H26" s="213"/>
      <c r="I26" s="213"/>
      <c r="J26" s="7"/>
    </row>
    <row r="27" spans="5:10" ht="12.75" customHeight="1" thickBot="1" x14ac:dyDescent="0.25">
      <c r="E27" s="8"/>
      <c r="F27" s="8"/>
      <c r="G27" s="7"/>
      <c r="H27" s="7"/>
      <c r="I27" s="7"/>
      <c r="J27" s="8"/>
    </row>
    <row r="28" spans="5:10" ht="12.75" customHeight="1" x14ac:dyDescent="0.15">
      <c r="E28" s="8"/>
      <c r="F28" s="8"/>
      <c r="G28" s="213" t="s">
        <v>4</v>
      </c>
      <c r="H28" s="213"/>
      <c r="I28" s="213"/>
      <c r="J28" s="8"/>
    </row>
    <row r="29" spans="5:10" ht="12.75" customHeight="1" thickBot="1" x14ac:dyDescent="0.2">
      <c r="E29" s="9"/>
      <c r="F29" s="10"/>
      <c r="G29" s="6" t="s">
        <v>1</v>
      </c>
      <c r="H29" s="6" t="s">
        <v>17</v>
      </c>
      <c r="I29" s="6" t="s">
        <v>3</v>
      </c>
      <c r="J29" s="10"/>
    </row>
    <row r="30" spans="5:10" ht="12.75" customHeight="1" thickBot="1" x14ac:dyDescent="0.2">
      <c r="E30" s="10"/>
      <c r="F30" s="10"/>
      <c r="G30" s="213" t="s">
        <v>121</v>
      </c>
      <c r="H30" s="213" t="s">
        <v>14</v>
      </c>
      <c r="I30" s="213" t="s">
        <v>14</v>
      </c>
      <c r="J30" s="10"/>
    </row>
    <row r="31" spans="5:10" ht="12.75" customHeight="1" thickBot="1" x14ac:dyDescent="0.2">
      <c r="E31" s="10"/>
      <c r="F31" s="10"/>
      <c r="G31" s="213"/>
      <c r="H31" s="213"/>
      <c r="I31" s="213"/>
      <c r="J31" s="10"/>
    </row>
    <row r="32" spans="5:10" ht="18" customHeight="1" thickBot="1" x14ac:dyDescent="0.2">
      <c r="E32" s="10"/>
      <c r="F32" s="10"/>
      <c r="G32" s="213"/>
      <c r="H32" s="213"/>
      <c r="I32" s="213"/>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11" t="s">
        <v>13</v>
      </c>
      <c r="G35" s="211"/>
      <c r="H35" s="211"/>
      <c r="I35" s="211"/>
      <c r="J35" s="211"/>
      <c r="K35" s="13"/>
      <c r="L35" s="11"/>
    </row>
    <row r="36" spans="3:12" ht="12.75" customHeight="1" x14ac:dyDescent="0.15">
      <c r="C36" s="11"/>
      <c r="D36" s="13"/>
      <c r="E36" s="13"/>
      <c r="F36" s="211"/>
      <c r="G36" s="211"/>
      <c r="H36" s="211"/>
      <c r="I36" s="211"/>
      <c r="J36" s="211"/>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3" sqref="D3"/>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348</v>
      </c>
      <c r="C2" s="22" t="s">
        <v>11</v>
      </c>
      <c r="D2" s="20" t="s">
        <v>121</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workbookViewId="0"/>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95</v>
      </c>
      <c r="F4" s="89">
        <f ca="1">SUM(F8:F11)</f>
        <v>0</v>
      </c>
      <c r="G4" s="89">
        <f ca="1">SUM(G8:G11)</f>
        <v>0</v>
      </c>
      <c r="H4" s="89">
        <f ca="1">SUM(H8:H11)</f>
        <v>27</v>
      </c>
      <c r="I4" s="89">
        <f ca="1">SUM(I8:I11)</f>
        <v>27</v>
      </c>
      <c r="J4" s="90">
        <f ca="1">IF(ISERROR(AVERAGE(J8:J11)),"0",AVERAGE(J8:J11))</f>
        <v>1</v>
      </c>
      <c r="K4" s="90">
        <f ca="1">AVERAGE(K8:K11)</f>
        <v>0.75</v>
      </c>
      <c r="L4" s="89">
        <f ca="1">SUM(L8:L11)</f>
        <v>0</v>
      </c>
      <c r="M4" s="91">
        <f ca="1">SUM(M8:M11)</f>
        <v>0</v>
      </c>
      <c r="N4" s="92">
        <f ca="1">MAX(N8:N11)</f>
        <v>43060</v>
      </c>
      <c r="O4" s="92">
        <f ca="1">MAX(O8:O11)</f>
        <v>43060</v>
      </c>
    </row>
    <row r="5" spans="2:22" x14ac:dyDescent="0.15">
      <c r="B5" s="82"/>
      <c r="C5" s="82"/>
      <c r="D5" s="82"/>
      <c r="E5" s="82"/>
      <c r="F5" s="82"/>
      <c r="G5" s="82"/>
      <c r="H5" s="82"/>
      <c r="I5" s="82"/>
      <c r="J5" s="82"/>
      <c r="K5" s="82"/>
      <c r="L5" s="82"/>
      <c r="M5" s="82"/>
      <c r="N5" s="82"/>
      <c r="O5" s="83"/>
    </row>
    <row r="6" spans="2:22" x14ac:dyDescent="0.15">
      <c r="B6" s="93"/>
      <c r="C6" s="214" t="s">
        <v>40</v>
      </c>
      <c r="D6" s="215"/>
      <c r="E6" s="94" t="s">
        <v>53</v>
      </c>
      <c r="F6" s="95"/>
      <c r="G6" s="96"/>
      <c r="H6" s="97"/>
      <c r="I6" s="97"/>
      <c r="J6" s="97"/>
      <c r="K6" s="97"/>
      <c r="L6" s="98"/>
      <c r="M6" s="98"/>
      <c r="N6" s="216" t="s">
        <v>54</v>
      </c>
      <c r="O6" s="218"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17"/>
      <c r="O7" s="219"/>
    </row>
    <row r="8" spans="2:22" x14ac:dyDescent="0.15">
      <c r="B8" s="103" t="s">
        <v>107</v>
      </c>
      <c r="C8" s="103"/>
      <c r="D8" s="104"/>
      <c r="E8" s="105">
        <f ca="1">IF(ISERROR(INDIRECT(CONCATENATE("'",B8,"'!","O2"))),"",INDIRECT(CONCATENATE("'",B8,"'!","O2")))</f>
        <v>68</v>
      </c>
      <c r="F8" s="105">
        <f t="shared" ref="F8:F11" ca="1" si="0">IF(ISERROR(INDIRECT(CONCATENATE("'",B8,"'!","N3"))),"",INDIRECT(CONCATENATE("'",B8,"'!","N3")))</f>
        <v>0</v>
      </c>
      <c r="G8" s="105">
        <f t="shared" ref="G8:G11" ca="1" si="1">IF(ISERROR(INDIRECT(CONCATENATE("'",B8,"'!","N4"))),"",INDIRECT(CONCATENATE("'",B8,"'!","N4")))</f>
        <v>0</v>
      </c>
      <c r="H8" s="105">
        <f ca="1">IF(ISERROR(INDIRECT(CONCATENATE("'",B8,"'!","P2"))),"",INDIRECT(CONCATENATE("'",B8,"'!","P2")))</f>
        <v>0</v>
      </c>
      <c r="I8" s="105">
        <f ca="1">IF(ISERROR(INDIRECT(CONCATENATE("'",B8,"'!","S2"))),"",INDIRECT(CONCATENATE("'",B8,"'!","S2")))</f>
        <v>0</v>
      </c>
      <c r="J8" s="106" t="str">
        <f t="shared" ref="J8:J11" ca="1" si="2">IF(H8&lt;&gt;0,IF(OR(E8="",H8=""),"",H8/E8),"")</f>
        <v/>
      </c>
      <c r="K8" s="107">
        <f t="shared" ref="K8:K11" ca="1" si="3">IF(OR(E8=0,E8=""),"",I8/E8)</f>
        <v>0</v>
      </c>
      <c r="L8" s="105">
        <f ca="1">IF(ISERROR(INDIRECT(CONCATENATE("'",B8,"'!","R2"))),"",INDIRECT(CONCATENATE("'",B8,"'!","R2")))</f>
        <v>0</v>
      </c>
      <c r="M8" s="105">
        <f ca="1">IF(ISERROR(INDIRECT(CONCATENATE("'",B8,"'!","U2"))),"",INDIRECT(CONCATENATE("'",B8,"'!","U2")))</f>
        <v>0</v>
      </c>
      <c r="N8" s="108">
        <f ca="1">IF(E8&lt;&gt;0,IF(ISERROR(INDIRECT(CONCATENATE("'",B8,"'!","Y3"))),"",INDIRECT(CONCATENATE("'",B8,"'!","Y3"))),"")</f>
        <v>0</v>
      </c>
      <c r="O8" s="109" t="str">
        <f ca="1">IF(E8&lt;&gt;0,IF(ISERROR(INDIRECT(CONCATENATE("'",B8,"'!","Y4"))),"",INDIRECT(CONCATENATE("'",B8,"'!","Y4"))),"")</f>
        <v/>
      </c>
    </row>
    <row r="9" spans="2:22" x14ac:dyDescent="0.15">
      <c r="B9" s="103" t="s">
        <v>108</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109</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110</v>
      </c>
      <c r="C11" s="110"/>
      <c r="D11" s="111">
        <f ca="1">IF(ISERROR(INDIRECT(CONCATENATE("'",B11,"'!","f2"))),"",INDIRECT(CONCATENATE("'",B11,"'!","f2")))</f>
        <v>0</v>
      </c>
      <c r="E11" s="118">
        <f ca="1">IF(ISERROR(INDIRECT(CONCATENATE("'",B11,"'!","O2"))),"",INDIRECT(CONCATENATE("'",B11,"'!","O2")))</f>
        <v>9</v>
      </c>
      <c r="F11" s="118">
        <f t="shared" ca="1" si="0"/>
        <v>0</v>
      </c>
      <c r="G11" s="118">
        <f t="shared" ca="1" si="1"/>
        <v>0</v>
      </c>
      <c r="H11" s="118">
        <f ca="1">IF(ISERROR(INDIRECT(CONCATENATE("'",B11,"'!","P2"))),"",INDIRECT(CONCATENATE("'",B11,"'!","P2")))</f>
        <v>9</v>
      </c>
      <c r="I11" s="118">
        <f ca="1">IF(ISERROR(INDIRECT(CONCATENATE("'",B11,"'!","S2"))),"",INDIRECT(CONCATENATE("'",B11,"'!","S2")))</f>
        <v>9</v>
      </c>
      <c r="J11" s="119">
        <f t="shared" ca="1" si="2"/>
        <v>1</v>
      </c>
      <c r="K11" s="120">
        <f t="shared" ca="1" si="3"/>
        <v>1</v>
      </c>
      <c r="L11" s="118">
        <f ca="1">IF(ISERROR(INDIRECT(CONCATENATE("'",B11,"'!","R2"))),"",INDIRECT(CONCATENATE("'",B11,"'!","R2")))</f>
        <v>0</v>
      </c>
      <c r="M11" s="118">
        <f ca="1">IF(ISERROR(INDIRECT(CONCATENATE("'",B11,"'!","U2"))),"",INDIRECT(CONCATENATE("'",B11,"'!","U2")))</f>
        <v>0</v>
      </c>
      <c r="N11" s="121">
        <f ca="1">IF(E11&lt;&gt;0,IF(ISERROR(INDIRECT(CONCATENATE("'",B11,"'!","Y3"))),"",INDIRECT(CONCATENATE("'",B11,"'!","Y3"))),"")</f>
        <v>43060</v>
      </c>
      <c r="O11" s="122">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89"/>
  <sheetViews>
    <sheetView tabSelected="1" zoomScale="116" zoomScaleNormal="113" zoomScalePageLayoutView="113" workbookViewId="0">
      <selection activeCell="G9" sqref="G9:K9"/>
    </sheetView>
  </sheetViews>
  <sheetFormatPr baseColWidth="12" defaultColWidth="10.796875" defaultRowHeight="13" x14ac:dyDescent="0.15"/>
  <cols>
    <col min="1" max="1" width="5.19921875" style="58" customWidth="1"/>
    <col min="2" max="2" width="6.3984375" style="58" customWidth="1"/>
    <col min="3" max="4" width="15.796875" style="59" customWidth="1"/>
    <col min="5" max="5" width="15.796875" style="152" customWidth="1"/>
    <col min="6" max="6" width="35" style="59"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20" t="s">
        <v>375</v>
      </c>
      <c r="B1" s="220"/>
      <c r="C1" s="222" t="s">
        <v>19</v>
      </c>
      <c r="D1" s="223"/>
      <c r="E1" s="223"/>
      <c r="F1" s="226"/>
      <c r="G1" s="227"/>
      <c r="H1" s="228"/>
      <c r="I1" s="221" t="s">
        <v>20</v>
      </c>
      <c r="J1" s="41" t="s">
        <v>21</v>
      </c>
      <c r="K1" s="42">
        <v>43319</v>
      </c>
      <c r="L1" s="41" t="s">
        <v>22</v>
      </c>
      <c r="M1" s="43" t="s">
        <v>121</v>
      </c>
      <c r="N1" s="44" t="s">
        <v>23</v>
      </c>
      <c r="O1" s="45" t="s">
        <v>8</v>
      </c>
      <c r="P1" s="46" t="s">
        <v>24</v>
      </c>
      <c r="Q1" s="46" t="s">
        <v>9</v>
      </c>
      <c r="R1" s="46" t="s">
        <v>25</v>
      </c>
      <c r="S1" s="46" t="s">
        <v>26</v>
      </c>
      <c r="T1" s="46" t="s">
        <v>27</v>
      </c>
      <c r="U1" s="47" t="s">
        <v>28</v>
      </c>
      <c r="X1" s="130" t="s">
        <v>29</v>
      </c>
      <c r="Y1" s="131">
        <f>IF(AND(SUM($Y$2:Y$2)=$O$2),1,0)</f>
        <v>0</v>
      </c>
      <c r="Z1" s="131">
        <f>IF(AND(SUM($Y$2:Z$2)=$O$2),1,0)</f>
        <v>0</v>
      </c>
      <c r="AA1" s="131">
        <f>IF(AND(SUM($Y$2:AA$2)=$O$2),1,0)</f>
        <v>0</v>
      </c>
      <c r="AB1" s="131">
        <f>IF(AND(SUM($Y$2:AB$2)=$O$2),1,0)</f>
        <v>0</v>
      </c>
      <c r="AC1" s="131">
        <f>IF(AND(SUM($Y$2:AC$2)=$O$2),1,0)</f>
        <v>0</v>
      </c>
      <c r="AD1" s="131">
        <f>IF(AND(SUM($Y$2:AD$2)=$O$2),1,0)</f>
        <v>0</v>
      </c>
      <c r="AE1" s="131">
        <f>IF(AND(SUM($Y$2:AE$2)=$O$2),1,0)</f>
        <v>0</v>
      </c>
      <c r="AF1" s="131">
        <f>IF(AND(SUM($Y$2:AF$2)=$O$2),1,0)</f>
        <v>0</v>
      </c>
      <c r="AG1" s="131">
        <f>IF(AND(SUM($Y$2:AG$2)=$O$2),1,0)</f>
        <v>0</v>
      </c>
      <c r="AH1" s="131">
        <f>IF(AND(SUM($Y$2:AH$2)=$O$2),1,0)</f>
        <v>0</v>
      </c>
      <c r="AI1" s="131">
        <f>IF(AND(SUM($Y$2:AI$2)=$O$2),1,0)</f>
        <v>0</v>
      </c>
      <c r="AJ1" s="131">
        <f>IF(AND(SUM($Y$2:AJ$2)=$O$2),1,0)</f>
        <v>0</v>
      </c>
      <c r="AK1" s="131">
        <f>IF(AND(SUM($Y$2:AK$2)=$O$2),1,0)</f>
        <v>0</v>
      </c>
      <c r="AL1" s="131">
        <f>IF(AND(SUM($Y$2:AL$2)=$O$2),1,0)</f>
        <v>0</v>
      </c>
      <c r="AM1" s="131">
        <f>IF(AND(SUM($Y$2:AM$2)=$O$2),1,0)</f>
        <v>0</v>
      </c>
      <c r="AN1" s="131">
        <f>IF(AND(SUM($Y$2:AN$2)=$O$2),1,0)</f>
        <v>0</v>
      </c>
      <c r="AO1" s="131">
        <f>IF(AND(SUM($Y$2:AO$2)=$O$2),1,0)</f>
        <v>0</v>
      </c>
      <c r="AP1" s="131">
        <f>IF(AND(SUM($Y$2:AP$2)=$O$2),1,0)</f>
        <v>0</v>
      </c>
      <c r="AQ1" s="131">
        <f>IF(AND(SUM($Y$2:AQ$2)=$O$2),1,0)</f>
        <v>0</v>
      </c>
      <c r="AR1" s="131">
        <f>IF(AND(SUM($Y$2:AR$2)=$O$2),1,0)</f>
        <v>0</v>
      </c>
      <c r="AS1" s="131">
        <f>IF(AND(SUM($Y$2:AS$2)=$O$2),1,0)</f>
        <v>0</v>
      </c>
      <c r="AT1" s="131">
        <f>IF(AND(SUM($Y$2:AT$2)=$O$2),1,0)</f>
        <v>0</v>
      </c>
      <c r="AU1" s="131">
        <f>IF(AND(SUM($Y$2:AU$2)=$O$2),1,0)</f>
        <v>0</v>
      </c>
      <c r="AV1" s="131">
        <f>IF(AND(SUM($Y$2:AV$2)=$O$2),1,0)</f>
        <v>0</v>
      </c>
      <c r="AW1" s="131">
        <f>IF(AND(SUM($Y$2:AW$2)=$O$2),1,0)</f>
        <v>0</v>
      </c>
      <c r="AX1" s="131">
        <f>IF(AND(SUM($Y$2:AX$2)=$O$2),1,0)</f>
        <v>0</v>
      </c>
      <c r="AY1" s="131">
        <f>IF(AND(SUM($Y$2:AY$2)=$O$2),1,0)</f>
        <v>0</v>
      </c>
      <c r="AZ1" s="131">
        <f>IF(AND(SUM($Y$2:AZ$2)=$O$2),1,0)</f>
        <v>0</v>
      </c>
      <c r="BA1" s="131">
        <f>IF(AND(SUM($Y$2:BA$2)=$O$2),1,0)</f>
        <v>0</v>
      </c>
      <c r="BB1" s="131">
        <f>IF(AND(SUM($Y$2:BB$2)=$O$2),1,0)</f>
        <v>0</v>
      </c>
      <c r="BC1" s="131">
        <f>IF(AND(SUM($Y$2:BC$2)=$O$2),1,0)</f>
        <v>0</v>
      </c>
      <c r="BD1" s="131">
        <f>IF(AND(SUM($Y$2:BD$2)=$O$2),1,0)</f>
        <v>0</v>
      </c>
      <c r="BE1" s="131">
        <f>IF(AND(SUM($Y$2:BE$2)=$O$2),1,0)</f>
        <v>0</v>
      </c>
      <c r="BF1" s="131">
        <f>IF(AND(SUM($Y$2:BF$2)=$O$2),1,0)</f>
        <v>0</v>
      </c>
      <c r="BG1" s="131">
        <f>IF(AND(SUM($Y$2:BG$2)=$O$2),1,0)</f>
        <v>0</v>
      </c>
      <c r="BH1" s="131">
        <f>IF(AND(SUM($Y$2:BH$2)=$O$2),1,0)</f>
        <v>0</v>
      </c>
      <c r="BI1" s="131">
        <f>IF(AND(SUM($Y$2:BI$2)=$O$2),1,0)</f>
        <v>0</v>
      </c>
    </row>
    <row r="2" spans="1:61" x14ac:dyDescent="0.15">
      <c r="A2" s="220"/>
      <c r="B2" s="220"/>
      <c r="C2" s="224" t="s">
        <v>94</v>
      </c>
      <c r="D2" s="225"/>
      <c r="E2" s="225"/>
      <c r="F2" s="224"/>
      <c r="G2" s="225"/>
      <c r="H2" s="229"/>
      <c r="I2" s="221"/>
      <c r="J2" s="51" t="s">
        <v>30</v>
      </c>
      <c r="K2" s="132"/>
      <c r="L2" s="133" t="s">
        <v>22</v>
      </c>
      <c r="M2" s="54"/>
      <c r="N2" s="44" t="s">
        <v>31</v>
      </c>
      <c r="O2" s="55">
        <f>COUNTA(A$8:A$1054)-COUNTIF(O$8:O$1054,"=-")</f>
        <v>68</v>
      </c>
      <c r="P2" s="56">
        <f>COUNTA(O$8:O$1054)-COUNTIF(O$8:O$1054,"=-")</f>
        <v>0</v>
      </c>
      <c r="Q2" s="56">
        <f>O2-P2</f>
        <v>68</v>
      </c>
      <c r="R2" s="56">
        <f>COUNTIF(P$8:P$1054,"×")</f>
        <v>0</v>
      </c>
      <c r="S2" s="56">
        <f>COUNTIF(P$8:P$1054,"○")+COUNTIF(S$8:S$1054,"○")</f>
        <v>0</v>
      </c>
      <c r="T2" s="56">
        <f>O2-S2</f>
        <v>68</v>
      </c>
      <c r="U2" s="57">
        <f>P2-S2</f>
        <v>0</v>
      </c>
      <c r="X2" s="130" t="s">
        <v>32</v>
      </c>
      <c r="Y2" s="131">
        <f>COUNTIF($X$8:$X$1053,Y3)</f>
        <v>0</v>
      </c>
      <c r="Z2" s="131">
        <f>COUNTIF($X$8:$X$1053,Z3)</f>
        <v>0</v>
      </c>
      <c r="AA2" s="131">
        <f>COUNTIF($X$8:$X$1053,AA3)</f>
        <v>0</v>
      </c>
      <c r="AB2" s="131">
        <f>COUNTIF($X$8:$X$1053,AB3)</f>
        <v>0</v>
      </c>
      <c r="AC2" s="131">
        <f>COUNTIF($X$8:$X$1053,AC3)</f>
        <v>0</v>
      </c>
      <c r="AD2" s="131">
        <f>COUNTIF($X$8:$X$1053,AD3)</f>
        <v>0</v>
      </c>
      <c r="AE2" s="131">
        <f>COUNTIF($X$8:$X$1053,AE3)</f>
        <v>0</v>
      </c>
      <c r="AF2" s="131">
        <f>COUNTIF($X$8:$X$1053,AF3)</f>
        <v>0</v>
      </c>
      <c r="AG2" s="131">
        <f>COUNTIF($X$8:$X$1053,AG3)</f>
        <v>0</v>
      </c>
      <c r="AH2" s="131">
        <f>COUNTIF($X$8:$X$1053,AH3)</f>
        <v>0</v>
      </c>
      <c r="AI2" s="131">
        <f>COUNTIF($X$8:$X$1053,AI3)</f>
        <v>0</v>
      </c>
      <c r="AJ2" s="131">
        <f>COUNTIF($X$8:$X$1053,AJ3)</f>
        <v>0</v>
      </c>
      <c r="AK2" s="131">
        <f>COUNTIF($X$8:$X$1053,AK3)</f>
        <v>0</v>
      </c>
      <c r="AL2" s="131">
        <f>COUNTIF($X$8:$X$1053,AL3)</f>
        <v>0</v>
      </c>
      <c r="AM2" s="131">
        <f>COUNTIF($X$8:$X$1053,AM3)</f>
        <v>0</v>
      </c>
      <c r="AN2" s="131">
        <f>COUNTIF($X$8:$X$1053,AN3)</f>
        <v>0</v>
      </c>
      <c r="AO2" s="131">
        <f>COUNTIF($X$8:$X$1053,AO3)</f>
        <v>0</v>
      </c>
      <c r="AP2" s="131">
        <f>COUNTIF($X$8:$X$1053,AP3)</f>
        <v>0</v>
      </c>
      <c r="AQ2" s="131">
        <f>COUNTIF($X$8:$X$1053,AQ3)</f>
        <v>0</v>
      </c>
      <c r="AR2" s="131">
        <f>COUNTIF($X$8:$X$1053,AR3)</f>
        <v>0</v>
      </c>
      <c r="AS2" s="131">
        <f>COUNTIF($X$8:$X$1053,AS3)</f>
        <v>0</v>
      </c>
      <c r="AT2" s="131">
        <f>COUNTIF($X$8:$X$1053,AT3)</f>
        <v>0</v>
      </c>
      <c r="AU2" s="131">
        <f>COUNTIF($X$8:$X$1053,AU3)</f>
        <v>0</v>
      </c>
      <c r="AV2" s="131">
        <f>COUNTIF($X$8:$X$1053,AV3)</f>
        <v>0</v>
      </c>
      <c r="AW2" s="131">
        <f>COUNTIF($X$8:$X$1053,AW3)</f>
        <v>0</v>
      </c>
      <c r="AX2" s="131">
        <f>COUNTIF($X$8:$X$1053,AX3)</f>
        <v>0</v>
      </c>
      <c r="AY2" s="131">
        <f>COUNTIF($X$8:$X$1053,AY3)</f>
        <v>0</v>
      </c>
      <c r="AZ2" s="131">
        <f>COUNTIF($X$8:$X$1053,AZ3)</f>
        <v>0</v>
      </c>
      <c r="BA2" s="131">
        <f>COUNTIF($X$8:$X$1053,BA3)</f>
        <v>0</v>
      </c>
      <c r="BB2" s="131">
        <f>COUNTIF($X$8:$X$1053,BB3)</f>
        <v>0</v>
      </c>
      <c r="BC2" s="131">
        <f>COUNTIF($X$8:$X$1053,BC3)</f>
        <v>0</v>
      </c>
      <c r="BD2" s="131">
        <f>COUNTIF($X$8:$X$1053,BD3)</f>
        <v>0</v>
      </c>
      <c r="BE2" s="131">
        <f>COUNTIF($X$8:$X$1053,BE3)</f>
        <v>0</v>
      </c>
      <c r="BF2" s="131">
        <f>COUNTIF($X$8:$X$1053,BF3)</f>
        <v>0</v>
      </c>
      <c r="BG2" s="131">
        <f>COUNTIF($X$8:$X$1053,BG3)</f>
        <v>0</v>
      </c>
      <c r="BH2" s="131">
        <f>COUNTIF($X$8:$X$1053,BH3)</f>
        <v>0</v>
      </c>
      <c r="BI2" s="131">
        <f>COUNTIF($X$8:$X$1053,BI3)</f>
        <v>0</v>
      </c>
    </row>
    <row r="3" spans="1:61" x14ac:dyDescent="0.15">
      <c r="X3" s="130"/>
      <c r="Y3" s="134">
        <f>MIN(O8:O1053)</f>
        <v>0</v>
      </c>
      <c r="Z3" s="134">
        <f>Y3+1</f>
        <v>1</v>
      </c>
      <c r="AA3" s="134">
        <f t="shared" ref="AA3:BI3" si="0">Z3+1</f>
        <v>2</v>
      </c>
      <c r="AB3" s="134">
        <f t="shared" si="0"/>
        <v>3</v>
      </c>
      <c r="AC3" s="134">
        <f t="shared" si="0"/>
        <v>4</v>
      </c>
      <c r="AD3" s="134">
        <f t="shared" si="0"/>
        <v>5</v>
      </c>
      <c r="AE3" s="134">
        <f t="shared" si="0"/>
        <v>6</v>
      </c>
      <c r="AF3" s="134">
        <f t="shared" si="0"/>
        <v>7</v>
      </c>
      <c r="AG3" s="134">
        <f t="shared" si="0"/>
        <v>8</v>
      </c>
      <c r="AH3" s="134">
        <f t="shared" si="0"/>
        <v>9</v>
      </c>
      <c r="AI3" s="134">
        <f t="shared" si="0"/>
        <v>10</v>
      </c>
      <c r="AJ3" s="134">
        <f t="shared" si="0"/>
        <v>11</v>
      </c>
      <c r="AK3" s="134">
        <f t="shared" si="0"/>
        <v>12</v>
      </c>
      <c r="AL3" s="134">
        <f t="shared" si="0"/>
        <v>13</v>
      </c>
      <c r="AM3" s="134">
        <f t="shared" si="0"/>
        <v>14</v>
      </c>
      <c r="AN3" s="134">
        <f t="shared" si="0"/>
        <v>15</v>
      </c>
      <c r="AO3" s="134">
        <f t="shared" si="0"/>
        <v>16</v>
      </c>
      <c r="AP3" s="134">
        <f t="shared" si="0"/>
        <v>17</v>
      </c>
      <c r="AQ3" s="134">
        <f t="shared" si="0"/>
        <v>18</v>
      </c>
      <c r="AR3" s="134">
        <f t="shared" si="0"/>
        <v>19</v>
      </c>
      <c r="AS3" s="134">
        <f t="shared" si="0"/>
        <v>20</v>
      </c>
      <c r="AT3" s="134">
        <f t="shared" si="0"/>
        <v>21</v>
      </c>
      <c r="AU3" s="134">
        <f t="shared" si="0"/>
        <v>22</v>
      </c>
      <c r="AV3" s="134">
        <f t="shared" si="0"/>
        <v>23</v>
      </c>
      <c r="AW3" s="134">
        <f t="shared" si="0"/>
        <v>24</v>
      </c>
      <c r="AX3" s="134">
        <f t="shared" si="0"/>
        <v>25</v>
      </c>
      <c r="AY3" s="134">
        <f t="shared" si="0"/>
        <v>26</v>
      </c>
      <c r="AZ3" s="134">
        <f t="shared" si="0"/>
        <v>27</v>
      </c>
      <c r="BA3" s="134">
        <f t="shared" si="0"/>
        <v>28</v>
      </c>
      <c r="BB3" s="134">
        <f t="shared" si="0"/>
        <v>29</v>
      </c>
      <c r="BC3" s="134">
        <f t="shared" si="0"/>
        <v>30</v>
      </c>
      <c r="BD3" s="134">
        <f t="shared" si="0"/>
        <v>31</v>
      </c>
      <c r="BE3" s="134">
        <f t="shared" si="0"/>
        <v>32</v>
      </c>
      <c r="BF3" s="134">
        <f t="shared" si="0"/>
        <v>33</v>
      </c>
      <c r="BG3" s="134">
        <f t="shared" si="0"/>
        <v>34</v>
      </c>
      <c r="BH3" s="134">
        <f t="shared" si="0"/>
        <v>35</v>
      </c>
      <c r="BI3" s="134">
        <f t="shared" si="0"/>
        <v>36</v>
      </c>
    </row>
    <row r="4" spans="1:61" ht="17.25" customHeight="1" x14ac:dyDescent="0.15">
      <c r="A4" s="239" t="s">
        <v>65</v>
      </c>
      <c r="B4" s="241" t="s">
        <v>69</v>
      </c>
      <c r="C4" s="243" t="s">
        <v>39</v>
      </c>
      <c r="D4" s="270" t="s">
        <v>41</v>
      </c>
      <c r="E4" s="243" t="s">
        <v>42</v>
      </c>
      <c r="F4" s="245" t="s">
        <v>67</v>
      </c>
      <c r="G4" s="247" t="s">
        <v>33</v>
      </c>
      <c r="H4" s="248"/>
      <c r="I4" s="248"/>
      <c r="J4" s="248"/>
      <c r="K4" s="249"/>
      <c r="L4" s="247" t="s">
        <v>34</v>
      </c>
      <c r="M4" s="248"/>
      <c r="N4" s="252"/>
      <c r="O4" s="232" t="s">
        <v>35</v>
      </c>
      <c r="P4" s="233"/>
      <c r="Q4" s="233"/>
      <c r="R4" s="233" t="s">
        <v>36</v>
      </c>
      <c r="S4" s="233"/>
      <c r="T4" s="233"/>
      <c r="U4" s="233" t="s">
        <v>371</v>
      </c>
      <c r="X4" s="130" t="s">
        <v>37</v>
      </c>
      <c r="Y4" s="135" t="e">
        <f>HLOOKUP(1,Y1:BI3,3,FALSE)</f>
        <v>#N/A</v>
      </c>
    </row>
    <row r="5" spans="1:61" ht="17.25" customHeight="1" x14ac:dyDescent="0.15">
      <c r="A5" s="240"/>
      <c r="B5" s="242"/>
      <c r="C5" s="244"/>
      <c r="D5" s="271"/>
      <c r="E5" s="244"/>
      <c r="F5" s="246"/>
      <c r="G5" s="250"/>
      <c r="H5" s="246"/>
      <c r="I5" s="246"/>
      <c r="J5" s="246"/>
      <c r="K5" s="251"/>
      <c r="L5" s="250"/>
      <c r="M5" s="246"/>
      <c r="N5" s="253"/>
      <c r="O5" s="157" t="s">
        <v>38</v>
      </c>
      <c r="P5" s="123" t="s">
        <v>10</v>
      </c>
      <c r="Q5" s="123" t="s">
        <v>22</v>
      </c>
      <c r="R5" s="123" t="s">
        <v>38</v>
      </c>
      <c r="S5" s="123" t="s">
        <v>10</v>
      </c>
      <c r="T5" s="123" t="s">
        <v>22</v>
      </c>
      <c r="U5" s="238"/>
      <c r="X5" s="136"/>
    </row>
    <row r="6" spans="1:61" ht="80" customHeight="1" x14ac:dyDescent="0.15">
      <c r="A6" s="64">
        <f t="shared" ref="A6:A7" si="1">ROW()-5</f>
        <v>1</v>
      </c>
      <c r="B6" s="155" t="s">
        <v>66</v>
      </c>
      <c r="C6" s="189" t="s">
        <v>364</v>
      </c>
      <c r="D6" s="189" t="s">
        <v>365</v>
      </c>
      <c r="E6" s="189"/>
      <c r="F6" s="190"/>
      <c r="G6" s="234" t="s">
        <v>370</v>
      </c>
      <c r="H6" s="235"/>
      <c r="I6" s="235"/>
      <c r="J6" s="235"/>
      <c r="K6" s="236"/>
      <c r="L6" s="234" t="s">
        <v>367</v>
      </c>
      <c r="M6" s="235"/>
      <c r="N6" s="237"/>
      <c r="O6" s="158"/>
      <c r="P6" s="137"/>
      <c r="Q6" s="137"/>
      <c r="R6" s="65"/>
      <c r="S6" s="137"/>
      <c r="T6" s="137"/>
      <c r="U6" s="138"/>
      <c r="V6" s="139"/>
      <c r="X6" s="140"/>
    </row>
    <row r="7" spans="1:61" ht="80" customHeight="1" x14ac:dyDescent="0.15">
      <c r="A7" s="64">
        <f t="shared" si="1"/>
        <v>2</v>
      </c>
      <c r="B7" s="155" t="s">
        <v>66</v>
      </c>
      <c r="C7" s="186"/>
      <c r="D7" s="186" t="s">
        <v>366</v>
      </c>
      <c r="E7" s="186"/>
      <c r="F7" s="188"/>
      <c r="G7" s="234" t="s">
        <v>369</v>
      </c>
      <c r="H7" s="235"/>
      <c r="I7" s="235"/>
      <c r="J7" s="235"/>
      <c r="K7" s="236"/>
      <c r="L7" s="234" t="s">
        <v>368</v>
      </c>
      <c r="M7" s="235"/>
      <c r="N7" s="237"/>
      <c r="O7" s="158"/>
      <c r="P7" s="137"/>
      <c r="Q7" s="137"/>
      <c r="R7" s="65"/>
      <c r="S7" s="137"/>
      <c r="T7" s="137"/>
      <c r="U7" s="138"/>
      <c r="V7" s="139"/>
      <c r="X7" s="140"/>
    </row>
    <row r="8" spans="1:61" ht="80" customHeight="1" x14ac:dyDescent="0.15">
      <c r="A8" s="64">
        <f>ROW()-5</f>
        <v>3</v>
      </c>
      <c r="B8" s="155" t="s">
        <v>66</v>
      </c>
      <c r="C8" s="185" t="s">
        <v>72</v>
      </c>
      <c r="D8" s="185"/>
      <c r="E8" s="185"/>
      <c r="F8" s="187" t="s">
        <v>70</v>
      </c>
      <c r="G8" s="234" t="s">
        <v>71</v>
      </c>
      <c r="H8" s="235"/>
      <c r="I8" s="235"/>
      <c r="J8" s="235"/>
      <c r="K8" s="236"/>
      <c r="L8" s="230" t="s">
        <v>318</v>
      </c>
      <c r="M8" s="230"/>
      <c r="N8" s="231"/>
      <c r="O8" s="158"/>
      <c r="P8" s="137"/>
      <c r="Q8" s="137"/>
      <c r="R8" s="65"/>
      <c r="S8" s="137"/>
      <c r="T8" s="137"/>
      <c r="U8" s="138"/>
      <c r="V8" s="139"/>
      <c r="X8" s="140" t="str">
        <f>IF($P8="○",$O8,IF($S8="○",$R8,""))</f>
        <v/>
      </c>
    </row>
    <row r="9" spans="1:61" ht="80" customHeight="1" x14ac:dyDescent="0.15">
      <c r="A9" s="64">
        <f t="shared" ref="A9:A75" si="2">ROW()-5</f>
        <v>4</v>
      </c>
      <c r="B9" s="155" t="s">
        <v>66</v>
      </c>
      <c r="C9" s="284" t="s">
        <v>73</v>
      </c>
      <c r="D9" s="167" t="s">
        <v>74</v>
      </c>
      <c r="E9" s="174" t="s">
        <v>149</v>
      </c>
      <c r="F9" s="166"/>
      <c r="G9" s="234"/>
      <c r="H9" s="235"/>
      <c r="I9" s="235"/>
      <c r="J9" s="235"/>
      <c r="K9" s="236"/>
      <c r="L9" s="230"/>
      <c r="M9" s="230"/>
      <c r="N9" s="231"/>
      <c r="O9" s="158"/>
      <c r="P9" s="137"/>
      <c r="Q9" s="137"/>
      <c r="R9" s="65"/>
      <c r="S9" s="137"/>
      <c r="T9" s="137"/>
      <c r="U9" s="138"/>
      <c r="V9" s="139"/>
      <c r="X9" s="140" t="str">
        <f t="shared" ref="X9:X76" si="3">IF($P9="○",$O9,IF($S9="○",$R9,""))</f>
        <v/>
      </c>
    </row>
    <row r="10" spans="1:61" ht="80" customHeight="1" x14ac:dyDescent="0.15">
      <c r="A10" s="64">
        <f t="shared" si="2"/>
        <v>5</v>
      </c>
      <c r="B10" s="155" t="s">
        <v>66</v>
      </c>
      <c r="C10" s="279"/>
      <c r="D10" s="281" t="s">
        <v>80</v>
      </c>
      <c r="E10" s="278" t="s">
        <v>86</v>
      </c>
      <c r="F10" s="166" t="s">
        <v>330</v>
      </c>
      <c r="G10" s="254" t="s">
        <v>75</v>
      </c>
      <c r="H10" s="255"/>
      <c r="I10" s="255"/>
      <c r="J10" s="255"/>
      <c r="K10" s="256"/>
      <c r="L10" s="230" t="s">
        <v>337</v>
      </c>
      <c r="M10" s="230"/>
      <c r="N10" s="231"/>
      <c r="O10" s="158"/>
      <c r="P10" s="137"/>
      <c r="Q10" s="137"/>
      <c r="R10" s="65"/>
      <c r="S10" s="137"/>
      <c r="T10" s="137"/>
      <c r="U10" s="138"/>
      <c r="V10" s="139"/>
      <c r="X10" s="140" t="str">
        <f t="shared" si="3"/>
        <v/>
      </c>
    </row>
    <row r="11" spans="1:61" ht="80" customHeight="1" x14ac:dyDescent="0.15">
      <c r="A11" s="64">
        <f t="shared" si="2"/>
        <v>6</v>
      </c>
      <c r="B11" s="155" t="s">
        <v>66</v>
      </c>
      <c r="C11" s="279"/>
      <c r="D11" s="282"/>
      <c r="E11" s="279"/>
      <c r="F11" s="170"/>
      <c r="G11" s="263"/>
      <c r="H11" s="264"/>
      <c r="I11" s="264"/>
      <c r="J11" s="264"/>
      <c r="K11" s="265"/>
      <c r="L11" s="230" t="s">
        <v>338</v>
      </c>
      <c r="M11" s="230"/>
      <c r="N11" s="231"/>
      <c r="O11" s="158"/>
      <c r="P11" s="137"/>
      <c r="Q11" s="137"/>
      <c r="R11" s="65"/>
      <c r="S11" s="137"/>
      <c r="T11" s="137"/>
      <c r="U11" s="138"/>
      <c r="V11" s="139"/>
      <c r="X11" s="140" t="str">
        <f t="shared" si="3"/>
        <v/>
      </c>
    </row>
    <row r="12" spans="1:61" ht="80" customHeight="1" x14ac:dyDescent="0.15">
      <c r="A12" s="64">
        <f t="shared" si="2"/>
        <v>7</v>
      </c>
      <c r="B12" s="155" t="s">
        <v>66</v>
      </c>
      <c r="C12" s="279"/>
      <c r="D12" s="282"/>
      <c r="E12" s="279"/>
      <c r="F12" s="170"/>
      <c r="G12" s="254" t="s">
        <v>82</v>
      </c>
      <c r="H12" s="255"/>
      <c r="I12" s="255"/>
      <c r="J12" s="255"/>
      <c r="K12" s="256"/>
      <c r="L12" s="230" t="s">
        <v>83</v>
      </c>
      <c r="M12" s="230"/>
      <c r="N12" s="231"/>
      <c r="O12" s="158"/>
      <c r="P12" s="137"/>
      <c r="Q12" s="137"/>
      <c r="R12" s="65"/>
      <c r="S12" s="137"/>
      <c r="T12" s="137"/>
      <c r="U12" s="138"/>
      <c r="V12" s="139"/>
      <c r="X12" s="140" t="str">
        <f t="shared" si="3"/>
        <v/>
      </c>
    </row>
    <row r="13" spans="1:61" ht="80" customHeight="1" x14ac:dyDescent="0.15">
      <c r="A13" s="64">
        <f t="shared" si="2"/>
        <v>8</v>
      </c>
      <c r="B13" s="155" t="s">
        <v>66</v>
      </c>
      <c r="C13" s="279"/>
      <c r="D13" s="282"/>
      <c r="E13" s="279"/>
      <c r="F13" s="170"/>
      <c r="G13" s="257"/>
      <c r="H13" s="258"/>
      <c r="I13" s="258"/>
      <c r="J13" s="258"/>
      <c r="K13" s="259"/>
      <c r="L13" s="230" t="s">
        <v>102</v>
      </c>
      <c r="M13" s="230"/>
      <c r="N13" s="231"/>
      <c r="O13" s="158"/>
      <c r="P13" s="137"/>
      <c r="Q13" s="137"/>
      <c r="R13" s="65"/>
      <c r="S13" s="137"/>
      <c r="T13" s="137"/>
      <c r="U13" s="138"/>
      <c r="V13" s="139"/>
      <c r="X13" s="140" t="str">
        <f t="shared" si="3"/>
        <v/>
      </c>
    </row>
    <row r="14" spans="1:61" ht="80" customHeight="1" x14ac:dyDescent="0.15">
      <c r="A14" s="64">
        <f t="shared" si="2"/>
        <v>9</v>
      </c>
      <c r="B14" s="155" t="s">
        <v>66</v>
      </c>
      <c r="C14" s="279"/>
      <c r="D14" s="282"/>
      <c r="E14" s="279"/>
      <c r="F14" s="170"/>
      <c r="G14" s="263"/>
      <c r="H14" s="264"/>
      <c r="I14" s="264"/>
      <c r="J14" s="264"/>
      <c r="K14" s="265"/>
      <c r="L14" s="230" t="s">
        <v>84</v>
      </c>
      <c r="M14" s="230"/>
      <c r="N14" s="231"/>
      <c r="O14" s="158"/>
      <c r="P14" s="137"/>
      <c r="Q14" s="137"/>
      <c r="R14" s="65"/>
      <c r="S14" s="137"/>
      <c r="T14" s="137"/>
      <c r="U14" s="138"/>
      <c r="V14" s="139"/>
      <c r="X14" s="140" t="str">
        <f t="shared" si="3"/>
        <v/>
      </c>
    </row>
    <row r="15" spans="1:61" ht="80" customHeight="1" x14ac:dyDescent="0.15">
      <c r="A15" s="64">
        <f t="shared" si="2"/>
        <v>10</v>
      </c>
      <c r="B15" s="155" t="s">
        <v>66</v>
      </c>
      <c r="C15" s="279"/>
      <c r="D15" s="282"/>
      <c r="E15" s="279"/>
      <c r="F15" s="170"/>
      <c r="G15" s="254" t="s">
        <v>117</v>
      </c>
      <c r="H15" s="255"/>
      <c r="I15" s="255"/>
      <c r="J15" s="255"/>
      <c r="K15" s="256"/>
      <c r="L15" s="230" t="s">
        <v>85</v>
      </c>
      <c r="M15" s="230"/>
      <c r="N15" s="231"/>
      <c r="O15" s="158"/>
      <c r="P15" s="137"/>
      <c r="Q15" s="137"/>
      <c r="R15" s="65"/>
      <c r="S15" s="137"/>
      <c r="T15" s="137"/>
      <c r="U15" s="138"/>
      <c r="V15" s="139"/>
      <c r="X15" s="140" t="str">
        <f t="shared" si="3"/>
        <v/>
      </c>
    </row>
    <row r="16" spans="1:61" ht="80" customHeight="1" x14ac:dyDescent="0.15">
      <c r="A16" s="64">
        <f t="shared" si="2"/>
        <v>11</v>
      </c>
      <c r="B16" s="155" t="s">
        <v>66</v>
      </c>
      <c r="C16" s="279"/>
      <c r="D16" s="282"/>
      <c r="E16" s="280"/>
      <c r="F16" s="170"/>
      <c r="G16" s="257"/>
      <c r="H16" s="258"/>
      <c r="I16" s="258"/>
      <c r="J16" s="258"/>
      <c r="K16" s="259"/>
      <c r="L16" s="230" t="s">
        <v>118</v>
      </c>
      <c r="M16" s="230"/>
      <c r="N16" s="231"/>
      <c r="O16" s="158"/>
      <c r="P16" s="137"/>
      <c r="Q16" s="137"/>
      <c r="R16" s="65"/>
      <c r="S16" s="137"/>
      <c r="T16" s="137"/>
      <c r="U16" s="138"/>
      <c r="V16" s="139"/>
      <c r="X16" s="140" t="str">
        <f t="shared" si="3"/>
        <v/>
      </c>
    </row>
    <row r="17" spans="1:24" ht="80" customHeight="1" x14ac:dyDescent="0.15">
      <c r="A17" s="64">
        <f t="shared" si="2"/>
        <v>12</v>
      </c>
      <c r="B17" s="155" t="s">
        <v>66</v>
      </c>
      <c r="C17" s="279"/>
      <c r="D17" s="282"/>
      <c r="E17" s="163" t="s">
        <v>87</v>
      </c>
      <c r="F17" s="166" t="s">
        <v>331</v>
      </c>
      <c r="G17" s="254" t="s">
        <v>75</v>
      </c>
      <c r="H17" s="255"/>
      <c r="I17" s="255"/>
      <c r="J17" s="255"/>
      <c r="K17" s="256"/>
      <c r="L17" s="230" t="s">
        <v>150</v>
      </c>
      <c r="M17" s="230"/>
      <c r="N17" s="231"/>
      <c r="O17" s="158"/>
      <c r="P17" s="137"/>
      <c r="Q17" s="137"/>
      <c r="R17" s="65"/>
      <c r="S17" s="137"/>
      <c r="T17" s="137"/>
      <c r="U17" s="138"/>
      <c r="V17" s="139"/>
      <c r="X17" s="140" t="str">
        <f t="shared" si="3"/>
        <v/>
      </c>
    </row>
    <row r="18" spans="1:24" ht="80" customHeight="1" x14ac:dyDescent="0.15">
      <c r="A18" s="64">
        <f t="shared" si="2"/>
        <v>13</v>
      </c>
      <c r="B18" s="155" t="s">
        <v>66</v>
      </c>
      <c r="C18" s="279"/>
      <c r="D18" s="282"/>
      <c r="E18" s="161"/>
      <c r="F18" s="170"/>
      <c r="G18" s="263"/>
      <c r="H18" s="264"/>
      <c r="I18" s="264"/>
      <c r="J18" s="264"/>
      <c r="K18" s="265"/>
      <c r="L18" s="230" t="s">
        <v>88</v>
      </c>
      <c r="M18" s="230"/>
      <c r="N18" s="231"/>
      <c r="O18" s="158"/>
      <c r="P18" s="137"/>
      <c r="Q18" s="137"/>
      <c r="R18" s="65"/>
      <c r="S18" s="137"/>
      <c r="T18" s="137"/>
      <c r="U18" s="138"/>
      <c r="V18" s="139"/>
      <c r="X18" s="140" t="str">
        <f t="shared" si="3"/>
        <v/>
      </c>
    </row>
    <row r="19" spans="1:24" ht="80" customHeight="1" x14ac:dyDescent="0.15">
      <c r="A19" s="64">
        <f t="shared" si="2"/>
        <v>14</v>
      </c>
      <c r="B19" s="155" t="s">
        <v>66</v>
      </c>
      <c r="C19" s="279"/>
      <c r="D19" s="282"/>
      <c r="E19" s="161"/>
      <c r="F19" s="170"/>
      <c r="G19" s="254" t="s">
        <v>119</v>
      </c>
      <c r="H19" s="255"/>
      <c r="I19" s="255"/>
      <c r="J19" s="255"/>
      <c r="K19" s="256"/>
      <c r="L19" s="230" t="s">
        <v>85</v>
      </c>
      <c r="M19" s="230"/>
      <c r="N19" s="231"/>
      <c r="O19" s="158"/>
      <c r="P19" s="137"/>
      <c r="Q19" s="137"/>
      <c r="R19" s="65"/>
      <c r="S19" s="137"/>
      <c r="T19" s="137"/>
      <c r="U19" s="138"/>
      <c r="V19" s="139"/>
      <c r="X19" s="140" t="str">
        <f t="shared" si="3"/>
        <v/>
      </c>
    </row>
    <row r="20" spans="1:24" ht="80" customHeight="1" x14ac:dyDescent="0.15">
      <c r="A20" s="64">
        <f t="shared" si="2"/>
        <v>15</v>
      </c>
      <c r="B20" s="155" t="s">
        <v>66</v>
      </c>
      <c r="C20" s="279"/>
      <c r="D20" s="282"/>
      <c r="E20" s="161"/>
      <c r="F20" s="170"/>
      <c r="G20" s="257"/>
      <c r="H20" s="258"/>
      <c r="I20" s="258"/>
      <c r="J20" s="258"/>
      <c r="K20" s="259"/>
      <c r="L20" s="230" t="s">
        <v>118</v>
      </c>
      <c r="M20" s="230"/>
      <c r="N20" s="231"/>
      <c r="O20" s="158"/>
      <c r="P20" s="137"/>
      <c r="Q20" s="137"/>
      <c r="R20" s="65"/>
      <c r="S20" s="137"/>
      <c r="T20" s="137"/>
      <c r="U20" s="138"/>
      <c r="V20" s="139"/>
      <c r="X20" s="140" t="str">
        <f t="shared" si="3"/>
        <v/>
      </c>
    </row>
    <row r="21" spans="1:24" ht="80" customHeight="1" x14ac:dyDescent="0.15">
      <c r="A21" s="64">
        <f t="shared" si="2"/>
        <v>16</v>
      </c>
      <c r="B21" s="155" t="s">
        <v>66</v>
      </c>
      <c r="C21" s="279"/>
      <c r="D21" s="282"/>
      <c r="E21" s="163" t="s">
        <v>93</v>
      </c>
      <c r="F21" s="166" t="s">
        <v>331</v>
      </c>
      <c r="G21" s="234" t="s">
        <v>75</v>
      </c>
      <c r="H21" s="235"/>
      <c r="I21" s="235"/>
      <c r="J21" s="235"/>
      <c r="K21" s="236"/>
      <c r="L21" s="230" t="s">
        <v>337</v>
      </c>
      <c r="M21" s="230"/>
      <c r="N21" s="231"/>
      <c r="O21" s="158"/>
      <c r="P21" s="137"/>
      <c r="Q21" s="137"/>
      <c r="R21" s="65"/>
      <c r="S21" s="137"/>
      <c r="T21" s="137"/>
      <c r="U21" s="138"/>
      <c r="V21" s="139"/>
      <c r="X21" s="140" t="str">
        <f t="shared" si="3"/>
        <v/>
      </c>
    </row>
    <row r="22" spans="1:24" ht="110" customHeight="1" x14ac:dyDescent="0.15">
      <c r="A22" s="64">
        <f t="shared" si="2"/>
        <v>17</v>
      </c>
      <c r="B22" s="155" t="s">
        <v>66</v>
      </c>
      <c r="C22" s="279"/>
      <c r="D22" s="282"/>
      <c r="E22" s="161"/>
      <c r="F22" s="170"/>
      <c r="G22" s="234" t="s">
        <v>89</v>
      </c>
      <c r="H22" s="235"/>
      <c r="I22" s="235"/>
      <c r="J22" s="235"/>
      <c r="K22" s="236"/>
      <c r="L22" s="230" t="s">
        <v>339</v>
      </c>
      <c r="M22" s="230"/>
      <c r="N22" s="231"/>
      <c r="O22" s="158"/>
      <c r="P22" s="137"/>
      <c r="Q22" s="137"/>
      <c r="R22" s="65"/>
      <c r="S22" s="137"/>
      <c r="T22" s="137"/>
      <c r="U22" s="138"/>
      <c r="V22" s="139"/>
      <c r="X22" s="140" t="str">
        <f t="shared" si="3"/>
        <v/>
      </c>
    </row>
    <row r="23" spans="1:24" ht="80" customHeight="1" x14ac:dyDescent="0.15">
      <c r="A23" s="64">
        <f t="shared" si="2"/>
        <v>18</v>
      </c>
      <c r="B23" s="155" t="s">
        <v>66</v>
      </c>
      <c r="C23" s="279"/>
      <c r="D23" s="282"/>
      <c r="E23" s="161"/>
      <c r="F23" s="170"/>
      <c r="G23" s="234" t="s">
        <v>341</v>
      </c>
      <c r="H23" s="235"/>
      <c r="I23" s="235"/>
      <c r="J23" s="235"/>
      <c r="K23" s="236"/>
      <c r="L23" s="230" t="s">
        <v>90</v>
      </c>
      <c r="M23" s="230"/>
      <c r="N23" s="231"/>
      <c r="O23" s="158"/>
      <c r="P23" s="137"/>
      <c r="Q23" s="137"/>
      <c r="R23" s="65"/>
      <c r="S23" s="137"/>
      <c r="T23" s="137"/>
      <c r="U23" s="138"/>
      <c r="V23" s="139"/>
      <c r="X23" s="140" t="str">
        <f t="shared" si="3"/>
        <v/>
      </c>
    </row>
    <row r="24" spans="1:24" ht="80" customHeight="1" x14ac:dyDescent="0.15">
      <c r="A24" s="64">
        <f t="shared" si="2"/>
        <v>19</v>
      </c>
      <c r="B24" s="155" t="s">
        <v>66</v>
      </c>
      <c r="C24" s="279"/>
      <c r="D24" s="282"/>
      <c r="E24" s="175"/>
      <c r="F24" s="171"/>
      <c r="G24" s="234" t="s">
        <v>91</v>
      </c>
      <c r="H24" s="235"/>
      <c r="I24" s="235"/>
      <c r="J24" s="235"/>
      <c r="K24" s="236"/>
      <c r="L24" s="230" t="s">
        <v>343</v>
      </c>
      <c r="M24" s="230"/>
      <c r="N24" s="231"/>
      <c r="O24" s="158"/>
      <c r="P24" s="137"/>
      <c r="Q24" s="137"/>
      <c r="R24" s="65"/>
      <c r="S24" s="137"/>
      <c r="T24" s="137"/>
      <c r="U24" s="138"/>
      <c r="V24" s="139"/>
      <c r="X24" s="140" t="str">
        <f t="shared" si="3"/>
        <v/>
      </c>
    </row>
    <row r="25" spans="1:24" ht="80" customHeight="1" x14ac:dyDescent="0.15">
      <c r="A25" s="64">
        <f t="shared" si="2"/>
        <v>20</v>
      </c>
      <c r="B25" s="155" t="s">
        <v>66</v>
      </c>
      <c r="C25" s="279"/>
      <c r="D25" s="282"/>
      <c r="E25" s="163" t="s">
        <v>92</v>
      </c>
      <c r="F25" s="166" t="s">
        <v>331</v>
      </c>
      <c r="G25" s="234" t="s">
        <v>342</v>
      </c>
      <c r="H25" s="235"/>
      <c r="I25" s="235"/>
      <c r="J25" s="235"/>
      <c r="K25" s="236"/>
      <c r="L25" s="230" t="s">
        <v>340</v>
      </c>
      <c r="M25" s="230"/>
      <c r="N25" s="231"/>
      <c r="O25" s="158"/>
      <c r="P25" s="137"/>
      <c r="Q25" s="137"/>
      <c r="R25" s="65"/>
      <c r="S25" s="137"/>
      <c r="T25" s="137"/>
      <c r="U25" s="138"/>
      <c r="V25" s="139"/>
      <c r="X25" s="140" t="str">
        <f t="shared" si="3"/>
        <v/>
      </c>
    </row>
    <row r="26" spans="1:24" ht="80" customHeight="1" x14ac:dyDescent="0.15">
      <c r="A26" s="64">
        <f t="shared" si="2"/>
        <v>21</v>
      </c>
      <c r="B26" s="155" t="s">
        <v>66</v>
      </c>
      <c r="C26" s="279"/>
      <c r="D26" s="282"/>
      <c r="E26" s="161"/>
      <c r="F26" s="170"/>
      <c r="G26" s="254" t="s">
        <v>120</v>
      </c>
      <c r="H26" s="255"/>
      <c r="I26" s="255"/>
      <c r="J26" s="255"/>
      <c r="K26" s="256"/>
      <c r="L26" s="230" t="s">
        <v>85</v>
      </c>
      <c r="M26" s="230"/>
      <c r="N26" s="231"/>
      <c r="O26" s="158"/>
      <c r="P26" s="137"/>
      <c r="Q26" s="137"/>
      <c r="R26" s="65"/>
      <c r="S26" s="137"/>
      <c r="T26" s="137"/>
      <c r="U26" s="138"/>
      <c r="V26" s="139"/>
      <c r="X26" s="140" t="str">
        <f t="shared" si="3"/>
        <v/>
      </c>
    </row>
    <row r="27" spans="1:24" ht="80" customHeight="1" x14ac:dyDescent="0.15">
      <c r="A27" s="64">
        <f t="shared" si="2"/>
        <v>22</v>
      </c>
      <c r="B27" s="155" t="s">
        <v>66</v>
      </c>
      <c r="C27" s="285"/>
      <c r="D27" s="283"/>
      <c r="E27" s="161"/>
      <c r="F27" s="170"/>
      <c r="G27" s="257"/>
      <c r="H27" s="258"/>
      <c r="I27" s="258"/>
      <c r="J27" s="258"/>
      <c r="K27" s="259"/>
      <c r="L27" s="230" t="s">
        <v>118</v>
      </c>
      <c r="M27" s="230"/>
      <c r="N27" s="231"/>
      <c r="O27" s="158"/>
      <c r="P27" s="137"/>
      <c r="Q27" s="137"/>
      <c r="R27" s="65"/>
      <c r="S27" s="137"/>
      <c r="T27" s="137"/>
      <c r="U27" s="138"/>
      <c r="V27" s="139"/>
      <c r="X27" s="140" t="str">
        <f t="shared" si="3"/>
        <v/>
      </c>
    </row>
    <row r="28" spans="1:24" ht="80" customHeight="1" x14ac:dyDescent="0.15">
      <c r="A28" s="64">
        <f t="shared" si="2"/>
        <v>23</v>
      </c>
      <c r="B28" s="155"/>
      <c r="C28" s="284" t="s">
        <v>151</v>
      </c>
      <c r="D28" s="168" t="s">
        <v>211</v>
      </c>
      <c r="E28" s="176"/>
      <c r="F28" s="166" t="s">
        <v>319</v>
      </c>
      <c r="G28" s="234" t="s">
        <v>214</v>
      </c>
      <c r="H28" s="235"/>
      <c r="I28" s="235"/>
      <c r="J28" s="235"/>
      <c r="K28" s="236"/>
      <c r="L28" s="230" t="s">
        <v>154</v>
      </c>
      <c r="M28" s="230"/>
      <c r="N28" s="231"/>
      <c r="O28" s="158"/>
      <c r="P28" s="137"/>
      <c r="Q28" s="137"/>
      <c r="R28" s="65"/>
      <c r="S28" s="137"/>
      <c r="T28" s="137"/>
      <c r="U28" s="138"/>
      <c r="V28" s="139"/>
      <c r="X28" s="140" t="str">
        <f t="shared" si="3"/>
        <v/>
      </c>
    </row>
    <row r="29" spans="1:24" ht="80" customHeight="1" x14ac:dyDescent="0.15">
      <c r="A29" s="64">
        <f t="shared" si="2"/>
        <v>24</v>
      </c>
      <c r="B29" s="155"/>
      <c r="C29" s="279"/>
      <c r="D29" s="281" t="s">
        <v>155</v>
      </c>
      <c r="E29" s="177" t="s">
        <v>210</v>
      </c>
      <c r="F29" s="166" t="s">
        <v>319</v>
      </c>
      <c r="G29" s="234" t="s">
        <v>218</v>
      </c>
      <c r="H29" s="235"/>
      <c r="I29" s="235"/>
      <c r="J29" s="235"/>
      <c r="K29" s="236"/>
      <c r="L29" s="260" t="s">
        <v>212</v>
      </c>
      <c r="M29" s="261"/>
      <c r="N29" s="262"/>
      <c r="O29" s="158"/>
      <c r="P29" s="137"/>
      <c r="Q29" s="137"/>
      <c r="R29" s="65"/>
      <c r="S29" s="137"/>
      <c r="T29" s="137"/>
      <c r="U29" s="138"/>
      <c r="V29" s="139"/>
      <c r="X29" s="140" t="str">
        <f t="shared" si="3"/>
        <v/>
      </c>
    </row>
    <row r="30" spans="1:24" ht="80" customHeight="1" x14ac:dyDescent="0.15">
      <c r="A30" s="64">
        <f t="shared" si="2"/>
        <v>25</v>
      </c>
      <c r="B30" s="155"/>
      <c r="C30" s="279"/>
      <c r="D30" s="282"/>
      <c r="E30" s="177" t="s">
        <v>156</v>
      </c>
      <c r="F30" s="166" t="s">
        <v>320</v>
      </c>
      <c r="G30" s="234" t="s">
        <v>224</v>
      </c>
      <c r="H30" s="235"/>
      <c r="I30" s="235"/>
      <c r="J30" s="235"/>
      <c r="K30" s="236"/>
      <c r="L30" s="260" t="s">
        <v>198</v>
      </c>
      <c r="M30" s="261"/>
      <c r="N30" s="262"/>
      <c r="O30" s="158"/>
      <c r="P30" s="137"/>
      <c r="Q30" s="137"/>
      <c r="R30" s="65"/>
      <c r="S30" s="137"/>
      <c r="T30" s="137"/>
      <c r="U30" s="138"/>
      <c r="V30" s="139"/>
      <c r="X30" s="140" t="str">
        <f t="shared" si="3"/>
        <v/>
      </c>
    </row>
    <row r="31" spans="1:24" ht="80" customHeight="1" x14ac:dyDescent="0.15">
      <c r="A31" s="64">
        <f t="shared" si="2"/>
        <v>26</v>
      </c>
      <c r="B31" s="155"/>
      <c r="C31" s="279"/>
      <c r="D31" s="282"/>
      <c r="E31" s="177" t="s">
        <v>163</v>
      </c>
      <c r="F31" s="166"/>
      <c r="G31" s="234" t="s">
        <v>215</v>
      </c>
      <c r="H31" s="235"/>
      <c r="I31" s="235"/>
      <c r="J31" s="235"/>
      <c r="K31" s="236"/>
      <c r="L31" s="260" t="s">
        <v>199</v>
      </c>
      <c r="M31" s="261" t="s">
        <v>157</v>
      </c>
      <c r="N31" s="262" t="s">
        <v>157</v>
      </c>
      <c r="O31" s="158"/>
      <c r="P31" s="137"/>
      <c r="Q31" s="137"/>
      <c r="R31" s="65"/>
      <c r="S31" s="137"/>
      <c r="T31" s="137"/>
      <c r="U31" s="138"/>
      <c r="V31" s="139"/>
      <c r="X31" s="140" t="str">
        <f t="shared" si="3"/>
        <v/>
      </c>
    </row>
    <row r="32" spans="1:24" ht="78" customHeight="1" x14ac:dyDescent="0.15">
      <c r="A32" s="64">
        <f t="shared" si="2"/>
        <v>27</v>
      </c>
      <c r="B32" s="155"/>
      <c r="C32" s="279"/>
      <c r="D32" s="282"/>
      <c r="E32" s="177" t="s">
        <v>164</v>
      </c>
      <c r="F32" s="166" t="s">
        <v>321</v>
      </c>
      <c r="G32" s="234" t="s">
        <v>227</v>
      </c>
      <c r="H32" s="235"/>
      <c r="I32" s="235"/>
      <c r="J32" s="235"/>
      <c r="K32" s="236"/>
      <c r="L32" s="272" t="s">
        <v>216</v>
      </c>
      <c r="M32" s="273" t="s">
        <v>158</v>
      </c>
      <c r="N32" s="274" t="s">
        <v>158</v>
      </c>
      <c r="O32" s="158"/>
      <c r="P32" s="137"/>
      <c r="Q32" s="137"/>
      <c r="R32" s="65"/>
      <c r="S32" s="137"/>
      <c r="T32" s="137"/>
      <c r="U32" s="138"/>
      <c r="V32" s="139"/>
      <c r="X32" s="140" t="str">
        <f t="shared" si="3"/>
        <v/>
      </c>
    </row>
    <row r="33" spans="1:24" ht="78" customHeight="1" x14ac:dyDescent="0.15">
      <c r="A33" s="64">
        <f t="shared" si="2"/>
        <v>28</v>
      </c>
      <c r="B33" s="155"/>
      <c r="C33" s="279"/>
      <c r="D33" s="282"/>
      <c r="E33" s="177"/>
      <c r="F33" s="166" t="s">
        <v>322</v>
      </c>
      <c r="G33" s="234" t="s">
        <v>226</v>
      </c>
      <c r="H33" s="235"/>
      <c r="I33" s="235"/>
      <c r="J33" s="235"/>
      <c r="K33" s="236"/>
      <c r="L33" s="272" t="s">
        <v>217</v>
      </c>
      <c r="M33" s="273" t="s">
        <v>158</v>
      </c>
      <c r="N33" s="274" t="s">
        <v>158</v>
      </c>
      <c r="O33" s="158"/>
      <c r="P33" s="137"/>
      <c r="Q33" s="137"/>
      <c r="R33" s="65"/>
      <c r="S33" s="137"/>
      <c r="T33" s="137"/>
      <c r="U33" s="138"/>
      <c r="V33" s="139"/>
      <c r="X33" s="140" t="str">
        <f t="shared" si="3"/>
        <v/>
      </c>
    </row>
    <row r="34" spans="1:24" ht="102" customHeight="1" x14ac:dyDescent="0.15">
      <c r="A34" s="64">
        <f t="shared" si="2"/>
        <v>29</v>
      </c>
      <c r="B34" s="155"/>
      <c r="C34" s="279"/>
      <c r="D34" s="282"/>
      <c r="E34" s="177" t="s">
        <v>165</v>
      </c>
      <c r="F34" s="166" t="s">
        <v>319</v>
      </c>
      <c r="G34" s="234" t="s">
        <v>228</v>
      </c>
      <c r="H34" s="235"/>
      <c r="I34" s="235"/>
      <c r="J34" s="235"/>
      <c r="K34" s="236"/>
      <c r="L34" s="260" t="s">
        <v>219</v>
      </c>
      <c r="M34" s="261" t="s">
        <v>159</v>
      </c>
      <c r="N34" s="262" t="s">
        <v>159</v>
      </c>
      <c r="O34" s="158"/>
      <c r="P34" s="137"/>
      <c r="Q34" s="137"/>
      <c r="R34" s="65"/>
      <c r="S34" s="137"/>
      <c r="T34" s="137"/>
      <c r="U34" s="138"/>
      <c r="V34" s="139"/>
      <c r="X34" s="140" t="str">
        <f t="shared" si="3"/>
        <v/>
      </c>
    </row>
    <row r="35" spans="1:24" ht="80" customHeight="1" x14ac:dyDescent="0.15">
      <c r="A35" s="64">
        <f t="shared" si="2"/>
        <v>30</v>
      </c>
      <c r="B35" s="155"/>
      <c r="C35" s="279"/>
      <c r="D35" s="282"/>
      <c r="E35" s="177" t="s">
        <v>166</v>
      </c>
      <c r="F35" s="166" t="s">
        <v>319</v>
      </c>
      <c r="G35" s="234" t="s">
        <v>229</v>
      </c>
      <c r="H35" s="235"/>
      <c r="I35" s="235"/>
      <c r="J35" s="235"/>
      <c r="K35" s="236"/>
      <c r="L35" s="260" t="s">
        <v>200</v>
      </c>
      <c r="M35" s="261" t="s">
        <v>160</v>
      </c>
      <c r="N35" s="262" t="s">
        <v>160</v>
      </c>
      <c r="O35" s="158"/>
      <c r="P35" s="137"/>
      <c r="Q35" s="137"/>
      <c r="R35" s="65"/>
      <c r="S35" s="137"/>
      <c r="T35" s="137"/>
      <c r="U35" s="138"/>
      <c r="V35" s="139"/>
      <c r="X35" s="140" t="str">
        <f t="shared" si="3"/>
        <v/>
      </c>
    </row>
    <row r="36" spans="1:24" ht="80" customHeight="1" x14ac:dyDescent="0.15">
      <c r="A36" s="64">
        <f t="shared" si="2"/>
        <v>31</v>
      </c>
      <c r="B36" s="155"/>
      <c r="C36" s="279"/>
      <c r="D36" s="282"/>
      <c r="E36" s="177" t="s">
        <v>167</v>
      </c>
      <c r="F36" s="166" t="s">
        <v>319</v>
      </c>
      <c r="G36" s="234" t="s">
        <v>248</v>
      </c>
      <c r="H36" s="235"/>
      <c r="I36" s="235"/>
      <c r="J36" s="235"/>
      <c r="K36" s="236"/>
      <c r="L36" s="260" t="s">
        <v>220</v>
      </c>
      <c r="M36" s="261" t="s">
        <v>161</v>
      </c>
      <c r="N36" s="262" t="s">
        <v>161</v>
      </c>
      <c r="O36" s="158"/>
      <c r="P36" s="137"/>
      <c r="Q36" s="137"/>
      <c r="R36" s="65"/>
      <c r="S36" s="137"/>
      <c r="T36" s="137"/>
      <c r="U36" s="138"/>
      <c r="V36" s="139"/>
      <c r="X36" s="140" t="str">
        <f t="shared" si="3"/>
        <v/>
      </c>
    </row>
    <row r="37" spans="1:24" ht="58" customHeight="1" x14ac:dyDescent="0.15">
      <c r="A37" s="64">
        <f t="shared" si="2"/>
        <v>32</v>
      </c>
      <c r="B37" s="155"/>
      <c r="C37" s="279"/>
      <c r="D37" s="282"/>
      <c r="E37" s="177" t="s">
        <v>168</v>
      </c>
      <c r="F37" s="166" t="s">
        <v>323</v>
      </c>
      <c r="G37" s="234" t="s">
        <v>230</v>
      </c>
      <c r="H37" s="235"/>
      <c r="I37" s="235"/>
      <c r="J37" s="235"/>
      <c r="K37" s="236"/>
      <c r="L37" s="260" t="s">
        <v>221</v>
      </c>
      <c r="M37" s="261" t="s">
        <v>162</v>
      </c>
      <c r="N37" s="262" t="s">
        <v>162</v>
      </c>
      <c r="O37" s="158"/>
      <c r="P37" s="137"/>
      <c r="Q37" s="137"/>
      <c r="R37" s="65"/>
      <c r="S37" s="137"/>
      <c r="T37" s="137"/>
      <c r="U37" s="138"/>
      <c r="V37" s="139"/>
      <c r="X37" s="140" t="str">
        <f t="shared" si="3"/>
        <v/>
      </c>
    </row>
    <row r="38" spans="1:24" ht="58" customHeight="1" x14ac:dyDescent="0.15">
      <c r="A38" s="64">
        <f t="shared" si="2"/>
        <v>33</v>
      </c>
      <c r="B38" s="155"/>
      <c r="C38" s="285"/>
      <c r="D38" s="283"/>
      <c r="E38" s="165"/>
      <c r="F38" s="166"/>
      <c r="G38" s="234" t="s">
        <v>249</v>
      </c>
      <c r="H38" s="235"/>
      <c r="I38" s="235"/>
      <c r="J38" s="235"/>
      <c r="K38" s="236"/>
      <c r="L38" s="260" t="s">
        <v>222</v>
      </c>
      <c r="M38" s="261" t="s">
        <v>162</v>
      </c>
      <c r="N38" s="262" t="s">
        <v>162</v>
      </c>
      <c r="O38" s="158"/>
      <c r="P38" s="137"/>
      <c r="Q38" s="137"/>
      <c r="R38" s="65"/>
      <c r="S38" s="137"/>
      <c r="T38" s="137"/>
      <c r="U38" s="138"/>
      <c r="V38" s="139"/>
      <c r="X38" s="140" t="str">
        <f t="shared" si="3"/>
        <v/>
      </c>
    </row>
    <row r="39" spans="1:24" ht="87" customHeight="1" x14ac:dyDescent="0.15">
      <c r="A39" s="64">
        <f t="shared" si="2"/>
        <v>34</v>
      </c>
      <c r="B39" s="155"/>
      <c r="C39" s="279" t="s">
        <v>169</v>
      </c>
      <c r="D39" s="153" t="s">
        <v>211</v>
      </c>
      <c r="E39" s="165"/>
      <c r="F39" s="166" t="s">
        <v>324</v>
      </c>
      <c r="G39" s="234" t="s">
        <v>223</v>
      </c>
      <c r="H39" s="235"/>
      <c r="I39" s="235"/>
      <c r="J39" s="235"/>
      <c r="K39" s="236"/>
      <c r="L39" s="275" t="s">
        <v>153</v>
      </c>
      <c r="M39" s="276"/>
      <c r="N39" s="277"/>
      <c r="O39" s="158"/>
      <c r="P39" s="137"/>
      <c r="Q39" s="137"/>
      <c r="R39" s="65"/>
      <c r="S39" s="137"/>
      <c r="T39" s="137"/>
      <c r="U39" s="138"/>
      <c r="V39" s="139"/>
      <c r="X39" s="140" t="str">
        <f t="shared" si="3"/>
        <v/>
      </c>
    </row>
    <row r="40" spans="1:24" ht="80" customHeight="1" x14ac:dyDescent="0.15">
      <c r="A40" s="64">
        <f t="shared" si="2"/>
        <v>35</v>
      </c>
      <c r="B40" s="155"/>
      <c r="C40" s="279"/>
      <c r="D40" s="281" t="s">
        <v>155</v>
      </c>
      <c r="E40" s="165" t="s">
        <v>210</v>
      </c>
      <c r="F40" s="166" t="s">
        <v>324</v>
      </c>
      <c r="G40" s="234" t="s">
        <v>223</v>
      </c>
      <c r="H40" s="235"/>
      <c r="I40" s="235"/>
      <c r="J40" s="235"/>
      <c r="K40" s="236"/>
      <c r="L40" s="260" t="s">
        <v>213</v>
      </c>
      <c r="M40" s="261"/>
      <c r="N40" s="262"/>
      <c r="O40" s="158"/>
      <c r="P40" s="137"/>
      <c r="Q40" s="137"/>
      <c r="R40" s="65"/>
      <c r="S40" s="137"/>
      <c r="T40" s="137"/>
      <c r="U40" s="138"/>
      <c r="V40" s="139"/>
      <c r="X40" s="140" t="str">
        <f t="shared" si="3"/>
        <v/>
      </c>
    </row>
    <row r="41" spans="1:24" ht="80" customHeight="1" x14ac:dyDescent="0.15">
      <c r="A41" s="64">
        <f t="shared" si="2"/>
        <v>36</v>
      </c>
      <c r="B41" s="155"/>
      <c r="C41" s="279"/>
      <c r="D41" s="282"/>
      <c r="E41" s="165" t="s">
        <v>171</v>
      </c>
      <c r="F41" s="166" t="s">
        <v>325</v>
      </c>
      <c r="G41" s="234" t="s">
        <v>235</v>
      </c>
      <c r="H41" s="235"/>
      <c r="I41" s="235"/>
      <c r="J41" s="235"/>
      <c r="K41" s="236"/>
      <c r="L41" s="275" t="s">
        <v>201</v>
      </c>
      <c r="M41" s="276" t="s">
        <v>173</v>
      </c>
      <c r="N41" s="277" t="s">
        <v>173</v>
      </c>
      <c r="O41" s="158"/>
      <c r="P41" s="137"/>
      <c r="Q41" s="137"/>
      <c r="R41" s="65"/>
      <c r="S41" s="137"/>
      <c r="T41" s="137"/>
      <c r="U41" s="138"/>
      <c r="V41" s="139"/>
      <c r="X41" s="140" t="str">
        <f t="shared" si="3"/>
        <v/>
      </c>
    </row>
    <row r="42" spans="1:24" ht="80" customHeight="1" x14ac:dyDescent="0.15">
      <c r="A42" s="64">
        <f t="shared" si="2"/>
        <v>37</v>
      </c>
      <c r="B42" s="155"/>
      <c r="C42" s="279"/>
      <c r="D42" s="282"/>
      <c r="E42" s="165" t="s">
        <v>163</v>
      </c>
      <c r="F42" s="166"/>
      <c r="G42" s="234" t="s">
        <v>215</v>
      </c>
      <c r="H42" s="235"/>
      <c r="I42" s="235"/>
      <c r="J42" s="235"/>
      <c r="K42" s="236"/>
      <c r="L42" s="275" t="s">
        <v>202</v>
      </c>
      <c r="M42" s="276" t="s">
        <v>174</v>
      </c>
      <c r="N42" s="277" t="s">
        <v>174</v>
      </c>
      <c r="O42" s="158"/>
      <c r="P42" s="137"/>
      <c r="Q42" s="137"/>
      <c r="R42" s="65"/>
      <c r="S42" s="137"/>
      <c r="T42" s="137"/>
      <c r="U42" s="138"/>
      <c r="V42" s="139"/>
      <c r="X42" s="140" t="str">
        <f t="shared" si="3"/>
        <v/>
      </c>
    </row>
    <row r="43" spans="1:24" ht="80" customHeight="1" x14ac:dyDescent="0.15">
      <c r="A43" s="64">
        <f t="shared" si="2"/>
        <v>38</v>
      </c>
      <c r="B43" s="155"/>
      <c r="C43" s="279"/>
      <c r="D43" s="282"/>
      <c r="E43" s="165" t="s">
        <v>164</v>
      </c>
      <c r="F43" s="166" t="s">
        <v>326</v>
      </c>
      <c r="G43" s="234" t="s">
        <v>225</v>
      </c>
      <c r="H43" s="235"/>
      <c r="I43" s="235"/>
      <c r="J43" s="235"/>
      <c r="K43" s="236"/>
      <c r="L43" s="272" t="s">
        <v>216</v>
      </c>
      <c r="M43" s="273" t="s">
        <v>158</v>
      </c>
      <c r="N43" s="274" t="s">
        <v>158</v>
      </c>
      <c r="O43" s="158"/>
      <c r="P43" s="137"/>
      <c r="Q43" s="137"/>
      <c r="R43" s="65"/>
      <c r="S43" s="137"/>
      <c r="T43" s="137"/>
      <c r="U43" s="138"/>
      <c r="V43" s="139"/>
      <c r="X43" s="140" t="str">
        <f t="shared" si="3"/>
        <v/>
      </c>
    </row>
    <row r="44" spans="1:24" ht="80" customHeight="1" x14ac:dyDescent="0.15">
      <c r="A44" s="64">
        <f t="shared" si="2"/>
        <v>39</v>
      </c>
      <c r="B44" s="155"/>
      <c r="C44" s="279"/>
      <c r="D44" s="282"/>
      <c r="E44" s="165"/>
      <c r="F44" s="166" t="s">
        <v>327</v>
      </c>
      <c r="G44" s="234" t="s">
        <v>234</v>
      </c>
      <c r="H44" s="235"/>
      <c r="I44" s="235"/>
      <c r="J44" s="235"/>
      <c r="K44" s="236"/>
      <c r="L44" s="272" t="s">
        <v>217</v>
      </c>
      <c r="M44" s="273" t="s">
        <v>158</v>
      </c>
      <c r="N44" s="274" t="s">
        <v>158</v>
      </c>
      <c r="O44" s="158"/>
      <c r="P44" s="137"/>
      <c r="Q44" s="137"/>
      <c r="R44" s="65"/>
      <c r="S44" s="137"/>
      <c r="T44" s="137"/>
      <c r="U44" s="138"/>
      <c r="V44" s="139"/>
      <c r="X44" s="140" t="str">
        <f t="shared" si="3"/>
        <v/>
      </c>
    </row>
    <row r="45" spans="1:24" ht="80" customHeight="1" x14ac:dyDescent="0.15">
      <c r="A45" s="64">
        <f t="shared" si="2"/>
        <v>40</v>
      </c>
      <c r="B45" s="155"/>
      <c r="C45" s="279"/>
      <c r="D45" s="282"/>
      <c r="E45" s="165" t="s">
        <v>165</v>
      </c>
      <c r="F45" s="166" t="s">
        <v>324</v>
      </c>
      <c r="G45" s="234" t="s">
        <v>231</v>
      </c>
      <c r="H45" s="235"/>
      <c r="I45" s="235"/>
      <c r="J45" s="235"/>
      <c r="K45" s="236"/>
      <c r="L45" s="260" t="s">
        <v>219</v>
      </c>
      <c r="M45" s="261" t="s">
        <v>159</v>
      </c>
      <c r="N45" s="262" t="s">
        <v>159</v>
      </c>
      <c r="O45" s="158"/>
      <c r="P45" s="137"/>
      <c r="Q45" s="137"/>
      <c r="R45" s="65"/>
      <c r="S45" s="137"/>
      <c r="T45" s="137"/>
      <c r="U45" s="138"/>
      <c r="V45" s="139"/>
      <c r="X45" s="140" t="str">
        <f t="shared" si="3"/>
        <v/>
      </c>
    </row>
    <row r="46" spans="1:24" ht="80" customHeight="1" x14ac:dyDescent="0.15">
      <c r="A46" s="64">
        <f t="shared" si="2"/>
        <v>41</v>
      </c>
      <c r="B46" s="155"/>
      <c r="C46" s="279"/>
      <c r="D46" s="282"/>
      <c r="E46" s="165" t="s">
        <v>166</v>
      </c>
      <c r="F46" s="166" t="s">
        <v>324</v>
      </c>
      <c r="G46" s="234" t="s">
        <v>232</v>
      </c>
      <c r="H46" s="235"/>
      <c r="I46" s="235"/>
      <c r="J46" s="235"/>
      <c r="K46" s="236"/>
      <c r="L46" s="260" t="s">
        <v>200</v>
      </c>
      <c r="M46" s="261" t="s">
        <v>160</v>
      </c>
      <c r="N46" s="262" t="s">
        <v>160</v>
      </c>
      <c r="O46" s="158"/>
      <c r="P46" s="137"/>
      <c r="Q46" s="137"/>
      <c r="R46" s="65"/>
      <c r="S46" s="137"/>
      <c r="T46" s="137"/>
      <c r="U46" s="138"/>
      <c r="V46" s="139"/>
      <c r="X46" s="140" t="str">
        <f t="shared" si="3"/>
        <v/>
      </c>
    </row>
    <row r="47" spans="1:24" ht="80" customHeight="1" x14ac:dyDescent="0.15">
      <c r="A47" s="64">
        <f t="shared" si="2"/>
        <v>42</v>
      </c>
      <c r="B47" s="155"/>
      <c r="C47" s="279"/>
      <c r="D47" s="282"/>
      <c r="E47" s="165" t="s">
        <v>167</v>
      </c>
      <c r="F47" s="166" t="s">
        <v>324</v>
      </c>
      <c r="G47" s="234" t="s">
        <v>250</v>
      </c>
      <c r="H47" s="235"/>
      <c r="I47" s="235"/>
      <c r="J47" s="235"/>
      <c r="K47" s="236"/>
      <c r="L47" s="260" t="s">
        <v>220</v>
      </c>
      <c r="M47" s="261" t="s">
        <v>161</v>
      </c>
      <c r="N47" s="262" t="s">
        <v>161</v>
      </c>
      <c r="O47" s="158"/>
      <c r="P47" s="137"/>
      <c r="Q47" s="137"/>
      <c r="R47" s="65"/>
      <c r="S47" s="137"/>
      <c r="T47" s="137"/>
      <c r="U47" s="138"/>
      <c r="V47" s="139"/>
      <c r="X47" s="140" t="str">
        <f t="shared" si="3"/>
        <v/>
      </c>
    </row>
    <row r="48" spans="1:24" ht="80" customHeight="1" x14ac:dyDescent="0.15">
      <c r="A48" s="64">
        <f t="shared" si="2"/>
        <v>43</v>
      </c>
      <c r="B48" s="155"/>
      <c r="C48" s="279"/>
      <c r="D48" s="282"/>
      <c r="E48" s="165" t="s">
        <v>170</v>
      </c>
      <c r="F48" s="166" t="s">
        <v>328</v>
      </c>
      <c r="G48" s="234" t="s">
        <v>233</v>
      </c>
      <c r="H48" s="235"/>
      <c r="I48" s="235"/>
      <c r="J48" s="235"/>
      <c r="K48" s="236"/>
      <c r="L48" s="275" t="s">
        <v>236</v>
      </c>
      <c r="M48" s="276" t="s">
        <v>175</v>
      </c>
      <c r="N48" s="277" t="s">
        <v>175</v>
      </c>
      <c r="O48" s="158"/>
      <c r="P48" s="137"/>
      <c r="Q48" s="137"/>
      <c r="R48" s="65"/>
      <c r="S48" s="137"/>
      <c r="T48" s="137"/>
      <c r="U48" s="138"/>
      <c r="V48" s="139"/>
      <c r="X48" s="140" t="str">
        <f t="shared" si="3"/>
        <v/>
      </c>
    </row>
    <row r="49" spans="1:24" ht="80" customHeight="1" x14ac:dyDescent="0.15">
      <c r="A49" s="64">
        <f t="shared" si="2"/>
        <v>44</v>
      </c>
      <c r="B49" s="155"/>
      <c r="C49" s="279"/>
      <c r="D49" s="282"/>
      <c r="E49" s="165"/>
      <c r="F49" s="166"/>
      <c r="G49" s="234" t="s">
        <v>251</v>
      </c>
      <c r="H49" s="235"/>
      <c r="I49" s="235"/>
      <c r="J49" s="235"/>
      <c r="K49" s="236"/>
      <c r="L49" s="275" t="s">
        <v>237</v>
      </c>
      <c r="M49" s="276"/>
      <c r="N49" s="277"/>
      <c r="O49" s="158"/>
      <c r="P49" s="137"/>
      <c r="Q49" s="137"/>
      <c r="R49" s="65"/>
      <c r="S49" s="137"/>
      <c r="T49" s="137"/>
      <c r="U49" s="138"/>
      <c r="V49" s="139"/>
      <c r="X49" s="140" t="str">
        <f t="shared" si="3"/>
        <v/>
      </c>
    </row>
    <row r="50" spans="1:24" ht="80" customHeight="1" x14ac:dyDescent="0.15">
      <c r="A50" s="64">
        <f t="shared" si="2"/>
        <v>45</v>
      </c>
      <c r="B50" s="155"/>
      <c r="C50" s="279"/>
      <c r="D50" s="282"/>
      <c r="E50" s="165"/>
      <c r="F50" s="166"/>
      <c r="G50" s="234" t="s">
        <v>252</v>
      </c>
      <c r="H50" s="235"/>
      <c r="I50" s="235"/>
      <c r="J50" s="235"/>
      <c r="K50" s="236"/>
      <c r="L50" s="275" t="s">
        <v>344</v>
      </c>
      <c r="M50" s="276"/>
      <c r="N50" s="277"/>
      <c r="O50" s="158"/>
      <c r="P50" s="137"/>
      <c r="Q50" s="137"/>
      <c r="R50" s="65"/>
      <c r="S50" s="137"/>
      <c r="T50" s="137"/>
      <c r="U50" s="138"/>
      <c r="V50" s="139"/>
      <c r="X50" s="140" t="str">
        <f t="shared" si="3"/>
        <v/>
      </c>
    </row>
    <row r="51" spans="1:24" ht="80" customHeight="1" x14ac:dyDescent="0.15">
      <c r="A51" s="64">
        <f t="shared" si="2"/>
        <v>46</v>
      </c>
      <c r="B51" s="155"/>
      <c r="C51" s="279"/>
      <c r="D51" s="282"/>
      <c r="E51" s="165" t="s">
        <v>172</v>
      </c>
      <c r="F51" s="166" t="s">
        <v>324</v>
      </c>
      <c r="G51" s="234" t="s">
        <v>239</v>
      </c>
      <c r="H51" s="235"/>
      <c r="I51" s="235"/>
      <c r="J51" s="235"/>
      <c r="K51" s="236"/>
      <c r="L51" s="275" t="s">
        <v>238</v>
      </c>
      <c r="M51" s="276" t="s">
        <v>176</v>
      </c>
      <c r="N51" s="277" t="s">
        <v>176</v>
      </c>
      <c r="O51" s="158"/>
      <c r="P51" s="137"/>
      <c r="Q51" s="137"/>
      <c r="R51" s="65"/>
      <c r="S51" s="137"/>
      <c r="T51" s="137"/>
      <c r="U51" s="138"/>
      <c r="V51" s="139"/>
      <c r="X51" s="140" t="str">
        <f t="shared" si="3"/>
        <v/>
      </c>
    </row>
    <row r="52" spans="1:24" ht="80" customHeight="1" x14ac:dyDescent="0.15">
      <c r="A52" s="64">
        <f t="shared" si="2"/>
        <v>47</v>
      </c>
      <c r="B52" s="155"/>
      <c r="C52" s="279"/>
      <c r="D52" s="282"/>
      <c r="E52" s="165" t="s">
        <v>168</v>
      </c>
      <c r="F52" s="166" t="s">
        <v>329</v>
      </c>
      <c r="G52" s="234" t="s">
        <v>240</v>
      </c>
      <c r="H52" s="235"/>
      <c r="I52" s="235"/>
      <c r="J52" s="235"/>
      <c r="K52" s="236"/>
      <c r="L52" s="260" t="s">
        <v>345</v>
      </c>
      <c r="M52" s="261" t="s">
        <v>162</v>
      </c>
      <c r="N52" s="262" t="s">
        <v>162</v>
      </c>
      <c r="O52" s="158"/>
      <c r="P52" s="137"/>
      <c r="Q52" s="137"/>
      <c r="R52" s="65"/>
      <c r="S52" s="137"/>
      <c r="T52" s="137"/>
      <c r="U52" s="138"/>
      <c r="V52" s="139"/>
      <c r="X52" s="140" t="str">
        <f t="shared" si="3"/>
        <v/>
      </c>
    </row>
    <row r="53" spans="1:24" ht="80" customHeight="1" x14ac:dyDescent="0.15">
      <c r="A53" s="64">
        <f t="shared" si="2"/>
        <v>48</v>
      </c>
      <c r="B53" s="155"/>
      <c r="C53" s="279"/>
      <c r="D53" s="283"/>
      <c r="E53" s="165"/>
      <c r="F53" s="166"/>
      <c r="G53" s="234" t="s">
        <v>253</v>
      </c>
      <c r="H53" s="235"/>
      <c r="I53" s="235"/>
      <c r="J53" s="235"/>
      <c r="K53" s="236"/>
      <c r="L53" s="260" t="s">
        <v>222</v>
      </c>
      <c r="M53" s="261" t="s">
        <v>162</v>
      </c>
      <c r="N53" s="262" t="s">
        <v>162</v>
      </c>
      <c r="O53" s="158"/>
      <c r="P53" s="137"/>
      <c r="Q53" s="137"/>
      <c r="R53" s="65"/>
      <c r="S53" s="137"/>
      <c r="T53" s="137"/>
      <c r="U53" s="138"/>
      <c r="V53" s="139"/>
      <c r="X53" s="140" t="str">
        <f t="shared" si="3"/>
        <v/>
      </c>
    </row>
    <row r="54" spans="1:24" ht="80" customHeight="1" x14ac:dyDescent="0.15">
      <c r="A54" s="64">
        <f t="shared" si="2"/>
        <v>49</v>
      </c>
      <c r="B54" s="155"/>
      <c r="C54" s="161" t="s">
        <v>177</v>
      </c>
      <c r="D54" s="153" t="s">
        <v>178</v>
      </c>
      <c r="E54" s="163" t="s">
        <v>152</v>
      </c>
      <c r="F54" s="166"/>
      <c r="G54" s="234" t="s">
        <v>257</v>
      </c>
      <c r="H54" s="235"/>
      <c r="I54" s="235"/>
      <c r="J54" s="235"/>
      <c r="K54" s="236"/>
      <c r="L54" s="275" t="s">
        <v>203</v>
      </c>
      <c r="M54" s="276"/>
      <c r="N54" s="277"/>
      <c r="O54" s="158"/>
      <c r="P54" s="137"/>
      <c r="Q54" s="137"/>
      <c r="R54" s="65"/>
      <c r="S54" s="137"/>
      <c r="T54" s="137"/>
      <c r="U54" s="138"/>
      <c r="V54" s="139"/>
      <c r="X54" s="140" t="str">
        <f t="shared" si="3"/>
        <v/>
      </c>
    </row>
    <row r="55" spans="1:24" ht="80" customHeight="1" x14ac:dyDescent="0.15">
      <c r="A55" s="64">
        <f t="shared" si="2"/>
        <v>50</v>
      </c>
      <c r="B55" s="155"/>
      <c r="C55" s="161"/>
      <c r="D55" s="178"/>
      <c r="E55" s="163" t="s">
        <v>182</v>
      </c>
      <c r="F55" s="166"/>
      <c r="G55" s="234" t="s">
        <v>258</v>
      </c>
      <c r="H55" s="235"/>
      <c r="I55" s="235"/>
      <c r="J55" s="235"/>
      <c r="K55" s="236"/>
      <c r="L55" s="275" t="s">
        <v>204</v>
      </c>
      <c r="M55" s="276" t="s">
        <v>183</v>
      </c>
      <c r="N55" s="277" t="s">
        <v>183</v>
      </c>
      <c r="O55" s="158"/>
      <c r="P55" s="137"/>
      <c r="Q55" s="137"/>
      <c r="R55" s="65"/>
      <c r="S55" s="137"/>
      <c r="T55" s="137"/>
      <c r="U55" s="138"/>
      <c r="V55" s="139"/>
      <c r="X55" s="140" t="str">
        <f t="shared" si="3"/>
        <v/>
      </c>
    </row>
    <row r="56" spans="1:24" ht="80" customHeight="1" x14ac:dyDescent="0.15">
      <c r="A56" s="64">
        <f t="shared" si="2"/>
        <v>51</v>
      </c>
      <c r="B56" s="155"/>
      <c r="C56" s="161"/>
      <c r="D56" s="284" t="s">
        <v>179</v>
      </c>
      <c r="E56" s="163" t="s">
        <v>152</v>
      </c>
      <c r="F56" s="166"/>
      <c r="G56" s="234" t="s">
        <v>259</v>
      </c>
      <c r="H56" s="235"/>
      <c r="I56" s="235"/>
      <c r="J56" s="235"/>
      <c r="K56" s="236"/>
      <c r="L56" s="275" t="s">
        <v>205</v>
      </c>
      <c r="M56" s="276" t="s">
        <v>184</v>
      </c>
      <c r="N56" s="277" t="s">
        <v>184</v>
      </c>
      <c r="O56" s="158"/>
      <c r="P56" s="137"/>
      <c r="Q56" s="137"/>
      <c r="R56" s="65"/>
      <c r="S56" s="137"/>
      <c r="T56" s="137"/>
      <c r="U56" s="138"/>
      <c r="V56" s="139"/>
      <c r="X56" s="140" t="str">
        <f t="shared" si="3"/>
        <v/>
      </c>
    </row>
    <row r="57" spans="1:24" ht="80" customHeight="1" x14ac:dyDescent="0.15">
      <c r="A57" s="64">
        <f t="shared" si="2"/>
        <v>52</v>
      </c>
      <c r="B57" s="155"/>
      <c r="C57" s="161"/>
      <c r="D57" s="279"/>
      <c r="E57" s="278" t="s">
        <v>182</v>
      </c>
      <c r="F57" s="166"/>
      <c r="G57" s="234" t="s">
        <v>262</v>
      </c>
      <c r="H57" s="235"/>
      <c r="I57" s="235"/>
      <c r="J57" s="235"/>
      <c r="K57" s="236"/>
      <c r="L57" s="275" t="s">
        <v>260</v>
      </c>
      <c r="M57" s="276" t="s">
        <v>185</v>
      </c>
      <c r="N57" s="277" t="s">
        <v>185</v>
      </c>
      <c r="O57" s="158"/>
      <c r="P57" s="137"/>
      <c r="Q57" s="137"/>
      <c r="R57" s="65"/>
      <c r="S57" s="137"/>
      <c r="T57" s="137"/>
      <c r="U57" s="138"/>
      <c r="V57" s="139"/>
      <c r="X57" s="140" t="str">
        <f t="shared" si="3"/>
        <v/>
      </c>
    </row>
    <row r="58" spans="1:24" ht="80" customHeight="1" x14ac:dyDescent="0.15">
      <c r="A58" s="64">
        <f t="shared" si="2"/>
        <v>53</v>
      </c>
      <c r="B58" s="155"/>
      <c r="C58" s="161"/>
      <c r="D58" s="285"/>
      <c r="E58" s="280"/>
      <c r="F58" s="166"/>
      <c r="G58" s="234" t="s">
        <v>263</v>
      </c>
      <c r="H58" s="235"/>
      <c r="I58" s="235"/>
      <c r="J58" s="235"/>
      <c r="K58" s="236"/>
      <c r="L58" s="275" t="s">
        <v>261</v>
      </c>
      <c r="M58" s="276" t="s">
        <v>185</v>
      </c>
      <c r="N58" s="277" t="s">
        <v>185</v>
      </c>
      <c r="O58" s="158"/>
      <c r="P58" s="137"/>
      <c r="Q58" s="137"/>
      <c r="R58" s="65"/>
      <c r="S58" s="137"/>
      <c r="T58" s="137"/>
      <c r="U58" s="138"/>
      <c r="V58" s="139"/>
      <c r="X58" s="140" t="str">
        <f t="shared" si="3"/>
        <v/>
      </c>
    </row>
    <row r="59" spans="1:24" ht="80" customHeight="1" x14ac:dyDescent="0.15">
      <c r="A59" s="64">
        <f t="shared" si="2"/>
        <v>54</v>
      </c>
      <c r="B59" s="155"/>
      <c r="C59" s="161"/>
      <c r="D59" s="153" t="s">
        <v>180</v>
      </c>
      <c r="E59" s="163" t="s">
        <v>152</v>
      </c>
      <c r="F59" s="166"/>
      <c r="G59" s="234" t="s">
        <v>264</v>
      </c>
      <c r="H59" s="235"/>
      <c r="I59" s="235"/>
      <c r="J59" s="235"/>
      <c r="K59" s="236"/>
      <c r="L59" s="275" t="s">
        <v>189</v>
      </c>
      <c r="M59" s="276" t="s">
        <v>186</v>
      </c>
      <c r="N59" s="277" t="s">
        <v>186</v>
      </c>
      <c r="O59" s="158"/>
      <c r="P59" s="137"/>
      <c r="Q59" s="137"/>
      <c r="R59" s="65"/>
      <c r="S59" s="137"/>
      <c r="T59" s="137"/>
      <c r="U59" s="138"/>
      <c r="V59" s="139"/>
      <c r="X59" s="140" t="str">
        <f t="shared" si="3"/>
        <v/>
      </c>
    </row>
    <row r="60" spans="1:24" ht="80" customHeight="1" x14ac:dyDescent="0.15">
      <c r="A60" s="64">
        <f t="shared" si="2"/>
        <v>55</v>
      </c>
      <c r="B60" s="155"/>
      <c r="C60" s="161"/>
      <c r="D60" s="178"/>
      <c r="E60" s="163" t="s">
        <v>182</v>
      </c>
      <c r="F60" s="166"/>
      <c r="G60" s="234" t="s">
        <v>265</v>
      </c>
      <c r="H60" s="235"/>
      <c r="I60" s="235"/>
      <c r="J60" s="235"/>
      <c r="K60" s="236"/>
      <c r="L60" s="275" t="s">
        <v>206</v>
      </c>
      <c r="M60" s="276" t="s">
        <v>187</v>
      </c>
      <c r="N60" s="277" t="s">
        <v>187</v>
      </c>
      <c r="O60" s="158"/>
      <c r="P60" s="137"/>
      <c r="Q60" s="137"/>
      <c r="R60" s="65"/>
      <c r="S60" s="137"/>
      <c r="T60" s="137"/>
      <c r="U60" s="138"/>
      <c r="V60" s="139"/>
      <c r="X60" s="140" t="str">
        <f t="shared" si="3"/>
        <v/>
      </c>
    </row>
    <row r="61" spans="1:24" ht="80" customHeight="1" x14ac:dyDescent="0.15">
      <c r="A61" s="64">
        <f t="shared" si="2"/>
        <v>56</v>
      </c>
      <c r="B61" s="155"/>
      <c r="C61" s="161"/>
      <c r="D61" s="153" t="s">
        <v>181</v>
      </c>
      <c r="E61" s="163" t="s">
        <v>152</v>
      </c>
      <c r="F61" s="166"/>
      <c r="G61" s="234" t="s">
        <v>255</v>
      </c>
      <c r="H61" s="235"/>
      <c r="I61" s="235"/>
      <c r="J61" s="235"/>
      <c r="K61" s="236"/>
      <c r="L61" s="275" t="s">
        <v>246</v>
      </c>
      <c r="M61" s="276"/>
      <c r="N61" s="277"/>
      <c r="O61" s="158"/>
      <c r="P61" s="137"/>
      <c r="Q61" s="137"/>
      <c r="R61" s="65"/>
      <c r="S61" s="137"/>
      <c r="T61" s="137"/>
      <c r="U61" s="138"/>
      <c r="V61" s="139"/>
      <c r="X61" s="140" t="str">
        <f t="shared" si="3"/>
        <v/>
      </c>
    </row>
    <row r="62" spans="1:24" ht="80" customHeight="1" x14ac:dyDescent="0.15">
      <c r="A62" s="64">
        <f t="shared" si="2"/>
        <v>57</v>
      </c>
      <c r="B62" s="155"/>
      <c r="C62" s="161"/>
      <c r="D62" s="178"/>
      <c r="E62" s="163" t="s">
        <v>182</v>
      </c>
      <c r="F62" s="166"/>
      <c r="G62" s="234" t="s">
        <v>247</v>
      </c>
      <c r="H62" s="235"/>
      <c r="I62" s="235"/>
      <c r="J62" s="235"/>
      <c r="K62" s="236"/>
      <c r="L62" s="275" t="s">
        <v>207</v>
      </c>
      <c r="M62" s="276" t="s">
        <v>188</v>
      </c>
      <c r="N62" s="277" t="s">
        <v>188</v>
      </c>
      <c r="O62" s="158"/>
      <c r="P62" s="137"/>
      <c r="Q62" s="137"/>
      <c r="R62" s="65"/>
      <c r="S62" s="137"/>
      <c r="T62" s="137"/>
      <c r="U62" s="138"/>
      <c r="V62" s="139"/>
      <c r="X62" s="140" t="str">
        <f t="shared" si="3"/>
        <v/>
      </c>
    </row>
    <row r="63" spans="1:24" ht="80" customHeight="1" x14ac:dyDescent="0.15">
      <c r="A63" s="64">
        <f t="shared" si="2"/>
        <v>58</v>
      </c>
      <c r="B63" s="155"/>
      <c r="C63" s="161"/>
      <c r="D63" s="153" t="s">
        <v>241</v>
      </c>
      <c r="E63" s="163" t="s">
        <v>242</v>
      </c>
      <c r="F63" s="114" t="s">
        <v>333</v>
      </c>
      <c r="G63" s="234" t="s">
        <v>254</v>
      </c>
      <c r="H63" s="235"/>
      <c r="I63" s="235"/>
      <c r="J63" s="235"/>
      <c r="K63" s="236"/>
      <c r="L63" s="275" t="s">
        <v>244</v>
      </c>
      <c r="M63" s="276"/>
      <c r="N63" s="277"/>
      <c r="O63" s="158"/>
      <c r="P63" s="137"/>
      <c r="Q63" s="137"/>
      <c r="R63" s="65"/>
      <c r="S63" s="137"/>
      <c r="T63" s="137"/>
      <c r="U63" s="138"/>
      <c r="V63" s="139"/>
      <c r="X63" s="140" t="str">
        <f t="shared" si="3"/>
        <v/>
      </c>
    </row>
    <row r="64" spans="1:24" ht="80" customHeight="1" x14ac:dyDescent="0.15">
      <c r="A64" s="64">
        <f t="shared" si="2"/>
        <v>59</v>
      </c>
      <c r="B64" s="155"/>
      <c r="C64" s="178"/>
      <c r="D64" s="178"/>
      <c r="E64" s="180" t="s">
        <v>243</v>
      </c>
      <c r="F64" s="166"/>
      <c r="G64" s="234" t="s">
        <v>256</v>
      </c>
      <c r="H64" s="235"/>
      <c r="I64" s="235"/>
      <c r="J64" s="235"/>
      <c r="K64" s="236"/>
      <c r="L64" s="275" t="s">
        <v>245</v>
      </c>
      <c r="M64" s="276" t="s">
        <v>183</v>
      </c>
      <c r="N64" s="277" t="s">
        <v>183</v>
      </c>
      <c r="O64" s="158"/>
      <c r="P64" s="137"/>
      <c r="Q64" s="137"/>
      <c r="R64" s="65"/>
      <c r="S64" s="137"/>
      <c r="T64" s="137"/>
      <c r="U64" s="138"/>
      <c r="V64" s="139"/>
      <c r="X64" s="140" t="str">
        <f t="shared" si="3"/>
        <v/>
      </c>
    </row>
    <row r="65" spans="1:24" ht="80" customHeight="1" x14ac:dyDescent="0.15">
      <c r="A65" s="64">
        <f t="shared" si="2"/>
        <v>60</v>
      </c>
      <c r="B65" s="155"/>
      <c r="C65" s="162" t="s">
        <v>190</v>
      </c>
      <c r="D65" s="160" t="s">
        <v>191</v>
      </c>
      <c r="E65" s="165" t="s">
        <v>192</v>
      </c>
      <c r="F65" s="166" t="s">
        <v>330</v>
      </c>
      <c r="G65" s="234" t="s">
        <v>266</v>
      </c>
      <c r="H65" s="235"/>
      <c r="I65" s="235"/>
      <c r="J65" s="235"/>
      <c r="K65" s="236"/>
      <c r="L65" s="275" t="s">
        <v>269</v>
      </c>
      <c r="M65" s="276"/>
      <c r="N65" s="277"/>
      <c r="O65" s="158"/>
      <c r="P65" s="137"/>
      <c r="Q65" s="137"/>
      <c r="R65" s="65"/>
      <c r="S65" s="137"/>
      <c r="T65" s="137"/>
      <c r="U65" s="138"/>
      <c r="V65" s="139"/>
      <c r="X65" s="140" t="str">
        <f t="shared" si="3"/>
        <v/>
      </c>
    </row>
    <row r="66" spans="1:24" ht="80" customHeight="1" x14ac:dyDescent="0.15">
      <c r="A66" s="64">
        <f t="shared" si="2"/>
        <v>61</v>
      </c>
      <c r="B66" s="155"/>
      <c r="C66" s="162"/>
      <c r="D66" s="160"/>
      <c r="E66" s="165" t="s">
        <v>193</v>
      </c>
      <c r="F66" s="166"/>
      <c r="G66" s="234" t="s">
        <v>267</v>
      </c>
      <c r="H66" s="235"/>
      <c r="I66" s="235"/>
      <c r="J66" s="235"/>
      <c r="K66" s="236"/>
      <c r="L66" s="275" t="s">
        <v>268</v>
      </c>
      <c r="M66" s="276"/>
      <c r="N66" s="277"/>
      <c r="O66" s="158"/>
      <c r="P66" s="137"/>
      <c r="Q66" s="137"/>
      <c r="R66" s="65"/>
      <c r="S66" s="137"/>
      <c r="T66" s="137"/>
      <c r="U66" s="138"/>
      <c r="V66" s="139"/>
      <c r="X66" s="140" t="str">
        <f t="shared" si="3"/>
        <v/>
      </c>
    </row>
    <row r="67" spans="1:24" ht="80" customHeight="1" x14ac:dyDescent="0.15">
      <c r="A67" s="64">
        <f t="shared" si="2"/>
        <v>62</v>
      </c>
      <c r="B67" s="155"/>
      <c r="C67" s="162"/>
      <c r="D67" s="154" t="s">
        <v>194</v>
      </c>
      <c r="E67" s="165" t="s">
        <v>195</v>
      </c>
      <c r="F67" s="166" t="s">
        <v>330</v>
      </c>
      <c r="G67" s="234" t="s">
        <v>270</v>
      </c>
      <c r="H67" s="235"/>
      <c r="I67" s="235"/>
      <c r="J67" s="235"/>
      <c r="K67" s="236"/>
      <c r="L67" s="275" t="s">
        <v>269</v>
      </c>
      <c r="M67" s="276"/>
      <c r="N67" s="277"/>
      <c r="O67" s="158"/>
      <c r="P67" s="137"/>
      <c r="Q67" s="137"/>
      <c r="R67" s="65"/>
      <c r="S67" s="137"/>
      <c r="T67" s="137"/>
      <c r="U67" s="138"/>
      <c r="V67" s="139"/>
      <c r="X67" s="140" t="str">
        <f t="shared" si="3"/>
        <v/>
      </c>
    </row>
    <row r="68" spans="1:24" ht="80" customHeight="1" x14ac:dyDescent="0.15">
      <c r="A68" s="64">
        <f t="shared" si="2"/>
        <v>63</v>
      </c>
      <c r="B68" s="155"/>
      <c r="C68" s="162"/>
      <c r="D68" s="160"/>
      <c r="E68" s="165" t="s">
        <v>192</v>
      </c>
      <c r="F68" s="166" t="s">
        <v>330</v>
      </c>
      <c r="G68" s="234" t="s">
        <v>271</v>
      </c>
      <c r="H68" s="235"/>
      <c r="I68" s="235"/>
      <c r="J68" s="235"/>
      <c r="K68" s="236"/>
      <c r="L68" s="275" t="s">
        <v>272</v>
      </c>
      <c r="M68" s="276"/>
      <c r="N68" s="277"/>
      <c r="O68" s="158"/>
      <c r="P68" s="137"/>
      <c r="Q68" s="137"/>
      <c r="R68" s="65"/>
      <c r="S68" s="137"/>
      <c r="T68" s="137"/>
      <c r="U68" s="138"/>
      <c r="V68" s="139"/>
      <c r="X68" s="140" t="str">
        <f t="shared" si="3"/>
        <v/>
      </c>
    </row>
    <row r="69" spans="1:24" ht="80" customHeight="1" x14ac:dyDescent="0.15">
      <c r="A69" s="64">
        <f t="shared" si="2"/>
        <v>64</v>
      </c>
      <c r="B69" s="155"/>
      <c r="C69" s="162"/>
      <c r="D69" s="160"/>
      <c r="E69" s="165" t="s">
        <v>193</v>
      </c>
      <c r="F69" s="166" t="s">
        <v>330</v>
      </c>
      <c r="G69" s="234" t="s">
        <v>273</v>
      </c>
      <c r="H69" s="235"/>
      <c r="I69" s="235"/>
      <c r="J69" s="235"/>
      <c r="K69" s="236"/>
      <c r="L69" s="275" t="s">
        <v>274</v>
      </c>
      <c r="M69" s="276"/>
      <c r="N69" s="277"/>
      <c r="O69" s="158"/>
      <c r="P69" s="137"/>
      <c r="Q69" s="137"/>
      <c r="R69" s="65"/>
      <c r="S69" s="137"/>
      <c r="T69" s="137"/>
      <c r="U69" s="138"/>
      <c r="V69" s="139"/>
      <c r="X69" s="140" t="str">
        <f t="shared" si="3"/>
        <v/>
      </c>
    </row>
    <row r="70" spans="1:24" ht="80" customHeight="1" x14ac:dyDescent="0.15">
      <c r="A70" s="64">
        <f t="shared" si="2"/>
        <v>65</v>
      </c>
      <c r="B70" s="155"/>
      <c r="C70" s="162"/>
      <c r="D70" s="179"/>
      <c r="E70" s="165" t="s">
        <v>196</v>
      </c>
      <c r="F70" s="166" t="s">
        <v>330</v>
      </c>
      <c r="G70" s="234" t="s">
        <v>275</v>
      </c>
      <c r="H70" s="235"/>
      <c r="I70" s="235"/>
      <c r="J70" s="235"/>
      <c r="K70" s="236"/>
      <c r="L70" s="275" t="s">
        <v>272</v>
      </c>
      <c r="M70" s="276"/>
      <c r="N70" s="277"/>
      <c r="O70" s="158"/>
      <c r="P70" s="137"/>
      <c r="Q70" s="137"/>
      <c r="R70" s="65"/>
      <c r="S70" s="137"/>
      <c r="T70" s="137"/>
      <c r="U70" s="138"/>
      <c r="V70" s="139"/>
      <c r="X70" s="140" t="str">
        <f t="shared" si="3"/>
        <v/>
      </c>
    </row>
    <row r="71" spans="1:24" ht="80" customHeight="1" x14ac:dyDescent="0.15">
      <c r="A71" s="64">
        <f t="shared" si="2"/>
        <v>66</v>
      </c>
      <c r="B71" s="155"/>
      <c r="C71" s="162"/>
      <c r="D71" s="154" t="s">
        <v>197</v>
      </c>
      <c r="E71" s="165" t="s">
        <v>195</v>
      </c>
      <c r="F71" s="166" t="s">
        <v>330</v>
      </c>
      <c r="G71" s="234" t="s">
        <v>276</v>
      </c>
      <c r="H71" s="235"/>
      <c r="I71" s="235"/>
      <c r="J71" s="235"/>
      <c r="K71" s="236"/>
      <c r="L71" s="275" t="s">
        <v>268</v>
      </c>
      <c r="M71" s="276"/>
      <c r="N71" s="277"/>
      <c r="O71" s="158"/>
      <c r="P71" s="137"/>
      <c r="Q71" s="137"/>
      <c r="R71" s="65"/>
      <c r="S71" s="137"/>
      <c r="T71" s="137"/>
      <c r="U71" s="138"/>
      <c r="V71" s="139"/>
      <c r="X71" s="140" t="str">
        <f t="shared" si="3"/>
        <v/>
      </c>
    </row>
    <row r="72" spans="1:24" ht="80" customHeight="1" x14ac:dyDescent="0.15">
      <c r="A72" s="64">
        <f t="shared" si="2"/>
        <v>67</v>
      </c>
      <c r="B72" s="155"/>
      <c r="C72" s="162"/>
      <c r="D72" s="160"/>
      <c r="E72" s="165" t="s">
        <v>192</v>
      </c>
      <c r="F72" s="166" t="s">
        <v>330</v>
      </c>
      <c r="G72" s="234" t="s">
        <v>277</v>
      </c>
      <c r="H72" s="235"/>
      <c r="I72" s="235"/>
      <c r="J72" s="235"/>
      <c r="K72" s="236"/>
      <c r="L72" s="275" t="s">
        <v>272</v>
      </c>
      <c r="M72" s="276"/>
      <c r="N72" s="277"/>
      <c r="O72" s="158"/>
      <c r="P72" s="137"/>
      <c r="Q72" s="137"/>
      <c r="R72" s="65"/>
      <c r="S72" s="137"/>
      <c r="T72" s="137"/>
      <c r="U72" s="138"/>
      <c r="V72" s="139"/>
      <c r="X72" s="140" t="str">
        <f t="shared" si="3"/>
        <v/>
      </c>
    </row>
    <row r="73" spans="1:24" ht="80" customHeight="1" x14ac:dyDescent="0.15">
      <c r="A73" s="64">
        <f t="shared" si="2"/>
        <v>68</v>
      </c>
      <c r="B73" s="155"/>
      <c r="C73" s="162"/>
      <c r="D73" s="160"/>
      <c r="E73" s="165" t="s">
        <v>208</v>
      </c>
      <c r="F73" s="166" t="s">
        <v>330</v>
      </c>
      <c r="G73" s="234" t="s">
        <v>278</v>
      </c>
      <c r="H73" s="235"/>
      <c r="I73" s="235"/>
      <c r="J73" s="235"/>
      <c r="K73" s="236"/>
      <c r="L73" s="275" t="s">
        <v>268</v>
      </c>
      <c r="M73" s="276"/>
      <c r="N73" s="277"/>
      <c r="O73" s="158"/>
      <c r="P73" s="137"/>
      <c r="Q73" s="137"/>
      <c r="R73" s="65"/>
      <c r="S73" s="137"/>
      <c r="T73" s="137"/>
      <c r="U73" s="138"/>
      <c r="V73" s="139"/>
      <c r="X73" s="140" t="str">
        <f t="shared" si="3"/>
        <v/>
      </c>
    </row>
    <row r="74" spans="1:24" ht="80" customHeight="1" x14ac:dyDescent="0.15">
      <c r="A74" s="64">
        <f t="shared" si="2"/>
        <v>69</v>
      </c>
      <c r="B74" s="155"/>
      <c r="C74" s="162"/>
      <c r="D74" s="160"/>
      <c r="E74" s="165" t="s">
        <v>209</v>
      </c>
      <c r="F74" s="166" t="s">
        <v>330</v>
      </c>
      <c r="G74" s="234" t="s">
        <v>279</v>
      </c>
      <c r="H74" s="235"/>
      <c r="I74" s="235"/>
      <c r="J74" s="235"/>
      <c r="K74" s="236"/>
      <c r="L74" s="275" t="s">
        <v>269</v>
      </c>
      <c r="M74" s="276"/>
      <c r="N74" s="277"/>
      <c r="O74" s="158"/>
      <c r="P74" s="137"/>
      <c r="Q74" s="137"/>
      <c r="R74" s="65"/>
      <c r="S74" s="137"/>
      <c r="T74" s="137"/>
      <c r="U74" s="138"/>
      <c r="V74" s="139"/>
      <c r="X74" s="140" t="str">
        <f t="shared" si="3"/>
        <v/>
      </c>
    </row>
    <row r="75" spans="1:24" ht="80" customHeight="1" x14ac:dyDescent="0.15">
      <c r="A75" s="64">
        <f t="shared" si="2"/>
        <v>70</v>
      </c>
      <c r="B75" s="155" t="s">
        <v>66</v>
      </c>
      <c r="C75" s="163" t="s">
        <v>95</v>
      </c>
      <c r="D75" s="167"/>
      <c r="E75" s="163"/>
      <c r="F75" s="172" t="s">
        <v>96</v>
      </c>
      <c r="G75" s="234" t="s">
        <v>97</v>
      </c>
      <c r="H75" s="235"/>
      <c r="I75" s="235"/>
      <c r="J75" s="235"/>
      <c r="K75" s="236"/>
      <c r="L75" s="234" t="s">
        <v>98</v>
      </c>
      <c r="M75" s="235"/>
      <c r="N75" s="237"/>
      <c r="O75" s="158"/>
      <c r="P75" s="137"/>
      <c r="Q75" s="137"/>
      <c r="R75" s="65"/>
      <c r="S75" s="137"/>
      <c r="T75" s="137"/>
      <c r="U75" s="138"/>
      <c r="V75" s="139"/>
      <c r="X75" s="140" t="str">
        <f t="shared" si="3"/>
        <v/>
      </c>
    </row>
    <row r="76" spans="1:24" ht="20" customHeight="1" x14ac:dyDescent="0.15">
      <c r="A76" s="70"/>
      <c r="B76" s="156"/>
      <c r="C76" s="164"/>
      <c r="D76" s="169"/>
      <c r="E76" s="164"/>
      <c r="F76" s="173"/>
      <c r="G76" s="266"/>
      <c r="H76" s="267"/>
      <c r="I76" s="267"/>
      <c r="J76" s="267"/>
      <c r="K76" s="268"/>
      <c r="L76" s="266"/>
      <c r="M76" s="267"/>
      <c r="N76" s="269"/>
      <c r="O76" s="159"/>
      <c r="P76" s="144"/>
      <c r="Q76" s="144"/>
      <c r="R76" s="145"/>
      <c r="S76" s="146"/>
      <c r="T76" s="146"/>
      <c r="U76" s="147"/>
      <c r="V76" s="139"/>
      <c r="X76" s="140" t="str">
        <f t="shared" si="3"/>
        <v/>
      </c>
    </row>
    <row r="79" spans="1:24" x14ac:dyDescent="0.15">
      <c r="O79" s="148"/>
    </row>
    <row r="80" spans="1:24" x14ac:dyDescent="0.15">
      <c r="O80" s="148"/>
    </row>
    <row r="81" spans="15:15" x14ac:dyDescent="0.15">
      <c r="O81" s="148"/>
    </row>
    <row r="82" spans="15:15" x14ac:dyDescent="0.15">
      <c r="O82" s="148"/>
    </row>
    <row r="83" spans="15:15" x14ac:dyDescent="0.15">
      <c r="O83" s="148"/>
    </row>
    <row r="84" spans="15:15" x14ac:dyDescent="0.15">
      <c r="O84" s="148"/>
    </row>
    <row r="85" spans="15:15" x14ac:dyDescent="0.15">
      <c r="O85" s="148"/>
    </row>
    <row r="86" spans="15:15" x14ac:dyDescent="0.15">
      <c r="O86" s="148"/>
    </row>
    <row r="89" spans="15:15" x14ac:dyDescent="0.15">
      <c r="O89" s="148"/>
    </row>
  </sheetData>
  <sheetProtection selectLockedCells="1" selectUnlockedCells="1"/>
  <autoFilter ref="A4:U75">
    <filterColumn colId="6" showButton="0"/>
    <filterColumn colId="7" showButton="0"/>
    <filterColumn colId="8" showButton="0"/>
    <filterColumn colId="9" showButton="0"/>
    <filterColumn colId="11" showButton="0"/>
    <filterColumn colId="12" showButton="0"/>
    <filterColumn colId="14" showButton="0"/>
    <filterColumn colId="15" showButton="0"/>
    <filterColumn colId="17" showButton="0"/>
    <filterColumn colId="18" showButton="0"/>
  </autoFilter>
  <mergeCells count="168">
    <mergeCell ref="L73:N73"/>
    <mergeCell ref="L74:N74"/>
    <mergeCell ref="L68:N68"/>
    <mergeCell ref="L69:N69"/>
    <mergeCell ref="L70:N70"/>
    <mergeCell ref="L71:N71"/>
    <mergeCell ref="L72:N72"/>
    <mergeCell ref="E57:E58"/>
    <mergeCell ref="D56:D58"/>
    <mergeCell ref="L65:N65"/>
    <mergeCell ref="L66:N66"/>
    <mergeCell ref="L67:N67"/>
    <mergeCell ref="L64:N64"/>
    <mergeCell ref="G64:K64"/>
    <mergeCell ref="L63:N63"/>
    <mergeCell ref="G63:K63"/>
    <mergeCell ref="G58:K58"/>
    <mergeCell ref="L58:N58"/>
    <mergeCell ref="G67:K67"/>
    <mergeCell ref="G61:K61"/>
    <mergeCell ref="G73:K73"/>
    <mergeCell ref="G74:K74"/>
    <mergeCell ref="G68:K68"/>
    <mergeCell ref="G69:K69"/>
    <mergeCell ref="G70:K70"/>
    <mergeCell ref="G71:K71"/>
    <mergeCell ref="G72:K72"/>
    <mergeCell ref="G62:K62"/>
    <mergeCell ref="G65:K65"/>
    <mergeCell ref="G66:K66"/>
    <mergeCell ref="G55:K55"/>
    <mergeCell ref="G56:K56"/>
    <mergeCell ref="G57:K57"/>
    <mergeCell ref="G59:K59"/>
    <mergeCell ref="G60:K60"/>
    <mergeCell ref="E10:E16"/>
    <mergeCell ref="G54:K54"/>
    <mergeCell ref="D29:D38"/>
    <mergeCell ref="C28:C38"/>
    <mergeCell ref="C39:C53"/>
    <mergeCell ref="C9:C27"/>
    <mergeCell ref="D10:D27"/>
    <mergeCell ref="D40:D53"/>
    <mergeCell ref="G49:K49"/>
    <mergeCell ref="G35:K35"/>
    <mergeCell ref="G11:K11"/>
    <mergeCell ref="G9:K9"/>
    <mergeCell ref="L51:N51"/>
    <mergeCell ref="L52:N52"/>
    <mergeCell ref="L38:N38"/>
    <mergeCell ref="G42:K42"/>
    <mergeCell ref="G43:K43"/>
    <mergeCell ref="G44:K44"/>
    <mergeCell ref="L44:N44"/>
    <mergeCell ref="G38:K38"/>
    <mergeCell ref="L42:N42"/>
    <mergeCell ref="L43:N43"/>
    <mergeCell ref="L45:N45"/>
    <mergeCell ref="G39:K39"/>
    <mergeCell ref="L39:N39"/>
    <mergeCell ref="G41:K41"/>
    <mergeCell ref="L41:N41"/>
    <mergeCell ref="L62:N62"/>
    <mergeCell ref="G40:K40"/>
    <mergeCell ref="L40:N40"/>
    <mergeCell ref="G45:K45"/>
    <mergeCell ref="G46:K46"/>
    <mergeCell ref="L46:N46"/>
    <mergeCell ref="G47:K47"/>
    <mergeCell ref="G48:K48"/>
    <mergeCell ref="G51:K51"/>
    <mergeCell ref="G52:K52"/>
    <mergeCell ref="L54:N54"/>
    <mergeCell ref="L55:N55"/>
    <mergeCell ref="L56:N56"/>
    <mergeCell ref="L57:N57"/>
    <mergeCell ref="L59:N59"/>
    <mergeCell ref="L60:N60"/>
    <mergeCell ref="L61:N61"/>
    <mergeCell ref="L49:N49"/>
    <mergeCell ref="G50:K50"/>
    <mergeCell ref="L50:N50"/>
    <mergeCell ref="G53:K53"/>
    <mergeCell ref="L53:N53"/>
    <mergeCell ref="L47:N47"/>
    <mergeCell ref="L48:N48"/>
    <mergeCell ref="L35:N35"/>
    <mergeCell ref="G36:K36"/>
    <mergeCell ref="L36:N36"/>
    <mergeCell ref="G37:K37"/>
    <mergeCell ref="L37:N37"/>
    <mergeCell ref="G28:K28"/>
    <mergeCell ref="L28:N28"/>
    <mergeCell ref="G32:K32"/>
    <mergeCell ref="L32:N32"/>
    <mergeCell ref="G34:K34"/>
    <mergeCell ref="L34:N34"/>
    <mergeCell ref="G29:K29"/>
    <mergeCell ref="L29:N29"/>
    <mergeCell ref="G33:K33"/>
    <mergeCell ref="L33:N33"/>
    <mergeCell ref="G75:K75"/>
    <mergeCell ref="L75:N75"/>
    <mergeCell ref="G76:K76"/>
    <mergeCell ref="L76:N76"/>
    <mergeCell ref="D4:D5"/>
    <mergeCell ref="E4:E5"/>
    <mergeCell ref="G27:K27"/>
    <mergeCell ref="L27:N27"/>
    <mergeCell ref="G24:K24"/>
    <mergeCell ref="L24:N24"/>
    <mergeCell ref="G25:K25"/>
    <mergeCell ref="L25:N25"/>
    <mergeCell ref="G26:K26"/>
    <mergeCell ref="L26:N26"/>
    <mergeCell ref="G21:K21"/>
    <mergeCell ref="L21:N21"/>
    <mergeCell ref="G22:K22"/>
    <mergeCell ref="L22:N22"/>
    <mergeCell ref="G23:K23"/>
    <mergeCell ref="L23:N23"/>
    <mergeCell ref="G19:K19"/>
    <mergeCell ref="L19:N19"/>
    <mergeCell ref="G20:K20"/>
    <mergeCell ref="L20:N20"/>
    <mergeCell ref="L11:N11"/>
    <mergeCell ref="G12:K12"/>
    <mergeCell ref="L12:N12"/>
    <mergeCell ref="G13:K13"/>
    <mergeCell ref="L13:N13"/>
    <mergeCell ref="G10:K10"/>
    <mergeCell ref="L10:N10"/>
    <mergeCell ref="L30:N30"/>
    <mergeCell ref="L31:N31"/>
    <mergeCell ref="G30:K30"/>
    <mergeCell ref="G31:K31"/>
    <mergeCell ref="L17:N17"/>
    <mergeCell ref="G17:K17"/>
    <mergeCell ref="G18:K18"/>
    <mergeCell ref="L18:N18"/>
    <mergeCell ref="G14:K14"/>
    <mergeCell ref="L14:N14"/>
    <mergeCell ref="G15:K15"/>
    <mergeCell ref="L15:N15"/>
    <mergeCell ref="G16:K16"/>
    <mergeCell ref="L16:N16"/>
    <mergeCell ref="U4:U5"/>
    <mergeCell ref="G8:K8"/>
    <mergeCell ref="L8:N8"/>
    <mergeCell ref="A4:A5"/>
    <mergeCell ref="B4:B5"/>
    <mergeCell ref="C4:C5"/>
    <mergeCell ref="F4:F5"/>
    <mergeCell ref="G4:K5"/>
    <mergeCell ref="L4:N5"/>
    <mergeCell ref="A1:B2"/>
    <mergeCell ref="I1:I2"/>
    <mergeCell ref="C1:E1"/>
    <mergeCell ref="C2:E2"/>
    <mergeCell ref="F1:H1"/>
    <mergeCell ref="F2:H2"/>
    <mergeCell ref="L9:N9"/>
    <mergeCell ref="O4:Q4"/>
    <mergeCell ref="R4:T4"/>
    <mergeCell ref="G6:K6"/>
    <mergeCell ref="G7:K7"/>
    <mergeCell ref="L6:N6"/>
    <mergeCell ref="L7:N7"/>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7"/>
  <sheetViews>
    <sheetView topLeftCell="A19" zoomScale="119" workbookViewId="0">
      <selection activeCell="AE44" sqref="AE44"/>
    </sheetView>
  </sheetViews>
  <sheetFormatPr baseColWidth="12" defaultColWidth="3" defaultRowHeight="13" x14ac:dyDescent="0.15"/>
  <cols>
    <col min="1" max="1" width="3.19921875" style="197" customWidth="1"/>
    <col min="2" max="10" width="3" style="197"/>
    <col min="11" max="12" width="3.19921875" style="197" customWidth="1"/>
    <col min="13" max="13" width="2.796875" style="197" customWidth="1"/>
    <col min="14" max="16384" width="3" style="197"/>
  </cols>
  <sheetData>
    <row r="1" spans="1:45" x14ac:dyDescent="0.15">
      <c r="A1" s="197" t="s">
        <v>391</v>
      </c>
      <c r="C1" s="198"/>
      <c r="D1" s="198"/>
      <c r="E1" s="198"/>
      <c r="F1" s="198"/>
    </row>
    <row r="2" spans="1:45" ht="37" customHeight="1" x14ac:dyDescent="0.15">
      <c r="A2" s="200" t="s">
        <v>380</v>
      </c>
      <c r="B2" s="288" t="s">
        <v>381</v>
      </c>
      <c r="C2" s="288"/>
      <c r="D2" s="288"/>
      <c r="E2" s="288"/>
      <c r="F2" s="288"/>
      <c r="G2" s="288" t="s">
        <v>393</v>
      </c>
      <c r="H2" s="288"/>
      <c r="I2" s="288"/>
      <c r="J2" s="288" t="s">
        <v>394</v>
      </c>
      <c r="K2" s="288"/>
      <c r="L2" s="288"/>
      <c r="M2" s="288" t="s">
        <v>395</v>
      </c>
      <c r="N2" s="288"/>
      <c r="O2" s="288"/>
      <c r="P2" s="288" t="s">
        <v>411</v>
      </c>
      <c r="Q2" s="288"/>
      <c r="R2" s="288"/>
      <c r="S2" s="288"/>
      <c r="T2" s="288"/>
      <c r="U2" s="288"/>
      <c r="V2" s="286" t="s">
        <v>392</v>
      </c>
      <c r="W2" s="286"/>
      <c r="X2" s="286"/>
      <c r="Y2" s="286"/>
      <c r="Z2" s="286"/>
      <c r="AA2" s="286"/>
      <c r="AB2" s="286"/>
      <c r="AC2" s="286"/>
      <c r="AD2" s="286"/>
      <c r="AE2" s="286"/>
      <c r="AF2" s="286"/>
      <c r="AG2" s="286"/>
      <c r="AH2" s="286"/>
      <c r="AI2" s="286"/>
      <c r="AJ2" s="286"/>
      <c r="AK2" s="286"/>
      <c r="AL2" s="286"/>
      <c r="AM2" s="286"/>
      <c r="AN2" s="286"/>
      <c r="AO2" s="286"/>
      <c r="AP2" s="286"/>
      <c r="AQ2" s="286"/>
      <c r="AR2" s="286"/>
      <c r="AS2" s="286"/>
    </row>
    <row r="3" spans="1:45" ht="61" customHeight="1" x14ac:dyDescent="0.15">
      <c r="A3" s="199">
        <f>ROW()-2</f>
        <v>1</v>
      </c>
      <c r="B3" s="287" t="s">
        <v>382</v>
      </c>
      <c r="C3" s="287"/>
      <c r="D3" s="287"/>
      <c r="E3" s="287"/>
      <c r="F3" s="287"/>
      <c r="G3" s="289"/>
      <c r="H3" s="289"/>
      <c r="I3" s="289"/>
      <c r="J3" s="289"/>
      <c r="K3" s="289"/>
      <c r="L3" s="289"/>
      <c r="M3" s="289" t="s">
        <v>282</v>
      </c>
      <c r="N3" s="289"/>
      <c r="O3" s="289"/>
      <c r="P3" s="287" t="s">
        <v>418</v>
      </c>
      <c r="Q3" s="287"/>
      <c r="R3" s="287"/>
      <c r="S3" s="287"/>
      <c r="T3" s="287"/>
      <c r="U3" s="287"/>
      <c r="V3" s="287" t="s">
        <v>431</v>
      </c>
      <c r="W3" s="287"/>
      <c r="X3" s="287"/>
      <c r="Y3" s="287"/>
      <c r="Z3" s="287"/>
      <c r="AA3" s="287" t="s">
        <v>422</v>
      </c>
      <c r="AB3" s="287"/>
      <c r="AC3" s="287"/>
      <c r="AD3" s="287"/>
      <c r="AE3" s="287"/>
      <c r="AF3" s="287"/>
      <c r="AG3" s="287"/>
      <c r="AH3" s="287"/>
      <c r="AI3" s="287"/>
      <c r="AJ3" s="287"/>
      <c r="AK3" s="287"/>
      <c r="AL3" s="287"/>
      <c r="AM3" s="287"/>
      <c r="AN3" s="287"/>
      <c r="AO3" s="287"/>
      <c r="AP3" s="287"/>
      <c r="AQ3" s="287"/>
      <c r="AR3" s="287"/>
      <c r="AS3" s="287"/>
    </row>
    <row r="4" spans="1:45" ht="61" customHeight="1" x14ac:dyDescent="0.15">
      <c r="A4" s="199">
        <f t="shared" ref="A4:A20" si="0">ROW()-2</f>
        <v>2</v>
      </c>
      <c r="B4" s="287" t="s">
        <v>435</v>
      </c>
      <c r="C4" s="287"/>
      <c r="D4" s="287"/>
      <c r="E4" s="287"/>
      <c r="F4" s="287"/>
      <c r="G4" s="289" t="s">
        <v>282</v>
      </c>
      <c r="H4" s="289"/>
      <c r="I4" s="289"/>
      <c r="J4" s="289"/>
      <c r="K4" s="289"/>
      <c r="L4" s="289"/>
      <c r="M4" s="289"/>
      <c r="N4" s="289"/>
      <c r="O4" s="289"/>
      <c r="P4" s="287" t="s">
        <v>404</v>
      </c>
      <c r="Q4" s="287"/>
      <c r="R4" s="287"/>
      <c r="S4" s="287"/>
      <c r="T4" s="287"/>
      <c r="U4" s="287"/>
      <c r="V4" s="287" t="s">
        <v>428</v>
      </c>
      <c r="W4" s="287"/>
      <c r="X4" s="287"/>
      <c r="Y4" s="287"/>
      <c r="Z4" s="287"/>
      <c r="AA4" s="287"/>
      <c r="AB4" s="287"/>
      <c r="AC4" s="287"/>
      <c r="AD4" s="287"/>
      <c r="AE4" s="287"/>
      <c r="AF4" s="287"/>
      <c r="AG4" s="287"/>
      <c r="AH4" s="287"/>
      <c r="AI4" s="287"/>
      <c r="AJ4" s="287"/>
      <c r="AK4" s="287"/>
      <c r="AL4" s="287"/>
      <c r="AM4" s="287"/>
      <c r="AN4" s="287"/>
      <c r="AO4" s="287"/>
      <c r="AP4" s="287"/>
      <c r="AQ4" s="287"/>
      <c r="AR4" s="287"/>
      <c r="AS4" s="287"/>
    </row>
    <row r="5" spans="1:45" ht="61" customHeight="1" x14ac:dyDescent="0.15">
      <c r="A5" s="199">
        <f t="shared" si="0"/>
        <v>3</v>
      </c>
      <c r="B5" s="287"/>
      <c r="C5" s="287"/>
      <c r="D5" s="287"/>
      <c r="E5" s="287"/>
      <c r="F5" s="287"/>
      <c r="G5" s="289"/>
      <c r="H5" s="289"/>
      <c r="I5" s="289"/>
      <c r="J5" s="289" t="s">
        <v>282</v>
      </c>
      <c r="K5" s="289"/>
      <c r="L5" s="289"/>
      <c r="M5" s="289"/>
      <c r="N5" s="289"/>
      <c r="O5" s="289"/>
      <c r="P5" s="287" t="s">
        <v>419</v>
      </c>
      <c r="Q5" s="287"/>
      <c r="R5" s="287"/>
      <c r="S5" s="287"/>
      <c r="T5" s="287"/>
      <c r="U5" s="287"/>
      <c r="V5" s="287" t="s">
        <v>432</v>
      </c>
      <c r="W5" s="287"/>
      <c r="X5" s="287"/>
      <c r="Y5" s="287"/>
      <c r="Z5" s="287"/>
      <c r="AA5" s="287"/>
      <c r="AB5" s="287"/>
      <c r="AC5" s="287"/>
      <c r="AD5" s="287"/>
      <c r="AE5" s="287"/>
      <c r="AF5" s="287"/>
      <c r="AG5" s="287"/>
      <c r="AH5" s="287"/>
      <c r="AI5" s="287"/>
      <c r="AJ5" s="287"/>
      <c r="AK5" s="287"/>
      <c r="AL5" s="287"/>
      <c r="AM5" s="287"/>
      <c r="AN5" s="287"/>
      <c r="AO5" s="287"/>
      <c r="AP5" s="287"/>
      <c r="AQ5" s="287"/>
      <c r="AR5" s="287"/>
      <c r="AS5" s="287"/>
    </row>
    <row r="6" spans="1:45" ht="61" customHeight="1" x14ac:dyDescent="0.15">
      <c r="A6" s="199">
        <f t="shared" si="0"/>
        <v>4</v>
      </c>
      <c r="B6" s="287"/>
      <c r="C6" s="287"/>
      <c r="D6" s="287"/>
      <c r="E6" s="287"/>
      <c r="F6" s="287"/>
      <c r="G6" s="289"/>
      <c r="H6" s="289"/>
      <c r="I6" s="289"/>
      <c r="J6" s="289"/>
      <c r="K6" s="289"/>
      <c r="L6" s="289"/>
      <c r="M6" s="289" t="s">
        <v>282</v>
      </c>
      <c r="N6" s="289"/>
      <c r="O6" s="289"/>
      <c r="P6" s="287" t="s">
        <v>420</v>
      </c>
      <c r="Q6" s="287"/>
      <c r="R6" s="287"/>
      <c r="S6" s="287"/>
      <c r="T6" s="287"/>
      <c r="U6" s="287"/>
      <c r="V6" s="287" t="s">
        <v>434</v>
      </c>
      <c r="W6" s="287"/>
      <c r="X6" s="287"/>
      <c r="Y6" s="287"/>
      <c r="Z6" s="287"/>
      <c r="AA6" s="287"/>
      <c r="AB6" s="287"/>
      <c r="AC6" s="287"/>
      <c r="AD6" s="287"/>
      <c r="AE6" s="287"/>
      <c r="AF6" s="287"/>
      <c r="AG6" s="287"/>
      <c r="AH6" s="287"/>
      <c r="AI6" s="287"/>
      <c r="AJ6" s="287"/>
      <c r="AK6" s="287"/>
      <c r="AL6" s="287"/>
      <c r="AM6" s="287"/>
      <c r="AN6" s="287"/>
      <c r="AO6" s="287"/>
      <c r="AP6" s="287"/>
      <c r="AQ6" s="287"/>
      <c r="AR6" s="287"/>
      <c r="AS6" s="287"/>
    </row>
    <row r="7" spans="1:45" ht="61" customHeight="1" x14ac:dyDescent="0.15">
      <c r="A7" s="199">
        <f t="shared" si="0"/>
        <v>5</v>
      </c>
      <c r="B7" s="290" t="s">
        <v>436</v>
      </c>
      <c r="C7" s="291"/>
      <c r="D7" s="291"/>
      <c r="E7" s="291"/>
      <c r="F7" s="292"/>
      <c r="G7" s="289" t="s">
        <v>282</v>
      </c>
      <c r="H7" s="289"/>
      <c r="I7" s="289"/>
      <c r="J7" s="289"/>
      <c r="K7" s="289"/>
      <c r="L7" s="289"/>
      <c r="M7" s="289"/>
      <c r="N7" s="289"/>
      <c r="O7" s="289"/>
      <c r="P7" s="287" t="s">
        <v>438</v>
      </c>
      <c r="Q7" s="287"/>
      <c r="R7" s="287"/>
      <c r="S7" s="287"/>
      <c r="T7" s="287"/>
      <c r="U7" s="287"/>
      <c r="V7" s="287" t="s">
        <v>423</v>
      </c>
      <c r="W7" s="287"/>
      <c r="X7" s="287"/>
      <c r="Y7" s="287"/>
      <c r="Z7" s="287"/>
      <c r="AA7" s="287"/>
      <c r="AB7" s="287"/>
      <c r="AC7" s="287"/>
      <c r="AD7" s="287"/>
      <c r="AE7" s="287"/>
      <c r="AF7" s="287"/>
      <c r="AG7" s="287"/>
      <c r="AH7" s="287"/>
      <c r="AI7" s="287"/>
      <c r="AJ7" s="287"/>
      <c r="AK7" s="287"/>
      <c r="AL7" s="287"/>
      <c r="AM7" s="287"/>
      <c r="AN7" s="287"/>
      <c r="AO7" s="287"/>
      <c r="AP7" s="287"/>
      <c r="AQ7" s="287"/>
      <c r="AR7" s="287"/>
      <c r="AS7" s="287"/>
    </row>
    <row r="8" spans="1:45" ht="61" customHeight="1" x14ac:dyDescent="0.15">
      <c r="A8" s="199">
        <f t="shared" si="0"/>
        <v>6</v>
      </c>
      <c r="B8" s="293"/>
      <c r="C8" s="294"/>
      <c r="D8" s="294"/>
      <c r="E8" s="294"/>
      <c r="F8" s="295"/>
      <c r="G8" s="289"/>
      <c r="H8" s="289"/>
      <c r="I8" s="289"/>
      <c r="J8" s="289"/>
      <c r="K8" s="289"/>
      <c r="L8" s="289"/>
      <c r="M8" s="289" t="s">
        <v>282</v>
      </c>
      <c r="N8" s="289"/>
      <c r="O8" s="289"/>
      <c r="P8" s="287" t="s">
        <v>437</v>
      </c>
      <c r="Q8" s="287"/>
      <c r="R8" s="287"/>
      <c r="S8" s="287"/>
      <c r="T8" s="287"/>
      <c r="U8" s="287"/>
      <c r="V8" s="287" t="s">
        <v>433</v>
      </c>
      <c r="W8" s="287"/>
      <c r="X8" s="287"/>
      <c r="Y8" s="287"/>
      <c r="Z8" s="287"/>
      <c r="AA8" s="287"/>
      <c r="AB8" s="287"/>
      <c r="AC8" s="287"/>
      <c r="AD8" s="287"/>
      <c r="AE8" s="287"/>
      <c r="AF8" s="287"/>
      <c r="AG8" s="287"/>
      <c r="AH8" s="287"/>
      <c r="AI8" s="287"/>
      <c r="AJ8" s="287"/>
      <c r="AK8" s="287"/>
      <c r="AL8" s="287"/>
      <c r="AM8" s="287"/>
      <c r="AN8" s="287"/>
      <c r="AO8" s="287"/>
      <c r="AP8" s="287"/>
      <c r="AQ8" s="287"/>
      <c r="AR8" s="287"/>
      <c r="AS8" s="287"/>
    </row>
    <row r="9" spans="1:45" ht="61" customHeight="1" x14ac:dyDescent="0.15">
      <c r="A9" s="199">
        <f t="shared" si="0"/>
        <v>7</v>
      </c>
      <c r="B9" s="287" t="s">
        <v>384</v>
      </c>
      <c r="C9" s="287"/>
      <c r="D9" s="287"/>
      <c r="E9" s="287"/>
      <c r="F9" s="287"/>
      <c r="G9" s="289" t="s">
        <v>282</v>
      </c>
      <c r="H9" s="289"/>
      <c r="I9" s="289"/>
      <c r="J9" s="289"/>
      <c r="K9" s="289"/>
      <c r="L9" s="289"/>
      <c r="M9" s="289"/>
      <c r="N9" s="289"/>
      <c r="O9" s="289"/>
      <c r="P9" s="287" t="s">
        <v>405</v>
      </c>
      <c r="Q9" s="287"/>
      <c r="R9" s="287"/>
      <c r="S9" s="287"/>
      <c r="T9" s="287"/>
      <c r="U9" s="287"/>
      <c r="V9" s="287" t="s">
        <v>429</v>
      </c>
      <c r="W9" s="287"/>
      <c r="X9" s="287"/>
      <c r="Y9" s="287"/>
      <c r="Z9" s="287"/>
      <c r="AA9" s="287"/>
      <c r="AB9" s="287"/>
      <c r="AC9" s="287"/>
      <c r="AD9" s="287"/>
      <c r="AE9" s="287"/>
      <c r="AF9" s="287"/>
      <c r="AG9" s="287"/>
      <c r="AH9" s="287"/>
      <c r="AI9" s="287"/>
      <c r="AJ9" s="287"/>
      <c r="AK9" s="287"/>
      <c r="AL9" s="287"/>
      <c r="AM9" s="287"/>
      <c r="AN9" s="287"/>
      <c r="AO9" s="287"/>
      <c r="AP9" s="287"/>
      <c r="AQ9" s="287"/>
      <c r="AR9" s="287"/>
      <c r="AS9" s="287"/>
    </row>
    <row r="10" spans="1:45" ht="61" customHeight="1" x14ac:dyDescent="0.15">
      <c r="A10" s="199">
        <f t="shared" si="0"/>
        <v>8</v>
      </c>
      <c r="B10" s="287"/>
      <c r="C10" s="287"/>
      <c r="D10" s="287"/>
      <c r="E10" s="287"/>
      <c r="F10" s="287"/>
      <c r="G10" s="289"/>
      <c r="H10" s="289"/>
      <c r="I10" s="289"/>
      <c r="J10" s="289" t="s">
        <v>282</v>
      </c>
      <c r="K10" s="289"/>
      <c r="L10" s="289"/>
      <c r="M10" s="289"/>
      <c r="N10" s="289"/>
      <c r="O10" s="289"/>
      <c r="P10" s="287" t="s">
        <v>406</v>
      </c>
      <c r="Q10" s="287"/>
      <c r="R10" s="287"/>
      <c r="S10" s="287"/>
      <c r="T10" s="287"/>
      <c r="U10" s="287"/>
      <c r="V10" s="287" t="s">
        <v>427</v>
      </c>
      <c r="W10" s="287"/>
      <c r="X10" s="287"/>
      <c r="Y10" s="287"/>
      <c r="Z10" s="287"/>
      <c r="AA10" s="287"/>
      <c r="AB10" s="287"/>
      <c r="AC10" s="287"/>
      <c r="AD10" s="287"/>
      <c r="AE10" s="287"/>
      <c r="AF10" s="287"/>
      <c r="AG10" s="287"/>
      <c r="AH10" s="287"/>
      <c r="AI10" s="287"/>
      <c r="AJ10" s="287"/>
      <c r="AK10" s="287"/>
      <c r="AL10" s="287"/>
      <c r="AM10" s="287"/>
      <c r="AN10" s="287"/>
      <c r="AO10" s="287"/>
      <c r="AP10" s="287"/>
      <c r="AQ10" s="287"/>
      <c r="AR10" s="287"/>
      <c r="AS10" s="287"/>
    </row>
    <row r="11" spans="1:45" ht="61" customHeight="1" x14ac:dyDescent="0.15">
      <c r="A11" s="199">
        <f t="shared" si="0"/>
        <v>9</v>
      </c>
      <c r="B11" s="287"/>
      <c r="C11" s="287"/>
      <c r="D11" s="287"/>
      <c r="E11" s="287"/>
      <c r="F11" s="287"/>
      <c r="G11" s="289"/>
      <c r="H11" s="289"/>
      <c r="I11" s="289"/>
      <c r="J11" s="289"/>
      <c r="K11" s="289"/>
      <c r="L11" s="289"/>
      <c r="M11" s="289" t="s">
        <v>282</v>
      </c>
      <c r="N11" s="289"/>
      <c r="O11" s="289"/>
      <c r="P11" s="287" t="s">
        <v>412</v>
      </c>
      <c r="Q11" s="287"/>
      <c r="R11" s="287"/>
      <c r="S11" s="287"/>
      <c r="T11" s="287"/>
      <c r="U11" s="287"/>
      <c r="V11" s="287" t="s">
        <v>424</v>
      </c>
      <c r="W11" s="287"/>
      <c r="X11" s="287"/>
      <c r="Y11" s="287"/>
      <c r="Z11" s="287"/>
      <c r="AA11" s="287"/>
      <c r="AB11" s="287"/>
      <c r="AC11" s="287"/>
      <c r="AD11" s="287"/>
      <c r="AE11" s="287"/>
      <c r="AF11" s="287"/>
      <c r="AG11" s="287"/>
      <c r="AH11" s="287"/>
      <c r="AI11" s="287"/>
      <c r="AJ11" s="287"/>
      <c r="AK11" s="287"/>
      <c r="AL11" s="287"/>
      <c r="AM11" s="287"/>
      <c r="AN11" s="287"/>
      <c r="AO11" s="287"/>
      <c r="AP11" s="287"/>
      <c r="AQ11" s="287"/>
      <c r="AR11" s="287"/>
      <c r="AS11" s="287"/>
    </row>
    <row r="12" spans="1:45" ht="61" customHeight="1" x14ac:dyDescent="0.15">
      <c r="A12" s="199">
        <f t="shared" si="0"/>
        <v>10</v>
      </c>
      <c r="B12" s="287" t="s">
        <v>385</v>
      </c>
      <c r="C12" s="287"/>
      <c r="D12" s="287"/>
      <c r="E12" s="287"/>
      <c r="F12" s="287"/>
      <c r="G12" s="289" t="s">
        <v>282</v>
      </c>
      <c r="H12" s="289"/>
      <c r="I12" s="289"/>
      <c r="J12" s="289"/>
      <c r="K12" s="289"/>
      <c r="L12" s="289"/>
      <c r="M12" s="289"/>
      <c r="N12" s="289"/>
      <c r="O12" s="289"/>
      <c r="P12" s="287" t="s">
        <v>407</v>
      </c>
      <c r="Q12" s="287"/>
      <c r="R12" s="287"/>
      <c r="S12" s="287"/>
      <c r="T12" s="287"/>
      <c r="U12" s="287"/>
      <c r="V12" s="287" t="s">
        <v>430</v>
      </c>
      <c r="W12" s="287"/>
      <c r="X12" s="287"/>
      <c r="Y12" s="287"/>
      <c r="Z12" s="287"/>
      <c r="AA12" s="287"/>
      <c r="AB12" s="287"/>
      <c r="AC12" s="287"/>
      <c r="AD12" s="287"/>
      <c r="AE12" s="287"/>
      <c r="AF12" s="287"/>
      <c r="AG12" s="287"/>
      <c r="AH12" s="287"/>
      <c r="AI12" s="287"/>
      <c r="AJ12" s="287"/>
      <c r="AK12" s="287"/>
      <c r="AL12" s="287"/>
      <c r="AM12" s="287"/>
      <c r="AN12" s="287"/>
      <c r="AO12" s="287"/>
      <c r="AP12" s="287"/>
      <c r="AQ12" s="287"/>
      <c r="AR12" s="287"/>
      <c r="AS12" s="287"/>
    </row>
    <row r="13" spans="1:45" ht="61" customHeight="1" x14ac:dyDescent="0.15">
      <c r="A13" s="199">
        <f t="shared" si="0"/>
        <v>11</v>
      </c>
      <c r="B13" s="287"/>
      <c r="C13" s="287"/>
      <c r="D13" s="287"/>
      <c r="E13" s="287"/>
      <c r="F13" s="287"/>
      <c r="G13" s="289"/>
      <c r="H13" s="289"/>
      <c r="I13" s="289"/>
      <c r="J13" s="289"/>
      <c r="K13" s="289"/>
      <c r="L13" s="289"/>
      <c r="M13" s="289" t="s">
        <v>282</v>
      </c>
      <c r="N13" s="289"/>
      <c r="O13" s="289"/>
      <c r="P13" s="287" t="s">
        <v>413</v>
      </c>
      <c r="Q13" s="287"/>
      <c r="R13" s="287"/>
      <c r="S13" s="287"/>
      <c r="T13" s="287"/>
      <c r="U13" s="287"/>
      <c r="V13" s="287" t="s">
        <v>425</v>
      </c>
      <c r="W13" s="287"/>
      <c r="X13" s="287"/>
      <c r="Y13" s="287"/>
      <c r="Z13" s="287"/>
      <c r="AA13" s="287"/>
      <c r="AB13" s="287"/>
      <c r="AC13" s="287"/>
      <c r="AD13" s="287"/>
      <c r="AE13" s="287"/>
      <c r="AF13" s="287"/>
      <c r="AG13" s="287"/>
      <c r="AH13" s="287"/>
      <c r="AI13" s="287"/>
      <c r="AJ13" s="287"/>
      <c r="AK13" s="287"/>
      <c r="AL13" s="287"/>
      <c r="AM13" s="287"/>
      <c r="AN13" s="287"/>
      <c r="AO13" s="287"/>
      <c r="AP13" s="287"/>
      <c r="AQ13" s="287"/>
      <c r="AR13" s="287"/>
      <c r="AS13" s="287"/>
    </row>
    <row r="14" spans="1:45" ht="61" customHeight="1" x14ac:dyDescent="0.15">
      <c r="A14" s="199">
        <f t="shared" si="0"/>
        <v>12</v>
      </c>
      <c r="B14" s="287" t="s">
        <v>386</v>
      </c>
      <c r="C14" s="287"/>
      <c r="D14" s="287"/>
      <c r="E14" s="287"/>
      <c r="F14" s="287"/>
      <c r="G14" s="289" t="s">
        <v>282</v>
      </c>
      <c r="H14" s="289"/>
      <c r="I14" s="289"/>
      <c r="J14" s="289"/>
      <c r="K14" s="289"/>
      <c r="L14" s="289"/>
      <c r="M14" s="289"/>
      <c r="N14" s="289"/>
      <c r="O14" s="289"/>
      <c r="P14" s="287" t="s">
        <v>408</v>
      </c>
      <c r="Q14" s="287"/>
      <c r="R14" s="287"/>
      <c r="S14" s="287"/>
      <c r="T14" s="287"/>
      <c r="U14" s="287"/>
      <c r="V14" s="287" t="s">
        <v>426</v>
      </c>
      <c r="W14" s="287"/>
      <c r="X14" s="287"/>
      <c r="Y14" s="287"/>
      <c r="Z14" s="287"/>
      <c r="AA14" s="287"/>
      <c r="AB14" s="287"/>
      <c r="AC14" s="287"/>
      <c r="AD14" s="287"/>
      <c r="AE14" s="287"/>
      <c r="AF14" s="287"/>
      <c r="AG14" s="287"/>
      <c r="AH14" s="287"/>
      <c r="AI14" s="287"/>
      <c r="AJ14" s="287"/>
      <c r="AK14" s="287"/>
      <c r="AL14" s="287"/>
      <c r="AM14" s="287"/>
      <c r="AN14" s="287"/>
      <c r="AO14" s="287"/>
      <c r="AP14" s="287"/>
      <c r="AQ14" s="287"/>
      <c r="AR14" s="287"/>
      <c r="AS14" s="287"/>
    </row>
    <row r="15" spans="1:45" ht="61" customHeight="1" x14ac:dyDescent="0.15">
      <c r="A15" s="199">
        <f t="shared" si="0"/>
        <v>13</v>
      </c>
      <c r="B15" s="287"/>
      <c r="C15" s="287"/>
      <c r="D15" s="287"/>
      <c r="E15" s="287"/>
      <c r="F15" s="287"/>
      <c r="G15" s="289"/>
      <c r="H15" s="289"/>
      <c r="I15" s="289"/>
      <c r="J15" s="289"/>
      <c r="K15" s="289"/>
      <c r="L15" s="289"/>
      <c r="M15" s="289" t="s">
        <v>282</v>
      </c>
      <c r="N15" s="289"/>
      <c r="O15" s="289"/>
      <c r="P15" s="287" t="s">
        <v>414</v>
      </c>
      <c r="Q15" s="287"/>
      <c r="R15" s="287"/>
      <c r="S15" s="287"/>
      <c r="T15" s="287"/>
      <c r="U15" s="287"/>
      <c r="V15" s="287" t="s">
        <v>429</v>
      </c>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7"/>
      <c r="AS15" s="287"/>
    </row>
    <row r="16" spans="1:45" ht="61" customHeight="1" x14ac:dyDescent="0.15">
      <c r="A16" s="199">
        <f t="shared" si="0"/>
        <v>14</v>
      </c>
      <c r="B16" s="287" t="s">
        <v>376</v>
      </c>
      <c r="C16" s="287"/>
      <c r="D16" s="287"/>
      <c r="E16" s="287"/>
      <c r="F16" s="287"/>
      <c r="G16" s="289" t="s">
        <v>282</v>
      </c>
      <c r="H16" s="289"/>
      <c r="I16" s="289"/>
      <c r="J16" s="289"/>
      <c r="K16" s="289"/>
      <c r="L16" s="289"/>
      <c r="M16" s="289"/>
      <c r="N16" s="289"/>
      <c r="O16" s="289"/>
      <c r="P16" s="287" t="s">
        <v>409</v>
      </c>
      <c r="Q16" s="287"/>
      <c r="R16" s="287"/>
      <c r="S16" s="287"/>
      <c r="T16" s="287"/>
      <c r="U16" s="287"/>
      <c r="V16" s="287" t="s">
        <v>427</v>
      </c>
      <c r="W16" s="287"/>
      <c r="X16" s="287"/>
      <c r="Y16" s="287"/>
      <c r="Z16" s="287"/>
      <c r="AA16" s="287"/>
      <c r="AB16" s="287"/>
      <c r="AC16" s="287"/>
      <c r="AD16" s="287"/>
      <c r="AE16" s="287"/>
      <c r="AF16" s="287"/>
      <c r="AG16" s="287"/>
      <c r="AH16" s="287"/>
      <c r="AI16" s="287"/>
      <c r="AJ16" s="287"/>
      <c r="AK16" s="287"/>
      <c r="AL16" s="287"/>
      <c r="AM16" s="287"/>
      <c r="AN16" s="287"/>
      <c r="AO16" s="287"/>
      <c r="AP16" s="287"/>
      <c r="AQ16" s="287"/>
      <c r="AR16" s="287"/>
      <c r="AS16" s="287"/>
    </row>
    <row r="17" spans="1:45" ht="61" customHeight="1" x14ac:dyDescent="0.15">
      <c r="A17" s="199">
        <f t="shared" si="0"/>
        <v>15</v>
      </c>
      <c r="B17" s="287"/>
      <c r="C17" s="287"/>
      <c r="D17" s="287"/>
      <c r="E17" s="287"/>
      <c r="F17" s="287"/>
      <c r="G17" s="289"/>
      <c r="H17" s="289"/>
      <c r="I17" s="289"/>
      <c r="J17" s="289"/>
      <c r="K17" s="289"/>
      <c r="L17" s="289"/>
      <c r="M17" s="289" t="s">
        <v>282</v>
      </c>
      <c r="N17" s="289"/>
      <c r="O17" s="289"/>
      <c r="P17" s="287" t="s">
        <v>415</v>
      </c>
      <c r="Q17" s="287"/>
      <c r="R17" s="287"/>
      <c r="S17" s="287"/>
      <c r="T17" s="287"/>
      <c r="U17" s="287"/>
      <c r="V17" s="287" t="s">
        <v>424</v>
      </c>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row>
    <row r="18" spans="1:45" ht="61" customHeight="1" x14ac:dyDescent="0.15">
      <c r="A18" s="199">
        <f t="shared" si="0"/>
        <v>16</v>
      </c>
      <c r="B18" s="287" t="s">
        <v>387</v>
      </c>
      <c r="C18" s="287"/>
      <c r="D18" s="287"/>
      <c r="E18" s="287"/>
      <c r="F18" s="287"/>
      <c r="G18" s="289" t="s">
        <v>282</v>
      </c>
      <c r="H18" s="289"/>
      <c r="I18" s="289"/>
      <c r="J18" s="289"/>
      <c r="K18" s="289"/>
      <c r="L18" s="289"/>
      <c r="M18" s="289"/>
      <c r="N18" s="289"/>
      <c r="O18" s="289"/>
      <c r="P18" s="287" t="s">
        <v>410</v>
      </c>
      <c r="Q18" s="287"/>
      <c r="R18" s="287"/>
      <c r="S18" s="287"/>
      <c r="T18" s="287"/>
      <c r="U18" s="287"/>
      <c r="V18" s="287" t="s">
        <v>430</v>
      </c>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row>
    <row r="19" spans="1:45" ht="61" customHeight="1" x14ac:dyDescent="0.15">
      <c r="A19" s="199">
        <f t="shared" si="0"/>
        <v>17</v>
      </c>
      <c r="B19" s="287"/>
      <c r="C19" s="287"/>
      <c r="D19" s="287"/>
      <c r="E19" s="287"/>
      <c r="F19" s="287"/>
      <c r="G19" s="289"/>
      <c r="H19" s="289"/>
      <c r="I19" s="289"/>
      <c r="J19" s="289" t="s">
        <v>282</v>
      </c>
      <c r="K19" s="289"/>
      <c r="L19" s="289"/>
      <c r="M19" s="289"/>
      <c r="N19" s="289"/>
      <c r="O19" s="289"/>
      <c r="P19" s="287" t="s">
        <v>416</v>
      </c>
      <c r="Q19" s="287"/>
      <c r="R19" s="287"/>
      <c r="S19" s="287"/>
      <c r="T19" s="287"/>
      <c r="U19" s="287"/>
      <c r="V19" s="287" t="s">
        <v>425</v>
      </c>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row>
    <row r="20" spans="1:45" ht="61" customHeight="1" x14ac:dyDescent="0.15">
      <c r="A20" s="199">
        <f t="shared" si="0"/>
        <v>18</v>
      </c>
      <c r="B20" s="287"/>
      <c r="C20" s="287"/>
      <c r="D20" s="287"/>
      <c r="E20" s="287"/>
      <c r="F20" s="287"/>
      <c r="G20" s="289"/>
      <c r="H20" s="289"/>
      <c r="I20" s="289"/>
      <c r="J20" s="289"/>
      <c r="K20" s="289"/>
      <c r="L20" s="289"/>
      <c r="M20" s="289" t="s">
        <v>282</v>
      </c>
      <c r="N20" s="289"/>
      <c r="O20" s="289"/>
      <c r="P20" s="287" t="s">
        <v>417</v>
      </c>
      <c r="Q20" s="287"/>
      <c r="R20" s="287"/>
      <c r="S20" s="287"/>
      <c r="T20" s="287"/>
      <c r="U20" s="287"/>
      <c r="V20" s="287" t="s">
        <v>425</v>
      </c>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row>
    <row r="25" spans="1:45" s="196" customFormat="1" x14ac:dyDescent="0.15">
      <c r="A25" s="197"/>
      <c r="B25" s="197"/>
      <c r="C25" s="197"/>
      <c r="D25" s="197"/>
      <c r="H25" s="195"/>
      <c r="I25" s="195"/>
      <c r="J25" s="191"/>
      <c r="K25" s="192"/>
      <c r="L25" s="192"/>
      <c r="M25" s="191">
        <v>18</v>
      </c>
      <c r="N25" s="193"/>
      <c r="O25" s="191"/>
      <c r="P25" s="194"/>
      <c r="Q25" s="194"/>
      <c r="R25" s="194"/>
      <c r="S25" s="194"/>
      <c r="T25" s="194"/>
      <c r="U25" s="194"/>
      <c r="V25" s="194"/>
      <c r="Y25" s="194"/>
    </row>
    <row r="26" spans="1:45" ht="14" customHeight="1" x14ac:dyDescent="0.15">
      <c r="A26" s="197" t="s">
        <v>380</v>
      </c>
      <c r="B26" s="296" t="s">
        <v>381</v>
      </c>
      <c r="C26" s="296"/>
      <c r="D26" s="296"/>
      <c r="E26" s="296"/>
      <c r="F26" s="296"/>
      <c r="G26" s="197" t="s">
        <v>390</v>
      </c>
    </row>
    <row r="27" spans="1:45" x14ac:dyDescent="0.15">
      <c r="B27" s="296"/>
      <c r="C27" s="296"/>
      <c r="D27" s="296"/>
      <c r="E27" s="296"/>
      <c r="F27" s="296"/>
      <c r="G27" s="197" t="s">
        <v>393</v>
      </c>
      <c r="J27" s="197" t="s">
        <v>394</v>
      </c>
      <c r="M27" s="197" t="s">
        <v>395</v>
      </c>
      <c r="P27" s="197" t="s">
        <v>392</v>
      </c>
    </row>
    <row r="28" spans="1:45" x14ac:dyDescent="0.15">
      <c r="A28" s="197">
        <v>1</v>
      </c>
      <c r="B28" s="296" t="s">
        <v>382</v>
      </c>
      <c r="C28" s="296"/>
      <c r="D28" s="296"/>
      <c r="E28" s="296"/>
      <c r="F28" s="296"/>
      <c r="G28" s="197" t="s">
        <v>286</v>
      </c>
      <c r="J28" s="197" t="s">
        <v>388</v>
      </c>
      <c r="L28" s="198"/>
      <c r="M28" s="197" t="s">
        <v>389</v>
      </c>
      <c r="P28" s="197" t="s">
        <v>396</v>
      </c>
    </row>
    <row r="29" spans="1:45" x14ac:dyDescent="0.15">
      <c r="A29" s="197">
        <v>2</v>
      </c>
      <c r="B29" s="296" t="s">
        <v>383</v>
      </c>
      <c r="C29" s="296"/>
      <c r="D29" s="296"/>
      <c r="E29" s="296"/>
      <c r="F29" s="296"/>
      <c r="G29" s="197" t="s">
        <v>282</v>
      </c>
      <c r="J29" s="197" t="s">
        <v>389</v>
      </c>
      <c r="L29" s="198"/>
      <c r="M29" s="197" t="s">
        <v>389</v>
      </c>
      <c r="P29" s="197" t="s">
        <v>397</v>
      </c>
    </row>
    <row r="30" spans="1:45" x14ac:dyDescent="0.15">
      <c r="A30" s="197">
        <v>3</v>
      </c>
      <c r="B30" s="296" t="s">
        <v>377</v>
      </c>
      <c r="C30" s="296"/>
      <c r="D30" s="296"/>
      <c r="E30" s="296"/>
      <c r="F30" s="296"/>
      <c r="G30" s="197" t="s">
        <v>282</v>
      </c>
      <c r="J30" s="197" t="s">
        <v>388</v>
      </c>
      <c r="L30" s="198"/>
      <c r="M30" s="197" t="s">
        <v>389</v>
      </c>
      <c r="P30" s="197" t="s">
        <v>398</v>
      </c>
    </row>
    <row r="31" spans="1:45" x14ac:dyDescent="0.15">
      <c r="A31" s="197">
        <v>4</v>
      </c>
      <c r="B31" s="296" t="s">
        <v>384</v>
      </c>
      <c r="C31" s="296"/>
      <c r="D31" s="296"/>
      <c r="E31" s="296"/>
      <c r="F31" s="296"/>
      <c r="G31" s="197" t="s">
        <v>282</v>
      </c>
      <c r="J31" s="197" t="s">
        <v>389</v>
      </c>
      <c r="L31" s="198"/>
      <c r="M31" s="197" t="s">
        <v>282</v>
      </c>
      <c r="P31" s="197" t="s">
        <v>399</v>
      </c>
    </row>
    <row r="32" spans="1:45" x14ac:dyDescent="0.15">
      <c r="A32" s="197">
        <v>5</v>
      </c>
      <c r="B32" s="296" t="s">
        <v>385</v>
      </c>
      <c r="C32" s="296"/>
      <c r="D32" s="296"/>
      <c r="E32" s="296"/>
      <c r="F32" s="296"/>
      <c r="G32" s="197" t="s">
        <v>282</v>
      </c>
      <c r="J32" s="197" t="s">
        <v>388</v>
      </c>
      <c r="L32" s="198"/>
      <c r="M32" s="197" t="s">
        <v>389</v>
      </c>
      <c r="P32" s="197" t="s">
        <v>400</v>
      </c>
    </row>
    <row r="33" spans="1:16" x14ac:dyDescent="0.15">
      <c r="A33" s="197">
        <v>6</v>
      </c>
      <c r="B33" s="296" t="s">
        <v>386</v>
      </c>
      <c r="C33" s="296"/>
      <c r="D33" s="296"/>
      <c r="E33" s="296"/>
      <c r="F33" s="296"/>
      <c r="G33" s="197" t="s">
        <v>282</v>
      </c>
      <c r="J33" s="197" t="s">
        <v>388</v>
      </c>
      <c r="L33" s="198"/>
      <c r="M33" s="197" t="s">
        <v>389</v>
      </c>
      <c r="P33" s="197" t="s">
        <v>401</v>
      </c>
    </row>
    <row r="34" spans="1:16" x14ac:dyDescent="0.15">
      <c r="A34" s="197">
        <v>7</v>
      </c>
      <c r="B34" s="296" t="s">
        <v>376</v>
      </c>
      <c r="C34" s="296"/>
      <c r="D34" s="296"/>
      <c r="E34" s="296"/>
      <c r="F34" s="296"/>
      <c r="G34" s="197" t="s">
        <v>282</v>
      </c>
      <c r="J34" s="197" t="s">
        <v>388</v>
      </c>
      <c r="L34" s="198"/>
      <c r="M34" s="197" t="s">
        <v>389</v>
      </c>
      <c r="P34" s="197" t="s">
        <v>402</v>
      </c>
    </row>
    <row r="35" spans="1:16" x14ac:dyDescent="0.15">
      <c r="A35" s="197">
        <v>8</v>
      </c>
      <c r="B35" s="296" t="s">
        <v>387</v>
      </c>
      <c r="C35" s="296"/>
      <c r="D35" s="296"/>
      <c r="E35" s="296"/>
      <c r="F35" s="296"/>
      <c r="G35" s="197" t="s">
        <v>282</v>
      </c>
      <c r="J35" s="197" t="s">
        <v>389</v>
      </c>
      <c r="L35" s="198"/>
      <c r="M35" s="197" t="s">
        <v>389</v>
      </c>
      <c r="P35" s="197" t="s">
        <v>403</v>
      </c>
    </row>
    <row r="38" spans="1:16" x14ac:dyDescent="0.15">
      <c r="A38" s="197" t="s">
        <v>439</v>
      </c>
      <c r="B38" s="197" t="s">
        <v>374</v>
      </c>
      <c r="G38" s="197" t="s">
        <v>440</v>
      </c>
    </row>
    <row r="39" spans="1:16" x14ac:dyDescent="0.15">
      <c r="B39" s="197" t="s">
        <v>441</v>
      </c>
      <c r="G39" s="197" t="s">
        <v>450</v>
      </c>
    </row>
    <row r="40" spans="1:16" x14ac:dyDescent="0.15">
      <c r="B40" s="197" t="s">
        <v>442</v>
      </c>
      <c r="G40" s="197" t="s">
        <v>451</v>
      </c>
    </row>
    <row r="41" spans="1:16" x14ac:dyDescent="0.15">
      <c r="B41" s="197" t="s">
        <v>443</v>
      </c>
      <c r="G41" s="197" t="s">
        <v>452</v>
      </c>
    </row>
    <row r="42" spans="1:16" x14ac:dyDescent="0.15">
      <c r="B42" s="197" t="s">
        <v>444</v>
      </c>
      <c r="G42" s="197" t="s">
        <v>453</v>
      </c>
    </row>
    <row r="43" spans="1:16" x14ac:dyDescent="0.15">
      <c r="B43" s="197" t="s">
        <v>445</v>
      </c>
      <c r="G43" s="197" t="s">
        <v>454</v>
      </c>
    </row>
    <row r="44" spans="1:16" x14ac:dyDescent="0.15">
      <c r="B44" s="197" t="s">
        <v>446</v>
      </c>
      <c r="G44" s="197" t="s">
        <v>455</v>
      </c>
    </row>
    <row r="45" spans="1:16" x14ac:dyDescent="0.15">
      <c r="B45" s="197" t="s">
        <v>447</v>
      </c>
      <c r="G45" s="197" t="s">
        <v>458</v>
      </c>
    </row>
    <row r="46" spans="1:16" x14ac:dyDescent="0.15">
      <c r="B46" s="197" t="s">
        <v>448</v>
      </c>
      <c r="G46" s="197" t="s">
        <v>456</v>
      </c>
    </row>
    <row r="47" spans="1:16" x14ac:dyDescent="0.15">
      <c r="B47" s="197" t="s">
        <v>449</v>
      </c>
      <c r="G47" s="197" t="s">
        <v>457</v>
      </c>
    </row>
  </sheetData>
  <mergeCells count="114">
    <mergeCell ref="B35:F35"/>
    <mergeCell ref="B26:F26"/>
    <mergeCell ref="B28:F28"/>
    <mergeCell ref="B29:F29"/>
    <mergeCell ref="B30:F30"/>
    <mergeCell ref="B31:F31"/>
    <mergeCell ref="B32:F32"/>
    <mergeCell ref="B2:F2"/>
    <mergeCell ref="B3:F3"/>
    <mergeCell ref="G2:I2"/>
    <mergeCell ref="J2:L2"/>
    <mergeCell ref="B4:F6"/>
    <mergeCell ref="B7:F8"/>
    <mergeCell ref="B27:F27"/>
    <mergeCell ref="B33:F33"/>
    <mergeCell ref="B34:F34"/>
    <mergeCell ref="G5:I5"/>
    <mergeCell ref="J5:L5"/>
    <mergeCell ref="M5:O5"/>
    <mergeCell ref="G6:I6"/>
    <mergeCell ref="J6:L6"/>
    <mergeCell ref="M6:O6"/>
    <mergeCell ref="M2:O2"/>
    <mergeCell ref="G3:I3"/>
    <mergeCell ref="J3:L3"/>
    <mergeCell ref="M3:O3"/>
    <mergeCell ref="G4:I4"/>
    <mergeCell ref="J4:L4"/>
    <mergeCell ref="M4:O4"/>
    <mergeCell ref="G9:I9"/>
    <mergeCell ref="J9:L9"/>
    <mergeCell ref="M9:O9"/>
    <mergeCell ref="G10:I10"/>
    <mergeCell ref="J10:L10"/>
    <mergeCell ref="M10:O10"/>
    <mergeCell ref="G7:I7"/>
    <mergeCell ref="J7:L7"/>
    <mergeCell ref="M7:O7"/>
    <mergeCell ref="G8:I8"/>
    <mergeCell ref="J8:L8"/>
    <mergeCell ref="M8:O8"/>
    <mergeCell ref="J13:L13"/>
    <mergeCell ref="M13:O13"/>
    <mergeCell ref="G14:I14"/>
    <mergeCell ref="J14:L14"/>
    <mergeCell ref="M14:O14"/>
    <mergeCell ref="G11:I11"/>
    <mergeCell ref="J11:L11"/>
    <mergeCell ref="M11:O11"/>
    <mergeCell ref="G12:I12"/>
    <mergeCell ref="J12:L12"/>
    <mergeCell ref="M12:O12"/>
    <mergeCell ref="B9:F11"/>
    <mergeCell ref="B12:F13"/>
    <mergeCell ref="B14:F15"/>
    <mergeCell ref="B16:F17"/>
    <mergeCell ref="B18:F20"/>
    <mergeCell ref="G19:I19"/>
    <mergeCell ref="J19:L19"/>
    <mergeCell ref="M19:O19"/>
    <mergeCell ref="G20:I20"/>
    <mergeCell ref="J20:L20"/>
    <mergeCell ref="M20:O20"/>
    <mergeCell ref="G17:I17"/>
    <mergeCell ref="J17:L17"/>
    <mergeCell ref="M17:O17"/>
    <mergeCell ref="G18:I18"/>
    <mergeCell ref="J18:L18"/>
    <mergeCell ref="M18:O18"/>
    <mergeCell ref="G15:I15"/>
    <mergeCell ref="J15:L15"/>
    <mergeCell ref="M15:O15"/>
    <mergeCell ref="G16:I16"/>
    <mergeCell ref="J16:L16"/>
    <mergeCell ref="M16:O16"/>
    <mergeCell ref="G13:I13"/>
    <mergeCell ref="P19:U19"/>
    <mergeCell ref="P20:U20"/>
    <mergeCell ref="P2:U2"/>
    <mergeCell ref="P3:U3"/>
    <mergeCell ref="P4:U4"/>
    <mergeCell ref="P5:U5"/>
    <mergeCell ref="P6:U6"/>
    <mergeCell ref="P13:U13"/>
    <mergeCell ref="P14:U14"/>
    <mergeCell ref="P15:U15"/>
    <mergeCell ref="P16:U16"/>
    <mergeCell ref="P17:U17"/>
    <mergeCell ref="P18:U18"/>
    <mergeCell ref="P7:U7"/>
    <mergeCell ref="P8:U8"/>
    <mergeCell ref="P9:U9"/>
    <mergeCell ref="P10:U10"/>
    <mergeCell ref="P11:U11"/>
    <mergeCell ref="P12:U12"/>
    <mergeCell ref="V17:AS17"/>
    <mergeCell ref="V18:AS18"/>
    <mergeCell ref="V19:AS19"/>
    <mergeCell ref="V20:AS20"/>
    <mergeCell ref="V9:AS9"/>
    <mergeCell ref="V10:AS10"/>
    <mergeCell ref="V11:AS11"/>
    <mergeCell ref="V12:AS12"/>
    <mergeCell ref="V8:AS8"/>
    <mergeCell ref="V13:AS13"/>
    <mergeCell ref="V2:AS2"/>
    <mergeCell ref="V3:AS3"/>
    <mergeCell ref="V4:AS4"/>
    <mergeCell ref="V5:AS5"/>
    <mergeCell ref="V6:AS6"/>
    <mergeCell ref="V7:AS7"/>
    <mergeCell ref="V14:AS14"/>
    <mergeCell ref="V15:AS15"/>
    <mergeCell ref="V16:AS16"/>
  </mergeCells>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7"/>
  <sheetViews>
    <sheetView zoomScale="113" zoomScaleNormal="85" zoomScalePageLayoutView="85" workbookViewId="0">
      <selection activeCell="G6" sqref="G6:K6"/>
    </sheetView>
  </sheetViews>
  <sheetFormatPr baseColWidth="12" defaultColWidth="10.796875" defaultRowHeight="13" x14ac:dyDescent="0.15"/>
  <cols>
    <col min="1" max="1" width="5.19921875" style="58" customWidth="1"/>
    <col min="2" max="2" width="6.3984375" style="58" customWidth="1"/>
    <col min="3" max="5" width="15.796875" style="59" customWidth="1"/>
    <col min="6" max="6" width="43.59765625" style="59" bestFit="1"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20" t="s">
        <v>18</v>
      </c>
      <c r="B1" s="220"/>
      <c r="C1" s="222" t="s">
        <v>19</v>
      </c>
      <c r="D1" s="223"/>
      <c r="E1" s="223"/>
      <c r="F1" s="226"/>
      <c r="G1" s="227"/>
      <c r="H1" s="228"/>
      <c r="I1" s="221" t="s">
        <v>20</v>
      </c>
      <c r="J1" s="41" t="s">
        <v>21</v>
      </c>
      <c r="K1" s="42">
        <v>43319</v>
      </c>
      <c r="L1" s="41" t="s">
        <v>22</v>
      </c>
      <c r="M1" s="43" t="s">
        <v>121</v>
      </c>
      <c r="N1" s="44" t="s">
        <v>23</v>
      </c>
      <c r="O1" s="45" t="s">
        <v>8</v>
      </c>
      <c r="P1" s="46" t="s">
        <v>24</v>
      </c>
      <c r="Q1" s="46" t="s">
        <v>9</v>
      </c>
      <c r="R1" s="46" t="s">
        <v>148</v>
      </c>
      <c r="S1" s="46" t="s">
        <v>26</v>
      </c>
      <c r="T1" s="46" t="s">
        <v>27</v>
      </c>
      <c r="U1" s="47" t="s">
        <v>28</v>
      </c>
      <c r="X1" s="130" t="s">
        <v>29</v>
      </c>
      <c r="Y1" s="131">
        <f>IF(AND(SUM($Y$2:Y$2)=$O$2),1,0)</f>
        <v>0</v>
      </c>
      <c r="Z1" s="131">
        <f>IF(AND(SUM($Y$2:Z$2)=$O$2),1,0)</f>
        <v>0</v>
      </c>
      <c r="AA1" s="131">
        <f>IF(AND(SUM($Y$2:AA$2)=$O$2),1,0)</f>
        <v>0</v>
      </c>
      <c r="AB1" s="131">
        <f>IF(AND(SUM($Y$2:AB$2)=$O$2),1,0)</f>
        <v>0</v>
      </c>
      <c r="AC1" s="131">
        <f>IF(AND(SUM($Y$2:AC$2)=$O$2),1,0)</f>
        <v>0</v>
      </c>
      <c r="AD1" s="131">
        <f>IF(AND(SUM($Y$2:AD$2)=$O$2),1,0)</f>
        <v>0</v>
      </c>
      <c r="AE1" s="131">
        <f>IF(AND(SUM($Y$2:AE$2)=$O$2),1,0)</f>
        <v>0</v>
      </c>
      <c r="AF1" s="131">
        <f>IF(AND(SUM($Y$2:AF$2)=$O$2),1,0)</f>
        <v>0</v>
      </c>
      <c r="AG1" s="131">
        <f>IF(AND(SUM($Y$2:AG$2)=$O$2),1,0)</f>
        <v>0</v>
      </c>
      <c r="AH1" s="131">
        <f>IF(AND(SUM($Y$2:AH$2)=$O$2),1,0)</f>
        <v>0</v>
      </c>
      <c r="AI1" s="131">
        <f>IF(AND(SUM($Y$2:AI$2)=$O$2),1,0)</f>
        <v>0</v>
      </c>
      <c r="AJ1" s="131">
        <f>IF(AND(SUM($Y$2:AJ$2)=$O$2),1,0)</f>
        <v>0</v>
      </c>
      <c r="AK1" s="131">
        <f>IF(AND(SUM($Y$2:AK$2)=$O$2),1,0)</f>
        <v>0</v>
      </c>
      <c r="AL1" s="131">
        <f>IF(AND(SUM($Y$2:AL$2)=$O$2),1,0)</f>
        <v>0</v>
      </c>
      <c r="AM1" s="131">
        <f>IF(AND(SUM($Y$2:AM$2)=$O$2),1,0)</f>
        <v>0</v>
      </c>
      <c r="AN1" s="131">
        <f>IF(AND(SUM($Y$2:AN$2)=$O$2),1,0)</f>
        <v>0</v>
      </c>
      <c r="AO1" s="131">
        <f>IF(AND(SUM($Y$2:AO$2)=$O$2),1,0)</f>
        <v>0</v>
      </c>
      <c r="AP1" s="131">
        <f>IF(AND(SUM($Y$2:AP$2)=$O$2),1,0)</f>
        <v>0</v>
      </c>
      <c r="AQ1" s="131">
        <f>IF(AND(SUM($Y$2:AQ$2)=$O$2),1,0)</f>
        <v>0</v>
      </c>
      <c r="AR1" s="131">
        <f>IF(AND(SUM($Y$2:AR$2)=$O$2),1,0)</f>
        <v>0</v>
      </c>
      <c r="AS1" s="131">
        <f>IF(AND(SUM($Y$2:AS$2)=$O$2),1,0)</f>
        <v>0</v>
      </c>
      <c r="AT1" s="131">
        <f>IF(AND(SUM($Y$2:AT$2)=$O$2),1,0)</f>
        <v>0</v>
      </c>
      <c r="AU1" s="131">
        <f>IF(AND(SUM($Y$2:AU$2)=$O$2),1,0)</f>
        <v>0</v>
      </c>
      <c r="AV1" s="131">
        <f>IF(AND(SUM($Y$2:AV$2)=$O$2),1,0)</f>
        <v>0</v>
      </c>
      <c r="AW1" s="131">
        <f>IF(AND(SUM($Y$2:AW$2)=$O$2),1,0)</f>
        <v>0</v>
      </c>
      <c r="AX1" s="131">
        <f>IF(AND(SUM($Y$2:AX$2)=$O$2),1,0)</f>
        <v>0</v>
      </c>
      <c r="AY1" s="131">
        <f>IF(AND(SUM($Y$2:AY$2)=$O$2),1,0)</f>
        <v>0</v>
      </c>
      <c r="AZ1" s="131">
        <f>IF(AND(SUM($Y$2:AZ$2)=$O$2),1,0)</f>
        <v>0</v>
      </c>
      <c r="BA1" s="131">
        <f>IF(AND(SUM($Y$2:BA$2)=$O$2),1,0)</f>
        <v>0</v>
      </c>
      <c r="BB1" s="131">
        <f>IF(AND(SUM($Y$2:BB$2)=$O$2),1,0)</f>
        <v>0</v>
      </c>
      <c r="BC1" s="131">
        <f>IF(AND(SUM($Y$2:BC$2)=$O$2),1,0)</f>
        <v>0</v>
      </c>
      <c r="BD1" s="131">
        <f>IF(AND(SUM($Y$2:BD$2)=$O$2),1,0)</f>
        <v>0</v>
      </c>
      <c r="BE1" s="131">
        <f>IF(AND(SUM($Y$2:BE$2)=$O$2),1,0)</f>
        <v>0</v>
      </c>
      <c r="BF1" s="131">
        <f>IF(AND(SUM($Y$2:BF$2)=$O$2),1,0)</f>
        <v>0</v>
      </c>
      <c r="BG1" s="131">
        <f>IF(AND(SUM($Y$2:BG$2)=$O$2),1,0)</f>
        <v>0</v>
      </c>
      <c r="BH1" s="131">
        <f>IF(AND(SUM($Y$2:BH$2)=$O$2),1,0)</f>
        <v>0</v>
      </c>
      <c r="BI1" s="131">
        <f>IF(AND(SUM($Y$2:BI$2)=$O$2),1,0)</f>
        <v>0</v>
      </c>
    </row>
    <row r="2" spans="1:61" x14ac:dyDescent="0.15">
      <c r="A2" s="220"/>
      <c r="B2" s="220"/>
      <c r="C2" s="224" t="s">
        <v>373</v>
      </c>
      <c r="D2" s="225"/>
      <c r="E2" s="225"/>
      <c r="F2" s="224"/>
      <c r="G2" s="225"/>
      <c r="H2" s="229"/>
      <c r="I2" s="221"/>
      <c r="J2" s="51" t="s">
        <v>30</v>
      </c>
      <c r="K2" s="132"/>
      <c r="L2" s="133" t="s">
        <v>22</v>
      </c>
      <c r="M2" s="54"/>
      <c r="N2" s="44" t="s">
        <v>31</v>
      </c>
      <c r="O2" s="55">
        <f>COUNTA(A$6:A$1002)-COUNTIF(O$6:O$1002,"=-")</f>
        <v>17</v>
      </c>
      <c r="P2" s="56">
        <f>COUNTA(O$6:O$1002)-COUNTIF(O$6:O$1002,"=-")</f>
        <v>0</v>
      </c>
      <c r="Q2" s="56">
        <f>O2-P2</f>
        <v>17</v>
      </c>
      <c r="R2" s="56">
        <f>COUNTIF(P$6:P$1002,"×")</f>
        <v>0</v>
      </c>
      <c r="S2" s="56">
        <f>COUNTIF(P$6:P$1002,"○")+COUNTIF(S$6:S$1002,"○")</f>
        <v>0</v>
      </c>
      <c r="T2" s="56">
        <f>O2-S2</f>
        <v>17</v>
      </c>
      <c r="U2" s="57">
        <f>P2-S2</f>
        <v>0</v>
      </c>
      <c r="X2" s="130" t="s">
        <v>32</v>
      </c>
      <c r="Y2" s="131">
        <f t="shared" ref="Y2:BI2" si="0">COUNTIF($X$6:$X$1001,Y3)</f>
        <v>0</v>
      </c>
      <c r="Z2" s="131">
        <f t="shared" si="0"/>
        <v>0</v>
      </c>
      <c r="AA2" s="131">
        <f t="shared" si="0"/>
        <v>0</v>
      </c>
      <c r="AB2" s="131">
        <f t="shared" si="0"/>
        <v>0</v>
      </c>
      <c r="AC2" s="131">
        <f t="shared" si="0"/>
        <v>0</v>
      </c>
      <c r="AD2" s="131">
        <f t="shared" si="0"/>
        <v>0</v>
      </c>
      <c r="AE2" s="131">
        <f t="shared" si="0"/>
        <v>0</v>
      </c>
      <c r="AF2" s="131">
        <f t="shared" si="0"/>
        <v>0</v>
      </c>
      <c r="AG2" s="131">
        <f t="shared" si="0"/>
        <v>0</v>
      </c>
      <c r="AH2" s="131">
        <f t="shared" si="0"/>
        <v>0</v>
      </c>
      <c r="AI2" s="131">
        <f t="shared" si="0"/>
        <v>0</v>
      </c>
      <c r="AJ2" s="131">
        <f t="shared" si="0"/>
        <v>0</v>
      </c>
      <c r="AK2" s="131">
        <f t="shared" si="0"/>
        <v>0</v>
      </c>
      <c r="AL2" s="131">
        <f t="shared" si="0"/>
        <v>0</v>
      </c>
      <c r="AM2" s="131">
        <f t="shared" si="0"/>
        <v>0</v>
      </c>
      <c r="AN2" s="131">
        <f t="shared" si="0"/>
        <v>0</v>
      </c>
      <c r="AO2" s="131">
        <f t="shared" si="0"/>
        <v>0</v>
      </c>
      <c r="AP2" s="131">
        <f t="shared" si="0"/>
        <v>0</v>
      </c>
      <c r="AQ2" s="131">
        <f t="shared" si="0"/>
        <v>0</v>
      </c>
      <c r="AR2" s="131">
        <f t="shared" si="0"/>
        <v>0</v>
      </c>
      <c r="AS2" s="131">
        <f t="shared" si="0"/>
        <v>0</v>
      </c>
      <c r="AT2" s="131">
        <f t="shared" si="0"/>
        <v>0</v>
      </c>
      <c r="AU2" s="131">
        <f t="shared" si="0"/>
        <v>0</v>
      </c>
      <c r="AV2" s="131">
        <f t="shared" si="0"/>
        <v>0</v>
      </c>
      <c r="AW2" s="131">
        <f t="shared" si="0"/>
        <v>0</v>
      </c>
      <c r="AX2" s="131">
        <f t="shared" si="0"/>
        <v>0</v>
      </c>
      <c r="AY2" s="131">
        <f t="shared" si="0"/>
        <v>0</v>
      </c>
      <c r="AZ2" s="131">
        <f t="shared" si="0"/>
        <v>0</v>
      </c>
      <c r="BA2" s="131">
        <f t="shared" si="0"/>
        <v>0</v>
      </c>
      <c r="BB2" s="131">
        <f t="shared" si="0"/>
        <v>0</v>
      </c>
      <c r="BC2" s="131">
        <f t="shared" si="0"/>
        <v>0</v>
      </c>
      <c r="BD2" s="131">
        <f t="shared" si="0"/>
        <v>0</v>
      </c>
      <c r="BE2" s="131">
        <f t="shared" si="0"/>
        <v>0</v>
      </c>
      <c r="BF2" s="131">
        <f t="shared" si="0"/>
        <v>0</v>
      </c>
      <c r="BG2" s="131">
        <f t="shared" si="0"/>
        <v>0</v>
      </c>
      <c r="BH2" s="131">
        <f t="shared" si="0"/>
        <v>0</v>
      </c>
      <c r="BI2" s="131">
        <f t="shared" si="0"/>
        <v>0</v>
      </c>
    </row>
    <row r="3" spans="1:61" x14ac:dyDescent="0.15">
      <c r="X3" s="130"/>
      <c r="Y3" s="134">
        <f>MIN(O6:O1010)</f>
        <v>0</v>
      </c>
      <c r="Z3" s="134">
        <f>Y3+1</f>
        <v>1</v>
      </c>
      <c r="AA3" s="134">
        <f t="shared" ref="AA3:BI3" si="1">Z3+1</f>
        <v>2</v>
      </c>
      <c r="AB3" s="134">
        <f t="shared" si="1"/>
        <v>3</v>
      </c>
      <c r="AC3" s="134">
        <f t="shared" si="1"/>
        <v>4</v>
      </c>
      <c r="AD3" s="134">
        <f t="shared" si="1"/>
        <v>5</v>
      </c>
      <c r="AE3" s="134">
        <f t="shared" si="1"/>
        <v>6</v>
      </c>
      <c r="AF3" s="134">
        <f t="shared" si="1"/>
        <v>7</v>
      </c>
      <c r="AG3" s="134">
        <f t="shared" si="1"/>
        <v>8</v>
      </c>
      <c r="AH3" s="134">
        <f t="shared" si="1"/>
        <v>9</v>
      </c>
      <c r="AI3" s="134">
        <f t="shared" si="1"/>
        <v>10</v>
      </c>
      <c r="AJ3" s="134">
        <f t="shared" si="1"/>
        <v>11</v>
      </c>
      <c r="AK3" s="134">
        <f t="shared" si="1"/>
        <v>12</v>
      </c>
      <c r="AL3" s="134">
        <f t="shared" si="1"/>
        <v>13</v>
      </c>
      <c r="AM3" s="134">
        <f t="shared" si="1"/>
        <v>14</v>
      </c>
      <c r="AN3" s="134">
        <f t="shared" si="1"/>
        <v>15</v>
      </c>
      <c r="AO3" s="134">
        <f t="shared" si="1"/>
        <v>16</v>
      </c>
      <c r="AP3" s="134">
        <f t="shared" si="1"/>
        <v>17</v>
      </c>
      <c r="AQ3" s="134">
        <f t="shared" si="1"/>
        <v>18</v>
      </c>
      <c r="AR3" s="134">
        <f t="shared" si="1"/>
        <v>19</v>
      </c>
      <c r="AS3" s="134">
        <f t="shared" si="1"/>
        <v>20</v>
      </c>
      <c r="AT3" s="134">
        <f t="shared" si="1"/>
        <v>21</v>
      </c>
      <c r="AU3" s="134">
        <f t="shared" si="1"/>
        <v>22</v>
      </c>
      <c r="AV3" s="134">
        <f t="shared" si="1"/>
        <v>23</v>
      </c>
      <c r="AW3" s="134">
        <f t="shared" si="1"/>
        <v>24</v>
      </c>
      <c r="AX3" s="134">
        <f t="shared" si="1"/>
        <v>25</v>
      </c>
      <c r="AY3" s="134">
        <f t="shared" si="1"/>
        <v>26</v>
      </c>
      <c r="AZ3" s="134">
        <f t="shared" si="1"/>
        <v>27</v>
      </c>
      <c r="BA3" s="134">
        <f t="shared" si="1"/>
        <v>28</v>
      </c>
      <c r="BB3" s="134">
        <f t="shared" si="1"/>
        <v>29</v>
      </c>
      <c r="BC3" s="134">
        <f t="shared" si="1"/>
        <v>30</v>
      </c>
      <c r="BD3" s="134">
        <f t="shared" si="1"/>
        <v>31</v>
      </c>
      <c r="BE3" s="134">
        <f t="shared" si="1"/>
        <v>32</v>
      </c>
      <c r="BF3" s="134">
        <f t="shared" si="1"/>
        <v>33</v>
      </c>
      <c r="BG3" s="134">
        <f t="shared" si="1"/>
        <v>34</v>
      </c>
      <c r="BH3" s="134">
        <f t="shared" si="1"/>
        <v>35</v>
      </c>
      <c r="BI3" s="134">
        <f t="shared" si="1"/>
        <v>36</v>
      </c>
    </row>
    <row r="4" spans="1:61" ht="17.25" customHeight="1" x14ac:dyDescent="0.15">
      <c r="A4" s="297" t="s">
        <v>65</v>
      </c>
      <c r="B4" s="299" t="s">
        <v>69</v>
      </c>
      <c r="C4" s="299" t="s">
        <v>39</v>
      </c>
      <c r="D4" s="299" t="s">
        <v>41</v>
      </c>
      <c r="E4" s="299" t="s">
        <v>42</v>
      </c>
      <c r="F4" s="301" t="s">
        <v>67</v>
      </c>
      <c r="G4" s="302" t="s">
        <v>33</v>
      </c>
      <c r="H4" s="303"/>
      <c r="I4" s="303"/>
      <c r="J4" s="303"/>
      <c r="K4" s="304"/>
      <c r="L4" s="302" t="s">
        <v>34</v>
      </c>
      <c r="M4" s="303"/>
      <c r="N4" s="304"/>
      <c r="O4" s="233" t="s">
        <v>35</v>
      </c>
      <c r="P4" s="233"/>
      <c r="Q4" s="233"/>
      <c r="R4" s="233" t="s">
        <v>36</v>
      </c>
      <c r="S4" s="233"/>
      <c r="T4" s="233"/>
      <c r="U4" s="233" t="s">
        <v>68</v>
      </c>
      <c r="X4" s="130" t="s">
        <v>37</v>
      </c>
      <c r="Y4" s="135" t="e">
        <f>HLOOKUP(1,Y1:BI3,3,FALSE)</f>
        <v>#N/A</v>
      </c>
    </row>
    <row r="5" spans="1:61" ht="17.25" customHeight="1" x14ac:dyDescent="0.15">
      <c r="A5" s="298"/>
      <c r="B5" s="300"/>
      <c r="C5" s="300"/>
      <c r="D5" s="300"/>
      <c r="E5" s="300"/>
      <c r="F5" s="250"/>
      <c r="G5" s="250"/>
      <c r="H5" s="246"/>
      <c r="I5" s="246"/>
      <c r="J5" s="246"/>
      <c r="K5" s="251"/>
      <c r="L5" s="250"/>
      <c r="M5" s="246"/>
      <c r="N5" s="251"/>
      <c r="O5" s="123" t="s">
        <v>38</v>
      </c>
      <c r="P5" s="123" t="s">
        <v>10</v>
      </c>
      <c r="Q5" s="123" t="s">
        <v>22</v>
      </c>
      <c r="R5" s="123" t="s">
        <v>38</v>
      </c>
      <c r="S5" s="123" t="s">
        <v>10</v>
      </c>
      <c r="T5" s="123" t="s">
        <v>22</v>
      </c>
      <c r="U5" s="238"/>
      <c r="X5" s="136"/>
    </row>
    <row r="6" spans="1:61" ht="80" customHeight="1" x14ac:dyDescent="0.15">
      <c r="A6" s="64">
        <f t="shared" ref="A6:A23" si="2">ROW()-5</f>
        <v>1</v>
      </c>
      <c r="B6" s="112" t="s">
        <v>66</v>
      </c>
      <c r="C6" s="113" t="s">
        <v>73</v>
      </c>
      <c r="D6" s="113" t="s">
        <v>122</v>
      </c>
      <c r="E6" s="113" t="s">
        <v>77</v>
      </c>
      <c r="F6" s="114" t="s">
        <v>349</v>
      </c>
      <c r="G6" s="234" t="s">
        <v>75</v>
      </c>
      <c r="H6" s="235"/>
      <c r="I6" s="235"/>
      <c r="J6" s="235"/>
      <c r="K6" s="236"/>
      <c r="L6" s="234" t="s">
        <v>421</v>
      </c>
      <c r="M6" s="235"/>
      <c r="N6" s="236"/>
      <c r="O6" s="65"/>
      <c r="P6" s="137"/>
      <c r="Q6" s="137"/>
      <c r="R6" s="65"/>
      <c r="S6" s="137"/>
      <c r="T6" s="137"/>
      <c r="U6" s="138"/>
      <c r="V6" s="139"/>
      <c r="X6" s="140" t="str">
        <f t="shared" ref="X6:X8" si="3">IF($P6="○",$O6,IF($S6="○",$R6,""))</f>
        <v/>
      </c>
    </row>
    <row r="7" spans="1:61" ht="98" customHeight="1" x14ac:dyDescent="0.15">
      <c r="A7" s="64">
        <f t="shared" si="2"/>
        <v>2</v>
      </c>
      <c r="B7" s="112" t="s">
        <v>66</v>
      </c>
      <c r="C7" s="115"/>
      <c r="D7" s="115"/>
      <c r="E7" s="113" t="s">
        <v>123</v>
      </c>
      <c r="F7" s="114" t="s">
        <v>350</v>
      </c>
      <c r="G7" s="234" t="s">
        <v>75</v>
      </c>
      <c r="H7" s="235"/>
      <c r="I7" s="235"/>
      <c r="J7" s="235"/>
      <c r="K7" s="236"/>
      <c r="L7" s="230" t="s">
        <v>361</v>
      </c>
      <c r="M7" s="230"/>
      <c r="N7" s="230"/>
      <c r="O7" s="65"/>
      <c r="P7" s="137"/>
      <c r="Q7" s="137"/>
      <c r="R7" s="65"/>
      <c r="S7" s="137"/>
      <c r="T7" s="137"/>
      <c r="U7" s="138"/>
      <c r="V7" s="139"/>
      <c r="X7" s="140" t="str">
        <f t="shared" si="3"/>
        <v/>
      </c>
    </row>
    <row r="8" spans="1:61" ht="146" customHeight="1" x14ac:dyDescent="0.15">
      <c r="A8" s="64">
        <f t="shared" si="2"/>
        <v>3</v>
      </c>
      <c r="B8" s="112" t="s">
        <v>66</v>
      </c>
      <c r="C8" s="115"/>
      <c r="D8" s="115"/>
      <c r="E8" s="113" t="s">
        <v>125</v>
      </c>
      <c r="F8" s="201" t="s">
        <v>351</v>
      </c>
      <c r="G8" s="234" t="s">
        <v>75</v>
      </c>
      <c r="H8" s="235"/>
      <c r="I8" s="235"/>
      <c r="J8" s="235"/>
      <c r="K8" s="236"/>
      <c r="L8" s="234" t="s">
        <v>362</v>
      </c>
      <c r="M8" s="235"/>
      <c r="N8" s="236"/>
      <c r="O8" s="65"/>
      <c r="P8" s="137"/>
      <c r="Q8" s="137"/>
      <c r="R8" s="65"/>
      <c r="S8" s="137"/>
      <c r="T8" s="137"/>
      <c r="U8" s="138"/>
      <c r="V8" s="139"/>
      <c r="X8" s="140" t="str">
        <f t="shared" si="3"/>
        <v/>
      </c>
    </row>
    <row r="9" spans="1:61" ht="142" customHeight="1" x14ac:dyDescent="0.15">
      <c r="A9" s="64">
        <f t="shared" si="2"/>
        <v>4</v>
      </c>
      <c r="B9" s="112"/>
      <c r="C9" s="115"/>
      <c r="D9" s="115"/>
      <c r="E9" s="113" t="s">
        <v>144</v>
      </c>
      <c r="F9" s="124" t="s">
        <v>352</v>
      </c>
      <c r="G9" s="234" t="s">
        <v>75</v>
      </c>
      <c r="H9" s="235"/>
      <c r="I9" s="235"/>
      <c r="J9" s="235"/>
      <c r="K9" s="236"/>
      <c r="L9" s="234" t="s">
        <v>363</v>
      </c>
      <c r="M9" s="235"/>
      <c r="N9" s="236"/>
      <c r="O9" s="65"/>
      <c r="P9" s="137"/>
      <c r="Q9" s="137"/>
      <c r="R9" s="65"/>
      <c r="S9" s="137"/>
      <c r="T9" s="137"/>
      <c r="U9" s="138"/>
      <c r="V9" s="139"/>
      <c r="X9" s="140"/>
    </row>
    <row r="10" spans="1:61" ht="95" customHeight="1" x14ac:dyDescent="0.15">
      <c r="A10" s="64">
        <f t="shared" si="2"/>
        <v>5</v>
      </c>
      <c r="B10" s="112"/>
      <c r="C10" s="115"/>
      <c r="D10" s="126" t="s">
        <v>126</v>
      </c>
      <c r="E10" s="129" t="s">
        <v>124</v>
      </c>
      <c r="F10" s="127" t="s">
        <v>372</v>
      </c>
      <c r="G10" s="234" t="s">
        <v>75</v>
      </c>
      <c r="H10" s="235"/>
      <c r="I10" s="235"/>
      <c r="J10" s="235"/>
      <c r="K10" s="236"/>
      <c r="L10" s="230" t="s">
        <v>127</v>
      </c>
      <c r="M10" s="230"/>
      <c r="N10" s="230"/>
      <c r="O10" s="65"/>
      <c r="P10" s="137"/>
      <c r="Q10" s="137"/>
      <c r="R10" s="65"/>
      <c r="S10" s="137"/>
      <c r="T10" s="137"/>
      <c r="U10" s="138"/>
      <c r="V10" s="139"/>
      <c r="X10" s="140"/>
    </row>
    <row r="11" spans="1:61" ht="95" customHeight="1" x14ac:dyDescent="0.15">
      <c r="A11" s="64"/>
      <c r="B11" s="112"/>
      <c r="C11" s="115"/>
      <c r="D11" s="115"/>
      <c r="E11" s="129" t="s">
        <v>378</v>
      </c>
      <c r="F11" s="127" t="s">
        <v>379</v>
      </c>
      <c r="G11" s="234" t="s">
        <v>75</v>
      </c>
      <c r="H11" s="235"/>
      <c r="I11" s="235"/>
      <c r="J11" s="235"/>
      <c r="K11" s="236"/>
      <c r="L11" s="230" t="s">
        <v>127</v>
      </c>
      <c r="M11" s="230"/>
      <c r="N11" s="230"/>
      <c r="O11" s="65"/>
      <c r="P11" s="137"/>
      <c r="Q11" s="137"/>
      <c r="R11" s="65"/>
      <c r="S11" s="137"/>
      <c r="T11" s="137"/>
      <c r="U11" s="138"/>
      <c r="V11" s="139"/>
      <c r="X11" s="140"/>
    </row>
    <row r="12" spans="1:61" ht="80" customHeight="1" x14ac:dyDescent="0.15">
      <c r="A12" s="64">
        <f t="shared" si="2"/>
        <v>7</v>
      </c>
      <c r="B12" s="112"/>
      <c r="C12" s="115"/>
      <c r="D12" s="115"/>
      <c r="E12" s="125" t="s">
        <v>128</v>
      </c>
      <c r="F12" s="128" t="s">
        <v>353</v>
      </c>
      <c r="G12" s="234" t="s">
        <v>75</v>
      </c>
      <c r="H12" s="235"/>
      <c r="I12" s="235"/>
      <c r="J12" s="235"/>
      <c r="K12" s="236"/>
      <c r="L12" s="230" t="s">
        <v>129</v>
      </c>
      <c r="M12" s="230"/>
      <c r="N12" s="230"/>
      <c r="O12" s="65"/>
      <c r="P12" s="137"/>
      <c r="Q12" s="137"/>
      <c r="R12" s="65"/>
      <c r="S12" s="137"/>
      <c r="T12" s="137"/>
      <c r="U12" s="138"/>
      <c r="V12" s="139"/>
      <c r="X12" s="140"/>
    </row>
    <row r="13" spans="1:61" ht="80" customHeight="1" x14ac:dyDescent="0.15">
      <c r="A13" s="64">
        <f t="shared" si="2"/>
        <v>8</v>
      </c>
      <c r="B13" s="112"/>
      <c r="C13" s="115"/>
      <c r="D13" s="115"/>
      <c r="E13" s="125" t="s">
        <v>130</v>
      </c>
      <c r="F13" s="149" t="s">
        <v>354</v>
      </c>
      <c r="G13" s="234" t="s">
        <v>75</v>
      </c>
      <c r="H13" s="235"/>
      <c r="I13" s="235"/>
      <c r="J13" s="235"/>
      <c r="K13" s="236"/>
      <c r="L13" s="230" t="s">
        <v>131</v>
      </c>
      <c r="M13" s="230"/>
      <c r="N13" s="230"/>
      <c r="O13" s="65"/>
      <c r="P13" s="137"/>
      <c r="Q13" s="137"/>
      <c r="R13" s="65"/>
      <c r="S13" s="137"/>
      <c r="T13" s="137"/>
      <c r="U13" s="138"/>
      <c r="V13" s="139"/>
      <c r="X13" s="140"/>
    </row>
    <row r="14" spans="1:61" ht="80" customHeight="1" x14ac:dyDescent="0.15">
      <c r="A14" s="64">
        <f t="shared" si="2"/>
        <v>9</v>
      </c>
      <c r="B14" s="112"/>
      <c r="C14" s="115"/>
      <c r="D14" s="115"/>
      <c r="E14" s="149" t="s">
        <v>132</v>
      </c>
      <c r="F14" s="150" t="s">
        <v>355</v>
      </c>
      <c r="G14" s="234" t="s">
        <v>75</v>
      </c>
      <c r="H14" s="235"/>
      <c r="I14" s="235"/>
      <c r="J14" s="235"/>
      <c r="K14" s="236"/>
      <c r="L14" s="308" t="s">
        <v>145</v>
      </c>
      <c r="M14" s="309"/>
      <c r="N14" s="310"/>
      <c r="O14" s="65"/>
      <c r="P14" s="137"/>
      <c r="Q14" s="137"/>
      <c r="R14" s="65"/>
      <c r="S14" s="137"/>
      <c r="T14" s="137"/>
      <c r="U14" s="138"/>
      <c r="V14" s="139"/>
      <c r="X14" s="140"/>
    </row>
    <row r="15" spans="1:61" ht="80" customHeight="1" x14ac:dyDescent="0.15">
      <c r="A15" s="64">
        <f t="shared" si="2"/>
        <v>10</v>
      </c>
      <c r="B15" s="112"/>
      <c r="C15" s="115"/>
      <c r="D15" s="115"/>
      <c r="E15" s="149" t="s">
        <v>133</v>
      </c>
      <c r="F15" s="150" t="s">
        <v>356</v>
      </c>
      <c r="G15" s="234" t="s">
        <v>75</v>
      </c>
      <c r="H15" s="235"/>
      <c r="I15" s="235"/>
      <c r="J15" s="235"/>
      <c r="K15" s="236"/>
      <c r="L15" s="308" t="s">
        <v>146</v>
      </c>
      <c r="M15" s="309" t="s">
        <v>135</v>
      </c>
      <c r="N15" s="310" t="s">
        <v>135</v>
      </c>
      <c r="O15" s="65"/>
      <c r="P15" s="137"/>
      <c r="Q15" s="137"/>
      <c r="R15" s="65"/>
      <c r="S15" s="137"/>
      <c r="T15" s="137"/>
      <c r="U15" s="138"/>
      <c r="V15" s="139"/>
      <c r="X15" s="140"/>
    </row>
    <row r="16" spans="1:61" ht="80" customHeight="1" x14ac:dyDescent="0.15">
      <c r="A16" s="64">
        <f t="shared" si="2"/>
        <v>11</v>
      </c>
      <c r="B16" s="112"/>
      <c r="C16" s="115"/>
      <c r="D16" s="115"/>
      <c r="E16" s="149" t="s">
        <v>134</v>
      </c>
      <c r="F16" s="150" t="s">
        <v>357</v>
      </c>
      <c r="G16" s="234" t="s">
        <v>75</v>
      </c>
      <c r="H16" s="235"/>
      <c r="I16" s="235"/>
      <c r="J16" s="235"/>
      <c r="K16" s="236"/>
      <c r="L16" s="308" t="s">
        <v>147</v>
      </c>
      <c r="M16" s="309" t="s">
        <v>136</v>
      </c>
      <c r="N16" s="310" t="s">
        <v>136</v>
      </c>
      <c r="O16" s="65"/>
      <c r="P16" s="137"/>
      <c r="Q16" s="137"/>
      <c r="R16" s="65"/>
      <c r="S16" s="137"/>
      <c r="T16" s="137"/>
      <c r="U16" s="138"/>
      <c r="V16" s="139"/>
      <c r="X16" s="140"/>
    </row>
    <row r="17" spans="1:24" ht="80" customHeight="1" x14ac:dyDescent="0.15">
      <c r="A17" s="64">
        <f t="shared" si="2"/>
        <v>12</v>
      </c>
      <c r="B17" s="112"/>
      <c r="C17" s="115"/>
      <c r="D17" s="115"/>
      <c r="E17" s="113" t="s">
        <v>137</v>
      </c>
      <c r="F17" s="151" t="s">
        <v>358</v>
      </c>
      <c r="G17" s="234" t="s">
        <v>75</v>
      </c>
      <c r="H17" s="235"/>
      <c r="I17" s="235"/>
      <c r="J17" s="235"/>
      <c r="K17" s="236"/>
      <c r="L17" s="230" t="s">
        <v>129</v>
      </c>
      <c r="M17" s="230"/>
      <c r="N17" s="230"/>
      <c r="O17" s="65"/>
      <c r="P17" s="137"/>
      <c r="Q17" s="137"/>
      <c r="R17" s="65"/>
      <c r="S17" s="137"/>
      <c r="T17" s="137"/>
      <c r="U17" s="138"/>
      <c r="V17" s="139"/>
      <c r="X17" s="140"/>
    </row>
    <row r="18" spans="1:24" ht="80" customHeight="1" x14ac:dyDescent="0.15">
      <c r="A18" s="64">
        <f t="shared" si="2"/>
        <v>13</v>
      </c>
      <c r="B18" s="112"/>
      <c r="C18" s="115"/>
      <c r="D18" s="115"/>
      <c r="E18" s="113" t="s">
        <v>139</v>
      </c>
      <c r="F18" s="151" t="s">
        <v>359</v>
      </c>
      <c r="G18" s="234" t="s">
        <v>75</v>
      </c>
      <c r="H18" s="235"/>
      <c r="I18" s="235"/>
      <c r="J18" s="235"/>
      <c r="K18" s="236"/>
      <c r="L18" s="230" t="s">
        <v>129</v>
      </c>
      <c r="M18" s="230"/>
      <c r="N18" s="230"/>
      <c r="O18" s="65"/>
      <c r="P18" s="137"/>
      <c r="Q18" s="137"/>
      <c r="R18" s="65"/>
      <c r="S18" s="137"/>
      <c r="T18" s="137"/>
      <c r="U18" s="138"/>
      <c r="V18" s="139"/>
      <c r="X18" s="140"/>
    </row>
    <row r="19" spans="1:24" ht="80" customHeight="1" x14ac:dyDescent="0.15">
      <c r="A19" s="64">
        <f t="shared" si="2"/>
        <v>14</v>
      </c>
      <c r="B19" s="112"/>
      <c r="C19" s="115"/>
      <c r="D19" s="115"/>
      <c r="E19" s="113" t="s">
        <v>140</v>
      </c>
      <c r="F19" s="151" t="s">
        <v>360</v>
      </c>
      <c r="G19" s="234" t="s">
        <v>75</v>
      </c>
      <c r="H19" s="235"/>
      <c r="I19" s="235"/>
      <c r="J19" s="235"/>
      <c r="K19" s="236"/>
      <c r="L19" s="230" t="s">
        <v>131</v>
      </c>
      <c r="M19" s="230"/>
      <c r="N19" s="230"/>
      <c r="O19" s="65"/>
      <c r="P19" s="137"/>
      <c r="Q19" s="137"/>
      <c r="R19" s="65"/>
      <c r="S19" s="137"/>
      <c r="T19" s="137"/>
      <c r="U19" s="138"/>
      <c r="V19" s="139"/>
      <c r="X19" s="140"/>
    </row>
    <row r="20" spans="1:24" ht="80" customHeight="1" x14ac:dyDescent="0.15">
      <c r="A20" s="64">
        <f t="shared" si="2"/>
        <v>15</v>
      </c>
      <c r="B20" s="112"/>
      <c r="C20" s="115"/>
      <c r="D20" s="115"/>
      <c r="E20" s="113" t="s">
        <v>141</v>
      </c>
      <c r="F20" s="151" t="s">
        <v>334</v>
      </c>
      <c r="G20" s="234" t="s">
        <v>75</v>
      </c>
      <c r="H20" s="235"/>
      <c r="I20" s="235"/>
      <c r="J20" s="235"/>
      <c r="K20" s="236"/>
      <c r="L20" s="308" t="s">
        <v>145</v>
      </c>
      <c r="M20" s="309"/>
      <c r="N20" s="310"/>
      <c r="O20" s="65"/>
      <c r="P20" s="137"/>
      <c r="Q20" s="137"/>
      <c r="R20" s="65"/>
      <c r="S20" s="137"/>
      <c r="T20" s="137"/>
      <c r="U20" s="138"/>
      <c r="V20" s="139"/>
      <c r="X20" s="140"/>
    </row>
    <row r="21" spans="1:24" ht="80" customHeight="1" x14ac:dyDescent="0.15">
      <c r="A21" s="64">
        <f t="shared" si="2"/>
        <v>16</v>
      </c>
      <c r="B21" s="112"/>
      <c r="C21" s="115"/>
      <c r="D21" s="115"/>
      <c r="E21" s="113" t="s">
        <v>142</v>
      </c>
      <c r="F21" s="151" t="s">
        <v>332</v>
      </c>
      <c r="G21" s="234" t="s">
        <v>75</v>
      </c>
      <c r="H21" s="235"/>
      <c r="I21" s="235"/>
      <c r="J21" s="235"/>
      <c r="K21" s="236"/>
      <c r="L21" s="308" t="s">
        <v>146</v>
      </c>
      <c r="M21" s="309" t="s">
        <v>135</v>
      </c>
      <c r="N21" s="310" t="s">
        <v>135</v>
      </c>
      <c r="O21" s="65"/>
      <c r="P21" s="137"/>
      <c r="Q21" s="137"/>
      <c r="R21" s="65"/>
      <c r="S21" s="137"/>
      <c r="T21" s="137"/>
      <c r="U21" s="138"/>
      <c r="V21" s="139"/>
      <c r="X21" s="140"/>
    </row>
    <row r="22" spans="1:24" ht="80" customHeight="1" x14ac:dyDescent="0.15">
      <c r="A22" s="64">
        <f t="shared" si="2"/>
        <v>17</v>
      </c>
      <c r="B22" s="112"/>
      <c r="C22" s="115"/>
      <c r="D22" s="115"/>
      <c r="E22" s="129" t="s">
        <v>138</v>
      </c>
      <c r="F22" s="151" t="s">
        <v>335</v>
      </c>
      <c r="G22" s="234" t="s">
        <v>75</v>
      </c>
      <c r="H22" s="235"/>
      <c r="I22" s="235"/>
      <c r="J22" s="235"/>
      <c r="K22" s="236"/>
      <c r="L22" s="308" t="s">
        <v>147</v>
      </c>
      <c r="M22" s="309" t="s">
        <v>136</v>
      </c>
      <c r="N22" s="310" t="s">
        <v>136</v>
      </c>
      <c r="O22" s="65"/>
      <c r="P22" s="137"/>
      <c r="Q22" s="137"/>
      <c r="R22" s="65"/>
      <c r="S22" s="137"/>
      <c r="T22" s="137"/>
      <c r="U22" s="138"/>
      <c r="V22" s="139"/>
      <c r="X22" s="140"/>
    </row>
    <row r="23" spans="1:24" ht="80" customHeight="1" x14ac:dyDescent="0.15">
      <c r="A23" s="64">
        <f t="shared" si="2"/>
        <v>18</v>
      </c>
      <c r="B23" s="112"/>
      <c r="C23" s="115"/>
      <c r="D23" s="115"/>
      <c r="E23" s="129" t="s">
        <v>143</v>
      </c>
      <c r="F23" s="151" t="s">
        <v>336</v>
      </c>
      <c r="G23" s="234" t="s">
        <v>75</v>
      </c>
      <c r="H23" s="235"/>
      <c r="I23" s="235"/>
      <c r="J23" s="235"/>
      <c r="K23" s="236"/>
      <c r="L23" s="308" t="s">
        <v>147</v>
      </c>
      <c r="M23" s="309" t="s">
        <v>136</v>
      </c>
      <c r="N23" s="310" t="s">
        <v>136</v>
      </c>
      <c r="O23" s="65"/>
      <c r="P23" s="137"/>
      <c r="Q23" s="137"/>
      <c r="R23" s="65"/>
      <c r="S23" s="137"/>
      <c r="T23" s="137"/>
      <c r="U23" s="138"/>
      <c r="V23" s="139"/>
      <c r="X23" s="140"/>
    </row>
    <row r="24" spans="1:24" ht="20" customHeight="1" x14ac:dyDescent="0.15">
      <c r="A24" s="70"/>
      <c r="B24" s="141"/>
      <c r="C24" s="141"/>
      <c r="D24" s="141"/>
      <c r="E24" s="141"/>
      <c r="F24" s="142"/>
      <c r="G24" s="266"/>
      <c r="H24" s="267"/>
      <c r="I24" s="267"/>
      <c r="J24" s="267"/>
      <c r="K24" s="268"/>
      <c r="L24" s="305"/>
      <c r="M24" s="306"/>
      <c r="N24" s="307"/>
      <c r="O24" s="143"/>
      <c r="P24" s="144"/>
      <c r="Q24" s="144"/>
      <c r="R24" s="145"/>
      <c r="S24" s="146"/>
      <c r="T24" s="146"/>
      <c r="U24" s="147"/>
      <c r="V24" s="139"/>
      <c r="X24" s="140"/>
    </row>
    <row r="27" spans="1:24" x14ac:dyDescent="0.15">
      <c r="O27" s="148"/>
    </row>
    <row r="28" spans="1:24" x14ac:dyDescent="0.15">
      <c r="O28" s="148"/>
    </row>
    <row r="29" spans="1:24" x14ac:dyDescent="0.15">
      <c r="O29" s="148"/>
    </row>
    <row r="30" spans="1:24" x14ac:dyDescent="0.15">
      <c r="O30" s="148"/>
    </row>
    <row r="31" spans="1:24" x14ac:dyDescent="0.15">
      <c r="O31" s="148"/>
    </row>
    <row r="32" spans="1:24" x14ac:dyDescent="0.15">
      <c r="O32" s="148"/>
    </row>
    <row r="33" spans="15:15" x14ac:dyDescent="0.15">
      <c r="O33" s="148"/>
    </row>
    <row r="34" spans="15:15" x14ac:dyDescent="0.15">
      <c r="O34" s="148"/>
    </row>
    <row r="37" spans="15:15" x14ac:dyDescent="0.15">
      <c r="O37" s="148"/>
    </row>
  </sheetData>
  <sheetProtection selectLockedCells="1" selectUnlockedCells="1"/>
  <mergeCells count="55">
    <mergeCell ref="G20:K20"/>
    <mergeCell ref="L20:N20"/>
    <mergeCell ref="L21:N21"/>
    <mergeCell ref="G21:K21"/>
    <mergeCell ref="L13:N13"/>
    <mergeCell ref="L14:N14"/>
    <mergeCell ref="L15:N15"/>
    <mergeCell ref="L16:N16"/>
    <mergeCell ref="L17:N17"/>
    <mergeCell ref="L18:N18"/>
    <mergeCell ref="L19:N19"/>
    <mergeCell ref="G18:K18"/>
    <mergeCell ref="G12:K12"/>
    <mergeCell ref="L12:N12"/>
    <mergeCell ref="G11:K11"/>
    <mergeCell ref="L11:N11"/>
    <mergeCell ref="G24:K24"/>
    <mergeCell ref="L24:N24"/>
    <mergeCell ref="G13:K13"/>
    <mergeCell ref="G14:K14"/>
    <mergeCell ref="G15:K15"/>
    <mergeCell ref="G16:K16"/>
    <mergeCell ref="G17:K17"/>
    <mergeCell ref="G22:K22"/>
    <mergeCell ref="L22:N22"/>
    <mergeCell ref="G23:K23"/>
    <mergeCell ref="L23:N23"/>
    <mergeCell ref="G19:K19"/>
    <mergeCell ref="G8:K8"/>
    <mergeCell ref="L8:N8"/>
    <mergeCell ref="G9:K9"/>
    <mergeCell ref="L9:N9"/>
    <mergeCell ref="G10:K10"/>
    <mergeCell ref="L10:N10"/>
    <mergeCell ref="G6:K6"/>
    <mergeCell ref="L6:N6"/>
    <mergeCell ref="G4:K5"/>
    <mergeCell ref="L4:N5"/>
    <mergeCell ref="G7:K7"/>
    <mergeCell ref="L7:N7"/>
    <mergeCell ref="O4:Q4"/>
    <mergeCell ref="R4:T4"/>
    <mergeCell ref="U4:U5"/>
    <mergeCell ref="A4:A5"/>
    <mergeCell ref="B4:B5"/>
    <mergeCell ref="C4:C5"/>
    <mergeCell ref="D4:D5"/>
    <mergeCell ref="E4:E5"/>
    <mergeCell ref="F4:F5"/>
    <mergeCell ref="A1:B2"/>
    <mergeCell ref="C1:E1"/>
    <mergeCell ref="F1:H1"/>
    <mergeCell ref="I1:I2"/>
    <mergeCell ref="C2:E2"/>
    <mergeCell ref="F2:H2"/>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20" t="s">
        <v>18</v>
      </c>
      <c r="B1" s="220"/>
      <c r="C1" s="222" t="s">
        <v>19</v>
      </c>
      <c r="D1" s="223"/>
      <c r="E1" s="223"/>
      <c r="F1" s="226"/>
      <c r="G1" s="227"/>
      <c r="H1" s="228"/>
      <c r="I1" s="221"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20"/>
      <c r="B2" s="220"/>
      <c r="C2" s="311" t="s">
        <v>99</v>
      </c>
      <c r="D2" s="312"/>
      <c r="E2" s="312"/>
      <c r="F2" s="311"/>
      <c r="G2" s="312"/>
      <c r="H2" s="313"/>
      <c r="I2" s="22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39" t="s">
        <v>65</v>
      </c>
      <c r="B4" s="299" t="s">
        <v>69</v>
      </c>
      <c r="C4" s="299" t="s">
        <v>39</v>
      </c>
      <c r="D4" s="299" t="s">
        <v>41</v>
      </c>
      <c r="E4" s="299" t="s">
        <v>42</v>
      </c>
      <c r="F4" s="301" t="s">
        <v>67</v>
      </c>
      <c r="G4" s="302" t="s">
        <v>33</v>
      </c>
      <c r="H4" s="303"/>
      <c r="I4" s="303"/>
      <c r="J4" s="303"/>
      <c r="K4" s="304"/>
      <c r="L4" s="302" t="s">
        <v>34</v>
      </c>
      <c r="M4" s="303"/>
      <c r="N4" s="304"/>
      <c r="O4" s="233" t="s">
        <v>35</v>
      </c>
      <c r="P4" s="233"/>
      <c r="Q4" s="233"/>
      <c r="R4" s="233" t="s">
        <v>36</v>
      </c>
      <c r="S4" s="233"/>
      <c r="T4" s="233"/>
      <c r="U4" s="233" t="s">
        <v>68</v>
      </c>
      <c r="X4" s="49" t="s">
        <v>37</v>
      </c>
      <c r="Y4" s="61">
        <f>HLOOKUP(1,Y1:BI3,3,FALSE)</f>
        <v>43060</v>
      </c>
    </row>
    <row r="5" spans="1:61" ht="17.25" customHeight="1" x14ac:dyDescent="0.15">
      <c r="A5" s="240"/>
      <c r="B5" s="300"/>
      <c r="C5" s="300"/>
      <c r="D5" s="300"/>
      <c r="E5" s="300"/>
      <c r="F5" s="250"/>
      <c r="G5" s="250"/>
      <c r="H5" s="246"/>
      <c r="I5" s="246"/>
      <c r="J5" s="246"/>
      <c r="K5" s="251"/>
      <c r="L5" s="250"/>
      <c r="M5" s="246"/>
      <c r="N5" s="251"/>
      <c r="O5" s="62" t="s">
        <v>38</v>
      </c>
      <c r="P5" s="62" t="s">
        <v>10</v>
      </c>
      <c r="Q5" s="62" t="s">
        <v>22</v>
      </c>
      <c r="R5" s="62" t="s">
        <v>38</v>
      </c>
      <c r="S5" s="62" t="s">
        <v>10</v>
      </c>
      <c r="T5" s="62" t="s">
        <v>22</v>
      </c>
      <c r="U5" s="238"/>
      <c r="X5" s="63"/>
    </row>
    <row r="6" spans="1:61" ht="80" customHeight="1" x14ac:dyDescent="0.15">
      <c r="A6" s="64">
        <f>ROW()-5</f>
        <v>1</v>
      </c>
      <c r="B6" s="112" t="s">
        <v>66</v>
      </c>
      <c r="C6" s="113" t="s">
        <v>72</v>
      </c>
      <c r="D6" s="113"/>
      <c r="E6" s="113"/>
      <c r="F6" s="117" t="s">
        <v>70</v>
      </c>
      <c r="G6" s="234" t="s">
        <v>71</v>
      </c>
      <c r="H6" s="235"/>
      <c r="I6" s="235"/>
      <c r="J6" s="235"/>
      <c r="K6" s="236"/>
      <c r="L6" s="230" t="s">
        <v>100</v>
      </c>
      <c r="M6" s="230"/>
      <c r="N6" s="230"/>
      <c r="O6" s="65">
        <v>43060</v>
      </c>
      <c r="P6" s="66" t="s">
        <v>114</v>
      </c>
      <c r="Q6" s="66" t="s">
        <v>115</v>
      </c>
      <c r="R6" s="65"/>
      <c r="S6" s="66"/>
      <c r="T6" s="66"/>
      <c r="U6" s="67"/>
      <c r="V6" s="68"/>
      <c r="X6" s="69">
        <f t="shared" ref="X6:X14" si="2">IF($P6="○",$O6,IF($S6="○",$R6,""))</f>
        <v>43060</v>
      </c>
    </row>
    <row r="7" spans="1:61" ht="80" customHeight="1" x14ac:dyDescent="0.15">
      <c r="A7" s="64">
        <f t="shared" ref="A7:A14" si="3">ROW()-5</f>
        <v>2</v>
      </c>
      <c r="B7" s="112" t="s">
        <v>66</v>
      </c>
      <c r="C7" s="113" t="s">
        <v>73</v>
      </c>
      <c r="D7" s="113" t="s">
        <v>74</v>
      </c>
      <c r="E7" s="113" t="s">
        <v>77</v>
      </c>
      <c r="F7" s="114" t="s">
        <v>76</v>
      </c>
      <c r="G7" s="234" t="s">
        <v>75</v>
      </c>
      <c r="H7" s="235"/>
      <c r="I7" s="235"/>
      <c r="J7" s="235"/>
      <c r="K7" s="236"/>
      <c r="L7" s="230" t="s">
        <v>104</v>
      </c>
      <c r="M7" s="230"/>
      <c r="N7" s="230"/>
      <c r="O7" s="65">
        <v>43060</v>
      </c>
      <c r="P7" s="66" t="s">
        <v>114</v>
      </c>
      <c r="Q7" s="66" t="s">
        <v>115</v>
      </c>
      <c r="R7" s="65"/>
      <c r="S7" s="66"/>
      <c r="T7" s="66"/>
      <c r="U7" s="67"/>
      <c r="V7" s="68"/>
      <c r="X7" s="69">
        <f t="shared" si="2"/>
        <v>43060</v>
      </c>
    </row>
    <row r="8" spans="1:61" ht="80" customHeight="1" x14ac:dyDescent="0.15">
      <c r="A8" s="64">
        <f t="shared" si="3"/>
        <v>3</v>
      </c>
      <c r="B8" s="112" t="s">
        <v>66</v>
      </c>
      <c r="C8" s="115"/>
      <c r="D8" s="115"/>
      <c r="E8" s="113" t="s">
        <v>78</v>
      </c>
      <c r="F8" s="114" t="s">
        <v>111</v>
      </c>
      <c r="G8" s="234" t="s">
        <v>75</v>
      </c>
      <c r="H8" s="235"/>
      <c r="I8" s="235"/>
      <c r="J8" s="235"/>
      <c r="K8" s="236"/>
      <c r="L8" s="230" t="s">
        <v>104</v>
      </c>
      <c r="M8" s="230"/>
      <c r="N8" s="230"/>
      <c r="O8" s="65">
        <v>43060</v>
      </c>
      <c r="P8" s="66" t="s">
        <v>114</v>
      </c>
      <c r="Q8" s="66" t="s">
        <v>115</v>
      </c>
      <c r="R8" s="65"/>
      <c r="S8" s="66"/>
      <c r="T8" s="66"/>
      <c r="U8" s="67"/>
      <c r="V8" s="68"/>
      <c r="X8" s="69">
        <f t="shared" si="2"/>
        <v>43060</v>
      </c>
    </row>
    <row r="9" spans="1:61" ht="80" customHeight="1" x14ac:dyDescent="0.15">
      <c r="A9" s="64">
        <f t="shared" si="3"/>
        <v>4</v>
      </c>
      <c r="B9" s="112" t="s">
        <v>66</v>
      </c>
      <c r="C9" s="115"/>
      <c r="D9" s="115"/>
      <c r="E9" s="113" t="s">
        <v>79</v>
      </c>
      <c r="F9" s="114" t="s">
        <v>112</v>
      </c>
      <c r="G9" s="234" t="s">
        <v>75</v>
      </c>
      <c r="H9" s="235"/>
      <c r="I9" s="235"/>
      <c r="J9" s="235"/>
      <c r="K9" s="236"/>
      <c r="L9" s="230" t="s">
        <v>104</v>
      </c>
      <c r="M9" s="230"/>
      <c r="N9" s="230"/>
      <c r="O9" s="65">
        <v>43060</v>
      </c>
      <c r="P9" s="66" t="s">
        <v>114</v>
      </c>
      <c r="Q9" s="66" t="s">
        <v>115</v>
      </c>
      <c r="R9" s="65"/>
      <c r="S9" s="66"/>
      <c r="T9" s="66"/>
      <c r="U9" s="67"/>
      <c r="V9" s="68"/>
      <c r="X9" s="69">
        <f t="shared" si="2"/>
        <v>43060</v>
      </c>
    </row>
    <row r="10" spans="1:61" ht="80" customHeight="1" x14ac:dyDescent="0.15">
      <c r="A10" s="64">
        <f t="shared" si="3"/>
        <v>5</v>
      </c>
      <c r="B10" s="112" t="s">
        <v>66</v>
      </c>
      <c r="C10" s="115"/>
      <c r="D10" s="115"/>
      <c r="E10" s="113" t="s">
        <v>79</v>
      </c>
      <c r="F10" s="114" t="s">
        <v>113</v>
      </c>
      <c r="G10" s="234" t="s">
        <v>75</v>
      </c>
      <c r="H10" s="235"/>
      <c r="I10" s="235"/>
      <c r="J10" s="235"/>
      <c r="K10" s="236"/>
      <c r="L10" s="230" t="s">
        <v>104</v>
      </c>
      <c r="M10" s="230"/>
      <c r="N10" s="230"/>
      <c r="O10" s="65">
        <v>43060</v>
      </c>
      <c r="P10" s="66" t="s">
        <v>114</v>
      </c>
      <c r="Q10" s="66" t="s">
        <v>115</v>
      </c>
      <c r="R10" s="65"/>
      <c r="S10" s="66"/>
      <c r="T10" s="66"/>
      <c r="U10" s="67"/>
      <c r="V10" s="68"/>
      <c r="X10" s="69">
        <f t="shared" si="2"/>
        <v>43060</v>
      </c>
    </row>
    <row r="11" spans="1:61" ht="80" customHeight="1" x14ac:dyDescent="0.15">
      <c r="A11" s="64">
        <f t="shared" si="3"/>
        <v>6</v>
      </c>
      <c r="B11" s="112" t="s">
        <v>66</v>
      </c>
      <c r="C11" s="115"/>
      <c r="D11" s="113" t="s">
        <v>80</v>
      </c>
      <c r="E11" s="113" t="s">
        <v>86</v>
      </c>
      <c r="F11" s="114" t="s">
        <v>81</v>
      </c>
      <c r="G11" s="254" t="s">
        <v>75</v>
      </c>
      <c r="H11" s="255"/>
      <c r="I11" s="255"/>
      <c r="J11" s="255"/>
      <c r="K11" s="256"/>
      <c r="L11" s="230" t="s">
        <v>101</v>
      </c>
      <c r="M11" s="230"/>
      <c r="N11" s="230"/>
      <c r="O11" s="65">
        <v>43060</v>
      </c>
      <c r="P11" s="66" t="s">
        <v>114</v>
      </c>
      <c r="Q11" s="66" t="s">
        <v>115</v>
      </c>
      <c r="R11" s="65"/>
      <c r="S11" s="66"/>
      <c r="T11" s="66"/>
      <c r="U11" s="67"/>
      <c r="V11" s="68"/>
      <c r="X11" s="69">
        <f t="shared" si="2"/>
        <v>43060</v>
      </c>
    </row>
    <row r="12" spans="1:61" ht="80" customHeight="1" x14ac:dyDescent="0.15">
      <c r="A12" s="64">
        <f t="shared" si="3"/>
        <v>7</v>
      </c>
      <c r="B12" s="112" t="s">
        <v>66</v>
      </c>
      <c r="C12" s="115"/>
      <c r="D12" s="115"/>
      <c r="E12" s="115"/>
      <c r="F12" s="116"/>
      <c r="G12" s="254" t="s">
        <v>82</v>
      </c>
      <c r="H12" s="255"/>
      <c r="I12" s="255"/>
      <c r="J12" s="255"/>
      <c r="K12" s="256"/>
      <c r="L12" s="230" t="s">
        <v>103</v>
      </c>
      <c r="M12" s="230"/>
      <c r="N12" s="230"/>
      <c r="O12" s="65">
        <v>43060</v>
      </c>
      <c r="P12" s="66" t="s">
        <v>114</v>
      </c>
      <c r="Q12" s="66" t="s">
        <v>115</v>
      </c>
      <c r="R12" s="65"/>
      <c r="S12" s="66"/>
      <c r="T12" s="66"/>
      <c r="U12" s="67"/>
      <c r="V12" s="68"/>
      <c r="X12" s="69">
        <f t="shared" si="2"/>
        <v>43060</v>
      </c>
    </row>
    <row r="13" spans="1:61" ht="110" customHeight="1" x14ac:dyDescent="0.15">
      <c r="A13" s="64">
        <f t="shared" si="3"/>
        <v>8</v>
      </c>
      <c r="B13" s="112" t="s">
        <v>66</v>
      </c>
      <c r="C13" s="115"/>
      <c r="D13" s="115"/>
      <c r="E13" s="113" t="s">
        <v>93</v>
      </c>
      <c r="F13" s="114" t="s">
        <v>81</v>
      </c>
      <c r="G13" s="234" t="s">
        <v>105</v>
      </c>
      <c r="H13" s="235"/>
      <c r="I13" s="235"/>
      <c r="J13" s="235"/>
      <c r="K13" s="236"/>
      <c r="L13" s="230" t="s">
        <v>106</v>
      </c>
      <c r="M13" s="230"/>
      <c r="N13" s="230"/>
      <c r="O13" s="65">
        <v>43060</v>
      </c>
      <c r="P13" s="66" t="s">
        <v>114</v>
      </c>
      <c r="Q13" s="66" t="s">
        <v>115</v>
      </c>
      <c r="R13" s="65"/>
      <c r="S13" s="66"/>
      <c r="T13" s="66"/>
      <c r="U13" s="67"/>
      <c r="V13" s="68"/>
      <c r="X13" s="69">
        <f t="shared" si="2"/>
        <v>43060</v>
      </c>
    </row>
    <row r="14" spans="1:61" ht="80" customHeight="1" x14ac:dyDescent="0.15">
      <c r="A14" s="64">
        <f t="shared" si="3"/>
        <v>9</v>
      </c>
      <c r="B14" s="112" t="s">
        <v>66</v>
      </c>
      <c r="C14" s="113" t="s">
        <v>95</v>
      </c>
      <c r="D14" s="113"/>
      <c r="E14" s="113"/>
      <c r="F14" s="117" t="s">
        <v>96</v>
      </c>
      <c r="G14" s="254" t="s">
        <v>97</v>
      </c>
      <c r="H14" s="255"/>
      <c r="I14" s="255"/>
      <c r="J14" s="255"/>
      <c r="K14" s="256"/>
      <c r="L14" s="230" t="s">
        <v>116</v>
      </c>
      <c r="M14" s="230"/>
      <c r="N14" s="230"/>
      <c r="O14" s="65">
        <v>43060</v>
      </c>
      <c r="P14" s="66" t="s">
        <v>114</v>
      </c>
      <c r="Q14" s="66" t="s">
        <v>115</v>
      </c>
      <c r="R14" s="65"/>
      <c r="S14" s="66"/>
      <c r="T14" s="66"/>
      <c r="U14" s="67"/>
      <c r="V14" s="68"/>
      <c r="X14" s="69">
        <f t="shared" si="2"/>
        <v>43060</v>
      </c>
    </row>
    <row r="15" spans="1:61" ht="20" customHeight="1" x14ac:dyDescent="0.15">
      <c r="A15" s="70"/>
      <c r="B15" s="71"/>
      <c r="C15" s="72"/>
      <c r="D15" s="72"/>
      <c r="E15" s="72"/>
      <c r="F15" s="73"/>
      <c r="G15" s="314"/>
      <c r="H15" s="315"/>
      <c r="I15" s="315"/>
      <c r="J15" s="315"/>
      <c r="K15" s="316"/>
      <c r="L15" s="317"/>
      <c r="M15" s="318"/>
      <c r="N15" s="319"/>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G14:K14"/>
    <mergeCell ref="L14:N14"/>
    <mergeCell ref="G9:K9"/>
    <mergeCell ref="L9:N9"/>
    <mergeCell ref="G15:K15"/>
    <mergeCell ref="L15:N15"/>
    <mergeCell ref="G13:K13"/>
    <mergeCell ref="L13:N13"/>
    <mergeCell ref="L12:N12"/>
    <mergeCell ref="G12:K12"/>
    <mergeCell ref="G11:K11"/>
    <mergeCell ref="L11:N11"/>
    <mergeCell ref="O4:Q4"/>
    <mergeCell ref="G10:K10"/>
    <mergeCell ref="L10:N10"/>
    <mergeCell ref="R4:T4"/>
    <mergeCell ref="U4:U5"/>
    <mergeCell ref="G8:K8"/>
    <mergeCell ref="L8:N8"/>
    <mergeCell ref="G6:K6"/>
    <mergeCell ref="L6:N6"/>
    <mergeCell ref="G7:K7"/>
    <mergeCell ref="L7:N7"/>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20" t="s">
        <v>18</v>
      </c>
      <c r="B1" s="220"/>
      <c r="C1" s="222" t="s">
        <v>19</v>
      </c>
      <c r="D1" s="223"/>
      <c r="E1" s="223"/>
      <c r="F1" s="226"/>
      <c r="G1" s="227"/>
      <c r="H1" s="228"/>
      <c r="I1" s="221" t="s">
        <v>20</v>
      </c>
      <c r="J1" s="41" t="s">
        <v>21</v>
      </c>
      <c r="K1" s="42">
        <v>43060</v>
      </c>
      <c r="L1" s="41" t="s">
        <v>22</v>
      </c>
      <c r="M1" s="43" t="s">
        <v>16</v>
      </c>
      <c r="N1" s="44" t="s">
        <v>23</v>
      </c>
      <c r="O1" s="45" t="s">
        <v>8</v>
      </c>
      <c r="P1" s="46" t="s">
        <v>24</v>
      </c>
      <c r="Q1" s="46" t="s">
        <v>9</v>
      </c>
      <c r="R1" s="46" t="s">
        <v>25</v>
      </c>
      <c r="S1" s="46" t="s">
        <v>26</v>
      </c>
      <c r="T1" s="46" t="s">
        <v>27</v>
      </c>
      <c r="U1" s="47" t="s">
        <v>28</v>
      </c>
      <c r="X1" s="181" t="s">
        <v>29</v>
      </c>
      <c r="Y1" s="182">
        <f>IF(AND(SUM($Y$2:Y$2)=$O$2),1,0)</f>
        <v>1</v>
      </c>
      <c r="Z1" s="182">
        <f>IF(AND(SUM($Y$2:Z$2)=$O$2),1,0)</f>
        <v>1</v>
      </c>
      <c r="AA1" s="182">
        <f>IF(AND(SUM($Y$2:AA$2)=$O$2),1,0)</f>
        <v>1</v>
      </c>
      <c r="AB1" s="182">
        <f>IF(AND(SUM($Y$2:AB$2)=$O$2),1,0)</f>
        <v>1</v>
      </c>
      <c r="AC1" s="182">
        <f>IF(AND(SUM($Y$2:AC$2)=$O$2),1,0)</f>
        <v>1</v>
      </c>
      <c r="AD1" s="182">
        <f>IF(AND(SUM($Y$2:AD$2)=$O$2),1,0)</f>
        <v>1</v>
      </c>
      <c r="AE1" s="182">
        <f>IF(AND(SUM($Y$2:AE$2)=$O$2),1,0)</f>
        <v>1</v>
      </c>
      <c r="AF1" s="182">
        <f>IF(AND(SUM($Y$2:AF$2)=$O$2),1,0)</f>
        <v>1</v>
      </c>
      <c r="AG1" s="182">
        <f>IF(AND(SUM($Y$2:AG$2)=$O$2),1,0)</f>
        <v>1</v>
      </c>
      <c r="AH1" s="182">
        <f>IF(AND(SUM($Y$2:AH$2)=$O$2),1,0)</f>
        <v>1</v>
      </c>
      <c r="AI1" s="182">
        <f>IF(AND(SUM($Y$2:AI$2)=$O$2),1,0)</f>
        <v>1</v>
      </c>
      <c r="AJ1" s="182">
        <f>IF(AND(SUM($Y$2:AJ$2)=$O$2),1,0)</f>
        <v>1</v>
      </c>
      <c r="AK1" s="182">
        <f>IF(AND(SUM($Y$2:AK$2)=$O$2),1,0)</f>
        <v>1</v>
      </c>
      <c r="AL1" s="182">
        <f>IF(AND(SUM($Y$2:AL$2)=$O$2),1,0)</f>
        <v>1</v>
      </c>
      <c r="AM1" s="182">
        <f>IF(AND(SUM($Y$2:AM$2)=$O$2),1,0)</f>
        <v>1</v>
      </c>
      <c r="AN1" s="182">
        <f>IF(AND(SUM($Y$2:AN$2)=$O$2),1,0)</f>
        <v>1</v>
      </c>
      <c r="AO1" s="182">
        <f>IF(AND(SUM($Y$2:AO$2)=$O$2),1,0)</f>
        <v>1</v>
      </c>
      <c r="AP1" s="182">
        <f>IF(AND(SUM($Y$2:AP$2)=$O$2),1,0)</f>
        <v>1</v>
      </c>
      <c r="AQ1" s="182">
        <f>IF(AND(SUM($Y$2:AQ$2)=$O$2),1,0)</f>
        <v>1</v>
      </c>
      <c r="AR1" s="182">
        <f>IF(AND(SUM($Y$2:AR$2)=$O$2),1,0)</f>
        <v>1</v>
      </c>
      <c r="AS1" s="182">
        <f>IF(AND(SUM($Y$2:AS$2)=$O$2),1,0)</f>
        <v>1</v>
      </c>
      <c r="AT1" s="182">
        <f>IF(AND(SUM($Y$2:AT$2)=$O$2),1,0)</f>
        <v>1</v>
      </c>
      <c r="AU1" s="182">
        <f>IF(AND(SUM($Y$2:AU$2)=$O$2),1,0)</f>
        <v>1</v>
      </c>
      <c r="AV1" s="182">
        <f>IF(AND(SUM($Y$2:AV$2)=$O$2),1,0)</f>
        <v>1</v>
      </c>
      <c r="AW1" s="182">
        <f>IF(AND(SUM($Y$2:AW$2)=$O$2),1,0)</f>
        <v>1</v>
      </c>
      <c r="AX1" s="182">
        <f>IF(AND(SUM($Y$2:AX$2)=$O$2),1,0)</f>
        <v>1</v>
      </c>
      <c r="AY1" s="182">
        <f>IF(AND(SUM($Y$2:AY$2)=$O$2),1,0)</f>
        <v>1</v>
      </c>
      <c r="AZ1" s="182">
        <f>IF(AND(SUM($Y$2:AZ$2)=$O$2),1,0)</f>
        <v>1</v>
      </c>
      <c r="BA1" s="182">
        <f>IF(AND(SUM($Y$2:BA$2)=$O$2),1,0)</f>
        <v>1</v>
      </c>
      <c r="BB1" s="182">
        <f>IF(AND(SUM($Y$2:BB$2)=$O$2),1,0)</f>
        <v>1</v>
      </c>
      <c r="BC1" s="182">
        <f>IF(AND(SUM($Y$2:BC$2)=$O$2),1,0)</f>
        <v>1</v>
      </c>
      <c r="BD1" s="182">
        <f>IF(AND(SUM($Y$2:BD$2)=$O$2),1,0)</f>
        <v>1</v>
      </c>
      <c r="BE1" s="182">
        <f>IF(AND(SUM($Y$2:BE$2)=$O$2),1,0)</f>
        <v>1</v>
      </c>
      <c r="BF1" s="182">
        <f>IF(AND(SUM($Y$2:BF$2)=$O$2),1,0)</f>
        <v>1</v>
      </c>
      <c r="BG1" s="182">
        <f>IF(AND(SUM($Y$2:BG$2)=$O$2),1,0)</f>
        <v>1</v>
      </c>
      <c r="BH1" s="182">
        <f>IF(AND(SUM($Y$2:BH$2)=$O$2),1,0)</f>
        <v>1</v>
      </c>
      <c r="BI1" s="182">
        <f>IF(AND(SUM($Y$2:BI$2)=$O$2),1,0)</f>
        <v>1</v>
      </c>
    </row>
    <row r="2" spans="1:61" ht="15" x14ac:dyDescent="0.15">
      <c r="A2" s="220"/>
      <c r="B2" s="220"/>
      <c r="C2" s="311" t="s">
        <v>280</v>
      </c>
      <c r="D2" s="312"/>
      <c r="E2" s="312"/>
      <c r="F2" s="311"/>
      <c r="G2" s="312"/>
      <c r="H2" s="313"/>
      <c r="I2" s="22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1" t="s">
        <v>32</v>
      </c>
      <c r="Y2" s="182">
        <f t="shared" ref="Y2:BI2" si="0">COUNTIF($X$6:$X$992,Y3)</f>
        <v>9</v>
      </c>
      <c r="Z2" s="182">
        <f t="shared" si="0"/>
        <v>0</v>
      </c>
      <c r="AA2" s="182">
        <f t="shared" si="0"/>
        <v>0</v>
      </c>
      <c r="AB2" s="182">
        <f t="shared" si="0"/>
        <v>0</v>
      </c>
      <c r="AC2" s="182">
        <f t="shared" si="0"/>
        <v>0</v>
      </c>
      <c r="AD2" s="182">
        <f t="shared" si="0"/>
        <v>0</v>
      </c>
      <c r="AE2" s="182">
        <f t="shared" si="0"/>
        <v>0</v>
      </c>
      <c r="AF2" s="182">
        <f t="shared" si="0"/>
        <v>0</v>
      </c>
      <c r="AG2" s="182">
        <f t="shared" si="0"/>
        <v>0</v>
      </c>
      <c r="AH2" s="182">
        <f t="shared" si="0"/>
        <v>0</v>
      </c>
      <c r="AI2" s="182">
        <f t="shared" si="0"/>
        <v>0</v>
      </c>
      <c r="AJ2" s="182">
        <f t="shared" si="0"/>
        <v>0</v>
      </c>
      <c r="AK2" s="182">
        <f t="shared" si="0"/>
        <v>0</v>
      </c>
      <c r="AL2" s="182">
        <f t="shared" si="0"/>
        <v>0</v>
      </c>
      <c r="AM2" s="182">
        <f t="shared" si="0"/>
        <v>0</v>
      </c>
      <c r="AN2" s="182">
        <f t="shared" si="0"/>
        <v>0</v>
      </c>
      <c r="AO2" s="182">
        <f t="shared" si="0"/>
        <v>0</v>
      </c>
      <c r="AP2" s="182">
        <f t="shared" si="0"/>
        <v>0</v>
      </c>
      <c r="AQ2" s="182">
        <f t="shared" si="0"/>
        <v>0</v>
      </c>
      <c r="AR2" s="182">
        <f t="shared" si="0"/>
        <v>0</v>
      </c>
      <c r="AS2" s="182">
        <f t="shared" si="0"/>
        <v>0</v>
      </c>
      <c r="AT2" s="182">
        <f t="shared" si="0"/>
        <v>0</v>
      </c>
      <c r="AU2" s="182">
        <f t="shared" si="0"/>
        <v>0</v>
      </c>
      <c r="AV2" s="182">
        <f t="shared" si="0"/>
        <v>0</v>
      </c>
      <c r="AW2" s="182">
        <f t="shared" si="0"/>
        <v>0</v>
      </c>
      <c r="AX2" s="182">
        <f t="shared" si="0"/>
        <v>0</v>
      </c>
      <c r="AY2" s="182">
        <f t="shared" si="0"/>
        <v>0</v>
      </c>
      <c r="AZ2" s="182">
        <f t="shared" si="0"/>
        <v>0</v>
      </c>
      <c r="BA2" s="182">
        <f t="shared" si="0"/>
        <v>0</v>
      </c>
      <c r="BB2" s="182">
        <f t="shared" si="0"/>
        <v>0</v>
      </c>
      <c r="BC2" s="182">
        <f t="shared" si="0"/>
        <v>0</v>
      </c>
      <c r="BD2" s="182">
        <f t="shared" si="0"/>
        <v>0</v>
      </c>
      <c r="BE2" s="182">
        <f t="shared" si="0"/>
        <v>0</v>
      </c>
      <c r="BF2" s="182">
        <f t="shared" si="0"/>
        <v>0</v>
      </c>
      <c r="BG2" s="182">
        <f t="shared" si="0"/>
        <v>0</v>
      </c>
      <c r="BH2" s="182">
        <f t="shared" si="0"/>
        <v>0</v>
      </c>
      <c r="BI2" s="182">
        <f t="shared" si="0"/>
        <v>0</v>
      </c>
    </row>
    <row r="3" spans="1:61" x14ac:dyDescent="0.15">
      <c r="A3" s="58"/>
      <c r="B3" s="58"/>
      <c r="C3" s="59"/>
      <c r="D3" s="59"/>
      <c r="E3" s="59"/>
      <c r="F3" s="59"/>
      <c r="H3" s="59"/>
      <c r="I3" s="59"/>
      <c r="J3" s="59"/>
      <c r="K3" s="59"/>
      <c r="L3" s="59"/>
      <c r="M3" s="59"/>
      <c r="N3" s="59"/>
      <c r="O3" s="59"/>
      <c r="P3" s="59"/>
      <c r="Q3" s="59"/>
      <c r="R3" s="59"/>
      <c r="S3" s="59"/>
      <c r="T3" s="59"/>
      <c r="U3" s="59"/>
      <c r="X3" s="181"/>
      <c r="Y3" s="183">
        <f>MIN(O6:O992)</f>
        <v>43060</v>
      </c>
      <c r="Z3" s="183">
        <f>Y3+1</f>
        <v>43061</v>
      </c>
      <c r="AA3" s="183">
        <f t="shared" ref="AA3:BI3" si="1">Z3+1</f>
        <v>43062</v>
      </c>
      <c r="AB3" s="183">
        <f t="shared" si="1"/>
        <v>43063</v>
      </c>
      <c r="AC3" s="183">
        <f t="shared" si="1"/>
        <v>43064</v>
      </c>
      <c r="AD3" s="183">
        <f t="shared" si="1"/>
        <v>43065</v>
      </c>
      <c r="AE3" s="183">
        <f t="shared" si="1"/>
        <v>43066</v>
      </c>
      <c r="AF3" s="183">
        <f t="shared" si="1"/>
        <v>43067</v>
      </c>
      <c r="AG3" s="183">
        <f t="shared" si="1"/>
        <v>43068</v>
      </c>
      <c r="AH3" s="183">
        <f t="shared" si="1"/>
        <v>43069</v>
      </c>
      <c r="AI3" s="183">
        <f t="shared" si="1"/>
        <v>43070</v>
      </c>
      <c r="AJ3" s="183">
        <f t="shared" si="1"/>
        <v>43071</v>
      </c>
      <c r="AK3" s="183">
        <f t="shared" si="1"/>
        <v>43072</v>
      </c>
      <c r="AL3" s="183">
        <f t="shared" si="1"/>
        <v>43073</v>
      </c>
      <c r="AM3" s="183">
        <f t="shared" si="1"/>
        <v>43074</v>
      </c>
      <c r="AN3" s="183">
        <f t="shared" si="1"/>
        <v>43075</v>
      </c>
      <c r="AO3" s="183">
        <f t="shared" si="1"/>
        <v>43076</v>
      </c>
      <c r="AP3" s="183">
        <f t="shared" si="1"/>
        <v>43077</v>
      </c>
      <c r="AQ3" s="183">
        <f t="shared" si="1"/>
        <v>43078</v>
      </c>
      <c r="AR3" s="183">
        <f t="shared" si="1"/>
        <v>43079</v>
      </c>
      <c r="AS3" s="183">
        <f t="shared" si="1"/>
        <v>43080</v>
      </c>
      <c r="AT3" s="183">
        <f t="shared" si="1"/>
        <v>43081</v>
      </c>
      <c r="AU3" s="183">
        <f t="shared" si="1"/>
        <v>43082</v>
      </c>
      <c r="AV3" s="183">
        <f t="shared" si="1"/>
        <v>43083</v>
      </c>
      <c r="AW3" s="183">
        <f t="shared" si="1"/>
        <v>43084</v>
      </c>
      <c r="AX3" s="183">
        <f t="shared" si="1"/>
        <v>43085</v>
      </c>
      <c r="AY3" s="183">
        <f t="shared" si="1"/>
        <v>43086</v>
      </c>
      <c r="AZ3" s="183">
        <f t="shared" si="1"/>
        <v>43087</v>
      </c>
      <c r="BA3" s="183">
        <f t="shared" si="1"/>
        <v>43088</v>
      </c>
      <c r="BB3" s="183">
        <f t="shared" si="1"/>
        <v>43089</v>
      </c>
      <c r="BC3" s="183">
        <f t="shared" si="1"/>
        <v>43090</v>
      </c>
      <c r="BD3" s="183">
        <f t="shared" si="1"/>
        <v>43091</v>
      </c>
      <c r="BE3" s="183">
        <f t="shared" si="1"/>
        <v>43092</v>
      </c>
      <c r="BF3" s="183">
        <f t="shared" si="1"/>
        <v>43093</v>
      </c>
      <c r="BG3" s="183">
        <f t="shared" si="1"/>
        <v>43094</v>
      </c>
      <c r="BH3" s="183">
        <f t="shared" si="1"/>
        <v>43095</v>
      </c>
      <c r="BI3" s="183">
        <f t="shared" si="1"/>
        <v>43096</v>
      </c>
    </row>
    <row r="4" spans="1:61" x14ac:dyDescent="0.15">
      <c r="A4" s="239" t="s">
        <v>65</v>
      </c>
      <c r="B4" s="299" t="s">
        <v>69</v>
      </c>
      <c r="C4" s="299" t="s">
        <v>39</v>
      </c>
      <c r="D4" s="299" t="s">
        <v>41</v>
      </c>
      <c r="E4" s="299" t="s">
        <v>42</v>
      </c>
      <c r="F4" s="301" t="s">
        <v>67</v>
      </c>
      <c r="G4" s="302" t="s">
        <v>33</v>
      </c>
      <c r="H4" s="303"/>
      <c r="I4" s="303"/>
      <c r="J4" s="303"/>
      <c r="K4" s="304"/>
      <c r="L4" s="302" t="s">
        <v>34</v>
      </c>
      <c r="M4" s="303"/>
      <c r="N4" s="304"/>
      <c r="O4" s="233" t="s">
        <v>35</v>
      </c>
      <c r="P4" s="233"/>
      <c r="Q4" s="233"/>
      <c r="R4" s="233" t="s">
        <v>36</v>
      </c>
      <c r="S4" s="233"/>
      <c r="T4" s="233"/>
      <c r="U4" s="233" t="s">
        <v>68</v>
      </c>
      <c r="X4" s="181" t="s">
        <v>37</v>
      </c>
      <c r="Y4" s="184">
        <f>HLOOKUP(1,Y1:BI3,3,FALSE)</f>
        <v>43060</v>
      </c>
    </row>
    <row r="5" spans="1:61" x14ac:dyDescent="0.15">
      <c r="A5" s="240"/>
      <c r="B5" s="300"/>
      <c r="C5" s="300"/>
      <c r="D5" s="300"/>
      <c r="E5" s="300"/>
      <c r="F5" s="250"/>
      <c r="G5" s="250"/>
      <c r="H5" s="246"/>
      <c r="I5" s="246"/>
      <c r="J5" s="246"/>
      <c r="K5" s="251"/>
      <c r="L5" s="250"/>
      <c r="M5" s="246"/>
      <c r="N5" s="251"/>
      <c r="O5" s="123" t="s">
        <v>38</v>
      </c>
      <c r="P5" s="123" t="s">
        <v>10</v>
      </c>
      <c r="Q5" s="123" t="s">
        <v>22</v>
      </c>
      <c r="R5" s="123" t="s">
        <v>38</v>
      </c>
      <c r="S5" s="123" t="s">
        <v>10</v>
      </c>
      <c r="T5" s="123" t="s">
        <v>22</v>
      </c>
      <c r="U5" s="238"/>
      <c r="X5" s="63"/>
    </row>
    <row r="6" spans="1:61" x14ac:dyDescent="0.15">
      <c r="A6" s="64">
        <f>ROW()-5</f>
        <v>1</v>
      </c>
      <c r="B6" s="112" t="s">
        <v>66</v>
      </c>
      <c r="C6" s="113" t="s">
        <v>72</v>
      </c>
      <c r="D6" s="113"/>
      <c r="E6" s="113"/>
      <c r="F6" s="117" t="s">
        <v>70</v>
      </c>
      <c r="G6" s="234" t="s">
        <v>71</v>
      </c>
      <c r="H6" s="235"/>
      <c r="I6" s="235"/>
      <c r="J6" s="235"/>
      <c r="K6" s="236"/>
      <c r="L6" s="230" t="s">
        <v>281</v>
      </c>
      <c r="M6" s="230"/>
      <c r="N6" s="230"/>
      <c r="O6" s="65">
        <v>43060</v>
      </c>
      <c r="P6" s="66" t="s">
        <v>282</v>
      </c>
      <c r="Q6" s="66" t="s">
        <v>16</v>
      </c>
      <c r="R6" s="65"/>
      <c r="S6" s="66"/>
      <c r="T6" s="66"/>
      <c r="U6" s="67"/>
      <c r="V6" s="68"/>
      <c r="X6" s="69">
        <f t="shared" ref="X6:X14" si="2">IF($P6="○",$O6,IF($S6="○",$R6,""))</f>
        <v>43060</v>
      </c>
    </row>
    <row r="7" spans="1:61" x14ac:dyDescent="0.15">
      <c r="A7" s="64">
        <f t="shared" ref="A7:A14" si="3">ROW()-5</f>
        <v>2</v>
      </c>
      <c r="B7" s="112" t="s">
        <v>66</v>
      </c>
      <c r="C7" s="113" t="s">
        <v>73</v>
      </c>
      <c r="D7" s="113" t="s">
        <v>74</v>
      </c>
      <c r="E7" s="113" t="s">
        <v>77</v>
      </c>
      <c r="F7" s="114" t="s">
        <v>76</v>
      </c>
      <c r="G7" s="234" t="s">
        <v>75</v>
      </c>
      <c r="H7" s="235"/>
      <c r="I7" s="235"/>
      <c r="J7" s="235"/>
      <c r="K7" s="236"/>
      <c r="L7" s="230" t="s">
        <v>283</v>
      </c>
      <c r="M7" s="230"/>
      <c r="N7" s="230"/>
      <c r="O7" s="65">
        <v>43060</v>
      </c>
      <c r="P7" s="66" t="s">
        <v>284</v>
      </c>
      <c r="Q7" s="66" t="s">
        <v>16</v>
      </c>
      <c r="R7" s="65"/>
      <c r="S7" s="66"/>
      <c r="T7" s="66"/>
      <c r="U7" s="67"/>
      <c r="V7" s="68"/>
      <c r="X7" s="69">
        <f t="shared" si="2"/>
        <v>43060</v>
      </c>
    </row>
    <row r="8" spans="1:61" ht="39" x14ac:dyDescent="0.15">
      <c r="A8" s="64">
        <f t="shared" si="3"/>
        <v>3</v>
      </c>
      <c r="B8" s="112" t="s">
        <v>66</v>
      </c>
      <c r="C8" s="115"/>
      <c r="D8" s="115"/>
      <c r="E8" s="113" t="s">
        <v>78</v>
      </c>
      <c r="F8" s="114" t="s">
        <v>285</v>
      </c>
      <c r="G8" s="234" t="s">
        <v>75</v>
      </c>
      <c r="H8" s="235"/>
      <c r="I8" s="235"/>
      <c r="J8" s="235"/>
      <c r="K8" s="236"/>
      <c r="L8" s="230" t="s">
        <v>283</v>
      </c>
      <c r="M8" s="230"/>
      <c r="N8" s="230"/>
      <c r="O8" s="65">
        <v>43060</v>
      </c>
      <c r="P8" s="66" t="s">
        <v>284</v>
      </c>
      <c r="Q8" s="66" t="s">
        <v>16</v>
      </c>
      <c r="R8" s="65"/>
      <c r="S8" s="66"/>
      <c r="T8" s="66"/>
      <c r="U8" s="67"/>
      <c r="V8" s="68"/>
      <c r="X8" s="69">
        <f t="shared" si="2"/>
        <v>43060</v>
      </c>
    </row>
    <row r="9" spans="1:61" ht="52" x14ac:dyDescent="0.15">
      <c r="A9" s="64">
        <f t="shared" si="3"/>
        <v>4</v>
      </c>
      <c r="B9" s="112" t="s">
        <v>286</v>
      </c>
      <c r="C9" s="115"/>
      <c r="D9" s="115"/>
      <c r="E9" s="113" t="s">
        <v>79</v>
      </c>
      <c r="F9" s="114" t="s">
        <v>287</v>
      </c>
      <c r="G9" s="234" t="s">
        <v>75</v>
      </c>
      <c r="H9" s="235"/>
      <c r="I9" s="235"/>
      <c r="J9" s="235"/>
      <c r="K9" s="236"/>
      <c r="L9" s="230" t="s">
        <v>288</v>
      </c>
      <c r="M9" s="230"/>
      <c r="N9" s="230"/>
      <c r="O9" s="65">
        <v>43060</v>
      </c>
      <c r="P9" s="66" t="s">
        <v>289</v>
      </c>
      <c r="Q9" s="66" t="s">
        <v>16</v>
      </c>
      <c r="R9" s="65"/>
      <c r="S9" s="66"/>
      <c r="T9" s="66"/>
      <c r="U9" s="67"/>
      <c r="V9" s="68"/>
      <c r="X9" s="69">
        <f t="shared" si="2"/>
        <v>43060</v>
      </c>
    </row>
    <row r="10" spans="1:61" ht="52" x14ac:dyDescent="0.15">
      <c r="A10" s="64">
        <f t="shared" si="3"/>
        <v>5</v>
      </c>
      <c r="B10" s="112" t="s">
        <v>290</v>
      </c>
      <c r="C10" s="115"/>
      <c r="D10" s="115"/>
      <c r="E10" s="113" t="s">
        <v>79</v>
      </c>
      <c r="F10" s="114" t="s">
        <v>292</v>
      </c>
      <c r="G10" s="234" t="s">
        <v>75</v>
      </c>
      <c r="H10" s="235"/>
      <c r="I10" s="235"/>
      <c r="J10" s="235"/>
      <c r="K10" s="236"/>
      <c r="L10" s="230" t="s">
        <v>293</v>
      </c>
      <c r="M10" s="230"/>
      <c r="N10" s="230"/>
      <c r="O10" s="65">
        <v>43060</v>
      </c>
      <c r="P10" s="66" t="s">
        <v>294</v>
      </c>
      <c r="Q10" s="66" t="s">
        <v>16</v>
      </c>
      <c r="R10" s="65"/>
      <c r="S10" s="66"/>
      <c r="T10" s="66"/>
      <c r="U10" s="67"/>
      <c r="V10" s="68"/>
      <c r="X10" s="69">
        <f t="shared" si="2"/>
        <v>43060</v>
      </c>
    </row>
    <row r="11" spans="1:61" ht="39" x14ac:dyDescent="0.15">
      <c r="A11" s="64">
        <f t="shared" si="3"/>
        <v>6</v>
      </c>
      <c r="B11" s="112" t="s">
        <v>290</v>
      </c>
      <c r="C11" s="115"/>
      <c r="D11" s="113" t="s">
        <v>80</v>
      </c>
      <c r="E11" s="113" t="s">
        <v>86</v>
      </c>
      <c r="F11" s="114" t="s">
        <v>295</v>
      </c>
      <c r="G11" s="254" t="s">
        <v>75</v>
      </c>
      <c r="H11" s="255"/>
      <c r="I11" s="255"/>
      <c r="J11" s="255"/>
      <c r="K11" s="256"/>
      <c r="L11" s="230" t="s">
        <v>296</v>
      </c>
      <c r="M11" s="230"/>
      <c r="N11" s="230"/>
      <c r="O11" s="65">
        <v>43060</v>
      </c>
      <c r="P11" s="66" t="s">
        <v>294</v>
      </c>
      <c r="Q11" s="66" t="s">
        <v>16</v>
      </c>
      <c r="R11" s="65"/>
      <c r="S11" s="66"/>
      <c r="T11" s="66"/>
      <c r="U11" s="67"/>
      <c r="V11" s="68"/>
      <c r="X11" s="69">
        <f t="shared" si="2"/>
        <v>43060</v>
      </c>
    </row>
    <row r="12" spans="1:61" x14ac:dyDescent="0.15">
      <c r="A12" s="64">
        <f t="shared" si="3"/>
        <v>7</v>
      </c>
      <c r="B12" s="112" t="s">
        <v>290</v>
      </c>
      <c r="C12" s="115"/>
      <c r="D12" s="115"/>
      <c r="E12" s="115"/>
      <c r="F12" s="116"/>
      <c r="G12" s="254" t="s">
        <v>82</v>
      </c>
      <c r="H12" s="255"/>
      <c r="I12" s="255"/>
      <c r="J12" s="255"/>
      <c r="K12" s="256"/>
      <c r="L12" s="230" t="s">
        <v>297</v>
      </c>
      <c r="M12" s="230"/>
      <c r="N12" s="230"/>
      <c r="O12" s="65">
        <v>43060</v>
      </c>
      <c r="P12" s="66" t="s">
        <v>294</v>
      </c>
      <c r="Q12" s="66" t="s">
        <v>16</v>
      </c>
      <c r="R12" s="65"/>
      <c r="S12" s="66"/>
      <c r="T12" s="66"/>
      <c r="U12" s="67"/>
      <c r="V12" s="68"/>
      <c r="X12" s="69">
        <f t="shared" si="2"/>
        <v>43060</v>
      </c>
    </row>
    <row r="13" spans="1:61" ht="52" x14ac:dyDescent="0.15">
      <c r="A13" s="64">
        <f t="shared" si="3"/>
        <v>8</v>
      </c>
      <c r="B13" s="112" t="s">
        <v>298</v>
      </c>
      <c r="C13" s="115"/>
      <c r="D13" s="115"/>
      <c r="E13" s="113" t="s">
        <v>93</v>
      </c>
      <c r="F13" s="114" t="s">
        <v>299</v>
      </c>
      <c r="G13" s="234" t="s">
        <v>105</v>
      </c>
      <c r="H13" s="235"/>
      <c r="I13" s="235"/>
      <c r="J13" s="235"/>
      <c r="K13" s="236"/>
      <c r="L13" s="230" t="s">
        <v>300</v>
      </c>
      <c r="M13" s="230"/>
      <c r="N13" s="230"/>
      <c r="O13" s="65">
        <v>43060</v>
      </c>
      <c r="P13" s="66" t="s">
        <v>301</v>
      </c>
      <c r="Q13" s="66" t="s">
        <v>16</v>
      </c>
      <c r="R13" s="65"/>
      <c r="S13" s="66"/>
      <c r="T13" s="66"/>
      <c r="U13" s="67"/>
      <c r="V13" s="68"/>
      <c r="X13" s="69">
        <f t="shared" si="2"/>
        <v>43060</v>
      </c>
    </row>
    <row r="14" spans="1:61" x14ac:dyDescent="0.15">
      <c r="A14" s="64">
        <f t="shared" si="3"/>
        <v>9</v>
      </c>
      <c r="B14" s="112" t="s">
        <v>66</v>
      </c>
      <c r="C14" s="113" t="s">
        <v>95</v>
      </c>
      <c r="D14" s="113"/>
      <c r="E14" s="113"/>
      <c r="F14" s="117" t="s">
        <v>96</v>
      </c>
      <c r="G14" s="254" t="s">
        <v>97</v>
      </c>
      <c r="H14" s="255"/>
      <c r="I14" s="255"/>
      <c r="J14" s="255"/>
      <c r="K14" s="256"/>
      <c r="L14" s="230" t="s">
        <v>302</v>
      </c>
      <c r="M14" s="230"/>
      <c r="N14" s="230"/>
      <c r="O14" s="65">
        <v>43060</v>
      </c>
      <c r="P14" s="66" t="s">
        <v>284</v>
      </c>
      <c r="Q14" s="66" t="s">
        <v>16</v>
      </c>
      <c r="R14" s="65"/>
      <c r="S14" s="66"/>
      <c r="T14" s="66"/>
      <c r="U14" s="67"/>
      <c r="V14" s="68"/>
      <c r="X14" s="69">
        <f t="shared" si="2"/>
        <v>43060</v>
      </c>
    </row>
    <row r="15" spans="1:61" x14ac:dyDescent="0.15">
      <c r="A15" s="70"/>
      <c r="B15" s="71"/>
      <c r="C15" s="72"/>
      <c r="D15" s="72"/>
      <c r="E15" s="72"/>
      <c r="F15" s="73"/>
      <c r="G15" s="314"/>
      <c r="H15" s="315"/>
      <c r="I15" s="315"/>
      <c r="J15" s="315"/>
      <c r="K15" s="316"/>
      <c r="L15" s="317"/>
      <c r="M15" s="318"/>
      <c r="N15" s="31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20" t="s">
        <v>18</v>
      </c>
      <c r="B1" s="220"/>
      <c r="C1" s="222" t="s">
        <v>19</v>
      </c>
      <c r="D1" s="223"/>
      <c r="E1" s="223"/>
      <c r="F1" s="226"/>
      <c r="G1" s="227"/>
      <c r="H1" s="228"/>
      <c r="I1" s="221" t="s">
        <v>20</v>
      </c>
      <c r="J1" s="41" t="s">
        <v>21</v>
      </c>
      <c r="K1" s="42">
        <v>43060</v>
      </c>
      <c r="L1" s="41" t="s">
        <v>22</v>
      </c>
      <c r="M1" s="43" t="s">
        <v>16</v>
      </c>
      <c r="N1" s="44" t="s">
        <v>23</v>
      </c>
      <c r="O1" s="45" t="s">
        <v>8</v>
      </c>
      <c r="P1" s="46" t="s">
        <v>24</v>
      </c>
      <c r="Q1" s="46" t="s">
        <v>9</v>
      </c>
      <c r="R1" s="46" t="s">
        <v>25</v>
      </c>
      <c r="S1" s="46" t="s">
        <v>26</v>
      </c>
      <c r="T1" s="46" t="s">
        <v>27</v>
      </c>
      <c r="U1" s="47" t="s">
        <v>28</v>
      </c>
      <c r="X1" s="181" t="s">
        <v>29</v>
      </c>
      <c r="Y1" s="182">
        <f>IF(AND(SUM($Y$2:Y$2)=$O$2),1,0)</f>
        <v>1</v>
      </c>
      <c r="Z1" s="182">
        <f>IF(AND(SUM($Y$2:Z$2)=$O$2),1,0)</f>
        <v>1</v>
      </c>
      <c r="AA1" s="182">
        <f>IF(AND(SUM($Y$2:AA$2)=$O$2),1,0)</f>
        <v>1</v>
      </c>
      <c r="AB1" s="182">
        <f>IF(AND(SUM($Y$2:AB$2)=$O$2),1,0)</f>
        <v>1</v>
      </c>
      <c r="AC1" s="182">
        <f>IF(AND(SUM($Y$2:AC$2)=$O$2),1,0)</f>
        <v>1</v>
      </c>
      <c r="AD1" s="182">
        <f>IF(AND(SUM($Y$2:AD$2)=$O$2),1,0)</f>
        <v>1</v>
      </c>
      <c r="AE1" s="182">
        <f>IF(AND(SUM($Y$2:AE$2)=$O$2),1,0)</f>
        <v>1</v>
      </c>
      <c r="AF1" s="182">
        <f>IF(AND(SUM($Y$2:AF$2)=$O$2),1,0)</f>
        <v>1</v>
      </c>
      <c r="AG1" s="182">
        <f>IF(AND(SUM($Y$2:AG$2)=$O$2),1,0)</f>
        <v>1</v>
      </c>
      <c r="AH1" s="182">
        <f>IF(AND(SUM($Y$2:AH$2)=$O$2),1,0)</f>
        <v>1</v>
      </c>
      <c r="AI1" s="182">
        <f>IF(AND(SUM($Y$2:AI$2)=$O$2),1,0)</f>
        <v>1</v>
      </c>
      <c r="AJ1" s="182">
        <f>IF(AND(SUM($Y$2:AJ$2)=$O$2),1,0)</f>
        <v>1</v>
      </c>
      <c r="AK1" s="182">
        <f>IF(AND(SUM($Y$2:AK$2)=$O$2),1,0)</f>
        <v>1</v>
      </c>
      <c r="AL1" s="182">
        <f>IF(AND(SUM($Y$2:AL$2)=$O$2),1,0)</f>
        <v>1</v>
      </c>
      <c r="AM1" s="182">
        <f>IF(AND(SUM($Y$2:AM$2)=$O$2),1,0)</f>
        <v>1</v>
      </c>
      <c r="AN1" s="182">
        <f>IF(AND(SUM($Y$2:AN$2)=$O$2),1,0)</f>
        <v>1</v>
      </c>
      <c r="AO1" s="182">
        <f>IF(AND(SUM($Y$2:AO$2)=$O$2),1,0)</f>
        <v>1</v>
      </c>
      <c r="AP1" s="182">
        <f>IF(AND(SUM($Y$2:AP$2)=$O$2),1,0)</f>
        <v>1</v>
      </c>
      <c r="AQ1" s="182">
        <f>IF(AND(SUM($Y$2:AQ$2)=$O$2),1,0)</f>
        <v>1</v>
      </c>
      <c r="AR1" s="182">
        <f>IF(AND(SUM($Y$2:AR$2)=$O$2),1,0)</f>
        <v>1</v>
      </c>
      <c r="AS1" s="182">
        <f>IF(AND(SUM($Y$2:AS$2)=$O$2),1,0)</f>
        <v>1</v>
      </c>
      <c r="AT1" s="182">
        <f>IF(AND(SUM($Y$2:AT$2)=$O$2),1,0)</f>
        <v>1</v>
      </c>
      <c r="AU1" s="182">
        <f>IF(AND(SUM($Y$2:AU$2)=$O$2),1,0)</f>
        <v>1</v>
      </c>
      <c r="AV1" s="182">
        <f>IF(AND(SUM($Y$2:AV$2)=$O$2),1,0)</f>
        <v>1</v>
      </c>
      <c r="AW1" s="182">
        <f>IF(AND(SUM($Y$2:AW$2)=$O$2),1,0)</f>
        <v>1</v>
      </c>
      <c r="AX1" s="182">
        <f>IF(AND(SUM($Y$2:AX$2)=$O$2),1,0)</f>
        <v>1</v>
      </c>
      <c r="AY1" s="182">
        <f>IF(AND(SUM($Y$2:AY$2)=$O$2),1,0)</f>
        <v>1</v>
      </c>
      <c r="AZ1" s="182">
        <f>IF(AND(SUM($Y$2:AZ$2)=$O$2),1,0)</f>
        <v>1</v>
      </c>
      <c r="BA1" s="182">
        <f>IF(AND(SUM($Y$2:BA$2)=$O$2),1,0)</f>
        <v>1</v>
      </c>
      <c r="BB1" s="182">
        <f>IF(AND(SUM($Y$2:BB$2)=$O$2),1,0)</f>
        <v>1</v>
      </c>
      <c r="BC1" s="182">
        <f>IF(AND(SUM($Y$2:BC$2)=$O$2),1,0)</f>
        <v>1</v>
      </c>
      <c r="BD1" s="182">
        <f>IF(AND(SUM($Y$2:BD$2)=$O$2),1,0)</f>
        <v>1</v>
      </c>
      <c r="BE1" s="182">
        <f>IF(AND(SUM($Y$2:BE$2)=$O$2),1,0)</f>
        <v>1</v>
      </c>
      <c r="BF1" s="182">
        <f>IF(AND(SUM($Y$2:BF$2)=$O$2),1,0)</f>
        <v>1</v>
      </c>
      <c r="BG1" s="182">
        <f>IF(AND(SUM($Y$2:BG$2)=$O$2),1,0)</f>
        <v>1</v>
      </c>
      <c r="BH1" s="182">
        <f>IF(AND(SUM($Y$2:BH$2)=$O$2),1,0)</f>
        <v>1</v>
      </c>
      <c r="BI1" s="182">
        <f>IF(AND(SUM($Y$2:BI$2)=$O$2),1,0)</f>
        <v>1</v>
      </c>
    </row>
    <row r="2" spans="1:61" ht="15" x14ac:dyDescent="0.15">
      <c r="A2" s="220"/>
      <c r="B2" s="220"/>
      <c r="C2" s="311" t="s">
        <v>303</v>
      </c>
      <c r="D2" s="312"/>
      <c r="E2" s="312"/>
      <c r="F2" s="311"/>
      <c r="G2" s="312"/>
      <c r="H2" s="313"/>
      <c r="I2" s="22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1" t="s">
        <v>32</v>
      </c>
      <c r="Y2" s="182">
        <f t="shared" ref="Y2:BI2" si="0">COUNTIF($X$6:$X$992,Y3)</f>
        <v>9</v>
      </c>
      <c r="Z2" s="182">
        <f t="shared" si="0"/>
        <v>0</v>
      </c>
      <c r="AA2" s="182">
        <f t="shared" si="0"/>
        <v>0</v>
      </c>
      <c r="AB2" s="182">
        <f t="shared" si="0"/>
        <v>0</v>
      </c>
      <c r="AC2" s="182">
        <f t="shared" si="0"/>
        <v>0</v>
      </c>
      <c r="AD2" s="182">
        <f t="shared" si="0"/>
        <v>0</v>
      </c>
      <c r="AE2" s="182">
        <f t="shared" si="0"/>
        <v>0</v>
      </c>
      <c r="AF2" s="182">
        <f t="shared" si="0"/>
        <v>0</v>
      </c>
      <c r="AG2" s="182">
        <f t="shared" si="0"/>
        <v>0</v>
      </c>
      <c r="AH2" s="182">
        <f t="shared" si="0"/>
        <v>0</v>
      </c>
      <c r="AI2" s="182">
        <f t="shared" si="0"/>
        <v>0</v>
      </c>
      <c r="AJ2" s="182">
        <f t="shared" si="0"/>
        <v>0</v>
      </c>
      <c r="AK2" s="182">
        <f t="shared" si="0"/>
        <v>0</v>
      </c>
      <c r="AL2" s="182">
        <f t="shared" si="0"/>
        <v>0</v>
      </c>
      <c r="AM2" s="182">
        <f t="shared" si="0"/>
        <v>0</v>
      </c>
      <c r="AN2" s="182">
        <f t="shared" si="0"/>
        <v>0</v>
      </c>
      <c r="AO2" s="182">
        <f t="shared" si="0"/>
        <v>0</v>
      </c>
      <c r="AP2" s="182">
        <f t="shared" si="0"/>
        <v>0</v>
      </c>
      <c r="AQ2" s="182">
        <f t="shared" si="0"/>
        <v>0</v>
      </c>
      <c r="AR2" s="182">
        <f t="shared" si="0"/>
        <v>0</v>
      </c>
      <c r="AS2" s="182">
        <f t="shared" si="0"/>
        <v>0</v>
      </c>
      <c r="AT2" s="182">
        <f t="shared" si="0"/>
        <v>0</v>
      </c>
      <c r="AU2" s="182">
        <f t="shared" si="0"/>
        <v>0</v>
      </c>
      <c r="AV2" s="182">
        <f t="shared" si="0"/>
        <v>0</v>
      </c>
      <c r="AW2" s="182">
        <f t="shared" si="0"/>
        <v>0</v>
      </c>
      <c r="AX2" s="182">
        <f t="shared" si="0"/>
        <v>0</v>
      </c>
      <c r="AY2" s="182">
        <f t="shared" si="0"/>
        <v>0</v>
      </c>
      <c r="AZ2" s="182">
        <f t="shared" si="0"/>
        <v>0</v>
      </c>
      <c r="BA2" s="182">
        <f t="shared" si="0"/>
        <v>0</v>
      </c>
      <c r="BB2" s="182">
        <f t="shared" si="0"/>
        <v>0</v>
      </c>
      <c r="BC2" s="182">
        <f t="shared" si="0"/>
        <v>0</v>
      </c>
      <c r="BD2" s="182">
        <f t="shared" si="0"/>
        <v>0</v>
      </c>
      <c r="BE2" s="182">
        <f t="shared" si="0"/>
        <v>0</v>
      </c>
      <c r="BF2" s="182">
        <f t="shared" si="0"/>
        <v>0</v>
      </c>
      <c r="BG2" s="182">
        <f t="shared" si="0"/>
        <v>0</v>
      </c>
      <c r="BH2" s="182">
        <f t="shared" si="0"/>
        <v>0</v>
      </c>
      <c r="BI2" s="182">
        <f t="shared" si="0"/>
        <v>0</v>
      </c>
    </row>
    <row r="3" spans="1:61" x14ac:dyDescent="0.15">
      <c r="A3" s="58"/>
      <c r="B3" s="58"/>
      <c r="C3" s="59"/>
      <c r="D3" s="59"/>
      <c r="E3" s="59"/>
      <c r="F3" s="59"/>
      <c r="H3" s="59"/>
      <c r="I3" s="59"/>
      <c r="J3" s="59"/>
      <c r="K3" s="59"/>
      <c r="L3" s="59"/>
      <c r="M3" s="59"/>
      <c r="N3" s="59"/>
      <c r="O3" s="59"/>
      <c r="P3" s="59"/>
      <c r="Q3" s="59"/>
      <c r="R3" s="59"/>
      <c r="S3" s="59"/>
      <c r="T3" s="59"/>
      <c r="U3" s="59"/>
      <c r="X3" s="181"/>
      <c r="Y3" s="183">
        <f>MIN(O6:O992)</f>
        <v>43060</v>
      </c>
      <c r="Z3" s="183">
        <f>Y3+1</f>
        <v>43061</v>
      </c>
      <c r="AA3" s="183">
        <f t="shared" ref="AA3:BI3" si="1">Z3+1</f>
        <v>43062</v>
      </c>
      <c r="AB3" s="183">
        <f t="shared" si="1"/>
        <v>43063</v>
      </c>
      <c r="AC3" s="183">
        <f t="shared" si="1"/>
        <v>43064</v>
      </c>
      <c r="AD3" s="183">
        <f t="shared" si="1"/>
        <v>43065</v>
      </c>
      <c r="AE3" s="183">
        <f t="shared" si="1"/>
        <v>43066</v>
      </c>
      <c r="AF3" s="183">
        <f t="shared" si="1"/>
        <v>43067</v>
      </c>
      <c r="AG3" s="183">
        <f t="shared" si="1"/>
        <v>43068</v>
      </c>
      <c r="AH3" s="183">
        <f t="shared" si="1"/>
        <v>43069</v>
      </c>
      <c r="AI3" s="183">
        <f t="shared" si="1"/>
        <v>43070</v>
      </c>
      <c r="AJ3" s="183">
        <f t="shared" si="1"/>
        <v>43071</v>
      </c>
      <c r="AK3" s="183">
        <f t="shared" si="1"/>
        <v>43072</v>
      </c>
      <c r="AL3" s="183">
        <f t="shared" si="1"/>
        <v>43073</v>
      </c>
      <c r="AM3" s="183">
        <f t="shared" si="1"/>
        <v>43074</v>
      </c>
      <c r="AN3" s="183">
        <f t="shared" si="1"/>
        <v>43075</v>
      </c>
      <c r="AO3" s="183">
        <f t="shared" si="1"/>
        <v>43076</v>
      </c>
      <c r="AP3" s="183">
        <f t="shared" si="1"/>
        <v>43077</v>
      </c>
      <c r="AQ3" s="183">
        <f t="shared" si="1"/>
        <v>43078</v>
      </c>
      <c r="AR3" s="183">
        <f t="shared" si="1"/>
        <v>43079</v>
      </c>
      <c r="AS3" s="183">
        <f t="shared" si="1"/>
        <v>43080</v>
      </c>
      <c r="AT3" s="183">
        <f t="shared" si="1"/>
        <v>43081</v>
      </c>
      <c r="AU3" s="183">
        <f t="shared" si="1"/>
        <v>43082</v>
      </c>
      <c r="AV3" s="183">
        <f t="shared" si="1"/>
        <v>43083</v>
      </c>
      <c r="AW3" s="183">
        <f t="shared" si="1"/>
        <v>43084</v>
      </c>
      <c r="AX3" s="183">
        <f t="shared" si="1"/>
        <v>43085</v>
      </c>
      <c r="AY3" s="183">
        <f t="shared" si="1"/>
        <v>43086</v>
      </c>
      <c r="AZ3" s="183">
        <f t="shared" si="1"/>
        <v>43087</v>
      </c>
      <c r="BA3" s="183">
        <f t="shared" si="1"/>
        <v>43088</v>
      </c>
      <c r="BB3" s="183">
        <f t="shared" si="1"/>
        <v>43089</v>
      </c>
      <c r="BC3" s="183">
        <f t="shared" si="1"/>
        <v>43090</v>
      </c>
      <c r="BD3" s="183">
        <f t="shared" si="1"/>
        <v>43091</v>
      </c>
      <c r="BE3" s="183">
        <f t="shared" si="1"/>
        <v>43092</v>
      </c>
      <c r="BF3" s="183">
        <f t="shared" si="1"/>
        <v>43093</v>
      </c>
      <c r="BG3" s="183">
        <f t="shared" si="1"/>
        <v>43094</v>
      </c>
      <c r="BH3" s="183">
        <f t="shared" si="1"/>
        <v>43095</v>
      </c>
      <c r="BI3" s="183">
        <f t="shared" si="1"/>
        <v>43096</v>
      </c>
    </row>
    <row r="4" spans="1:61" x14ac:dyDescent="0.15">
      <c r="A4" s="239" t="s">
        <v>304</v>
      </c>
      <c r="B4" s="299" t="s">
        <v>69</v>
      </c>
      <c r="C4" s="299" t="s">
        <v>39</v>
      </c>
      <c r="D4" s="299" t="s">
        <v>41</v>
      </c>
      <c r="E4" s="299" t="s">
        <v>42</v>
      </c>
      <c r="F4" s="301" t="s">
        <v>67</v>
      </c>
      <c r="G4" s="302" t="s">
        <v>33</v>
      </c>
      <c r="H4" s="303"/>
      <c r="I4" s="303"/>
      <c r="J4" s="303"/>
      <c r="K4" s="304"/>
      <c r="L4" s="302" t="s">
        <v>34</v>
      </c>
      <c r="M4" s="303"/>
      <c r="N4" s="304"/>
      <c r="O4" s="233" t="s">
        <v>35</v>
      </c>
      <c r="P4" s="233"/>
      <c r="Q4" s="233"/>
      <c r="R4" s="233" t="s">
        <v>36</v>
      </c>
      <c r="S4" s="233"/>
      <c r="T4" s="233"/>
      <c r="U4" s="233" t="s">
        <v>68</v>
      </c>
      <c r="X4" s="181" t="s">
        <v>37</v>
      </c>
      <c r="Y4" s="184">
        <f>HLOOKUP(1,Y1:BI3,3,FALSE)</f>
        <v>43060</v>
      </c>
    </row>
    <row r="5" spans="1:61" x14ac:dyDescent="0.15">
      <c r="A5" s="240"/>
      <c r="B5" s="300"/>
      <c r="C5" s="300"/>
      <c r="D5" s="300"/>
      <c r="E5" s="300"/>
      <c r="F5" s="250"/>
      <c r="G5" s="250"/>
      <c r="H5" s="246"/>
      <c r="I5" s="246"/>
      <c r="J5" s="246"/>
      <c r="K5" s="251"/>
      <c r="L5" s="250"/>
      <c r="M5" s="246"/>
      <c r="N5" s="251"/>
      <c r="O5" s="123" t="s">
        <v>38</v>
      </c>
      <c r="P5" s="123" t="s">
        <v>10</v>
      </c>
      <c r="Q5" s="123" t="s">
        <v>22</v>
      </c>
      <c r="R5" s="123" t="s">
        <v>38</v>
      </c>
      <c r="S5" s="123" t="s">
        <v>10</v>
      </c>
      <c r="T5" s="123" t="s">
        <v>22</v>
      </c>
      <c r="U5" s="238"/>
      <c r="X5" s="63"/>
    </row>
    <row r="6" spans="1:61" x14ac:dyDescent="0.15">
      <c r="A6" s="64">
        <f>ROW()-5</f>
        <v>1</v>
      </c>
      <c r="B6" s="112" t="s">
        <v>66</v>
      </c>
      <c r="C6" s="113" t="s">
        <v>72</v>
      </c>
      <c r="D6" s="113"/>
      <c r="E6" s="113"/>
      <c r="F6" s="117" t="s">
        <v>70</v>
      </c>
      <c r="G6" s="234" t="s">
        <v>71</v>
      </c>
      <c r="H6" s="235"/>
      <c r="I6" s="235"/>
      <c r="J6" s="235"/>
      <c r="K6" s="236"/>
      <c r="L6" s="230" t="s">
        <v>305</v>
      </c>
      <c r="M6" s="230"/>
      <c r="N6" s="230"/>
      <c r="O6" s="65">
        <v>43060</v>
      </c>
      <c r="P6" s="66" t="s">
        <v>284</v>
      </c>
      <c r="Q6" s="66" t="s">
        <v>16</v>
      </c>
      <c r="R6" s="65"/>
      <c r="S6" s="66"/>
      <c r="T6" s="66"/>
      <c r="U6" s="67"/>
      <c r="V6" s="68"/>
      <c r="X6" s="69">
        <f t="shared" ref="X6:X14" si="2">IF($P6="○",$O6,IF($S6="○",$R6,""))</f>
        <v>43060</v>
      </c>
    </row>
    <row r="7" spans="1:61" x14ac:dyDescent="0.15">
      <c r="A7" s="64">
        <f t="shared" ref="A7:A14" si="3">ROW()-5</f>
        <v>2</v>
      </c>
      <c r="B7" s="112" t="s">
        <v>306</v>
      </c>
      <c r="C7" s="113" t="s">
        <v>73</v>
      </c>
      <c r="D7" s="113" t="s">
        <v>74</v>
      </c>
      <c r="E7" s="113" t="s">
        <v>307</v>
      </c>
      <c r="F7" s="114" t="s">
        <v>308</v>
      </c>
      <c r="G7" s="234" t="s">
        <v>75</v>
      </c>
      <c r="H7" s="235"/>
      <c r="I7" s="235"/>
      <c r="J7" s="235"/>
      <c r="K7" s="236"/>
      <c r="L7" s="230" t="s">
        <v>309</v>
      </c>
      <c r="M7" s="230"/>
      <c r="N7" s="230"/>
      <c r="O7" s="65">
        <v>43060</v>
      </c>
      <c r="P7" s="66" t="s">
        <v>310</v>
      </c>
      <c r="Q7" s="66" t="s">
        <v>16</v>
      </c>
      <c r="R7" s="65"/>
      <c r="S7" s="66"/>
      <c r="T7" s="66"/>
      <c r="U7" s="67"/>
      <c r="V7" s="68"/>
      <c r="X7" s="69">
        <f t="shared" si="2"/>
        <v>43060</v>
      </c>
    </row>
    <row r="8" spans="1:61" ht="39" x14ac:dyDescent="0.15">
      <c r="A8" s="64">
        <f t="shared" si="3"/>
        <v>3</v>
      </c>
      <c r="B8" s="112" t="s">
        <v>306</v>
      </c>
      <c r="C8" s="115"/>
      <c r="D8" s="115"/>
      <c r="E8" s="113" t="s">
        <v>311</v>
      </c>
      <c r="F8" s="114" t="s">
        <v>312</v>
      </c>
      <c r="G8" s="234" t="s">
        <v>75</v>
      </c>
      <c r="H8" s="235"/>
      <c r="I8" s="235"/>
      <c r="J8" s="235"/>
      <c r="K8" s="236"/>
      <c r="L8" s="230" t="s">
        <v>309</v>
      </c>
      <c r="M8" s="230"/>
      <c r="N8" s="230"/>
      <c r="O8" s="65">
        <v>43060</v>
      </c>
      <c r="P8" s="66" t="s">
        <v>310</v>
      </c>
      <c r="Q8" s="66" t="s">
        <v>16</v>
      </c>
      <c r="R8" s="65"/>
      <c r="S8" s="66"/>
      <c r="T8" s="66"/>
      <c r="U8" s="67"/>
      <c r="V8" s="68"/>
      <c r="X8" s="69">
        <f t="shared" si="2"/>
        <v>43060</v>
      </c>
    </row>
    <row r="9" spans="1:61" ht="52" x14ac:dyDescent="0.15">
      <c r="A9" s="64">
        <f t="shared" si="3"/>
        <v>4</v>
      </c>
      <c r="B9" s="112" t="s">
        <v>66</v>
      </c>
      <c r="C9" s="115"/>
      <c r="D9" s="115"/>
      <c r="E9" s="113" t="s">
        <v>79</v>
      </c>
      <c r="F9" s="114" t="s">
        <v>313</v>
      </c>
      <c r="G9" s="234" t="s">
        <v>75</v>
      </c>
      <c r="H9" s="235"/>
      <c r="I9" s="235"/>
      <c r="J9" s="235"/>
      <c r="K9" s="236"/>
      <c r="L9" s="230" t="s">
        <v>309</v>
      </c>
      <c r="M9" s="230"/>
      <c r="N9" s="230"/>
      <c r="O9" s="65">
        <v>43060</v>
      </c>
      <c r="P9" s="66" t="s">
        <v>284</v>
      </c>
      <c r="Q9" s="66" t="s">
        <v>16</v>
      </c>
      <c r="R9" s="65"/>
      <c r="S9" s="66"/>
      <c r="T9" s="66"/>
      <c r="U9" s="67"/>
      <c r="V9" s="68"/>
      <c r="X9" s="69">
        <f t="shared" si="2"/>
        <v>43060</v>
      </c>
    </row>
    <row r="10" spans="1:61" ht="52" x14ac:dyDescent="0.15">
      <c r="A10" s="64">
        <f t="shared" si="3"/>
        <v>5</v>
      </c>
      <c r="B10" s="112" t="s">
        <v>66</v>
      </c>
      <c r="C10" s="115"/>
      <c r="D10" s="115"/>
      <c r="E10" s="113" t="s">
        <v>79</v>
      </c>
      <c r="F10" s="114" t="s">
        <v>291</v>
      </c>
      <c r="G10" s="234" t="s">
        <v>75</v>
      </c>
      <c r="H10" s="235"/>
      <c r="I10" s="235"/>
      <c r="J10" s="235"/>
      <c r="K10" s="236"/>
      <c r="L10" s="230" t="s">
        <v>309</v>
      </c>
      <c r="M10" s="230"/>
      <c r="N10" s="230"/>
      <c r="O10" s="65">
        <v>43060</v>
      </c>
      <c r="P10" s="66" t="s">
        <v>284</v>
      </c>
      <c r="Q10" s="66" t="s">
        <v>16</v>
      </c>
      <c r="R10" s="65"/>
      <c r="S10" s="66"/>
      <c r="T10" s="66"/>
      <c r="U10" s="67"/>
      <c r="V10" s="68"/>
      <c r="X10" s="69">
        <f t="shared" si="2"/>
        <v>43060</v>
      </c>
    </row>
    <row r="11" spans="1:61" ht="39" x14ac:dyDescent="0.15">
      <c r="A11" s="64">
        <f t="shared" si="3"/>
        <v>6</v>
      </c>
      <c r="B11" s="112" t="s">
        <v>66</v>
      </c>
      <c r="C11" s="115"/>
      <c r="D11" s="113" t="s">
        <v>80</v>
      </c>
      <c r="E11" s="113" t="s">
        <v>86</v>
      </c>
      <c r="F11" s="114" t="s">
        <v>81</v>
      </c>
      <c r="G11" s="254" t="s">
        <v>75</v>
      </c>
      <c r="H11" s="255"/>
      <c r="I11" s="255"/>
      <c r="J11" s="255"/>
      <c r="K11" s="256"/>
      <c r="L11" s="230" t="s">
        <v>314</v>
      </c>
      <c r="M11" s="230"/>
      <c r="N11" s="230"/>
      <c r="O11" s="65">
        <v>43060</v>
      </c>
      <c r="P11" s="66" t="s">
        <v>284</v>
      </c>
      <c r="Q11" s="66" t="s">
        <v>16</v>
      </c>
      <c r="R11" s="65"/>
      <c r="S11" s="66"/>
      <c r="T11" s="66"/>
      <c r="U11" s="67"/>
      <c r="V11" s="68"/>
      <c r="X11" s="69">
        <f t="shared" si="2"/>
        <v>43060</v>
      </c>
    </row>
    <row r="12" spans="1:61" x14ac:dyDescent="0.15">
      <c r="A12" s="64">
        <f t="shared" si="3"/>
        <v>7</v>
      </c>
      <c r="B12" s="112" t="s">
        <v>66</v>
      </c>
      <c r="C12" s="115"/>
      <c r="D12" s="115"/>
      <c r="E12" s="115"/>
      <c r="F12" s="116"/>
      <c r="G12" s="254" t="s">
        <v>82</v>
      </c>
      <c r="H12" s="255"/>
      <c r="I12" s="255"/>
      <c r="J12" s="255"/>
      <c r="K12" s="256"/>
      <c r="L12" s="230" t="s">
        <v>315</v>
      </c>
      <c r="M12" s="230"/>
      <c r="N12" s="230"/>
      <c r="O12" s="65">
        <v>43060</v>
      </c>
      <c r="P12" s="66" t="s">
        <v>284</v>
      </c>
      <c r="Q12" s="66" t="s">
        <v>16</v>
      </c>
      <c r="R12" s="65"/>
      <c r="S12" s="66"/>
      <c r="T12" s="66"/>
      <c r="U12" s="67"/>
      <c r="V12" s="68"/>
      <c r="X12" s="69">
        <f t="shared" si="2"/>
        <v>43060</v>
      </c>
    </row>
    <row r="13" spans="1:61" ht="52" x14ac:dyDescent="0.15">
      <c r="A13" s="64">
        <f t="shared" si="3"/>
        <v>8</v>
      </c>
      <c r="B13" s="112" t="s">
        <v>66</v>
      </c>
      <c r="C13" s="115"/>
      <c r="D13" s="115"/>
      <c r="E13" s="113" t="s">
        <v>93</v>
      </c>
      <c r="F13" s="114" t="s">
        <v>81</v>
      </c>
      <c r="G13" s="234" t="s">
        <v>105</v>
      </c>
      <c r="H13" s="235"/>
      <c r="I13" s="235"/>
      <c r="J13" s="235"/>
      <c r="K13" s="236"/>
      <c r="L13" s="230" t="s">
        <v>316</v>
      </c>
      <c r="M13" s="230"/>
      <c r="N13" s="230"/>
      <c r="O13" s="65">
        <v>43060</v>
      </c>
      <c r="P13" s="66" t="s">
        <v>284</v>
      </c>
      <c r="Q13" s="66" t="s">
        <v>16</v>
      </c>
      <c r="R13" s="65"/>
      <c r="S13" s="66"/>
      <c r="T13" s="66"/>
      <c r="U13" s="67"/>
      <c r="V13" s="68"/>
      <c r="X13" s="69">
        <f t="shared" si="2"/>
        <v>43060</v>
      </c>
    </row>
    <row r="14" spans="1:61" x14ac:dyDescent="0.15">
      <c r="A14" s="64">
        <f t="shared" si="3"/>
        <v>9</v>
      </c>
      <c r="B14" s="112" t="s">
        <v>66</v>
      </c>
      <c r="C14" s="113" t="s">
        <v>95</v>
      </c>
      <c r="D14" s="113"/>
      <c r="E14" s="113"/>
      <c r="F14" s="117" t="s">
        <v>96</v>
      </c>
      <c r="G14" s="254" t="s">
        <v>97</v>
      </c>
      <c r="H14" s="255"/>
      <c r="I14" s="255"/>
      <c r="J14" s="255"/>
      <c r="K14" s="256"/>
      <c r="L14" s="230" t="s">
        <v>317</v>
      </c>
      <c r="M14" s="230"/>
      <c r="N14" s="230"/>
      <c r="O14" s="65">
        <v>43060</v>
      </c>
      <c r="P14" s="66" t="s">
        <v>289</v>
      </c>
      <c r="Q14" s="66" t="s">
        <v>16</v>
      </c>
      <c r="R14" s="65"/>
      <c r="S14" s="66"/>
      <c r="T14" s="66"/>
      <c r="U14" s="67"/>
      <c r="V14" s="68"/>
      <c r="X14" s="69">
        <f t="shared" si="2"/>
        <v>43060</v>
      </c>
    </row>
    <row r="15" spans="1:61" x14ac:dyDescent="0.15">
      <c r="A15" s="70"/>
      <c r="B15" s="71"/>
      <c r="C15" s="72"/>
      <c r="D15" s="72"/>
      <c r="E15" s="72"/>
      <c r="F15" s="73"/>
      <c r="G15" s="314"/>
      <c r="H15" s="315"/>
      <c r="I15" s="315"/>
      <c r="J15" s="315"/>
      <c r="K15" s="316"/>
      <c r="L15" s="317"/>
      <c r="M15" s="318"/>
      <c r="N15" s="31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変更履歴</vt:lpstr>
      <vt:lpstr>集計</vt:lpstr>
      <vt:lpstr>メイン</vt:lpstr>
      <vt:lpstr>観点</vt:lpstr>
      <vt:lpstr>URLスキーム パラメータ不正</vt:lpstr>
      <vt:lpstr>ローカライズEnglish</vt:lpstr>
      <vt:lpstr>ローカライズ中国語(簡体字)</vt:lpstr>
      <vt:lpstr>ローカライズ中国語(繁体字、香港)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2018-08-10T05:40:53Z</dcterms:modified>
</cp:coreProperties>
</file>