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anzaitakayuki/Documents/00_develop/0_Project2018/14_JINS/Document/試験関連/試験観点表/"/>
    </mc:Choice>
  </mc:AlternateContent>
  <bookViews>
    <workbookView xWindow="25600" yWindow="0" windowWidth="38400" windowHeight="24000" tabRatio="702" firstSheet="1" activeTab="4"/>
  </bookViews>
  <sheets>
    <sheet name="表紙" sheetId="1" r:id="rId1"/>
    <sheet name="変更履歴" sheetId="2" r:id="rId2"/>
    <sheet name="集計" sheetId="14" r:id="rId3"/>
    <sheet name="メイン" sheetId="15" r:id="rId4"/>
    <sheet name="URLスキーム パラメータ不正" sheetId="18" r:id="rId5"/>
    <sheet name="ローカライズEnglish" sheetId="17" r:id="rId6"/>
    <sheet name="ローカライズ中国語(簡体字)" sheetId="19" r:id="rId7"/>
    <sheet name="ローカライズ中国語(繁体字、香港)" sheetId="20" r:id="rId8"/>
  </sheets>
  <definedNames>
    <definedName name="_xlnm._FilterDatabase" localSheetId="3" hidden="1">メイン!$A$4:$U$74</definedName>
    <definedName name="a" localSheetId="4">#REF!</definedName>
    <definedName name="a">#REF!</definedName>
    <definedName name="Excel_BuiltIn__FilterDatabase_7" localSheetId="4">#REF!</definedName>
    <definedName name="Excel_BuiltIn__FilterDatabase_7" localSheetId="5">#REF!</definedName>
    <definedName name="Excel_BuiltIn__FilterDatabase_7">#REF!</definedName>
    <definedName name="_xlnm.Print_Area" localSheetId="4">'URLスキーム パラメータ不正'!$A$1:$U$5</definedName>
    <definedName name="_xlnm.Print_Area" localSheetId="3">メイン!$A$1:$U$5</definedName>
    <definedName name="_xlnm.Print_Area" localSheetId="5">ローカライズEnglish!$A$1:$U$5</definedName>
    <definedName name="_xlnm.Print_Area" localSheetId="0">表紙!$A$1:$O$42</definedName>
    <definedName name="_xlnm.Print_Titles" localSheetId="1">変更履歴!$1:$1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Y3" i="18" l="1"/>
  <c r="A12" i="18"/>
  <c r="A13" i="18"/>
  <c r="A14" i="18"/>
  <c r="A15" i="18"/>
  <c r="A16" i="18"/>
  <c r="A17" i="18"/>
  <c r="A18" i="18"/>
  <c r="A19" i="18"/>
  <c r="A20" i="18"/>
  <c r="A21" i="18"/>
  <c r="A22" i="18"/>
  <c r="A23" i="18"/>
  <c r="A24" i="18"/>
  <c r="A25" i="18"/>
  <c r="A26" i="18"/>
  <c r="A27" i="18"/>
  <c r="A28" i="18"/>
  <c r="A29" i="18"/>
  <c r="S2" i="15"/>
  <c r="O2" i="15"/>
  <c r="X6" i="15"/>
  <c r="X75"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34" i="15"/>
  <c r="X35" i="15"/>
  <c r="X36" i="15"/>
  <c r="X37" i="15"/>
  <c r="X38" i="15"/>
  <c r="X39" i="15"/>
  <c r="X40" i="15"/>
  <c r="X41" i="15"/>
  <c r="X42" i="15"/>
  <c r="X43" i="15"/>
  <c r="X44" i="15"/>
  <c r="X45" i="15"/>
  <c r="X46" i="15"/>
  <c r="X47" i="15"/>
  <c r="X48" i="15"/>
  <c r="X49" i="15"/>
  <c r="X50" i="15"/>
  <c r="X51" i="15"/>
  <c r="X52" i="15"/>
  <c r="X53" i="15"/>
  <c r="X54" i="15"/>
  <c r="X55" i="15"/>
  <c r="X56" i="15"/>
  <c r="X57" i="15"/>
  <c r="X58" i="15"/>
  <c r="X59" i="15"/>
  <c r="X60" i="15"/>
  <c r="X61" i="15"/>
  <c r="X62" i="15"/>
  <c r="X63" i="15"/>
  <c r="X64" i="15"/>
  <c r="X65" i="15"/>
  <c r="X66" i="15"/>
  <c r="X67" i="15"/>
  <c r="X68" i="15"/>
  <c r="X69" i="15"/>
  <c r="X70" i="15"/>
  <c r="X71" i="15"/>
  <c r="X72" i="15"/>
  <c r="X73" i="15"/>
  <c r="X74"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27" i="15"/>
  <c r="U2" i="15"/>
  <c r="Q2" i="15"/>
  <c r="P2" i="15"/>
  <c r="X14" i="20"/>
  <c r="A14" i="20"/>
  <c r="X13" i="20"/>
  <c r="A13" i="20"/>
  <c r="X12" i="20"/>
  <c r="A12" i="20"/>
  <c r="X11" i="20"/>
  <c r="A11" i="20"/>
  <c r="X10" i="20"/>
  <c r="A10" i="20"/>
  <c r="X9" i="20"/>
  <c r="A9" i="20"/>
  <c r="X8" i="20"/>
  <c r="A8" i="20"/>
  <c r="X7" i="20"/>
  <c r="A7" i="20"/>
  <c r="X6" i="20"/>
  <c r="A6" i="20"/>
  <c r="Y3" i="20"/>
  <c r="Y2" i="20"/>
  <c r="O2" i="20"/>
  <c r="Y1" i="20"/>
  <c r="Y4" i="20"/>
  <c r="Z3" i="20"/>
  <c r="AA3" i="20"/>
  <c r="AB3" i="20"/>
  <c r="AC3" i="20"/>
  <c r="AD3" i="20"/>
  <c r="AE3" i="20"/>
  <c r="AF3" i="20"/>
  <c r="AG3" i="20"/>
  <c r="AH3" i="20"/>
  <c r="AI3" i="20"/>
  <c r="AJ3" i="20"/>
  <c r="AK3" i="20"/>
  <c r="AL3" i="20"/>
  <c r="AM3" i="20"/>
  <c r="AN3" i="20"/>
  <c r="AO3" i="20"/>
  <c r="AP3" i="20"/>
  <c r="AQ3" i="20"/>
  <c r="AR3" i="20"/>
  <c r="AS3" i="20"/>
  <c r="AT3" i="20"/>
  <c r="AU3" i="20"/>
  <c r="AV3" i="20"/>
  <c r="AW3" i="20"/>
  <c r="AX3" i="20"/>
  <c r="AY3" i="20"/>
  <c r="AZ3" i="20"/>
  <c r="BA3" i="20"/>
  <c r="BB3" i="20"/>
  <c r="BC3" i="20"/>
  <c r="BD3" i="20"/>
  <c r="BE3" i="20"/>
  <c r="BF3" i="20"/>
  <c r="BG3" i="20"/>
  <c r="BH3" i="20"/>
  <c r="BI3" i="20"/>
  <c r="BI2" i="20"/>
  <c r="BH2" i="20"/>
  <c r="BG2" i="20"/>
  <c r="BF2" i="20"/>
  <c r="BE2" i="20"/>
  <c r="BD2"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P2" i="20"/>
  <c r="S2" i="20"/>
  <c r="U2" i="20"/>
  <c r="T2" i="20"/>
  <c r="R2" i="20"/>
  <c r="Q2" i="20"/>
  <c r="BI1" i="20"/>
  <c r="BH1" i="20"/>
  <c r="BG1" i="20"/>
  <c r="BF1" i="20"/>
  <c r="BE1" i="20"/>
  <c r="BD1" i="20"/>
  <c r="BC1" i="20"/>
  <c r="BB1" i="20"/>
  <c r="BA1" i="20"/>
  <c r="AZ1" i="20"/>
  <c r="AY1" i="20"/>
  <c r="AX1" i="20"/>
  <c r="AW1" i="20"/>
  <c r="AV1" i="20"/>
  <c r="AU1" i="20"/>
  <c r="AT1" i="20"/>
  <c r="AS1" i="20"/>
  <c r="AR1" i="20"/>
  <c r="AQ1" i="20"/>
  <c r="AP1" i="20"/>
  <c r="AO1" i="20"/>
  <c r="AN1" i="20"/>
  <c r="AM1" i="20"/>
  <c r="AL1" i="20"/>
  <c r="AK1" i="20"/>
  <c r="AJ1" i="20"/>
  <c r="AI1" i="20"/>
  <c r="AH1" i="20"/>
  <c r="AG1" i="20"/>
  <c r="AF1" i="20"/>
  <c r="AE1" i="20"/>
  <c r="AD1" i="20"/>
  <c r="AC1" i="20"/>
  <c r="AB1" i="20"/>
  <c r="AA1" i="20"/>
  <c r="Z1" i="20"/>
  <c r="X14" i="19"/>
  <c r="A14" i="19"/>
  <c r="X13" i="19"/>
  <c r="A13" i="19"/>
  <c r="X12" i="19"/>
  <c r="A12" i="19"/>
  <c r="X11" i="19"/>
  <c r="A11" i="19"/>
  <c r="X10" i="19"/>
  <c r="A10" i="19"/>
  <c r="X9" i="19"/>
  <c r="A9" i="19"/>
  <c r="X8" i="19"/>
  <c r="A8" i="19"/>
  <c r="X7" i="19"/>
  <c r="A7" i="19"/>
  <c r="X6" i="19"/>
  <c r="A6" i="19"/>
  <c r="Y3" i="19"/>
  <c r="Y2" i="19"/>
  <c r="O2" i="19"/>
  <c r="Y1" i="19"/>
  <c r="Y4" i="19"/>
  <c r="Z3" i="19"/>
  <c r="AA3" i="19"/>
  <c r="AB3" i="19"/>
  <c r="AC3" i="19"/>
  <c r="AD3" i="19"/>
  <c r="AE3" i="19"/>
  <c r="AF3" i="19"/>
  <c r="AG3" i="19"/>
  <c r="AH3" i="19"/>
  <c r="AI3" i="19"/>
  <c r="AJ3" i="19"/>
  <c r="AK3" i="19"/>
  <c r="AL3" i="19"/>
  <c r="AM3" i="19"/>
  <c r="AN3" i="19"/>
  <c r="AO3" i="19"/>
  <c r="AP3" i="19"/>
  <c r="AQ3" i="19"/>
  <c r="AR3" i="19"/>
  <c r="AS3" i="19"/>
  <c r="AT3" i="19"/>
  <c r="AU3" i="19"/>
  <c r="AV3" i="19"/>
  <c r="AW3" i="19"/>
  <c r="AX3" i="19"/>
  <c r="AY3" i="19"/>
  <c r="AZ3" i="19"/>
  <c r="BA3" i="19"/>
  <c r="BB3" i="19"/>
  <c r="BC3" i="19"/>
  <c r="BD3" i="19"/>
  <c r="BE3" i="19"/>
  <c r="BF3" i="19"/>
  <c r="BG3" i="19"/>
  <c r="BH3" i="19"/>
  <c r="BI3" i="19"/>
  <c r="BI2" i="19"/>
  <c r="BH2" i="19"/>
  <c r="BG2" i="19"/>
  <c r="BF2" i="19"/>
  <c r="BE2" i="19"/>
  <c r="BD2"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P2" i="19"/>
  <c r="S2" i="19"/>
  <c r="U2" i="19"/>
  <c r="T2" i="19"/>
  <c r="R2" i="19"/>
  <c r="Q2" i="19"/>
  <c r="BI1" i="19"/>
  <c r="BH1" i="19"/>
  <c r="BG1" i="19"/>
  <c r="BF1" i="19"/>
  <c r="BE1" i="19"/>
  <c r="BD1" i="19"/>
  <c r="BC1" i="19"/>
  <c r="BB1" i="19"/>
  <c r="BA1" i="19"/>
  <c r="AZ1" i="19"/>
  <c r="AY1" i="19"/>
  <c r="AX1" i="19"/>
  <c r="AW1" i="19"/>
  <c r="AV1" i="19"/>
  <c r="AU1" i="19"/>
  <c r="AT1" i="19"/>
  <c r="AS1" i="19"/>
  <c r="AR1" i="19"/>
  <c r="AQ1" i="19"/>
  <c r="AP1" i="19"/>
  <c r="AO1" i="19"/>
  <c r="AN1" i="19"/>
  <c r="AM1" i="19"/>
  <c r="AL1" i="19"/>
  <c r="AK1" i="19"/>
  <c r="AJ1" i="19"/>
  <c r="AI1" i="19"/>
  <c r="AH1" i="19"/>
  <c r="AG1" i="19"/>
  <c r="AF1" i="19"/>
  <c r="AE1" i="19"/>
  <c r="AD1" i="19"/>
  <c r="AC1" i="19"/>
  <c r="AB1" i="19"/>
  <c r="AA1" i="19"/>
  <c r="Z1" i="19"/>
  <c r="X11" i="18"/>
  <c r="A11" i="18"/>
  <c r="X10" i="18"/>
  <c r="A10" i="18"/>
  <c r="X9" i="18"/>
  <c r="A9" i="18"/>
  <c r="X8" i="18"/>
  <c r="A8" i="18"/>
  <c r="X7" i="18"/>
  <c r="A7" i="18"/>
  <c r="X6" i="18"/>
  <c r="A6" i="18"/>
  <c r="Y2" i="18"/>
  <c r="O2" i="18"/>
  <c r="Y1" i="18"/>
  <c r="Z3" i="18"/>
  <c r="Z2" i="18"/>
  <c r="Z1" i="18"/>
  <c r="AA3" i="18"/>
  <c r="AA2" i="18"/>
  <c r="AA1" i="18"/>
  <c r="AB3" i="18"/>
  <c r="AB2" i="18"/>
  <c r="AB1" i="18"/>
  <c r="AC3" i="18"/>
  <c r="AC2" i="18"/>
  <c r="AC1" i="18"/>
  <c r="AD3" i="18"/>
  <c r="AD2" i="18"/>
  <c r="AD1" i="18"/>
  <c r="AE3" i="18"/>
  <c r="AE2" i="18"/>
  <c r="AE1" i="18"/>
  <c r="AF3" i="18"/>
  <c r="AF2" i="18"/>
  <c r="AF1" i="18"/>
  <c r="AG3" i="18"/>
  <c r="AG2" i="18"/>
  <c r="AG1" i="18"/>
  <c r="AH3" i="18"/>
  <c r="AH2" i="18"/>
  <c r="AH1" i="18"/>
  <c r="AI3" i="18"/>
  <c r="AI2" i="18"/>
  <c r="AI1" i="18"/>
  <c r="AJ3" i="18"/>
  <c r="AJ2" i="18"/>
  <c r="AJ1" i="18"/>
  <c r="AK3" i="18"/>
  <c r="AK2" i="18"/>
  <c r="AK1" i="18"/>
  <c r="AL3" i="18"/>
  <c r="AL2" i="18"/>
  <c r="AL1" i="18"/>
  <c r="AM3" i="18"/>
  <c r="AM2" i="18"/>
  <c r="AM1" i="18"/>
  <c r="AN3" i="18"/>
  <c r="AN2" i="18"/>
  <c r="AN1" i="18"/>
  <c r="AO3" i="18"/>
  <c r="AO2" i="18"/>
  <c r="AO1" i="18"/>
  <c r="AP3" i="18"/>
  <c r="AP2" i="18"/>
  <c r="AP1" i="18"/>
  <c r="AQ3" i="18"/>
  <c r="AQ2" i="18"/>
  <c r="AQ1" i="18"/>
  <c r="AR3" i="18"/>
  <c r="AR2" i="18"/>
  <c r="AR1" i="18"/>
  <c r="AS3" i="18"/>
  <c r="AS2" i="18"/>
  <c r="AS1" i="18"/>
  <c r="AT3" i="18"/>
  <c r="AT2" i="18"/>
  <c r="AT1" i="18"/>
  <c r="AU3" i="18"/>
  <c r="AU2" i="18"/>
  <c r="AU1" i="18"/>
  <c r="AV3" i="18"/>
  <c r="AV2" i="18"/>
  <c r="AV1" i="18"/>
  <c r="AW3" i="18"/>
  <c r="AW2" i="18"/>
  <c r="AW1" i="18"/>
  <c r="AX3" i="18"/>
  <c r="AX2" i="18"/>
  <c r="AX1" i="18"/>
  <c r="AY3" i="18"/>
  <c r="AY2" i="18"/>
  <c r="AY1" i="18"/>
  <c r="AZ3" i="18"/>
  <c r="AZ2" i="18"/>
  <c r="AZ1" i="18"/>
  <c r="BA3" i="18"/>
  <c r="BA2" i="18"/>
  <c r="BA1" i="18"/>
  <c r="BB3" i="18"/>
  <c r="BB2" i="18"/>
  <c r="BB1" i="18"/>
  <c r="BC3" i="18"/>
  <c r="BC2" i="18"/>
  <c r="BC1" i="18"/>
  <c r="BD3" i="18"/>
  <c r="BD2" i="18"/>
  <c r="BD1" i="18"/>
  <c r="BE3" i="18"/>
  <c r="BE2" i="18"/>
  <c r="BE1" i="18"/>
  <c r="BF3" i="18"/>
  <c r="BF2" i="18"/>
  <c r="BF1" i="18"/>
  <c r="BG3" i="18"/>
  <c r="BG2" i="18"/>
  <c r="BG1" i="18"/>
  <c r="BH3" i="18"/>
  <c r="BH2" i="18"/>
  <c r="BH1" i="18"/>
  <c r="BI3" i="18"/>
  <c r="BI2" i="18"/>
  <c r="BI1" i="18"/>
  <c r="Y4" i="18"/>
  <c r="P2" i="18"/>
  <c r="S2" i="18"/>
  <c r="U2" i="18"/>
  <c r="T2" i="18"/>
  <c r="R2" i="18"/>
  <c r="Q2" i="18"/>
  <c r="E11" i="14"/>
  <c r="O11" i="14"/>
  <c r="E10" i="14"/>
  <c r="O10" i="14"/>
  <c r="A6" i="17"/>
  <c r="A7" i="17"/>
  <c r="A8" i="17"/>
  <c r="A9" i="17"/>
  <c r="A10" i="17"/>
  <c r="A11" i="17"/>
  <c r="A12" i="17"/>
  <c r="A13" i="17"/>
  <c r="A14" i="17"/>
  <c r="O2" i="17"/>
  <c r="E9" i="14"/>
  <c r="Y3" i="17"/>
  <c r="X6" i="17"/>
  <c r="X7" i="17"/>
  <c r="X8" i="17"/>
  <c r="X9" i="17"/>
  <c r="X10" i="17"/>
  <c r="X14" i="17"/>
  <c r="X11" i="17"/>
  <c r="X12" i="17"/>
  <c r="X13" i="17"/>
  <c r="Y2" i="17"/>
  <c r="Y1" i="17"/>
  <c r="Z3" i="17"/>
  <c r="Z2" i="17"/>
  <c r="Z1" i="17"/>
  <c r="AA3" i="17"/>
  <c r="AA2" i="17"/>
  <c r="AA1" i="17"/>
  <c r="AB3" i="17"/>
  <c r="AB2" i="17"/>
  <c r="AB1" i="17"/>
  <c r="AC3" i="17"/>
  <c r="AC2" i="17"/>
  <c r="AC1" i="17"/>
  <c r="AD3" i="17"/>
  <c r="AD2" i="17"/>
  <c r="AD1" i="17"/>
  <c r="AE3" i="17"/>
  <c r="AE2" i="17"/>
  <c r="AE1" i="17"/>
  <c r="AF3" i="17"/>
  <c r="AF2" i="17"/>
  <c r="AF1" i="17"/>
  <c r="AG3" i="17"/>
  <c r="AG2" i="17"/>
  <c r="AG1" i="17"/>
  <c r="AH3" i="17"/>
  <c r="AH2" i="17"/>
  <c r="AH1" i="17"/>
  <c r="AI3" i="17"/>
  <c r="AI2" i="17"/>
  <c r="AI1" i="17"/>
  <c r="AJ3" i="17"/>
  <c r="AJ2" i="17"/>
  <c r="AJ1" i="17"/>
  <c r="AK3" i="17"/>
  <c r="AK2" i="17"/>
  <c r="AK1" i="17"/>
  <c r="AL3" i="17"/>
  <c r="AL2" i="17"/>
  <c r="AL1" i="17"/>
  <c r="AM3" i="17"/>
  <c r="AM2" i="17"/>
  <c r="AM1" i="17"/>
  <c r="AN3" i="17"/>
  <c r="AN2" i="17"/>
  <c r="AN1" i="17"/>
  <c r="AO3" i="17"/>
  <c r="AO2" i="17"/>
  <c r="AO1" i="17"/>
  <c r="AP3" i="17"/>
  <c r="AP2" i="17"/>
  <c r="AP1" i="17"/>
  <c r="AQ3" i="17"/>
  <c r="AQ2" i="17"/>
  <c r="AQ1" i="17"/>
  <c r="AR3" i="17"/>
  <c r="AR2" i="17"/>
  <c r="AR1" i="17"/>
  <c r="AS3" i="17"/>
  <c r="AS2" i="17"/>
  <c r="AS1" i="17"/>
  <c r="AT3" i="17"/>
  <c r="AT2" i="17"/>
  <c r="AT1" i="17"/>
  <c r="AU3" i="17"/>
  <c r="AU2" i="17"/>
  <c r="AU1" i="17"/>
  <c r="AV3" i="17"/>
  <c r="AV2" i="17"/>
  <c r="AV1" i="17"/>
  <c r="AW3" i="17"/>
  <c r="AW2" i="17"/>
  <c r="AW1" i="17"/>
  <c r="AX3" i="17"/>
  <c r="AX2" i="17"/>
  <c r="AX1" i="17"/>
  <c r="AY3" i="17"/>
  <c r="AY2" i="17"/>
  <c r="AY1" i="17"/>
  <c r="AZ3" i="17"/>
  <c r="AZ2" i="17"/>
  <c r="AZ1" i="17"/>
  <c r="BA3" i="17"/>
  <c r="BA2" i="17"/>
  <c r="BA1" i="17"/>
  <c r="BB3" i="17"/>
  <c r="BB2" i="17"/>
  <c r="BB1" i="17"/>
  <c r="BC3" i="17"/>
  <c r="BC2" i="17"/>
  <c r="BC1" i="17"/>
  <c r="BD3" i="17"/>
  <c r="BD2" i="17"/>
  <c r="BD1" i="17"/>
  <c r="BE3" i="17"/>
  <c r="BE2" i="17"/>
  <c r="BE1" i="17"/>
  <c r="BF3" i="17"/>
  <c r="BF2" i="17"/>
  <c r="BF1" i="17"/>
  <c r="BG3" i="17"/>
  <c r="BG2" i="17"/>
  <c r="BG1" i="17"/>
  <c r="BH3" i="17"/>
  <c r="BH2" i="17"/>
  <c r="BH1" i="17"/>
  <c r="BI3" i="17"/>
  <c r="BI2" i="17"/>
  <c r="BI1" i="17"/>
  <c r="Y4" i="17"/>
  <c r="O9" i="14"/>
  <c r="A6" i="15"/>
  <c r="A7" i="15"/>
  <c r="A8" i="15"/>
  <c r="A9" i="15"/>
  <c r="A10" i="15"/>
  <c r="A11" i="15"/>
  <c r="A12" i="15"/>
  <c r="A13" i="15"/>
  <c r="A14" i="15"/>
  <c r="A15" i="15"/>
  <c r="A16" i="15"/>
  <c r="A17" i="15"/>
  <c r="A18" i="15"/>
  <c r="A19" i="15"/>
  <c r="A20" i="15"/>
  <c r="A21" i="15"/>
  <c r="A22" i="15"/>
  <c r="A23" i="15"/>
  <c r="A24" i="15"/>
  <c r="A25" i="15"/>
  <c r="A26" i="15"/>
  <c r="E8" i="14"/>
  <c r="Y3" i="15"/>
  <c r="Y2" i="15"/>
  <c r="Y1" i="15"/>
  <c r="Z3" i="15"/>
  <c r="Z2" i="15"/>
  <c r="Z1" i="15"/>
  <c r="AA3" i="15"/>
  <c r="AA2" i="15"/>
  <c r="AA1" i="15"/>
  <c r="AB3" i="15"/>
  <c r="AB2" i="15"/>
  <c r="AB1" i="15"/>
  <c r="AC3" i="15"/>
  <c r="AC2" i="15"/>
  <c r="AC1" i="15"/>
  <c r="AD3" i="15"/>
  <c r="AD2" i="15"/>
  <c r="AD1" i="15"/>
  <c r="AE3" i="15"/>
  <c r="AE2" i="15"/>
  <c r="AE1" i="15"/>
  <c r="AF3" i="15"/>
  <c r="AF2" i="15"/>
  <c r="AF1" i="15"/>
  <c r="AG3" i="15"/>
  <c r="AG2" i="15"/>
  <c r="AG1" i="15"/>
  <c r="AH3" i="15"/>
  <c r="AH2" i="15"/>
  <c r="AH1" i="15"/>
  <c r="AI3" i="15"/>
  <c r="AI2" i="15"/>
  <c r="AI1" i="15"/>
  <c r="AJ3" i="15"/>
  <c r="AJ2" i="15"/>
  <c r="AJ1" i="15"/>
  <c r="AK3" i="15"/>
  <c r="AK2" i="15"/>
  <c r="AK1" i="15"/>
  <c r="AL3" i="15"/>
  <c r="AL2" i="15"/>
  <c r="AL1" i="15"/>
  <c r="AM3" i="15"/>
  <c r="AM2" i="15"/>
  <c r="AM1" i="15"/>
  <c r="AN3" i="15"/>
  <c r="AN2" i="15"/>
  <c r="AN1" i="15"/>
  <c r="AO3" i="15"/>
  <c r="AO2" i="15"/>
  <c r="AO1" i="15"/>
  <c r="AP3" i="15"/>
  <c r="AP2" i="15"/>
  <c r="AP1" i="15"/>
  <c r="AQ3" i="15"/>
  <c r="AQ2" i="15"/>
  <c r="AQ1" i="15"/>
  <c r="AR3" i="15"/>
  <c r="AR2" i="15"/>
  <c r="AR1" i="15"/>
  <c r="AS3" i="15"/>
  <c r="AS2" i="15"/>
  <c r="AS1" i="15"/>
  <c r="AT3" i="15"/>
  <c r="AT2" i="15"/>
  <c r="AT1" i="15"/>
  <c r="AU3" i="15"/>
  <c r="AU2" i="15"/>
  <c r="AU1" i="15"/>
  <c r="AV3" i="15"/>
  <c r="AV2" i="15"/>
  <c r="AV1" i="15"/>
  <c r="AW3" i="15"/>
  <c r="AW2" i="15"/>
  <c r="AW1" i="15"/>
  <c r="AX3" i="15"/>
  <c r="AX2" i="15"/>
  <c r="AX1" i="15"/>
  <c r="AY3" i="15"/>
  <c r="AY2" i="15"/>
  <c r="AY1" i="15"/>
  <c r="AZ3" i="15"/>
  <c r="AZ2" i="15"/>
  <c r="AZ1" i="15"/>
  <c r="BA3" i="15"/>
  <c r="BA2" i="15"/>
  <c r="BA1" i="15"/>
  <c r="BB3" i="15"/>
  <c r="BB2" i="15"/>
  <c r="BB1" i="15"/>
  <c r="BC3" i="15"/>
  <c r="BC2" i="15"/>
  <c r="BC1" i="15"/>
  <c r="BD3" i="15"/>
  <c r="BD2" i="15"/>
  <c r="BD1" i="15"/>
  <c r="BE3" i="15"/>
  <c r="BE2" i="15"/>
  <c r="BE1" i="15"/>
  <c r="BF3" i="15"/>
  <c r="BF2" i="15"/>
  <c r="BF1" i="15"/>
  <c r="BG3" i="15"/>
  <c r="BG2" i="15"/>
  <c r="BG1" i="15"/>
  <c r="BH3" i="15"/>
  <c r="BH2" i="15"/>
  <c r="BH1" i="15"/>
  <c r="BI3" i="15"/>
  <c r="BI2" i="15"/>
  <c r="BI1" i="15"/>
  <c r="Y4" i="15"/>
  <c r="O8" i="14"/>
  <c r="N11" i="14"/>
  <c r="N10" i="14"/>
  <c r="N9" i="14"/>
  <c r="N8" i="14"/>
  <c r="M11" i="14"/>
  <c r="M10" i="14"/>
  <c r="P2" i="17"/>
  <c r="S2" i="17"/>
  <c r="U2" i="17"/>
  <c r="M9" i="14"/>
  <c r="M8" i="14"/>
  <c r="L11" i="14"/>
  <c r="L10" i="14"/>
  <c r="R2" i="17"/>
  <c r="L9" i="14"/>
  <c r="R2" i="15"/>
  <c r="L8" i="14"/>
  <c r="I11" i="14"/>
  <c r="I10" i="14"/>
  <c r="I9" i="14"/>
  <c r="I8" i="14"/>
  <c r="H11" i="14"/>
  <c r="H10" i="14"/>
  <c r="H9" i="14"/>
  <c r="H8" i="14"/>
  <c r="K9" i="14"/>
  <c r="J9" i="14"/>
  <c r="G9" i="14"/>
  <c r="F9" i="14"/>
  <c r="D9" i="14"/>
  <c r="T2" i="17"/>
  <c r="Q2" i="17"/>
  <c r="T2" i="15"/>
  <c r="K11" i="14"/>
  <c r="J11" i="14"/>
  <c r="G11" i="14"/>
  <c r="F11" i="14"/>
  <c r="D11" i="14"/>
  <c r="K10" i="14"/>
  <c r="J10" i="14"/>
  <c r="G10" i="14"/>
  <c r="F10" i="14"/>
  <c r="D10" i="14"/>
  <c r="K8" i="14"/>
  <c r="J8" i="14"/>
  <c r="G8" i="14"/>
  <c r="F8" i="14"/>
  <c r="O4" i="14"/>
  <c r="N4" i="14"/>
  <c r="M4" i="14"/>
  <c r="L4" i="14"/>
  <c r="K4" i="14"/>
  <c r="J4" i="14"/>
  <c r="I4" i="14"/>
  <c r="H4" i="14"/>
  <c r="G4" i="14"/>
  <c r="F4" i="14"/>
  <c r="E4" i="14"/>
</calcChain>
</file>

<file path=xl/comments1.xml><?xml version="1.0" encoding="utf-8"?>
<comments xmlns="http://schemas.openxmlformats.org/spreadsheetml/2006/main">
  <authors>
    <author>muraoka</author>
  </authors>
  <commentList>
    <comment ref="V2" authorId="0">
      <text>
        <r>
          <rPr>
            <sz val="9"/>
            <color indexed="81"/>
            <rFont val="ＭＳ Ｐゴシック"/>
            <family val="3"/>
            <charset val="128"/>
          </rPr>
          <t>初回実施日の一番前の日付が入力されます</t>
        </r>
      </text>
    </comment>
  </commentList>
</comments>
</file>

<file path=xl/comments2.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3.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4.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5.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6.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sharedStrings.xml><?xml version="1.0" encoding="utf-8"?>
<sst xmlns="http://schemas.openxmlformats.org/spreadsheetml/2006/main" count="1034" uniqueCount="379">
  <si>
    <t>試験項目表</t>
  </si>
  <si>
    <t>作成</t>
  </si>
  <si>
    <t>査閲</t>
  </si>
  <si>
    <t>承認</t>
  </si>
  <si>
    <t>試験成績表</t>
  </si>
  <si>
    <t>日付</t>
  </si>
  <si>
    <t>改訂内容</t>
  </si>
  <si>
    <t>担当者</t>
  </si>
  <si>
    <t>項目数</t>
  </si>
  <si>
    <t>未実施数</t>
  </si>
  <si>
    <t>結果</t>
  </si>
  <si>
    <t>初版作成</t>
    <rPh sb="0" eb="2">
      <t>ショハン</t>
    </rPh>
    <rPh sb="2" eb="4">
      <t>サクセイ</t>
    </rPh>
    <phoneticPr fontId="21"/>
  </si>
  <si>
    <t>版数</t>
    <phoneticPr fontId="21"/>
  </si>
  <si>
    <t>株式会社ジェナ</t>
    <rPh sb="0" eb="4">
      <t>カブシキガイシャ</t>
    </rPh>
    <phoneticPr fontId="21"/>
  </si>
  <si>
    <t>大関</t>
    <rPh sb="0" eb="2">
      <t>オオセキ</t>
    </rPh>
    <phoneticPr fontId="21"/>
  </si>
  <si>
    <t>J-SCAN アプリ
試験項目表&amp;成績表</t>
    <phoneticPr fontId="21"/>
  </si>
  <si>
    <t>川岸</t>
    <rPh sb="0" eb="2">
      <t>カワギシ</t>
    </rPh>
    <phoneticPr fontId="21"/>
  </si>
  <si>
    <t>査閲</t>
    <phoneticPr fontId="21"/>
  </si>
  <si>
    <t>対象</t>
  </si>
  <si>
    <t>機能名</t>
    <rPh sb="0" eb="3">
      <t>キノウメイ</t>
    </rPh>
    <phoneticPr fontId="21"/>
  </si>
  <si>
    <t>試験仕様</t>
  </si>
  <si>
    <t>作成日</t>
  </si>
  <si>
    <t>担当</t>
  </si>
  <si>
    <t>集計</t>
  </si>
  <si>
    <t>実施数</t>
  </si>
  <si>
    <t>総エラー数</t>
  </si>
  <si>
    <t>完了数</t>
  </si>
  <si>
    <t>残数</t>
  </si>
  <si>
    <t>残エラー数</t>
  </si>
  <si>
    <t>完了日チェック</t>
    <rPh sb="0" eb="3">
      <t>カンリョウビ</t>
    </rPh>
    <phoneticPr fontId="21"/>
  </si>
  <si>
    <t>更新日</t>
    <rPh sb="0" eb="3">
      <t>コウシンビ</t>
    </rPh>
    <phoneticPr fontId="21"/>
  </si>
  <si>
    <t>合計</t>
    <rPh sb="0" eb="2">
      <t>ゴウケイ</t>
    </rPh>
    <phoneticPr fontId="21"/>
  </si>
  <si>
    <t>OK日</t>
    <rPh sb="2" eb="3">
      <t>ビ</t>
    </rPh>
    <phoneticPr fontId="21"/>
  </si>
  <si>
    <t>試験手順</t>
    <rPh sb="0" eb="2">
      <t>シケン</t>
    </rPh>
    <rPh sb="2" eb="4">
      <t>テジュン</t>
    </rPh>
    <phoneticPr fontId="21"/>
  </si>
  <si>
    <t>確認項目及び期待値</t>
    <rPh sb="0" eb="2">
      <t>カクニン</t>
    </rPh>
    <rPh sb="2" eb="4">
      <t>コウモク</t>
    </rPh>
    <rPh sb="4" eb="5">
      <t>オヨ</t>
    </rPh>
    <phoneticPr fontId="21"/>
  </si>
  <si>
    <t>初回</t>
  </si>
  <si>
    <t>追試</t>
  </si>
  <si>
    <t>完了日</t>
    <rPh sb="0" eb="3">
      <t>カンリョウビ</t>
    </rPh>
    <phoneticPr fontId="21"/>
  </si>
  <si>
    <t>実施日</t>
  </si>
  <si>
    <t>大項目</t>
    <rPh sb="0" eb="3">
      <t>ダイコウモク</t>
    </rPh>
    <phoneticPr fontId="21"/>
  </si>
  <si>
    <t>中項目</t>
  </si>
  <si>
    <t>中項目</t>
    <rPh sb="0" eb="3">
      <t>チュウコウモク</t>
    </rPh>
    <phoneticPr fontId="21"/>
  </si>
  <si>
    <t>小項目</t>
    <rPh sb="0" eb="3">
      <t>ショウコウモク</t>
    </rPh>
    <phoneticPr fontId="21"/>
  </si>
  <si>
    <t>項目数</t>
    <rPh sb="0" eb="3">
      <t>コウモクスウ</t>
    </rPh>
    <phoneticPr fontId="21"/>
  </si>
  <si>
    <t>実施数</t>
    <rPh sb="0" eb="2">
      <t>ジッシ</t>
    </rPh>
    <rPh sb="2" eb="3">
      <t>スウ</t>
    </rPh>
    <phoneticPr fontId="21"/>
  </si>
  <si>
    <t>完了数</t>
    <rPh sb="0" eb="2">
      <t>カンリョウ</t>
    </rPh>
    <rPh sb="2" eb="3">
      <t>スウ</t>
    </rPh>
    <phoneticPr fontId="21"/>
  </si>
  <si>
    <t>進捗率(実施)</t>
    <rPh sb="0" eb="2">
      <t>シンチョク</t>
    </rPh>
    <rPh sb="2" eb="3">
      <t>リツ</t>
    </rPh>
    <rPh sb="4" eb="6">
      <t>ジッシ</t>
    </rPh>
    <phoneticPr fontId="21"/>
  </si>
  <si>
    <t>進捗率(完了)</t>
    <rPh sb="0" eb="2">
      <t>シンチョク</t>
    </rPh>
    <rPh sb="2" eb="3">
      <t>リツ</t>
    </rPh>
    <rPh sb="4" eb="6">
      <t>カンリョウ</t>
    </rPh>
    <phoneticPr fontId="21"/>
  </si>
  <si>
    <t>エラー数</t>
    <rPh sb="3" eb="4">
      <t>スウ</t>
    </rPh>
    <phoneticPr fontId="21"/>
  </si>
  <si>
    <t>エラー数(残)</t>
    <rPh sb="3" eb="4">
      <t>スウ</t>
    </rPh>
    <rPh sb="5" eb="6">
      <t>ザン</t>
    </rPh>
    <phoneticPr fontId="21"/>
  </si>
  <si>
    <t>初回開始日</t>
    <rPh sb="0" eb="2">
      <t>ショカイ</t>
    </rPh>
    <rPh sb="2" eb="5">
      <t>カイシビ</t>
    </rPh>
    <phoneticPr fontId="21"/>
  </si>
  <si>
    <t>最終完了日</t>
    <rPh sb="0" eb="2">
      <t>サイシュウ</t>
    </rPh>
    <rPh sb="2" eb="5">
      <t>カンリョウビ</t>
    </rPh>
    <phoneticPr fontId="21"/>
  </si>
  <si>
    <t>予実管理</t>
  </si>
  <si>
    <t>集計</t>
    <rPh sb="0" eb="2">
      <t>シュウケイ</t>
    </rPh>
    <phoneticPr fontId="21"/>
  </si>
  <si>
    <t>開始日</t>
    <rPh sb="0" eb="3">
      <t>カイシビ</t>
    </rPh>
    <phoneticPr fontId="21"/>
  </si>
  <si>
    <t>完了日</t>
  </si>
  <si>
    <t>項目名</t>
    <rPh sb="0" eb="2">
      <t>コウモク</t>
    </rPh>
    <rPh sb="2" eb="3">
      <t>メイ</t>
    </rPh>
    <phoneticPr fontId="21"/>
  </si>
  <si>
    <t>項番</t>
  </si>
  <si>
    <t>項目名</t>
  </si>
  <si>
    <t>A</t>
    <phoneticPr fontId="21"/>
  </si>
  <si>
    <t>S</t>
    <phoneticPr fontId="21"/>
  </si>
  <si>
    <t>実施
進捗率</t>
  </si>
  <si>
    <t>完了
進捗率</t>
  </si>
  <si>
    <t>エラー数</t>
  </si>
  <si>
    <t>残
エラー数</t>
  </si>
  <si>
    <t>#</t>
    <phoneticPr fontId="21"/>
  </si>
  <si>
    <t>-</t>
    <phoneticPr fontId="21"/>
  </si>
  <si>
    <t>前提条件(試験観点等)</t>
    <rPh sb="0" eb="4">
      <t>ゼンテイジョウケン</t>
    </rPh>
    <rPh sb="5" eb="7">
      <t>シケン</t>
    </rPh>
    <rPh sb="7" eb="9">
      <t>カンテン</t>
    </rPh>
    <rPh sb="9" eb="10">
      <t>トウ</t>
    </rPh>
    <phoneticPr fontId="21"/>
  </si>
  <si>
    <t>備考/不具合内容</t>
    <rPh sb="3" eb="6">
      <t>フグアイ</t>
    </rPh>
    <rPh sb="6" eb="8">
      <t>ナイヨウ</t>
    </rPh>
    <phoneticPr fontId="21"/>
  </si>
  <si>
    <t>検証
分類</t>
    <rPh sb="0" eb="2">
      <t>ケンショウ</t>
    </rPh>
    <rPh sb="3" eb="5">
      <t>ブンルイ</t>
    </rPh>
    <phoneticPr fontId="21"/>
  </si>
  <si>
    <t>・ホームからの通常アプリ起動</t>
    <rPh sb="7" eb="9">
      <t>ツウジョウ</t>
    </rPh>
    <rPh sb="12" eb="14">
      <t>キドウ</t>
    </rPh>
    <phoneticPr fontId="21"/>
  </si>
  <si>
    <t>①ホーム画面にてアプリアイコンを押下する</t>
    <rPh sb="4" eb="6">
      <t>ガメン</t>
    </rPh>
    <rPh sb="16" eb="18">
      <t>オウカ</t>
    </rPh>
    <phoneticPr fontId="21"/>
  </si>
  <si>
    <t>・アプリケーションが終了すること</t>
    <rPh sb="10" eb="12">
      <t>シュウリョウ</t>
    </rPh>
    <phoneticPr fontId="21"/>
  </si>
  <si>
    <t>通常起動</t>
    <rPh sb="0" eb="2">
      <t>ツウジョウ</t>
    </rPh>
    <rPh sb="2" eb="4">
      <t>キドウ</t>
    </rPh>
    <phoneticPr fontId="21"/>
  </si>
  <si>
    <t>URLスキーム起動</t>
    <rPh sb="7" eb="9">
      <t>キドウ</t>
    </rPh>
    <phoneticPr fontId="21"/>
  </si>
  <si>
    <t>パラメータ不正</t>
    <rPh sb="5" eb="7">
      <t>フセイ</t>
    </rPh>
    <phoneticPr fontId="21"/>
  </si>
  <si>
    <t>①Safariで前提条件記載のURLスキームを入力する
②アプリ起動確認ダイアログで「開く」ボタンを押下する</t>
    <rPh sb="8" eb="10">
      <t>ゼンテイ</t>
    </rPh>
    <rPh sb="10" eb="12">
      <t>ジョウケン</t>
    </rPh>
    <rPh sb="12" eb="14">
      <t>キサイ</t>
    </rPh>
    <rPh sb="32" eb="34">
      <t>キドウ</t>
    </rPh>
    <rPh sb="34" eb="36">
      <t>カクニン</t>
    </rPh>
    <rPh sb="43" eb="44">
      <t>ヒラ</t>
    </rPh>
    <rPh sb="50" eb="52">
      <t>オウカ</t>
    </rPh>
    <phoneticPr fontId="21"/>
  </si>
  <si>
    <t>・URLスキーム「jins-qr://」</t>
    <phoneticPr fontId="21"/>
  </si>
  <si>
    <t>URLスキームのみ</t>
    <phoneticPr fontId="21"/>
  </si>
  <si>
    <t>クエリパラメータ存在
callback定義なし</t>
    <phoneticPr fontId="21"/>
  </si>
  <si>
    <t>クエリパラメータ存在
callback定義あり(param名のみ)</t>
    <rPh sb="29" eb="30">
      <t>メイ</t>
    </rPh>
    <phoneticPr fontId="21"/>
  </si>
  <si>
    <t>パラメータ正常</t>
    <rPh sb="5" eb="7">
      <t>セイジョウ</t>
    </rPh>
    <phoneticPr fontId="21"/>
  </si>
  <si>
    <t>・URLスキーム「jins-qr://scan?callback=https://store-apps-stg.jins.com/tw?uuid=11111」</t>
    <phoneticPr fontId="21"/>
  </si>
  <si>
    <t>③カメラ権限ダイアログにて[OK]ボタンを押下する</t>
    <rPh sb="4" eb="6">
      <t>ケンゲン</t>
    </rPh>
    <rPh sb="21" eb="23">
      <t>オウカ</t>
    </rPh>
    <phoneticPr fontId="21"/>
  </si>
  <si>
    <t>・カメラ映像が出力されるようになること</t>
    <rPh sb="4" eb="6">
      <t>エイゾウ</t>
    </rPh>
    <rPh sb="7" eb="9">
      <t>シュツリョク</t>
    </rPh>
    <phoneticPr fontId="21"/>
  </si>
  <si>
    <t>・QRコード読み取り範囲画像が表示されていること</t>
    <rPh sb="6" eb="7">
      <t>ヨ</t>
    </rPh>
    <rPh sb="8" eb="9">
      <t>ト</t>
    </rPh>
    <rPh sb="10" eb="12">
      <t>ハンイ</t>
    </rPh>
    <rPh sb="12" eb="14">
      <t>ガゾウ</t>
    </rPh>
    <rPh sb="15" eb="17">
      <t>ヒョウジ</t>
    </rPh>
    <phoneticPr fontId="21"/>
  </si>
  <si>
    <t>・QRコードが読み取れること</t>
    <rPh sb="7" eb="8">
      <t>ヨ</t>
    </rPh>
    <rPh sb="9" eb="10">
      <t>ト</t>
    </rPh>
    <phoneticPr fontId="21"/>
  </si>
  <si>
    <t>初回起動
カメラ権限確認
アクセス許可</t>
    <rPh sb="0" eb="2">
      <t>ショカイ</t>
    </rPh>
    <rPh sb="2" eb="4">
      <t>キドウ</t>
    </rPh>
    <rPh sb="8" eb="10">
      <t>ケンゲン</t>
    </rPh>
    <rPh sb="10" eb="12">
      <t>カクニン</t>
    </rPh>
    <rPh sb="17" eb="19">
      <t>キョカ</t>
    </rPh>
    <phoneticPr fontId="21"/>
  </si>
  <si>
    <t>次回起動</t>
    <rPh sb="0" eb="2">
      <t>ジカイ</t>
    </rPh>
    <rPh sb="2" eb="4">
      <t>キドウ</t>
    </rPh>
    <phoneticPr fontId="21"/>
  </si>
  <si>
    <t>・カメラ映像が出力されていること</t>
    <rPh sb="4" eb="6">
      <t>エイゾウ</t>
    </rPh>
    <rPh sb="7" eb="9">
      <t>シュツリョク</t>
    </rPh>
    <phoneticPr fontId="21"/>
  </si>
  <si>
    <t>③カメラ権限ダイアログにて[許可しない]ボタンを押下する</t>
    <rPh sb="4" eb="6">
      <t>ケンゲン</t>
    </rPh>
    <rPh sb="14" eb="16">
      <t>キョカ</t>
    </rPh>
    <rPh sb="24" eb="26">
      <t>オウカ</t>
    </rPh>
    <phoneticPr fontId="21"/>
  </si>
  <si>
    <t>・設定アプリが起動し、「J-SCAN」の設定画面へ遷移すること</t>
    <rPh sb="1" eb="3">
      <t>セッテイ</t>
    </rPh>
    <rPh sb="7" eb="9">
      <t>キドウ</t>
    </rPh>
    <rPh sb="20" eb="24">
      <t>セッテイガメン</t>
    </rPh>
    <rPh sb="25" eb="27">
      <t>センイ</t>
    </rPh>
    <phoneticPr fontId="21"/>
  </si>
  <si>
    <t>⑤カメラのアクセス許可をONにする
⑥タスクからJ-SCANを起動する</t>
    <rPh sb="9" eb="11">
      <t>キョカ</t>
    </rPh>
    <rPh sb="31" eb="33">
      <t>キドウ</t>
    </rPh>
    <phoneticPr fontId="21"/>
  </si>
  <si>
    <t>初回起動
カメラ権限確認
アクセス拒否-&gt;Webアプリ起動</t>
    <rPh sb="0" eb="2">
      <t>ショカイ</t>
    </rPh>
    <rPh sb="2" eb="4">
      <t>キドウ</t>
    </rPh>
    <rPh sb="8" eb="10">
      <t>ケンゲン</t>
    </rPh>
    <rPh sb="10" eb="12">
      <t>カクニン</t>
    </rPh>
    <rPh sb="17" eb="19">
      <t>キョヒ</t>
    </rPh>
    <rPh sb="27" eb="29">
      <t>キドウ</t>
    </rPh>
    <phoneticPr fontId="21"/>
  </si>
  <si>
    <t>初回起動
カメラ権限確認
アクセス拒否-&gt;タスク起動</t>
    <rPh sb="0" eb="2">
      <t>ショカイ</t>
    </rPh>
    <rPh sb="2" eb="4">
      <t>キドウ</t>
    </rPh>
    <rPh sb="8" eb="10">
      <t>ケンゲン</t>
    </rPh>
    <rPh sb="10" eb="12">
      <t>カクニン</t>
    </rPh>
    <rPh sb="17" eb="19">
      <t>キョヒ</t>
    </rPh>
    <rPh sb="24" eb="26">
      <t>キドウ</t>
    </rPh>
    <phoneticPr fontId="21"/>
  </si>
  <si>
    <t>メイン操作</t>
    <rPh sb="3" eb="5">
      <t>ソウサ</t>
    </rPh>
    <phoneticPr fontId="21"/>
  </si>
  <si>
    <t>設定</t>
    <rPh sb="0" eb="2">
      <t>セッテイ</t>
    </rPh>
    <phoneticPr fontId="21"/>
  </si>
  <si>
    <t>・なし</t>
    <phoneticPr fontId="21"/>
  </si>
  <si>
    <t>①設定アプリを起動時、J-SCANの設定画面へ遷移する</t>
    <rPh sb="1" eb="3">
      <t>セッテイ</t>
    </rPh>
    <rPh sb="7" eb="10">
      <t>キドウジ</t>
    </rPh>
    <rPh sb="18" eb="20">
      <t>セッテイ</t>
    </rPh>
    <rPh sb="20" eb="22">
      <t>ガメン</t>
    </rPh>
    <rPh sb="23" eb="25">
      <t>センイ</t>
    </rPh>
    <phoneticPr fontId="21"/>
  </si>
  <si>
    <t>・基本情報と表示されていること
・バージョンと表示されていること
・バージョン表記がリリース対象のバージョン表記となっていること</t>
    <rPh sb="1" eb="5">
      <t>キホンジョウホウ</t>
    </rPh>
    <rPh sb="6" eb="8">
      <t>ヒョウジ</t>
    </rPh>
    <rPh sb="23" eb="25">
      <t>ヒョウジ</t>
    </rPh>
    <rPh sb="39" eb="41">
      <t>ヒョウキ</t>
    </rPh>
    <rPh sb="46" eb="48">
      <t>タイショウ</t>
    </rPh>
    <rPh sb="54" eb="56">
      <t>ヒョウキ</t>
    </rPh>
    <phoneticPr fontId="21"/>
  </si>
  <si>
    <t>ローカライズ(English)</t>
    <phoneticPr fontId="21"/>
  </si>
  <si>
    <t>・アラートダイアログが表示されること
・以下文言となっていること
　タイトル 「Error」
　メッセージ 「This is a helper app and cannot launch by itself. Please open the other app to use this app.」
　ボタン 「OK」</t>
    <rPh sb="11" eb="13">
      <t>ヒョウジ</t>
    </rPh>
    <rPh sb="20" eb="22">
      <t>イカ</t>
    </rPh>
    <rPh sb="22" eb="24">
      <t>モンゴン</t>
    </rPh>
    <phoneticPr fontId="21"/>
  </si>
  <si>
    <t>・カメラを利用する旨のダイアログが表示されること
・以下文言となっていること
　「Please allow to scan bar codes.」
　※タイトルなし、ボタン文言は標準のため、確認なし</t>
    <rPh sb="5" eb="7">
      <t>リヨウ</t>
    </rPh>
    <rPh sb="9" eb="10">
      <t>ムネ</t>
    </rPh>
    <rPh sb="17" eb="19">
      <t>ヒョウジ</t>
    </rPh>
    <rPh sb="26" eb="28">
      <t>イカ</t>
    </rPh>
    <rPh sb="28" eb="30">
      <t>モンゴン</t>
    </rPh>
    <rPh sb="86" eb="88">
      <t>モンゴン</t>
    </rPh>
    <rPh sb="89" eb="91">
      <t>ヒョウジュン</t>
    </rPh>
    <rPh sb="95" eb="97">
      <t>カクニン</t>
    </rPh>
    <phoneticPr fontId="21"/>
  </si>
  <si>
    <t>・画面上部に説明文が表示されていること
　QRコードをスキャンしてください</t>
    <phoneticPr fontId="21"/>
  </si>
  <si>
    <t>・画面上部に説明文が表示されていること
　Please scan bar code…</t>
    <phoneticPr fontId="21"/>
  </si>
  <si>
    <t>・アラートダイアログが表示されること
・以下文言となっていること
　タイトル 「Error」
　メッセージ 「Cannot launch the app. Please contact system administrator (URL Parameter error)」
　ボタン 「OK」</t>
    <phoneticPr fontId="21"/>
  </si>
  <si>
    <t>①Safariで前提条件記載のURLスキームを入力する
②アプリ起動確認ダイアログで「開く」ボタンを押下する
③カメラ権限ダイアログにて[許可しない]ボタンを押下する</t>
    <rPh sb="8" eb="10">
      <t>ゼンテイ</t>
    </rPh>
    <rPh sb="10" eb="12">
      <t>ジョウケン</t>
    </rPh>
    <rPh sb="12" eb="14">
      <t>キサイ</t>
    </rPh>
    <rPh sb="32" eb="34">
      <t>キドウ</t>
    </rPh>
    <rPh sb="34" eb="36">
      <t>カクニン</t>
    </rPh>
    <rPh sb="43" eb="44">
      <t>ヒラ</t>
    </rPh>
    <rPh sb="50" eb="52">
      <t>オウカ</t>
    </rPh>
    <phoneticPr fontId="21"/>
  </si>
  <si>
    <t>・カメラ映像が出力されないこと
　※OSの動作
・アラートダイアログが表示されること
・以下文言となっていること
　タイトル 「Error」
　メッセージ 「Camera access is not allowed and cannot scan bar code. Please allow camera access to this app in the Settings.」
　ボタン 「OK」</t>
    <rPh sb="4" eb="6">
      <t>エイゾウ</t>
    </rPh>
    <rPh sb="7" eb="9">
      <t>シュツリョク</t>
    </rPh>
    <rPh sb="21" eb="23">
      <t>ドウサ</t>
    </rPh>
    <rPh sb="35" eb="37">
      <t>ヒョウジ</t>
    </rPh>
    <rPh sb="44" eb="46">
      <t>イカ</t>
    </rPh>
    <rPh sb="46" eb="48">
      <t>モンゴン</t>
    </rPh>
    <phoneticPr fontId="21"/>
  </si>
  <si>
    <t>メイン</t>
    <phoneticPr fontId="21"/>
  </si>
  <si>
    <t>ローカライズEnglish</t>
    <phoneticPr fontId="21"/>
  </si>
  <si>
    <t>ローカライズ中国語(簡体字)</t>
    <phoneticPr fontId="21"/>
  </si>
  <si>
    <t>ローカライズ中国語(繁体字、香港)</t>
    <phoneticPr fontId="21"/>
  </si>
  <si>
    <t>・URLスキーム「jins-qr://scan?call=xxx」</t>
    <phoneticPr fontId="21"/>
  </si>
  <si>
    <t>・URLスキーム「jins-qr://scan?callback」</t>
    <phoneticPr fontId="21"/>
  </si>
  <si>
    <t>・URLスキーム「jins-qr://scan?callback=」</t>
    <phoneticPr fontId="21"/>
  </si>
  <si>
    <t>○</t>
    <phoneticPr fontId="21"/>
  </si>
  <si>
    <t>川岸</t>
    <rPh sb="0" eb="2">
      <t>カワギシ</t>
    </rPh>
    <phoneticPr fontId="21"/>
  </si>
  <si>
    <t>・GENERALと表示されていること
・Versionと表示されていること
・バージョン表記がリリース対象のバージョン表記となっていること</t>
    <rPh sb="9" eb="11">
      <t>ヒョウジ</t>
    </rPh>
    <rPh sb="28" eb="30">
      <t>ヒョウジ</t>
    </rPh>
    <rPh sb="44" eb="46">
      <t>ヒョウキ</t>
    </rPh>
    <rPh sb="51" eb="53">
      <t>タイショウ</t>
    </rPh>
    <rPh sb="59" eb="61">
      <t>ヒョウキ</t>
    </rPh>
    <phoneticPr fontId="21"/>
  </si>
  <si>
    <t>④QR画像(AMUN17S190E258)へQR読み取り範囲をかざす</t>
    <rPh sb="3" eb="5">
      <t>ガゾウ</t>
    </rPh>
    <rPh sb="24" eb="25">
      <t>ヨ</t>
    </rPh>
    <rPh sb="26" eb="27">
      <t>ト</t>
    </rPh>
    <rPh sb="28" eb="30">
      <t>ハンイ</t>
    </rPh>
    <phoneticPr fontId="21"/>
  </si>
  <si>
    <t>・「AMUN17S190E258」の文字列が取得できていること</t>
    <rPh sb="18" eb="21">
      <t>モジレツ</t>
    </rPh>
    <phoneticPr fontId="21"/>
  </si>
  <si>
    <t>③QR画像(AMUN17S190E258)へQR読み取り範囲をかざす</t>
    <rPh sb="3" eb="5">
      <t>ガゾウ</t>
    </rPh>
    <rPh sb="24" eb="25">
      <t>ヨ</t>
    </rPh>
    <rPh sb="26" eb="27">
      <t>ト</t>
    </rPh>
    <rPh sb="28" eb="30">
      <t>ハンイ</t>
    </rPh>
    <phoneticPr fontId="21"/>
  </si>
  <si>
    <t>⑦QR画像(AMUN17S190E258)へQR読み取り範囲をかざす</t>
    <rPh sb="3" eb="5">
      <t>ガゾウ</t>
    </rPh>
    <rPh sb="24" eb="25">
      <t>ヨ</t>
    </rPh>
    <rPh sb="26" eb="27">
      <t>ト</t>
    </rPh>
    <rPh sb="28" eb="30">
      <t>ハンイ</t>
    </rPh>
    <phoneticPr fontId="21"/>
  </si>
  <si>
    <t>安齋</t>
    <rPh sb="0" eb="2">
      <t>アンザイ</t>
    </rPh>
    <phoneticPr fontId="21"/>
  </si>
  <si>
    <t>必須パラメータ不正</t>
    <rPh sb="0" eb="2">
      <t>ヒッス</t>
    </rPh>
    <rPh sb="7" eb="9">
      <t>フセイ</t>
    </rPh>
    <phoneticPr fontId="21"/>
  </si>
  <si>
    <t>callback
パラメータ
不一致</t>
    <rPh sb="15" eb="18">
      <t>フイッチ</t>
    </rPh>
    <phoneticPr fontId="21"/>
  </si>
  <si>
    <t>その他
パラメータ
不一致</t>
    <rPh sb="10" eb="13">
      <t>フイッチ</t>
    </rPh>
    <phoneticPr fontId="21"/>
  </si>
  <si>
    <t>callback
パラメータ
値不正</t>
    <rPh sb="15" eb="16">
      <t>アタイ</t>
    </rPh>
    <rPh sb="16" eb="18">
      <t>フセイ</t>
    </rPh>
    <phoneticPr fontId="21"/>
  </si>
  <si>
    <t>任意パラメータ不正</t>
    <rPh sb="0" eb="2">
      <t>ニンイ</t>
    </rPh>
    <rPh sb="7" eb="9">
      <t>フセイ</t>
    </rPh>
    <phoneticPr fontId="21"/>
  </si>
  <si>
    <t>・任意パラメータの全ての値が
　デフォルト値を参照していること</t>
    <rPh sb="1" eb="3">
      <t>ニン</t>
    </rPh>
    <rPh sb="9" eb="10">
      <t>スベテノ</t>
    </rPh>
    <rPh sb="12" eb="13">
      <t>アタイガ</t>
    </rPh>
    <rPh sb="23" eb="25">
      <t>サンショウ</t>
    </rPh>
    <phoneticPr fontId="21"/>
  </si>
  <si>
    <t>③アラートダイアログ上のボタンを押下する</t>
    <rPh sb="10" eb="11">
      <t>ジョウ</t>
    </rPh>
    <rPh sb="16" eb="18">
      <t>オウカ</t>
    </rPh>
    <phoneticPr fontId="21"/>
  </si>
  <si>
    <t>③未知エラーダイアログ上のボタンを押下する</t>
    <rPh sb="1" eb="3">
      <t>ミチエラー</t>
    </rPh>
    <rPh sb="11" eb="12">
      <t>ジョウ</t>
    </rPh>
    <rPh sb="17" eb="19">
      <t>オウカ</t>
    </rPh>
    <phoneticPr fontId="21"/>
  </si>
  <si>
    <t>mode
パラメータ
不一致</t>
    <rPh sb="11" eb="14">
      <t>フイッチ</t>
    </rPh>
    <phoneticPr fontId="21"/>
  </si>
  <si>
    <t>・modeパラメータのデフォルト値、「１」が参照されて、シングルモード画面が表示されること</t>
    <rPh sb="22" eb="24">
      <t>サンショウサレ</t>
    </rPh>
    <rPh sb="35" eb="37">
      <t>ガメンガ</t>
    </rPh>
    <rPh sb="38" eb="40">
      <t>ヒョウジサレル</t>
    </rPh>
    <phoneticPr fontId="21"/>
  </si>
  <si>
    <t>titlestr
パラメータ
不一致</t>
    <rPh sb="15" eb="18">
      <t>フイッチ</t>
    </rPh>
    <phoneticPr fontId="21"/>
  </si>
  <si>
    <t>・titlestrパラメータのデフォルト値、「Title」が参照されて、タイトルに反映されること</t>
    <rPh sb="30" eb="32">
      <t>サンショウサレ</t>
    </rPh>
    <rPh sb="41" eb="43">
      <t>ハンエイ</t>
    </rPh>
    <phoneticPr fontId="21"/>
  </si>
  <si>
    <t>okstr
パラメータ
不一致</t>
    <rPh sb="12" eb="15">
      <t>フイッチ</t>
    </rPh>
    <phoneticPr fontId="36"/>
  </si>
  <si>
    <t>cancelstr
パラメータ
不一致</t>
    <rPh sb="16" eb="19">
      <t>フイッチ</t>
    </rPh>
    <phoneticPr fontId="36"/>
  </si>
  <si>
    <t>cameramode
パラメータ
不一致</t>
    <rPh sb="17" eb="20">
      <t>フイッチ</t>
    </rPh>
    <phoneticPr fontId="36"/>
  </si>
  <si>
    <t>・デフォルト値 Cancelがキャンセルボタンに反映される事</t>
    <rPh sb="24" eb="26">
      <t>ハンエ</t>
    </rPh>
    <rPh sb="29" eb="30">
      <t>コト</t>
    </rPh>
    <phoneticPr fontId="36"/>
  </si>
  <si>
    <t>・デフォルト値 1 を反映して、QR読取にアウトカメラが使用される事</t>
    <rPh sb="11" eb="13">
      <t>ハンエイシテ</t>
    </rPh>
    <rPh sb="18" eb="20">
      <t>ヨミトｒ</t>
    </rPh>
    <rPh sb="28" eb="30">
      <t>シヨウサレル</t>
    </rPh>
    <rPh sb="33" eb="34">
      <t>コト</t>
    </rPh>
    <phoneticPr fontId="36"/>
  </si>
  <si>
    <t>mode
パラメータ
値不正</t>
    <rPh sb="11" eb="12">
      <t>アタイ</t>
    </rPh>
    <rPh sb="12" eb="14">
      <t>フセイ</t>
    </rPh>
    <phoneticPr fontId="21"/>
  </si>
  <si>
    <t>titlestr
パラメータ
値不正</t>
    <rPh sb="15" eb="16">
      <t>アタイ</t>
    </rPh>
    <rPh sb="16" eb="18">
      <t>フセイ</t>
    </rPh>
    <phoneticPr fontId="21"/>
  </si>
  <si>
    <t>okstr
パラメータ
値不正</t>
    <rPh sb="12" eb="13">
      <t>アタイ</t>
    </rPh>
    <rPh sb="13" eb="15">
      <t>フセイ</t>
    </rPh>
    <phoneticPr fontId="21"/>
  </si>
  <si>
    <t>cancelstr
パラメータ
値不正</t>
    <rPh sb="16" eb="17">
      <t>アタイ</t>
    </rPh>
    <rPh sb="17" eb="19">
      <t>フセイ</t>
    </rPh>
    <phoneticPr fontId="21"/>
  </si>
  <si>
    <t>cameramode
パラメータ
値不正</t>
    <rPh sb="17" eb="18">
      <t>アタイ</t>
    </rPh>
    <rPh sb="18" eb="20">
      <t>フセイ</t>
    </rPh>
    <phoneticPr fontId="21"/>
  </si>
  <si>
    <t>mode
パラメータ
値 空</t>
    <rPh sb="11" eb="12">
      <t>アタイ</t>
    </rPh>
    <rPh sb="13" eb="14">
      <t>カラ</t>
    </rPh>
    <phoneticPr fontId="21"/>
  </si>
  <si>
    <t>titlestr
パラメータ
値 空</t>
    <phoneticPr fontId="21"/>
  </si>
  <si>
    <t>okstr
パラメータ
値 空</t>
    <phoneticPr fontId="21"/>
  </si>
  <si>
    <t>cancelstr
パラメータ
値 空</t>
    <phoneticPr fontId="21"/>
  </si>
  <si>
    <t>cameramode
パラメータ
値 空</t>
    <phoneticPr fontId="21"/>
  </si>
  <si>
    <t>callback
パラメータ
値 空</t>
    <rPh sb="15" eb="16">
      <t>アタイ</t>
    </rPh>
    <rPh sb="17" eb="18">
      <t>カラ</t>
    </rPh>
    <phoneticPr fontId="21"/>
  </si>
  <si>
    <t>・デフォルト値 Done が マルチモード画面の読み取り完了ボタンに反映されること</t>
    <rPh sb="24" eb="25">
      <t>ヨミトリ</t>
    </rPh>
    <rPh sb="34" eb="36">
      <t>ハンエイ</t>
    </rPh>
    <phoneticPr fontId="36"/>
  </si>
  <si>
    <t>・デフォルト値 Cancelがキャンセルボタンに反映されること</t>
    <rPh sb="24" eb="26">
      <t>ハンエ</t>
    </rPh>
    <phoneticPr fontId="36"/>
  </si>
  <si>
    <t>・デフォルト値 1 を反映して、QR読取にアウトカメラが使用されること</t>
    <rPh sb="11" eb="13">
      <t>ハンエイシテ</t>
    </rPh>
    <rPh sb="18" eb="20">
      <t>ヨミトｒ</t>
    </rPh>
    <rPh sb="28" eb="30">
      <t>シヨウサレル</t>
    </rPh>
    <phoneticPr fontId="36"/>
  </si>
  <si>
    <t>総エラー数</t>
    <phoneticPr fontId="21"/>
  </si>
  <si>
    <t>※別タブ「URLスキーム パラメータ不正」参照</t>
    <rPh sb="1" eb="2">
      <t>ベツ</t>
    </rPh>
    <rPh sb="18" eb="20">
      <t>フセイ</t>
    </rPh>
    <rPh sb="21" eb="23">
      <t>サンショウ</t>
    </rPh>
    <phoneticPr fontId="21"/>
  </si>
  <si>
    <t>・modeパラメータの値に応じて、シングルモードかマルチモードの画面が表示されること
・cameramodeパラメータの値に応じて、使用カメラがインカメラかアウトカメラに切り替わること</t>
    <rPh sb="11" eb="12">
      <t>アタイ</t>
    </rPh>
    <rPh sb="13" eb="14">
      <t>オウジテ</t>
    </rPh>
    <rPh sb="32" eb="34">
      <t>ガメンヲ</t>
    </rPh>
    <rPh sb="35" eb="37">
      <t>ヒョウジサレル</t>
    </rPh>
    <rPh sb="60" eb="61">
      <t>アタイ</t>
    </rPh>
    <rPh sb="62" eb="63">
      <t>オウジテ</t>
    </rPh>
    <rPh sb="66" eb="68">
      <t>シヨウカメラ</t>
    </rPh>
    <rPh sb="85" eb="86">
      <t>キリカワル</t>
    </rPh>
    <phoneticPr fontId="21"/>
  </si>
  <si>
    <t>シングルモード</t>
    <phoneticPr fontId="21"/>
  </si>
  <si>
    <t>表示</t>
    <rPh sb="0" eb="2">
      <t>ヒョウジ</t>
    </rPh>
    <phoneticPr fontId="21"/>
  </si>
  <si>
    <t>・デザインと整合性があること</t>
  </si>
  <si>
    <t>・デザインと整合性があること</t>
    <rPh sb="6" eb="9">
      <t>セイゴウセイガ</t>
    </rPh>
    <phoneticPr fontId="21"/>
  </si>
  <si>
    <t>制御</t>
    <rPh sb="0" eb="2">
      <t>セイギョ</t>
    </rPh>
    <phoneticPr fontId="21"/>
  </si>
  <si>
    <t>タイトル</t>
  </si>
  <si>
    <t>・端末言語設定に応じてデフォルト値を出力する事
　(4カ国語)</t>
  </si>
  <si>
    <t>・cameramodeパラメータから取得した数字が1だった場合、
　アウトカメラが使用される事
・cameramodeパラメータから取得した数字が2だった場合、
　インカメラが使用される事</t>
    <rPh sb="18" eb="20">
      <t>シュトクシタ</t>
    </rPh>
    <rPh sb="22" eb="24">
      <t>スウジ</t>
    </rPh>
    <rPh sb="29" eb="31">
      <t>バアイ</t>
    </rPh>
    <rPh sb="41" eb="43">
      <t>シヨウサレルｋトオ</t>
    </rPh>
    <rPh sb="46" eb="47">
      <t>コト</t>
    </rPh>
    <phoneticPr fontId="36"/>
  </si>
  <si>
    <t>・QRコードを読み取れる事
・新規QRコードを読み取った時のみ
　J-PORTAL利用の効果音が鳴動される事
・QRコード読み取った際、
　戻り先URLスキーマに読み込んだ
　QRコードのデータが付与され
　該当Webアプリが起動される事</t>
    <phoneticPr fontId="36"/>
  </si>
  <si>
    <t>・読み込めない事</t>
  </si>
  <si>
    <t>・押下時インカメラ切り替わる事
・インカメラ状態でボタン押下すると
　アウトカメラに切り替わる事</t>
    <phoneticPr fontId="36"/>
  </si>
  <si>
    <t>・okstrパラメータから取得した文字列が
　キャンセルボタンへ反映されている事
・ボタン「キャンセル」押下時、
　戻り先URLスキーマに
　QRコードのデータを付与せず、
　該当Webアプリが起動される事</t>
    <rPh sb="32" eb="34">
      <t>ハンエイサレテイル</t>
    </rPh>
    <rPh sb="39" eb="40">
      <t>コト</t>
    </rPh>
    <phoneticPr fontId="36"/>
  </si>
  <si>
    <t>サブタイトル</t>
  </si>
  <si>
    <t>使用カメラ</t>
    <rPh sb="0" eb="2">
      <t>シヨウ</t>
    </rPh>
    <phoneticPr fontId="36"/>
  </si>
  <si>
    <t>QR読取</t>
  </si>
  <si>
    <t>QRコード以外</t>
  </si>
  <si>
    <t>カメラ切替ボタン</t>
  </si>
  <si>
    <t>キャンセルボタン</t>
  </si>
  <si>
    <t>マルチモード</t>
    <phoneticPr fontId="21"/>
  </si>
  <si>
    <t>読み取り完了ボタン</t>
  </si>
  <si>
    <t>タイトル</t>
    <phoneticPr fontId="36"/>
  </si>
  <si>
    <t>読み取り完了ボタン
QR読取枚数表示欄</t>
    <phoneticPr fontId="36"/>
  </si>
  <si>
    <t>・titlestrパラメータから取得した文字列が
　タイトルへ反映される事
・取得に失敗した場合、
　デフォルト値をタイトルへ反映する事</t>
    <phoneticPr fontId="36"/>
  </si>
  <si>
    <t>・端末言語設定に応じてデフォルト値を出力する事
　(4カ国語)</t>
    <phoneticPr fontId="36"/>
  </si>
  <si>
    <t>・okstrパラメータから取得した文字列が
　読み取り完了ボタンの文字へ反映される事
・QR読取枚数0枚の間、
　ボタン「読み取り完了」は
　押下できない状態(disable)にする事
・ボタン「読み取り完了」押下時、
　戻り先URLスキーマに
　読み込んだ全てのQRコードデータが付与され
　該当Webアプリが起動される事
・付与する各QRコードデータが","(カンマ)で区切られている事</t>
    <phoneticPr fontId="36"/>
  </si>
  <si>
    <t>・読み取ったQRコードの枚数を表示される事
・数値は100まで表示される事</t>
    <phoneticPr fontId="36"/>
  </si>
  <si>
    <t>ダイアログ</t>
    <phoneticPr fontId="21"/>
  </si>
  <si>
    <t>アプリ起動時アラートダイアログ</t>
    <phoneticPr fontId="21"/>
  </si>
  <si>
    <t>カメラ権限確認ダイアログ</t>
    <rPh sb="3" eb="5">
      <t>ケンゲン</t>
    </rPh>
    <rPh sb="5" eb="7">
      <t>カクニンダイ</t>
    </rPh>
    <phoneticPr fontId="21"/>
  </si>
  <si>
    <t>アクセス拒否ダイアログ</t>
    <phoneticPr fontId="21"/>
  </si>
  <si>
    <t>上限到達ダイアログ</t>
    <rPh sb="0" eb="4">
      <t>ジョウゲントウタツ</t>
    </rPh>
    <phoneticPr fontId="21"/>
  </si>
  <si>
    <t>機能</t>
    <rPh sb="0" eb="2">
      <t>キノウ</t>
    </rPh>
    <phoneticPr fontId="21"/>
  </si>
  <si>
    <t>・ボタン「OK」押下でアプリを終了する事</t>
    <phoneticPr fontId="36"/>
  </si>
  <si>
    <t>・以下文言となっている事
　「QRコードの読み取りの為に許可してください。」
　※タイトルなし、ボタン文言は標準のため、確認なし
　ボタン「OK」
　ボタン「許可しない」</t>
    <phoneticPr fontId="36"/>
  </si>
  <si>
    <t>・ボタン「OK」押下で
　カメラ映像が出力されるようになる事
　画面上部に以下説明文が表示されている事
　「QRコードをスキャンしてください」
・QRコード読み取り範囲画像が表示される事
・ボタン「許可しない」押下で
　アクセス拒否ダイアログが表示される事</t>
    <rPh sb="99" eb="101">
      <t>キョカシナイ</t>
    </rPh>
    <rPh sb="105" eb="107">
      <t>オウカデ</t>
    </rPh>
    <rPh sb="122" eb="124">
      <t>ヒョウジサレル</t>
    </rPh>
    <rPh sb="127" eb="128">
      <t>コト</t>
    </rPh>
    <phoneticPr fontId="36"/>
  </si>
  <si>
    <t xml:space="preserve">・以下文言となっていること
　タイトル 「起動エラー」
　メッセージ 
「カメラへのアクセスが許可されていません。
　　設定画面からカメラへのアクセスを許可してください。」
　ボタン 「設定」
</t>
    <phoneticPr fontId="36"/>
  </si>
  <si>
    <t>・ボタン「設定」押下で
　設定アプリが起動し、「J-SCAN」の設定画面へ遷移される事</t>
    <phoneticPr fontId="36"/>
  </si>
  <si>
    <t>・ボタン「OK」押下時、
　戻り先URLスキーマに
　読み込んだ全てのQRコードデータが付与され
　該当Webアプリが起動される事
・付与する各QRコードデータが","(カンマ)で区切られている事</t>
    <phoneticPr fontId="36"/>
  </si>
  <si>
    <t xml:space="preserve">・以下文言となっていること
　タイトル 「起動エラー」
　メッセージ 「カメラへのアクセスが許可されていません。設定画面からカメラへのアクセスを許可してください。」
　ボタン 「設定」
</t>
    <phoneticPr fontId="36"/>
  </si>
  <si>
    <t>ユーザ操作チェック</t>
  </si>
  <si>
    <t>通常起動中</t>
  </si>
  <si>
    <t>バックグラウンド
-&gt;URLスキームで起動</t>
    <phoneticPr fontId="36"/>
  </si>
  <si>
    <t>バックグラウンド
-&gt;通常起動</t>
    <phoneticPr fontId="36"/>
  </si>
  <si>
    <t>URLスキームから
アプリ起動中</t>
    <phoneticPr fontId="36"/>
  </si>
  <si>
    <t>バックグラウンド
-&gt;フォアグラウンド</t>
    <phoneticPr fontId="36"/>
  </si>
  <si>
    <t>アプリキル
-&gt;URLスキームで起動</t>
    <phoneticPr fontId="36"/>
  </si>
  <si>
    <t>該当Webアプリ
起動中</t>
    <phoneticPr fontId="36"/>
  </si>
  <si>
    <t>・titlestrパラメータから取得した文字列が
　タイトルへ反映されていること
・取得に失敗した場合、
　デフォルト値をタイトルへ反映すること</t>
  </si>
  <si>
    <t>・端末言語設定に応じてデフォルト値を出力すること(4カ国語)</t>
  </si>
  <si>
    <t>・読み込めないこと</t>
  </si>
  <si>
    <t>・titlestrパラメータから取得した文字列が
　タイトルへ反映されること
・取得に失敗した場合、
　デフォルト値をタイトルへ反映すること</t>
  </si>
  <si>
    <t>・端末言語設定に応じてデフォルト値を出力すること
　(4カ国語)</t>
  </si>
  <si>
    <t>・以下文言となっていること
　タイトル 「起動エラー」
　メッセージ 「このアプリは直接起動できません。
　連動するアプリから操作を実施してください。」
　ボタン 「OK」</t>
  </si>
  <si>
    <t>・ボタン「OK」押下でアプリを終了すること</t>
  </si>
  <si>
    <t>・以下文言となっていること
　「QRコードの読み取りの為に許可してください。」
　※タイトルなし、ボタン文言は標準のため、確認なし
　ボタン「OK」
　ボタン「許可しない」</t>
  </si>
  <si>
    <t>・ボタン「設定」押下で設定アプリが起動し、「J-SCAN」の設定画面へ遷移されること</t>
  </si>
  <si>
    <t>・ボタン「OK」押下時、戻り先URLスキーマに読み込んだ全てのQRコードデータが付与され該当Webアプリが起動されること
・付与する各QRコードデータが","(カンマ)で区切られていること</t>
  </si>
  <si>
    <t>バックグラウンド
-&gt;通常起動</t>
    <phoneticPr fontId="36"/>
  </si>
  <si>
    <t>アプリキル
-&gt;URLスキームで起動</t>
    <phoneticPr fontId="36"/>
  </si>
  <si>
    <t>画面表示</t>
    <rPh sb="0" eb="4">
      <t>ガメンヒョウジ</t>
    </rPh>
    <phoneticPr fontId="36"/>
  </si>
  <si>
    <t>画面</t>
    <rPh sb="0" eb="2">
      <t>ガメン</t>
    </rPh>
    <phoneticPr fontId="21"/>
  </si>
  <si>
    <t>・modeパラメータの値が「１」の時に、シングルモード画面を表示すること</t>
    <rPh sb="11" eb="12">
      <t>アタイ</t>
    </rPh>
    <rPh sb="17" eb="18">
      <t>トキニ</t>
    </rPh>
    <rPh sb="27" eb="29">
      <t>ガメンヲ</t>
    </rPh>
    <rPh sb="30" eb="32">
      <t>ヒョウジスル</t>
    </rPh>
    <phoneticPr fontId="36"/>
  </si>
  <si>
    <t>・modeパラメータの値が「２」の時に、マルチモード画面を表示すること</t>
    <rPh sb="11" eb="12">
      <t>アタイ</t>
    </rPh>
    <rPh sb="17" eb="18">
      <t>トキニ</t>
    </rPh>
    <rPh sb="26" eb="28">
      <t>ガメンヲ</t>
    </rPh>
    <rPh sb="29" eb="31">
      <t>ヒョウジスル</t>
    </rPh>
    <phoneticPr fontId="36"/>
  </si>
  <si>
    <t>①modeパラメータに「１」が入ったURLスキームでアプリを起動する</t>
    <rPh sb="15" eb="16">
      <t>ハイッタ</t>
    </rPh>
    <rPh sb="30" eb="32">
      <t>キドウスル</t>
    </rPh>
    <phoneticPr fontId="36"/>
  </si>
  <si>
    <t>①端末の言語設定を切替える
設定アプリ→一般→言語と地域→使用言語を選択
(日本語/英語/中国語簡体/中国語繁体)</t>
    <rPh sb="1" eb="3">
      <t>タンマツ</t>
    </rPh>
    <rPh sb="4" eb="8">
      <t>ゲンゴセッテイヲ</t>
    </rPh>
    <rPh sb="9" eb="11">
      <t>キリカエル</t>
    </rPh>
    <rPh sb="14" eb="16">
      <t>セッテイ</t>
    </rPh>
    <rPh sb="20" eb="22">
      <t>イッパン</t>
    </rPh>
    <rPh sb="23" eb="25">
      <t>ゲンゴト</t>
    </rPh>
    <rPh sb="26" eb="28">
      <t>チイキ</t>
    </rPh>
    <rPh sb="29" eb="33">
      <t>シヨウゲンゴ</t>
    </rPh>
    <rPh sb="34" eb="36">
      <t>センタク</t>
    </rPh>
    <rPh sb="38" eb="41">
      <t>ニホンゴ</t>
    </rPh>
    <rPh sb="42" eb="44">
      <t>エイゴ</t>
    </rPh>
    <rPh sb="45" eb="48">
      <t>チュウゴクゴ</t>
    </rPh>
    <rPh sb="48" eb="50">
      <t>カンタイ</t>
    </rPh>
    <rPh sb="51" eb="54">
      <t>チュウゴｋ</t>
    </rPh>
    <rPh sb="54" eb="56">
      <t>ハンタイ</t>
    </rPh>
    <phoneticPr fontId="36"/>
  </si>
  <si>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36"/>
  </si>
  <si>
    <t>・cameramodeパラメータの値が「２」の時は、使用カメラがインカメラで起動されること</t>
    <phoneticPr fontId="36"/>
  </si>
  <si>
    <t>①modeパラメータに「１」の値が入ったURLスキームでアプリを起動する</t>
    <rPh sb="15" eb="16">
      <t>アタイ</t>
    </rPh>
    <rPh sb="17" eb="18">
      <t>ハイッタ</t>
    </rPh>
    <rPh sb="32" eb="34">
      <t>キドウスル</t>
    </rPh>
    <phoneticPr fontId="36"/>
  </si>
  <si>
    <t>・QRコードを読み取れること
・新規QRコードを読み取った時のみJ-PORTAL利用の効果音が鳴動されること
・QRコード読み取った際、戻り先URLスキーマに読み込んだQRコードのデータが付与され該当Webアプリが起動されること</t>
    <phoneticPr fontId="36"/>
  </si>
  <si>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36"/>
  </si>
  <si>
    <t>・okstrパラメータから取得した文字列がキャンセルボタンへ反映されていること</t>
    <rPh sb="30" eb="32">
      <t>ハンエイサレテイル</t>
    </rPh>
    <phoneticPr fontId="36"/>
  </si>
  <si>
    <t>・ボタン「キャンセル」押下時、戻り先URLスキーマにQRコードのデータを付与せず、該当Webアプリが起動されること</t>
    <phoneticPr fontId="36"/>
  </si>
  <si>
    <t>①modeパラメータに「２」の値が入ったURLスキームでアプリを起動する</t>
    <rPh sb="15" eb="16">
      <t>アタイ</t>
    </rPh>
    <rPh sb="17" eb="18">
      <t>ハイッタ</t>
    </rPh>
    <rPh sb="32" eb="34">
      <t>キドウスル</t>
    </rPh>
    <phoneticPr fontId="36"/>
  </si>
  <si>
    <t>①modeパラメータに「１」の値とtitlestrパラメータに文字列の値が入ったURLスキームでアプリを起動する</t>
    <rPh sb="31" eb="34">
      <t>モジレツ</t>
    </rPh>
    <rPh sb="35" eb="36">
      <t>アタイ</t>
    </rPh>
    <rPh sb="37" eb="38">
      <t>ハイッタ</t>
    </rPh>
    <phoneticPr fontId="36"/>
  </si>
  <si>
    <t>①modeパラメータに「２」の値とcameramodeパラメータに「１」の値が入ったURLスキームでアプリを起動する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</si>
  <si>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①modeパラメータに「１」の値とcameramodeパラメータに「２」の値が入ったURLスキームでアプリを起動する</t>
    <rPh sb="37" eb="38">
      <t>アタイ</t>
    </rPh>
    <rPh sb="39" eb="40">
      <t>ハイッタ</t>
    </rPh>
    <phoneticPr fontId="36"/>
  </si>
  <si>
    <t>①modeパラメータに「１」の値とcameramodeパラメータに「１」の値が入ったURLスキームでアプリを起動する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</si>
  <si>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①modeパラメータに「１」の値を入ったURLスキームでアプリを起動する
②QRコードを読み取る</t>
    <rPh sb="15" eb="16">
      <t>アタイヲ</t>
    </rPh>
    <rPh sb="17" eb="18">
      <t>ハイッタ</t>
    </rPh>
    <rPh sb="32" eb="34">
      <t>キドウスル</t>
    </rPh>
    <rPh sb="44" eb="45">
      <t>ヨミトル</t>
    </rPh>
    <phoneticPr fontId="36"/>
  </si>
  <si>
    <t>①modeパラメータに「１」の値を入ったURLスキームでアプリを起動する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</si>
  <si>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①modeパラメータに「１」の値とcancelstrパラメータに文字列の値が入ったURLスキームでアプリを起動する</t>
    <rPh sb="32" eb="35">
      <t>モジレツ</t>
    </rPh>
    <rPh sb="36" eb="37">
      <t>アタイ</t>
    </rPh>
    <rPh sb="38" eb="39">
      <t>ハイッタ</t>
    </rPh>
    <rPh sb="53" eb="55">
      <t>キドウスル</t>
    </rPh>
    <phoneticPr fontId="36"/>
  </si>
  <si>
    <t>①modeパラメータに「２」の値が入ったURLスキームでアプリを起動する
②マルチモードでQRコードを読み取る</t>
    <rPh sb="51" eb="52">
      <t>ヨミトル</t>
    </rPh>
    <phoneticPr fontId="36"/>
  </si>
  <si>
    <t>①modeパラメータに「２」の値が入ったURLスキームでアプリを起動する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</si>
  <si>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①modeパラメータに「２」の値とokstrパラメータに文字列が入ったURLスキームでアプリを起動する</t>
    <rPh sb="28" eb="31">
      <t>モジレツガ</t>
    </rPh>
    <rPh sb="32" eb="33">
      <t>ハイッタ</t>
    </rPh>
    <rPh sb="47" eb="49">
      <t>キドウスル</t>
    </rPh>
    <phoneticPr fontId="36"/>
  </si>
  <si>
    <t>①modeパラメータに「２」の値とcameramodeパラメータに「２」の値が入ったURLスキームでアプリを起動する</t>
    <rPh sb="15" eb="16">
      <t>アタイト</t>
    </rPh>
    <rPh sb="37" eb="38">
      <t>アタイ</t>
    </rPh>
    <rPh sb="39" eb="40">
      <t>ハイッタ</t>
    </rPh>
    <rPh sb="54" eb="56">
      <t>キドウスル</t>
    </rPh>
    <phoneticPr fontId="36"/>
  </si>
  <si>
    <t>①modeパラメータにに「２」の値とtitlestrパラメータに文字列の値が入ったURLスキームでアプリを起動する</t>
    <rPh sb="16" eb="17">
      <t>アタイト</t>
    </rPh>
    <rPh sb="32" eb="35">
      <t>モジレツ</t>
    </rPh>
    <rPh sb="36" eb="37">
      <t>アタイ</t>
    </rPh>
    <rPh sb="38" eb="39">
      <t>ハイッタ</t>
    </rPh>
    <rPh sb="53" eb="55">
      <t>キドウスル</t>
    </rPh>
    <phoneticPr fontId="36"/>
  </si>
  <si>
    <t xml:space="preserve">・okstrパラメータから取得した文字列が
　読み取り完了ボタンの文字へ反映されること
</t>
    <phoneticPr fontId="36"/>
  </si>
  <si>
    <t xml:space="preserve">・QR読取枚数0枚の間、ボタン「読み取り完了」は押下できない状態(disable)にすること
</t>
    <phoneticPr fontId="36"/>
  </si>
  <si>
    <t>・読み取ったQRコードの枚数を表示されること
・数値は0から100まで表示されること</t>
    <phoneticPr fontId="36"/>
  </si>
  <si>
    <t>①modeパラメータに「２」の値が入ったURLスキームでアプリを起動する
②100枚以上のQRコードを読み取る</t>
    <rPh sb="15" eb="16">
      <t>アタイ</t>
    </rPh>
    <rPh sb="17" eb="18">
      <t>ハイッタ</t>
    </rPh>
    <rPh sb="32" eb="34">
      <t>キドウスル</t>
    </rPh>
    <rPh sb="41" eb="42">
      <t>マイノ</t>
    </rPh>
    <rPh sb="42" eb="44">
      <t>イジョウ</t>
    </rPh>
    <rPh sb="51" eb="52">
      <t>ヨミトル</t>
    </rPh>
    <phoneticPr fontId="36"/>
  </si>
  <si>
    <t>①modeパラメータに「２」の値とcancelstrパラメータに文字列の値が入ったURLスキームでアプリを起動する</t>
    <rPh sb="32" eb="35">
      <t>モジレツ</t>
    </rPh>
    <rPh sb="36" eb="37">
      <t>アタイ</t>
    </rPh>
    <rPh sb="38" eb="39">
      <t>ハイッタ</t>
    </rPh>
    <rPh sb="53" eb="55">
      <t>キドウスル</t>
    </rPh>
    <phoneticPr fontId="36"/>
  </si>
  <si>
    <t>必須パラメータ不正ダイアログ</t>
    <rPh sb="0" eb="2">
      <t>ヒッス</t>
    </rPh>
    <rPh sb="7" eb="9">
      <t>フセイ</t>
    </rPh>
    <phoneticPr fontId="36"/>
  </si>
  <si>
    <t>表示</t>
    <rPh sb="0" eb="2">
      <t>ヒョウジ</t>
    </rPh>
    <phoneticPr fontId="36"/>
  </si>
  <si>
    <t>機能</t>
    <rPh sb="0" eb="2">
      <t>キノウ</t>
    </rPh>
    <phoneticPr fontId="36"/>
  </si>
  <si>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36"/>
  </si>
  <si>
    <t>・ボタン「はい」押下でアプリを終了すること</t>
    <phoneticPr fontId="36"/>
  </si>
  <si>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36"/>
  </si>
  <si>
    <t>③上限到達ダイアログ上のボタンを押下する</t>
    <rPh sb="1" eb="5">
      <t>ジョウゲントウタツ</t>
    </rPh>
    <rPh sb="10" eb="11">
      <t>ジョウノ</t>
    </rPh>
    <rPh sb="16" eb="18">
      <t>オウカスル</t>
    </rPh>
    <phoneticPr fontId="36"/>
  </si>
  <si>
    <t>①modeパラメータに「１」の値が入ったURLスキームでアプリを起動する
②カメラ切替ボタンを押下する</t>
    <rPh sb="15" eb="16">
      <t>アタイ</t>
    </rPh>
    <rPh sb="17" eb="18">
      <t>ハイッタ</t>
    </rPh>
    <rPh sb="32" eb="34">
      <t>キ</t>
    </rPh>
    <rPh sb="47" eb="49">
      <t>オウカスル</t>
    </rPh>
    <phoneticPr fontId="36"/>
  </si>
  <si>
    <t>②キャンセルボタンを押下する</t>
    <phoneticPr fontId="36"/>
  </si>
  <si>
    <t>①modeパラメータに「２」の値が入ったURLスキームでアプリを起動する
②カメラ切替ボタンを押下する</t>
    <phoneticPr fontId="36"/>
  </si>
  <si>
    <t>②QRコード読み取り０件の状態で読み取り完了ボタンを押下する</t>
    <rPh sb="6" eb="7">
      <t>ヨミトリ</t>
    </rPh>
    <rPh sb="11" eb="12">
      <t>ケン</t>
    </rPh>
    <rPh sb="13" eb="15">
      <t>ジョウタイ</t>
    </rPh>
    <rPh sb="16" eb="17">
      <t>ヨミトｒ</t>
    </rPh>
    <phoneticPr fontId="36"/>
  </si>
  <si>
    <t>②QRコード読み取り１件以上の状態で読み取り完了ボタンを押下する</t>
    <rPh sb="6" eb="7">
      <t>ヨミトリ</t>
    </rPh>
    <rPh sb="11" eb="12">
      <t>ケン</t>
    </rPh>
    <rPh sb="12" eb="14">
      <t>イジョウ</t>
    </rPh>
    <rPh sb="15" eb="17">
      <t>ジョウタイ</t>
    </rPh>
    <rPh sb="18" eb="19">
      <t>ヨミトｒ</t>
    </rPh>
    <phoneticPr fontId="36"/>
  </si>
  <si>
    <t>②キャンセルボタンを押下する</t>
    <phoneticPr fontId="36"/>
  </si>
  <si>
    <t>①callbackパラメータが不正、不在なURLスキームでアプリを起動する</t>
    <rPh sb="15" eb="17">
      <t>フセイ</t>
    </rPh>
    <rPh sb="18" eb="20">
      <t>フザイ</t>
    </rPh>
    <phoneticPr fontId="36"/>
  </si>
  <si>
    <t>①modeパラメータに「２」の値が入ったURLスキームでアプリを起動する
②QRコードを100枚読み取る</t>
    <rPh sb="15" eb="16">
      <t>アタイ</t>
    </rPh>
    <rPh sb="17" eb="18">
      <t>ハイッタ</t>
    </rPh>
    <rPh sb="32" eb="34">
      <t>キドウスル</t>
    </rPh>
    <rPh sb="47" eb="48">
      <t>マイ</t>
    </rPh>
    <rPh sb="48" eb="49">
      <t>ヨミトル</t>
    </rPh>
    <phoneticPr fontId="36"/>
  </si>
  <si>
    <t>②必須パラメータ不正ダイアログ上のボタンを押下する</t>
    <rPh sb="1" eb="3">
      <t>ヒッスパラ</t>
    </rPh>
    <rPh sb="8" eb="10">
      <t>フセイ</t>
    </rPh>
    <rPh sb="15" eb="16">
      <t>ジョウノ</t>
    </rPh>
    <rPh sb="21" eb="23">
      <t>オウカスル</t>
    </rPh>
    <phoneticPr fontId="36"/>
  </si>
  <si>
    <t>①アプリアイコンを押下する</t>
    <rPh sb="9" eb="11">
      <t>オウカシテ</t>
    </rPh>
    <phoneticPr fontId="36"/>
  </si>
  <si>
    <t>②アプリ起動時アラートダイアログ上のボタンを押下する</t>
    <rPh sb="16" eb="17">
      <t>ジョウノ</t>
    </rPh>
    <rPh sb="22" eb="24">
      <t>オウカスル</t>
    </rPh>
    <phoneticPr fontId="36"/>
  </si>
  <si>
    <t>①アプリケーションを新規ダウンロードして、URLスキームでアプリを起動する</t>
    <rPh sb="10" eb="12">
      <t>シンキインス</t>
    </rPh>
    <rPh sb="33" eb="35">
      <t>キドウスル</t>
    </rPh>
    <phoneticPr fontId="36"/>
  </si>
  <si>
    <t>・ボタン「OK」押下でカメラ映像が出力されるようになること
・画面上部に以下説明文が表示されていること
　「QRコードをスキャンしてください」
・QRコード読み取り範囲画像が表示されること</t>
    <phoneticPr fontId="36"/>
  </si>
  <si>
    <t>・ボタン「許可しない」押下でアクセス拒否ダイアログが表示されること</t>
    <rPh sb="5" eb="7">
      <t>キョカシナイ</t>
    </rPh>
    <rPh sb="11" eb="13">
      <t>オウカデ</t>
    </rPh>
    <rPh sb="26" eb="28">
      <t>ヒョウジサレル</t>
    </rPh>
    <phoneticPr fontId="36"/>
  </si>
  <si>
    <t>②カメラ権限確認ダイアログ上のボタン「OK」を押下する</t>
    <rPh sb="13" eb="14">
      <t>ジョウ</t>
    </rPh>
    <rPh sb="23" eb="25">
      <t>オウカスル</t>
    </rPh>
    <phoneticPr fontId="36"/>
  </si>
  <si>
    <t>②カメラ権限確認ダイアログ上のボタン「許可しない」を押下する</t>
    <rPh sb="13" eb="14">
      <t>ジョウ</t>
    </rPh>
    <rPh sb="19" eb="21">
      <t>キョカシナイ</t>
    </rPh>
    <rPh sb="26" eb="28">
      <t>オウカスル</t>
    </rPh>
    <phoneticPr fontId="36"/>
  </si>
  <si>
    <t>①アプリケーションを新規ダウンロードして、URLスキームでアプリを起動する
②カメラ権限確認ダイアログ上のボタン「許可しない」を押下する</t>
    <phoneticPr fontId="36"/>
  </si>
  <si>
    <t>③アクセス拒否ダイアログ上のボタンを押下する</t>
    <rPh sb="12" eb="13">
      <t>ジョウノ</t>
    </rPh>
    <rPh sb="18" eb="20">
      <t>オウカスル</t>
    </rPh>
    <phoneticPr fontId="36"/>
  </si>
  <si>
    <t>①アプリアイコンを押下してアプリを起動する
②ホームボタンを2度押してバックグラウンドへアプリを遷移させる
③正常なURLスキームでアプリを起動する</t>
    <rPh sb="9" eb="11">
      <t>オウカシテ</t>
    </rPh>
    <rPh sb="17" eb="19">
      <t>キドウ</t>
    </rPh>
    <rPh sb="32" eb="33">
      <t>オシ</t>
    </rPh>
    <rPh sb="48" eb="50">
      <t>センイ</t>
    </rPh>
    <rPh sb="55" eb="57">
      <t>セイジョウナ</t>
    </rPh>
    <phoneticPr fontId="36"/>
  </si>
  <si>
    <t>①アプリアイコンを押下してアプリを起動する
②ホームボタンを2度押してバックグラウンドへアプリを遷移させる
③アプリアイコンを押下してアプリを起動する</t>
    <rPh sb="9" eb="11">
      <t>オウカシテ</t>
    </rPh>
    <rPh sb="17" eb="19">
      <t>キドウスル</t>
    </rPh>
    <rPh sb="32" eb="33">
      <t>オシ</t>
    </rPh>
    <rPh sb="48" eb="50">
      <t>センイスル</t>
    </rPh>
    <rPh sb="63" eb="65">
      <t>オウカシテ</t>
    </rPh>
    <rPh sb="71" eb="73">
      <t>キドウスル</t>
    </rPh>
    <phoneticPr fontId="36"/>
  </si>
  <si>
    <t>・アプリ起動時アラートダイアログが表示されること</t>
    <rPh sb="17" eb="19">
      <t>ヒョウジサレル</t>
    </rPh>
    <phoneticPr fontId="36"/>
  </si>
  <si>
    <t>・正常にアプリケーションが動作すること</t>
    <rPh sb="1" eb="3">
      <t>セイジョウニ</t>
    </rPh>
    <rPh sb="13" eb="15">
      <t>ドウサスル</t>
    </rPh>
    <phoneticPr fontId="36"/>
  </si>
  <si>
    <t>①正常なURLスキームでアプリを起動する
②ホームボタンを2度押してバックグラウンドへアプリを遷移させる
③バックグラウンドから本アプリを選択してフォアグラウンド状態にする</t>
    <rPh sb="1" eb="3">
      <t>セイジョウナ</t>
    </rPh>
    <rPh sb="16" eb="18">
      <t>キドウスル</t>
    </rPh>
    <rPh sb="31" eb="32">
      <t>オシテ</t>
    </rPh>
    <rPh sb="47" eb="49">
      <t>センイサセル</t>
    </rPh>
    <rPh sb="64" eb="65">
      <t>ホンアプリ</t>
    </rPh>
    <rPh sb="69" eb="71">
      <t>センタク</t>
    </rPh>
    <rPh sb="81" eb="83">
      <t>ジョウタイ</t>
    </rPh>
    <phoneticPr fontId="36"/>
  </si>
  <si>
    <t>①正常なURLスキームでアプリを起動する
②ホームボタンを2度押してバックグラウンドへアプリを遷移させる
③正常なURLスキームでアプリを起動する</t>
    <rPh sb="1" eb="3">
      <t>セイジョウナ</t>
    </rPh>
    <rPh sb="16" eb="18">
      <t>キドウスル</t>
    </rPh>
    <rPh sb="31" eb="32">
      <t>オシテ</t>
    </rPh>
    <rPh sb="47" eb="49">
      <t>センイサセル</t>
    </rPh>
    <rPh sb="54" eb="56">
      <t>セイジョウ</t>
    </rPh>
    <rPh sb="69" eb="71">
      <t>キドウスル</t>
    </rPh>
    <phoneticPr fontId="36"/>
  </si>
  <si>
    <t>・2回目のURLスキームのパラメータ通りにアプリケーションが動作すること</t>
    <rPh sb="18" eb="19">
      <t>ドオリ</t>
    </rPh>
    <rPh sb="30" eb="32">
      <t>ドウサスル</t>
    </rPh>
    <phoneticPr fontId="36"/>
  </si>
  <si>
    <t>①正常なURLスキームでアプリを起動する
②ホームボタンを2度押してバックグラウンドへアプリを遷移させる
③アプリアイコンを押下してアプリを起動する</t>
    <rPh sb="1" eb="3">
      <t>セイジョウナ</t>
    </rPh>
    <rPh sb="16" eb="18">
      <t>キドウスル</t>
    </rPh>
    <rPh sb="31" eb="32">
      <t>オシテ</t>
    </rPh>
    <rPh sb="47" eb="49">
      <t>センイサセル</t>
    </rPh>
    <rPh sb="62" eb="64">
      <t>オウカシテ</t>
    </rPh>
    <rPh sb="70" eb="72">
      <t>キドウスル</t>
    </rPh>
    <phoneticPr fontId="36"/>
  </si>
  <si>
    <t>・1回目のURLスキームのパラメータ通りにアプリケーションが動作すること</t>
    <rPh sb="3" eb="4">
      <t>メ</t>
    </rPh>
    <rPh sb="18" eb="19">
      <t>ドオリニ</t>
    </rPh>
    <rPh sb="30" eb="32">
      <t>ドウサスル</t>
    </rPh>
    <phoneticPr fontId="36"/>
  </si>
  <si>
    <t>①正常なURLスキームでアプリを起動する
②ホームボタンを2度押してバックグラウンドへアプリを遷移させる
③バックグラウンドから本アプリを消す
④再度正常なURLスキームでアプリを起動する</t>
    <rPh sb="1" eb="3">
      <t>セイジョウナ</t>
    </rPh>
    <rPh sb="16" eb="18">
      <t>キドウスル</t>
    </rPh>
    <rPh sb="31" eb="32">
      <t>オシテ</t>
    </rPh>
    <rPh sb="47" eb="49">
      <t>センイサセル</t>
    </rPh>
    <rPh sb="64" eb="65">
      <t>ホンアプリ</t>
    </rPh>
    <rPh sb="69" eb="70">
      <t>ケシテ</t>
    </rPh>
    <rPh sb="73" eb="75">
      <t>サイド</t>
    </rPh>
    <rPh sb="75" eb="77">
      <t>セイジョウ</t>
    </rPh>
    <rPh sb="90" eb="92">
      <t>キドウスル</t>
    </rPh>
    <phoneticPr fontId="36"/>
  </si>
  <si>
    <t>①正常なURLスキームでアプリを起動する
②キャンセルボタン押下等でcallbackパラメータ内のURLへ遷移
③遷移後、ホームボタンを2度押してバックグラウンドへ遷移する
④本アプリを選択する</t>
    <rPh sb="1" eb="3">
      <t>セイジョウナ</t>
    </rPh>
    <rPh sb="16" eb="18">
      <t>キドウスル</t>
    </rPh>
    <rPh sb="30" eb="32">
      <t>オウカ</t>
    </rPh>
    <rPh sb="32" eb="33">
      <t>トウデ</t>
    </rPh>
    <rPh sb="47" eb="48">
      <t>ナイニ</t>
    </rPh>
    <rPh sb="53" eb="55">
      <t>センイ</t>
    </rPh>
    <rPh sb="57" eb="60">
      <t>センイゴ</t>
    </rPh>
    <rPh sb="82" eb="84">
      <t>センイ</t>
    </rPh>
    <rPh sb="88" eb="89">
      <t>ホンアプリ</t>
    </rPh>
    <rPh sb="93" eb="95">
      <t>センタクスル</t>
    </rPh>
    <phoneticPr fontId="36"/>
  </si>
  <si>
    <t>①正常なURLスキームでアプリを起動する
②キャンセルボタン押下等でcallbackパラメータ内のURLへ遷移
③遷移後、ホームボタンを2度押してバックグラウンドへ遷移する
④正常なURLスキームでアプリを起動する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88" eb="90">
      <t>セイジョウナ</t>
    </rPh>
    <rPh sb="103" eb="105">
      <t>キドウスル</t>
    </rPh>
    <phoneticPr fontId="36"/>
  </si>
  <si>
    <t>①正常なURLスキームでアプリを起動する
②キャンセルボタン押下等でcallbackパラメータ内のURLへ遷移
③遷移後、ホームボタンを2度押してバックグラウンドへ遷移する
④アプリアイコンを押下してアプリを起動する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6" eb="98">
      <t>オウカシテ</t>
    </rPh>
    <rPh sb="104" eb="106">
      <t>キドウスル</t>
    </rPh>
    <phoneticPr fontId="36"/>
  </si>
  <si>
    <t>①正常なURLスキームでアプリを起動する
②キャンセルボタン押下等でcallbackパラメータ内のURLへ遷移
③遷移後、ホームボタンを2度押してバックグラウンドへ遷移する
④バックグラウンドから本アプリを消す
⑤正常なURLスキームでアプリを起動する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8" eb="99">
      <t>ホンアプリヲ</t>
    </rPh>
    <rPh sb="103" eb="104">
      <t>ケス</t>
    </rPh>
    <rPh sb="107" eb="109">
      <t>セイジョウナ</t>
    </rPh>
    <rPh sb="122" eb="124">
      <t>キドウスル</t>
    </rPh>
    <phoneticPr fontId="36"/>
  </si>
  <si>
    <t>ローカライズ(中国語(簡体字))</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</si>
  <si>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「不能直接启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从相关</t>
    </r>
    <r>
      <rPr>
        <sz val="9"/>
        <rFont val="ＭＳ Ｐゴシック"/>
        <family val="3"/>
        <charset val="128"/>
        <scheme val="major"/>
      </rPr>
      <t>联</t>
    </r>
    <r>
      <rPr>
        <sz val="9"/>
        <rFont val="ＭＳ Ｐゴシック"/>
        <family val="3"/>
        <charset val="128"/>
        <scheme val="major"/>
      </rPr>
      <t>的程序中</t>
    </r>
    <r>
      <rPr>
        <sz val="9"/>
        <rFont val="ＭＳ Ｐゴシック"/>
        <family val="3"/>
        <charset val="128"/>
        <scheme val="major"/>
      </rPr>
      <t>进</t>
    </r>
    <r>
      <rPr>
        <sz val="9"/>
        <rFont val="ＭＳ Ｐゴシック"/>
        <family val="3"/>
        <charset val="128"/>
        <scheme val="major"/>
      </rPr>
      <t>行操作。.」
　ボタン 「是」</t>
    </r>
    <rPh sb="11" eb="13">
      <t>ヒョウジ</t>
    </rPh>
    <rPh sb="20" eb="22">
      <t>イカ</t>
    </rPh>
    <rPh sb="22" eb="24">
      <t>モンゴン</t>
    </rPh>
    <rPh sb="87" eb="88">
      <t>ゼ</t>
    </rPh>
    <phoneticPr fontId="21"/>
  </si>
  <si>
    <t>○</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</si>
  <si>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</si>
  <si>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</si>
  <si>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・URLスキーム「jins-qr://?call=xxx」</t>
    <phoneticPr fontId="21"/>
  </si>
  <si>
    <t>-</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</si>
  <si>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</si>
  <si>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</si>
  <si>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</si>
  <si>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t>
    <phoneticPr fontId="21"/>
  </si>
  <si>
    <t>・URLスキーム「jins-qr://?callback=」</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</si>
  <si>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</si>
  <si>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</si>
  <si>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</si>
  <si>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・URLスキーム「jins-qr://scan?callback=https://store-apps-stg.jins.com/tw?uuid=11111」</t>
    <phoneticPr fontId="21"/>
  </si>
  <si>
    <r>
      <t>・カメラを利用する旨のダイアログが表示されること
・以下文言となっていること
　「可以</t>
    </r>
    <r>
      <rPr>
        <sz val="9"/>
        <rFont val="ＭＳ Ｐゴシック"/>
        <family val="3"/>
        <charset val="128"/>
        <scheme val="major"/>
      </rPr>
      <t>进</t>
    </r>
    <r>
      <rPr>
        <sz val="9"/>
        <rFont val="ＭＳ Ｐゴシック"/>
        <family val="3"/>
        <charset val="128"/>
        <scheme val="major"/>
      </rPr>
      <t>行二</t>
    </r>
    <r>
      <rPr>
        <sz val="9"/>
        <rFont val="ＭＳ Ｐゴシック"/>
        <family val="3"/>
        <charset val="128"/>
        <scheme val="major"/>
      </rPr>
      <t>维码</t>
    </r>
    <r>
      <rPr>
        <sz val="9"/>
        <rFont val="ＭＳ Ｐゴシック"/>
        <family val="3"/>
        <charset val="128"/>
        <scheme val="major"/>
      </rPr>
      <t>的</t>
    </r>
    <r>
      <rPr>
        <sz val="9"/>
        <rFont val="ＭＳ Ｐゴシック"/>
        <family val="3"/>
        <charset val="128"/>
        <scheme val="major"/>
      </rPr>
      <t>读</t>
    </r>
    <r>
      <rPr>
        <sz val="9"/>
        <rFont val="ＭＳ Ｐゴシック"/>
        <family val="3"/>
        <charset val="128"/>
        <scheme val="major"/>
      </rPr>
      <t>取。.」
　※タイトルなし、ボタン文言は標準のため、確認なし</t>
    </r>
    <rPh sb="5" eb="7">
      <t>リヨウ</t>
    </rPh>
    <rPh sb="9" eb="10">
      <t>ムネ</t>
    </rPh>
    <rPh sb="17" eb="19">
      <t>ヒョウジ</t>
    </rPh>
    <rPh sb="26" eb="28">
      <t>イカ</t>
    </rPh>
    <rPh sb="28" eb="30">
      <t>モンゴン</t>
    </rPh>
    <rPh sb="67" eb="69">
      <t>モンゴン</t>
    </rPh>
    <rPh sb="70" eb="72">
      <t>ヒョウジュン</t>
    </rPh>
    <rPh sb="76" eb="78">
      <t>カクニン</t>
    </rPh>
    <phoneticPr fontId="21"/>
  </si>
  <si>
    <r>
      <t>・画面上部に説明文が表示されていること
　</t>
    </r>
    <r>
      <rPr>
        <sz val="9"/>
        <rFont val="ＭＳ Ｐゴシック"/>
        <family val="3"/>
        <charset val="128"/>
        <scheme val="major"/>
      </rPr>
      <t>请扫</t>
    </r>
    <r>
      <rPr>
        <sz val="9"/>
        <rFont val="ＭＳ Ｐゴシック"/>
        <family val="3"/>
        <charset val="128"/>
        <scheme val="major"/>
      </rPr>
      <t>描二</t>
    </r>
    <r>
      <rPr>
        <sz val="9"/>
        <rFont val="ＭＳ Ｐゴシック"/>
        <family val="3"/>
        <charset val="128"/>
        <scheme val="major"/>
      </rPr>
      <t>维码</t>
    </r>
    <r>
      <rPr>
        <sz val="9"/>
        <rFont val="ＭＳ Ｐゴシック"/>
        <family val="3"/>
        <charset val="128"/>
        <scheme val="major"/>
      </rPr>
      <t>。</t>
    </r>
    <phoneticPr fontId="21"/>
  </si>
  <si>
    <t>-</t>
    <phoneticPr fontId="21"/>
  </si>
  <si>
    <t>・URLスキーム「jins-qr://scan?callback=https://store-apps-stg.jins.com/tw?uuid=11111」</t>
    <phoneticPr fontId="21"/>
  </si>
  <si>
    <r>
      <t>・カメラ映像が出力されないこと
　※OSの動作
・アラートダイアログが表示されること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「没有相机的</t>
    </r>
    <r>
      <rPr>
        <sz val="9"/>
        <rFont val="ＭＳ Ｐゴシック"/>
        <family val="3"/>
        <charset val="128"/>
        <scheme val="major"/>
      </rPr>
      <t>权</t>
    </r>
    <r>
      <rPr>
        <sz val="9"/>
        <rFont val="ＭＳ Ｐゴシック"/>
        <family val="3"/>
        <charset val="128"/>
        <scheme val="major"/>
      </rPr>
      <t>限</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t>
    </r>
    <r>
      <rPr>
        <sz val="9"/>
        <rFont val="ＭＳ Ｐゴシック"/>
        <family val="3"/>
        <charset val="128"/>
        <scheme val="major"/>
      </rPr>
      <t>设</t>
    </r>
    <r>
      <rPr>
        <sz val="9"/>
        <rFont val="ＭＳ Ｐゴシック"/>
        <family val="3"/>
        <charset val="128"/>
        <scheme val="major"/>
      </rPr>
      <t>置画面中</t>
    </r>
    <r>
      <rPr>
        <sz val="9"/>
        <rFont val="ＭＳ Ｐゴシック"/>
        <family val="3"/>
        <charset val="128"/>
        <scheme val="major"/>
      </rPr>
      <t>进</t>
    </r>
    <r>
      <rPr>
        <sz val="9"/>
        <rFont val="ＭＳ Ｐゴシック"/>
        <family val="3"/>
        <charset val="128"/>
        <scheme val="major"/>
      </rPr>
      <t>行</t>
    </r>
    <r>
      <rPr>
        <sz val="9"/>
        <rFont val="ＭＳ Ｐゴシック"/>
        <family val="3"/>
        <charset val="128"/>
        <scheme val="major"/>
      </rPr>
      <t>权</t>
    </r>
    <r>
      <rPr>
        <sz val="9"/>
        <rFont val="ＭＳ Ｐゴシック"/>
        <family val="3"/>
        <charset val="128"/>
        <scheme val="major"/>
      </rPr>
      <t>限的开通。」
　ボタン 「</t>
    </r>
    <r>
      <rPr>
        <sz val="9"/>
        <rFont val="ＭＳ Ｐゴシック"/>
        <family val="3"/>
        <charset val="128"/>
        <scheme val="major"/>
      </rPr>
      <t>设</t>
    </r>
    <r>
      <rPr>
        <sz val="9"/>
        <rFont val="ＭＳ Ｐゴシック"/>
        <family val="3"/>
        <charset val="128"/>
        <scheme val="major"/>
      </rPr>
      <t>置」</t>
    </r>
    <rPh sb="4" eb="6">
      <t>エイゾウ</t>
    </rPh>
    <rPh sb="7" eb="9">
      <t>シュツリョク</t>
    </rPh>
    <rPh sb="21" eb="23">
      <t>ドウサ</t>
    </rPh>
    <rPh sb="35" eb="37">
      <t>ヒョウジ</t>
    </rPh>
    <rPh sb="44" eb="46">
      <t>イカ</t>
    </rPh>
    <rPh sb="46" eb="48">
      <t>モンゴン</t>
    </rPh>
    <phoneticPr fontId="21"/>
  </si>
  <si>
    <t>○</t>
    <phoneticPr fontId="21"/>
  </si>
  <si>
    <t>・基本信息と表示されていること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</si>
  <si>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ローカライズ(中国語(繁体字、香港))</t>
    <phoneticPr fontId="21"/>
  </si>
  <si>
    <t>#</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</si>
  <si>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「此應用程式無法直接從網頁開</t>
    </r>
    <r>
      <rPr>
        <sz val="9"/>
        <rFont val="ＭＳ Ｐゴシック"/>
        <family val="3"/>
        <charset val="128"/>
        <scheme val="major"/>
      </rPr>
      <t>啟</t>
    </r>
    <r>
      <rPr>
        <sz val="9"/>
        <rFont val="ＭＳ Ｐゴシック"/>
        <family val="3"/>
        <charset val="128"/>
        <scheme val="major"/>
      </rPr>
      <t>，請透過應用程式來進行操作。」
　ボタン 「確定」</t>
    </r>
    <rPh sb="11" eb="13">
      <t>ヒョウジ</t>
    </rPh>
    <rPh sb="20" eb="22">
      <t>イカ</t>
    </rPh>
    <rPh sb="22" eb="24">
      <t>モンゴン</t>
    </rPh>
    <rPh sb="96" eb="98">
      <t>カクテイ</t>
    </rPh>
    <phoneticPr fontId="21"/>
  </si>
  <si>
    <t>-</t>
    <phoneticPr fontId="21"/>
  </si>
  <si>
    <t>URLスキームのみ</t>
    <phoneticPr fontId="21"/>
  </si>
  <si>
    <t>・URLスキーム「jins-qr://」</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</si>
  <si>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t>
    </r>
    <r>
      <rPr>
        <sz val="9"/>
        <rFont val="ＭＳ Ｐゴシック"/>
        <family val="3"/>
        <charset val="128"/>
        <scheme val="major"/>
      </rPr>
      <t>啟</t>
    </r>
    <r>
      <rPr>
        <sz val="9"/>
        <rFont val="ＭＳ Ｐゴシック"/>
        <family val="3"/>
        <charset val="128"/>
        <scheme val="major"/>
      </rPr>
      <t>動應用程式，
請聯絡系統管理員。」
　ボタン 「確定」</t>
    </r>
    <rPh sb="87" eb="89">
      <t>カクテイ</t>
    </rPh>
    <phoneticPr fontId="21"/>
  </si>
  <si>
    <t>○</t>
    <phoneticPr fontId="21"/>
  </si>
  <si>
    <t>クエリパラメータ存在
callback定義なし</t>
    <phoneticPr fontId="21"/>
  </si>
  <si>
    <t>・URLスキーム「jins-qr://?call=xxx」</t>
    <phoneticPr fontId="21"/>
  </si>
  <si>
    <t>・URLスキーム「jins-qr://?callback」</t>
    <phoneticPr fontId="21"/>
  </si>
  <si>
    <t>・カメラを利用する旨のダイアログが表示されること
・以下文言となっていること
　「請允許應用程式存取相機，進行QR CODE掃描。.」
　※タイトルなし、ボタン文言は標準のため、確認なし</t>
    <rPh sb="5" eb="7">
      <t>リヨウ</t>
    </rPh>
    <rPh sb="9" eb="10">
      <t>ムネ</t>
    </rPh>
    <rPh sb="17" eb="19">
      <t>ヒョウジ</t>
    </rPh>
    <rPh sb="26" eb="28">
      <t>イカ</t>
    </rPh>
    <rPh sb="28" eb="30">
      <t>モンゴン</t>
    </rPh>
    <rPh sb="80" eb="82">
      <t>モンゴン</t>
    </rPh>
    <rPh sb="83" eb="85">
      <t>ヒョウジュン</t>
    </rPh>
    <rPh sb="89" eb="91">
      <t>カクニン</t>
    </rPh>
    <phoneticPr fontId="21"/>
  </si>
  <si>
    <t>・画面上部に説明文が表示されていること
　請掃描QR CODE</t>
    <phoneticPr fontId="21"/>
  </si>
  <si>
    <r>
      <t>・カメラ映像が出力されないこと
　※OSの動作
・アラートダイアログが表示されること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「無法取得相機權限，請透過設定＞隱私權＞相機來開</t>
    </r>
    <r>
      <rPr>
        <sz val="9"/>
        <rFont val="ＭＳ Ｐゴシック"/>
        <family val="3"/>
        <charset val="128"/>
        <scheme val="major"/>
      </rPr>
      <t>啟</t>
    </r>
    <r>
      <rPr>
        <sz val="9"/>
        <rFont val="ＭＳ Ｐゴシック"/>
        <family val="3"/>
        <charset val="128"/>
        <scheme val="major"/>
      </rPr>
      <t>權限。」
　ボタン 「設定」</t>
    </r>
    <rPh sb="4" eb="6">
      <t>エイゾウ</t>
    </rPh>
    <rPh sb="7" eb="9">
      <t>シュツリョク</t>
    </rPh>
    <rPh sb="21" eb="23">
      <t>ドウサ</t>
    </rPh>
    <rPh sb="35" eb="37">
      <t>ヒョウジ</t>
    </rPh>
    <rPh sb="44" eb="46">
      <t>イカ</t>
    </rPh>
    <rPh sb="46" eb="48">
      <t>モンゴン</t>
    </rPh>
    <rPh sb="119" eb="121">
      <t>セッテイ</t>
    </rPh>
    <phoneticPr fontId="21"/>
  </si>
  <si>
    <t>・基本資訊と表示されていること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</si>
  <si>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③アプリ起動時アラートダイアログ上のボタンを押下する</t>
    <rPh sb="16" eb="17">
      <t>ジョウ</t>
    </rPh>
    <rPh sb="22" eb="24">
      <t>オウカ</t>
    </rPh>
    <phoneticPr fontId="21"/>
  </si>
  <si>
    <t>・アプリ起動時アラートダイアログが表示されること</t>
    <rPh sb="17" eb="19">
      <t>ヒョウジ</t>
    </rPh>
    <phoneticPr fontId="21"/>
  </si>
  <si>
    <t>②アプリ起動時アラートダイアログ上のボタンを押下する</t>
    <rPh sb="16" eb="17">
      <t>ジョウ</t>
    </rPh>
    <rPh sb="22" eb="24">
      <t>オウカ</t>
    </rPh>
    <phoneticPr fontId="21"/>
  </si>
  <si>
    <t>・URLスキーム「jins-qr://scan?callback=https://store-apps-stg.jins.com/tw?uuid=11111&amp;mode=1」</t>
    <phoneticPr fontId="36"/>
  </si>
  <si>
    <t>・URLスキーム「jins-qr://scan?callback=https://store-apps-stg.jins.com/tw?uuid=11111&amp;mode=1&amp;titlestr=Title」</t>
    <phoneticPr fontId="36"/>
  </si>
  <si>
    <t>・URLスキーム「jins-qr://scan?callback=https://store-apps-stg.jins.com/tw?uuid=11111&amp;mode=1&amp;cameramode=1」</t>
    <phoneticPr fontId="36"/>
  </si>
  <si>
    <t>・URLスキーム「jins-qr://scan?callback=https://store-apps-stg.jins.com/tw?uuid=11111&amp;mode=1&amp;cameramode=2」</t>
    <phoneticPr fontId="36"/>
  </si>
  <si>
    <t>・URLスキーム「jins-qr://scan?callback=https://store-apps-stg.jins.com/tw?uuid=11111&amp;mode=1&amp;cancelstr=Cancel」</t>
    <phoneticPr fontId="36"/>
  </si>
  <si>
    <t>・URLスキーム「jins-qr://scan?callback=https://store-apps-stg.jins.com/tw?uuid=11111&amp;mode=2」</t>
    <phoneticPr fontId="36"/>
  </si>
  <si>
    <t>・URLスキーム「jins-qr://scan?callback=https://store-apps-stg.jins.com/tw?uuid=11111&amp;mode=2&amp;titlestr=Title」</t>
    <phoneticPr fontId="36"/>
  </si>
  <si>
    <t>・URLスキーム「jins-qr://scan?callback=https://store-apps-stg.jins.com/tw?uuid=11111&amp;mode=2&amp;cameramode=1」</t>
    <phoneticPr fontId="36"/>
  </si>
  <si>
    <t>・URLスキーム「jins-qr://scan?callback=https://store-apps-stg.jins.com/tw?uuid=11111&amp;mode=2&amp;cameramode=2」</t>
    <phoneticPr fontId="36"/>
  </si>
  <si>
    <t>・URLスキーム「jins-qr://scan?callback=https://store-apps-stg.jins.com/tw?uuid=11111&amp;mode=2&amp;okstr=OK」</t>
    <phoneticPr fontId="36"/>
  </si>
  <si>
    <t>・URLスキーム「jins-qr://scan?callback=https://store-apps-stg.jins.com/tw?uuid=11111&amp;mode=2&amp;cancelstr=Cancel」</t>
    <phoneticPr fontId="36"/>
  </si>
  <si>
    <t>・URLスキーム「jins-qr://scan?callback=https://store-apps-stg.jins.com/tw?uuid=11111&amp;mode=2&amp;titlestr=Title&amp;okstr=OK&amp;cancelstr=Cancel&amp;cameramode=2」</t>
  </si>
  <si>
    <t>・URLスキーム「jins-qr://scan?callback=https://store-apps-stg.jins.com/tw?uuid=11111&amp;mode=2&amp;titlestr=Title&amp;okstr=OK&amp;cancelstr=Cancel&amp;cameramode=2」</t>
    <phoneticPr fontId="21"/>
  </si>
  <si>
    <t>・URLスキーム「jins-qr://scan?callback=https://store-apps-stg.jins.com/tw?uuid=11111&amp;mode=2&amp;titlestr=Title&amp;okstr=OK&amp;cancelstr=1&amp;cameramode=2」</t>
  </si>
  <si>
    <t>・URLスキーム「jins-qr://scan?callback=https://store-apps-stg.jins.com/tw?uuid=11111&amp;mode=2&amp;titlestr=Title&amp;okstr=OK&amp;cancelstr=&amp;cameramode=2」</t>
  </si>
  <si>
    <t>・URLスキーム「
・jins-qr://scan?call=https://store-apps-stg.jins.com/tw?uuid=11111&amp;mode=2&amp;titlestr=Title&amp;okstr=OK&amp;cancelstr=Cancel&amp;cameramode=2」
・jins-qr://scan?mode=2&amp;titlestr=Title&amp;okstr=OK&amp;cancelstr=Cancel&amp;cameramode=2」</t>
  </si>
  <si>
    <t>・URLスキーム「jins-qr://scan?callback=https://store-apps-stg.jins.com/tw?uuid=11111&amp;mode=2&amp;titlestr=Title&amp;okstr=1&amp;cancelstr=Cancel&amp;cameramode=2」</t>
  </si>
  <si>
    <t>・URLスキーム「jins-qr://scan?callback=https://store-apps-stg.jins.com/tw?uuid=11111&amp;mode=2&amp;titlestr=Title&amp;okstr=&amp;cancelstr=Cancel&amp;cameramode=2」</t>
  </si>
  <si>
    <t>・URLスキーム「jins-qr://scan?callback=https://store-apps-stg.jins.com/tw?uuid=11111&amp;mode=2&amp;titlestr=Title&amp;okstr=OK&amp;cancelstr=Cancel&amp;cameramode=3」</t>
  </si>
  <si>
    <t>・URLスキーム「jins-qr://scan?callback=https://store-apps-stg.jins.com/tw?uuid=11111&amp;mode=2&amp;titlestr=Title&amp;okstr=OK&amp;cancelstr=Cancel&amp;cameramode=」</t>
  </si>
  <si>
    <t>・modeパラメータの値に応じて、シングルモードかマルチモードの画面が表示されること</t>
    <rPh sb="11" eb="12">
      <t>アタイ</t>
    </rPh>
    <rPh sb="13" eb="14">
      <t>オウジテ</t>
    </rPh>
    <rPh sb="32" eb="34">
      <t>ガメンヲ</t>
    </rPh>
    <rPh sb="35" eb="37">
      <t>ヒョウジサレル</t>
    </rPh>
    <phoneticPr fontId="21"/>
  </si>
  <si>
    <t>・カメラ権限確認ダイアログが表示されること
・以下文言となっていること
　「QRコードの読み取りの為に許可してください。」
　※タイトルなし、ボタン文言は標準のため、確認なし</t>
    <rPh sb="14" eb="16">
      <t>ヒョウジ</t>
    </rPh>
    <rPh sb="23" eb="25">
      <t>イカ</t>
    </rPh>
    <rPh sb="25" eb="27">
      <t>モンゴン</t>
    </rPh>
    <rPh sb="74" eb="76">
      <t>モンゴン</t>
    </rPh>
    <rPh sb="77" eb="79">
      <t>ヒョウジュン</t>
    </rPh>
    <rPh sb="83" eb="85">
      <t>カクニン</t>
    </rPh>
    <phoneticPr fontId="21"/>
  </si>
  <si>
    <t>・カメラ映像が出力されないこと
　※OSの動作
・アクセス拒否ダイアログが表示されること</t>
    <rPh sb="4" eb="6">
      <t>エイゾウ</t>
    </rPh>
    <rPh sb="7" eb="9">
      <t>シュツリョク</t>
    </rPh>
    <rPh sb="21" eb="23">
      <t>ドウサ</t>
    </rPh>
    <rPh sb="29" eb="31">
      <t>キョヒ</t>
    </rPh>
    <rPh sb="37" eb="39">
      <t>ヒョウジ</t>
    </rPh>
    <phoneticPr fontId="21"/>
  </si>
  <si>
    <t>・カメラ権限ダイアログが表示されていないこと
・カメラ映像が出力されていること</t>
    <rPh sb="4" eb="6">
      <t>ケンゲン</t>
    </rPh>
    <rPh sb="12" eb="14">
      <t>ヒョウジ</t>
    </rPh>
    <phoneticPr fontId="21"/>
  </si>
  <si>
    <t>④アクセス拒否ダイアログ上のボタンを押下する</t>
    <rPh sb="5" eb="7">
      <t>キョヒ</t>
    </rPh>
    <rPh sb="12" eb="13">
      <t>ジョウ</t>
    </rPh>
    <rPh sb="18" eb="20">
      <t>オウカ</t>
    </rPh>
    <phoneticPr fontId="21"/>
  </si>
  <si>
    <t>①Safariで前提条件記載のURLスキームを入力する
②アプリ起動確認ダイアログで「開く」ボタンを押下する
③カメラ権限ダイアログにて[許可しない]ボタンを押下する
④アクセス拒否ダイアログ上のボタンを押下する
⑤カメラのアクセス許可をONにする
⑥再度①の操作を行う</t>
    <rPh sb="89" eb="91">
      <t>キョヒ</t>
    </rPh>
    <rPh sb="126" eb="128">
      <t>サイド</t>
    </rPh>
    <rPh sb="130" eb="132">
      <t>ソウサ</t>
    </rPh>
    <rPh sb="133" eb="134">
      <t>オコナ</t>
    </rPh>
    <phoneticPr fontId="21"/>
  </si>
  <si>
    <t>・アプリ起動時アラートダイアログが表示されること</t>
    <rPh sb="4" eb="6">
      <t>キドウ</t>
    </rPh>
    <rPh sb="6" eb="7">
      <t>ジ</t>
    </rPh>
    <rPh sb="17" eb="19">
      <t>ヒョウジ</t>
    </rPh>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</si>
  <si>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t>
    <rPh sb="2" eb="3">
      <t>マイ</t>
    </rPh>
    <rPh sb="3" eb="5">
      <t>イジョウ</t>
    </rPh>
    <rPh sb="11" eb="12">
      <t>ヨミトッタ</t>
    </rPh>
    <rPh sb="18" eb="20">
      <t>バアイ</t>
    </rPh>
    <phoneticPr fontId="36"/>
  </si>
  <si>
    <t>・cancelstrパラメータから取得した文字列がキャンセルボタンへ反映されていること</t>
    <rPh sb="34" eb="36">
      <t>ハンエイサレテイル</t>
    </rPh>
    <phoneticPr fontId="36"/>
  </si>
  <si>
    <t>2018年 8 月 8 日</t>
    <phoneticPr fontId="21"/>
  </si>
  <si>
    <t>ver.2.00</t>
    <phoneticPr fontId="21"/>
  </si>
  <si>
    <t>2018.8.8</t>
    <phoneticPr fontId="21"/>
  </si>
  <si>
    <t>○</t>
  </si>
  <si>
    <t>○</t>
    <phoneticPr fontId="36"/>
  </si>
  <si>
    <t>・URLスキーム「jins-qr://」</t>
    <phoneticPr fontId="21"/>
  </si>
  <si>
    <t>・URLスキーム「
・jins-qr://scan?call=https://store-apps-stg.jins.com/tw?uuid=11111&amp;mode=2&amp;titlestr=Title&amp;okstr=OK&amp;cancelstr=Cancel&amp;cameramode=2」
・jins-qr://scan?mode=2&amp;titlestr=Title&amp;okstr=OK&amp;cancelstr=Cancel&amp;cameramode=2」</t>
    <phoneticPr fontId="21"/>
  </si>
  <si>
    <t>・URLスキーム「jins-qr://scan?callback=abcdefg&amp;mode=2&amp;titlestr=Title&amp;okstr=OK&amp;cancelstr=Cancel&amp;cameramode=2」
・jins-qr://scan?mode=2&amp;titlestr=Title&amp;okstr=OK&amp;cancelstr=Cancel&amp;cameramode=2」</t>
    <phoneticPr fontId="21"/>
  </si>
  <si>
    <t>・URLスキーム「jins-qr://scan?callback=&amp;mode=2&amp;titlestr=Title&amp;okstr=OK&amp;cancelstr=Cancel&amp;cameramode=2」
・jins-qr://scan?mode=2&amp;titlestr=Title&amp;okstr=OK&amp;cancelstr=Cancel&amp;cameramode=2」</t>
    <phoneticPr fontId="21"/>
  </si>
  <si>
    <t>URLスキーム「
・jins-qr://scan?callback=https://store-apps-stg.jins.com/tw?uuid=11111
・jins-qr://scan?callback=https://store-apps-stg.jins.com/tw?uuid=11111&amp;mmdd=2&amp;title=Title&amp;ok=OK&amp;cancel=Cancel&amp;camera=2」</t>
    <phoneticPr fontId="21"/>
  </si>
  <si>
    <t>・URLスキーム「jins-qr://scan?callback=https://store-apps-stg.jins.com/tw?uuid=11111&amp;mmdd=2&amp;titlestr=Title&amp;okstr=OK&amp;cancelstr=Cancel&amp;cameramode=2」</t>
    <phoneticPr fontId="21"/>
  </si>
  <si>
    <t>・URLスキーム「jins-qr://scan?callback=https://store-apps-stg.jins.com/tw?uuid=11111&amp;mode=2&amp;title=Title&amp;okstr=OK&amp;cancelstr=Cancel&amp;cameramode=2」</t>
    <phoneticPr fontId="21"/>
  </si>
  <si>
    <t>・URLスキーム「jins-qr://scan?callback=https://store-apps-stg.jins.com/tw?uuid=11111&amp;mode=2&amp;titlestr=Title&amp;ok=OK&amp;cancelstr=Cancel&amp;cameramode=2」</t>
    <phoneticPr fontId="21"/>
  </si>
  <si>
    <t>・URLスキーム「jins-qr://scan?callback=https://store-apps-stg.jins.com/tw?uuid=11111&amp;mode=2&amp;titlestr=Title&amp;okstr=OK&amp;cancel=Cancel&amp;cameramode=2」</t>
    <phoneticPr fontId="21"/>
  </si>
  <si>
    <t>・URLスキーム「jins-qr://scan?callback=https://store-apps-stg.jins.com/tw?uuid=11111&amp;mode=2&amp;titlestr=Title&amp;okstr=OK&amp;cancelstr=Cancel&amp;camera=2」</t>
    <phoneticPr fontId="21"/>
  </si>
  <si>
    <t>・URLスキーム「jins-qr://scan?callback=https://store-apps-stg.jins.com/tw?uuid=11111&amp;mode=3&amp;titlestr=Title&amp;okstr=OK&amp;cancelstr=Cancel&amp;cameramode=2」</t>
    <phoneticPr fontId="21"/>
  </si>
  <si>
    <t>・URLスキーム「jins-qr://scan?callback=https://store-apps-stg.jins.com/tw?uuid=11111&amp;mode=&amp;titlestr=Title&amp;okstr=OK&amp;cancelstr=Cancel&amp;cameramode=2」</t>
    <phoneticPr fontId="21"/>
  </si>
  <si>
    <t>・URLスキーム「jins-qr://scan?callback=https://store-apps-stg.jins.com/tw?uuid=11111&amp;mode=2&amp;titlestr=1&amp;okstr=OK&amp;cancelstr=Cancel&amp;cameramode=2」</t>
    <phoneticPr fontId="21"/>
  </si>
  <si>
    <t>・URLスキーム「jins-qr://scan?callback=https://store-apps-stg.jins.com/tw?uuid=11111&amp;mode=2&amp;titlestr=&amp;okstr=OK&amp;cancelstr=Cancel&amp;cameramode=2」</t>
    <phoneticPr fontId="21"/>
  </si>
  <si>
    <t>・アプリ起動時アラートダイアログ(別タブ「メイン」に記載)が表示されること</t>
    <rPh sb="17" eb="18">
      <t>ベツタブ</t>
    </rPh>
    <rPh sb="26" eb="28">
      <t>キサイ</t>
    </rPh>
    <phoneticPr fontId="21"/>
  </si>
  <si>
    <t xml:space="preserve">・アプリ起動時アラートダイアログ(別タブ「メイン」に記載)が表示されること
</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</si>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</sst>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yyyy/m/d;@"/>
    <numFmt numFmtId="178" formatCode="yyyy/mm/dd"/>
    <numFmt numFmtId="179" formatCode="mm&quot;月&quot;dd&quot;日&quot;"/>
    <numFmt numFmtId="180" formatCode="0_ "/>
    <numFmt numFmtId="181" formatCode="0.0%"/>
  </numFmts>
  <fonts count="39" x14ac:knownFonts="1">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8"/>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ＭＳ Ｐゴシック"/>
      <family val="3"/>
      <charset val="128"/>
    </font>
    <font>
      <sz val="11"/>
      <color indexed="17"/>
      <name val="ＭＳ Ｐゴシック"/>
      <family val="3"/>
      <charset val="128"/>
    </font>
    <font>
      <sz val="10"/>
      <name val="ＭＳ Ｐゴシック"/>
      <family val="3"/>
      <charset val="128"/>
    </font>
    <font>
      <sz val="6"/>
      <name val="ＭＳ Ｐゴシック"/>
      <family val="3"/>
      <charset val="128"/>
    </font>
    <font>
      <sz val="10"/>
      <name val="ヒラギノUD丸ゴ Std W4"/>
      <family val="2"/>
      <charset val="128"/>
    </font>
    <font>
      <b/>
      <sz val="18"/>
      <name val="ヒラギノUD丸ゴ Std W4"/>
      <family val="2"/>
      <charset val="128"/>
    </font>
    <font>
      <b/>
      <sz val="14"/>
      <name val="ヒラギノUD丸ゴ Std W4"/>
      <family val="2"/>
      <charset val="128"/>
    </font>
    <font>
      <sz val="12"/>
      <name val="ヒラギノUD丸ゴ Std W4"/>
      <family val="2"/>
      <charset val="128"/>
    </font>
    <font>
      <b/>
      <sz val="16"/>
      <name val="ヒラギノUD丸ゴ Std W4"/>
      <family val="2"/>
      <charset val="128"/>
    </font>
    <font>
      <u/>
      <sz val="10"/>
      <color theme="10"/>
      <name val="ＭＳ Ｐゴシック"/>
      <family val="3"/>
      <charset val="128"/>
    </font>
    <font>
      <u/>
      <sz val="10"/>
      <color theme="11"/>
      <name val="ＭＳ Ｐゴシック"/>
      <family val="3"/>
      <charset val="128"/>
    </font>
    <font>
      <sz val="9"/>
      <color indexed="81"/>
      <name val="ＭＳ Ｐゴシック"/>
      <family val="3"/>
      <charset val="128"/>
    </font>
    <font>
      <sz val="9"/>
      <name val="ＭＳ Ｐゴシック"/>
      <family val="3"/>
      <charset val="128"/>
      <scheme val="major"/>
    </font>
    <font>
      <sz val="10"/>
      <name val="ＭＳ Ｐゴシック"/>
      <family val="3"/>
      <charset val="128"/>
      <scheme val="major"/>
    </font>
    <font>
      <sz val="12"/>
      <name val="ＭＳ Ｐゴシック"/>
      <family val="3"/>
      <charset val="128"/>
      <scheme val="major"/>
    </font>
    <font>
      <sz val="8"/>
      <name val="ＭＳ Ｐゴシック"/>
      <family val="3"/>
      <charset val="128"/>
      <scheme val="major"/>
    </font>
    <font>
      <b/>
      <sz val="18"/>
      <name val="ＭＳ Ｐゴシック"/>
      <family val="3"/>
      <charset val="128"/>
      <scheme val="major"/>
    </font>
    <font>
      <sz val="11"/>
      <name val="ＭＳ Ｐゴシック"/>
      <family val="3"/>
      <charset val="128"/>
      <scheme val="major"/>
    </font>
    <font>
      <sz val="6"/>
      <name val="ＭＳ Ｐゴシック"/>
      <family val="2"/>
      <charset val="128"/>
      <scheme val="minor"/>
    </font>
    <font>
      <sz val="9"/>
      <color rgb="FFC00000"/>
      <name val="ＭＳ Ｐゴシック"/>
      <family val="3"/>
      <charset val="128"/>
      <scheme val="major"/>
    </font>
    <font>
      <sz val="9"/>
      <color theme="1"/>
      <name val="ＭＳ Ｐゴシック"/>
      <family val="3"/>
      <charset val="128"/>
      <scheme val="major"/>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3" tint="0.79998168889431442"/>
        <bgColor indexed="22"/>
      </patternFill>
    </fill>
    <fill>
      <patternFill patternType="solid">
        <fgColor theme="8" tint="0.59999389629810485"/>
        <bgColor indexed="26"/>
      </patternFill>
    </fill>
    <fill>
      <patternFill patternType="solid">
        <fgColor theme="8" tint="0.59999389629810485"/>
        <bgColor indexed="40"/>
      </patternFill>
    </fill>
    <fill>
      <patternFill patternType="solid">
        <fgColor rgb="FFFFFFFF"/>
        <bgColor rgb="FFFFFFCC"/>
      </patternFill>
    </fill>
    <fill>
      <patternFill patternType="solid">
        <fgColor theme="0"/>
        <bgColor rgb="FFFFFFCC"/>
      </patternFill>
    </fill>
    <fill>
      <patternFill patternType="solid">
        <fgColor theme="9" tint="0.59999389629810485"/>
        <bgColor indexed="26"/>
      </patternFill>
    </fill>
    <fill>
      <patternFill patternType="solid">
        <fgColor theme="3" tint="0.79998168889431442"/>
        <bgColor indexed="31"/>
      </patternFill>
    </fill>
  </fills>
  <borders count="10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thin">
        <color indexed="23"/>
      </left>
      <right style="hair">
        <color indexed="8"/>
      </right>
      <top style="thin">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diagonal/>
    </border>
    <border>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23"/>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auto="1"/>
      </bottom>
      <diagonal/>
    </border>
    <border>
      <left style="hair">
        <color indexed="8"/>
      </left>
      <right style="thin">
        <color indexed="8"/>
      </right>
      <top style="hair">
        <color indexed="8"/>
      </top>
      <bottom style="thin">
        <color auto="1"/>
      </bottom>
      <diagonal/>
    </border>
    <border>
      <left style="hair">
        <color indexed="8"/>
      </left>
      <right style="thin">
        <color indexed="8"/>
      </right>
      <top style="hair">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diagonal/>
    </border>
    <border>
      <left style="thin">
        <color indexed="8"/>
      </left>
      <right/>
      <top/>
      <bottom style="hair">
        <color indexed="8"/>
      </bottom>
      <diagonal/>
    </border>
    <border>
      <left style="thin">
        <color indexed="8"/>
      </left>
      <right style="thin">
        <color indexed="8"/>
      </right>
      <top style="hair">
        <color indexed="8"/>
      </top>
      <bottom style="thin">
        <color auto="1"/>
      </bottom>
      <diagonal/>
    </border>
    <border>
      <left style="thin">
        <color indexed="8"/>
      </left>
      <right/>
      <top style="hair">
        <color indexed="8"/>
      </top>
      <bottom style="thin">
        <color auto="1"/>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bottom style="hair">
        <color indexed="8"/>
      </bottom>
      <diagonal/>
    </border>
    <border>
      <left style="hair">
        <color indexed="8"/>
      </left>
      <right/>
      <top style="thin">
        <color indexed="8"/>
      </top>
      <bottom style="hair">
        <color indexed="8"/>
      </bottom>
      <diagonal/>
    </border>
    <border>
      <left/>
      <right/>
      <top style="thin">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indexed="8"/>
      </top>
      <bottom/>
      <diagonal/>
    </border>
    <border>
      <left style="thin">
        <color auto="1"/>
      </left>
      <right style="thin">
        <color indexed="8"/>
      </right>
      <top/>
      <bottom/>
      <diagonal/>
    </border>
    <border>
      <left style="hair">
        <color indexed="8"/>
      </left>
      <right/>
      <top/>
      <bottom style="hair">
        <color indexed="8"/>
      </bottom>
      <diagonal/>
    </border>
    <border>
      <left/>
      <right style="thin">
        <color indexed="23"/>
      </right>
      <top/>
      <bottom style="hair">
        <color indexed="8"/>
      </bottom>
      <diagonal/>
    </border>
    <border>
      <left/>
      <right/>
      <top/>
      <bottom style="hair">
        <color indexed="8"/>
      </bottom>
      <diagonal/>
    </border>
    <border>
      <left/>
      <right/>
      <top style="hair">
        <color indexed="8"/>
      </top>
      <bottom/>
      <diagonal/>
    </border>
    <border>
      <left/>
      <right style="thin">
        <color indexed="8"/>
      </right>
      <top style="hair">
        <color indexed="8"/>
      </top>
      <bottom/>
      <diagonal/>
    </border>
    <border>
      <left/>
      <right style="thin">
        <color indexed="8"/>
      </right>
      <top/>
      <bottom style="hair">
        <color indexed="8"/>
      </bottom>
      <diagonal/>
    </border>
    <border>
      <left style="thin">
        <color indexed="8"/>
      </left>
      <right style="thin">
        <color indexed="8"/>
      </right>
      <top/>
      <bottom style="hair">
        <color auto="1"/>
      </bottom>
      <diagonal/>
    </border>
    <border>
      <left style="thin">
        <color indexed="8"/>
      </left>
      <right style="thin">
        <color indexed="8"/>
      </right>
      <top style="hair">
        <color auto="1"/>
      </top>
      <bottom/>
      <diagonal/>
    </border>
    <border>
      <left style="thin">
        <color indexed="8"/>
      </left>
      <right style="thin">
        <color indexed="8"/>
      </right>
      <top style="hair">
        <color indexed="8"/>
      </top>
      <bottom style="hair">
        <color auto="1"/>
      </bottom>
      <diagonal/>
    </border>
    <border>
      <left style="thin">
        <color indexed="8"/>
      </left>
      <right style="thin">
        <color indexed="8"/>
      </right>
      <top style="hair">
        <color auto="1"/>
      </top>
      <bottom style="hair">
        <color auto="1"/>
      </bottom>
      <diagonal/>
    </border>
    <border>
      <left style="thin">
        <color indexed="8"/>
      </left>
      <right style="thin">
        <color auto="1"/>
      </right>
      <top/>
      <bottom style="hair">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right/>
      <top/>
      <bottom style="hair">
        <color auto="1"/>
      </bottom>
      <diagonal/>
    </border>
    <border>
      <left style="thin">
        <color auto="1"/>
      </left>
      <right style="thin">
        <color auto="1"/>
      </right>
      <top/>
      <bottom style="hair">
        <color auto="1"/>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style="thin">
        <color auto="1"/>
      </right>
      <top/>
      <bottom/>
      <diagonal/>
    </border>
    <border>
      <left style="thin">
        <color indexed="8"/>
      </left>
      <right style="thin">
        <color auto="1"/>
      </right>
      <top style="hair">
        <color indexed="8"/>
      </top>
      <bottom style="hair">
        <color indexed="8"/>
      </bottom>
      <diagonal/>
    </border>
    <border>
      <left/>
      <right style="thin">
        <color auto="1"/>
      </right>
      <top style="hair">
        <color indexed="8"/>
      </top>
      <bottom/>
      <diagonal/>
    </border>
    <border>
      <left/>
      <right style="thin">
        <color auto="1"/>
      </right>
      <top style="hair">
        <color indexed="8"/>
      </top>
      <bottom style="hair">
        <color indexed="8"/>
      </bottom>
      <diagonal/>
    </border>
    <border>
      <left/>
      <right style="thin">
        <color auto="1"/>
      </right>
      <top style="hair">
        <color indexed="8"/>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auto="1"/>
      </left>
      <right style="thin">
        <color auto="1"/>
      </right>
      <top style="hair">
        <color indexed="8"/>
      </top>
      <bottom/>
      <diagonal/>
    </border>
    <border>
      <left style="thin">
        <color auto="1"/>
      </left>
      <right style="thin">
        <color auto="1"/>
      </right>
      <top/>
      <bottom style="hair">
        <color indexed="8"/>
      </bottom>
      <diagonal/>
    </border>
    <border>
      <left style="thin">
        <color auto="1"/>
      </left>
      <right style="thin">
        <color auto="1"/>
      </right>
      <top style="hair">
        <color indexed="8"/>
      </top>
      <bottom style="thin">
        <color auto="1"/>
      </bottom>
      <diagonal/>
    </border>
    <border>
      <left style="thin">
        <color auto="1"/>
      </left>
      <right style="thin">
        <color auto="1"/>
      </right>
      <top style="hair">
        <color auto="1"/>
      </top>
      <bottom/>
      <diagonal/>
    </border>
    <border>
      <left/>
      <right/>
      <top style="thin">
        <color auto="1"/>
      </top>
      <bottom style="thin">
        <color indexed="8"/>
      </bottom>
      <diagonal/>
    </border>
    <border>
      <left/>
      <right/>
      <top style="hair">
        <color auto="1"/>
      </top>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indexed="8"/>
      </top>
      <bottom style="hair">
        <color auto="1"/>
      </bottom>
      <diagonal/>
    </border>
  </borders>
  <cellStyleXfs count="19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0" borderId="0" applyNumberFormat="0" applyFill="0" applyBorder="0" applyAlignment="0" applyProtection="0"/>
    <xf numFmtId="0" fontId="4" fillId="20" borderId="1" applyNumberFormat="0" applyAlignment="0" applyProtection="0"/>
    <xf numFmtId="0" fontId="5" fillId="21" borderId="0" applyNumberFormat="0" applyBorder="0" applyAlignment="0" applyProtection="0"/>
    <xf numFmtId="0" fontId="6" fillId="0" borderId="0" applyNumberFormat="0" applyFill="0" applyBorder="0" applyAlignment="0" applyProtection="0"/>
    <xf numFmtId="0" fontId="20" fillId="22" borderId="2" applyNumberFormat="0" applyAlignment="0" applyProtection="0"/>
    <xf numFmtId="0" fontId="7" fillId="0" borderId="3" applyNumberFormat="0" applyFill="0" applyAlignment="0" applyProtection="0"/>
    <xf numFmtId="0" fontId="8" fillId="3" borderId="0" applyNumberFormat="0" applyBorder="0" applyAlignment="0" applyProtection="0"/>
    <xf numFmtId="0" fontId="9" fillId="23" borderId="4" applyNumberFormat="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0" borderId="8" applyNumberFormat="0" applyFill="0" applyAlignment="0" applyProtection="0"/>
    <xf numFmtId="0" fontId="15" fillId="23" borderId="9" applyNumberFormat="0" applyAlignment="0" applyProtection="0"/>
    <xf numFmtId="0" fontId="16" fillId="0" borderId="0" applyNumberFormat="0" applyFill="0" applyBorder="0" applyAlignment="0" applyProtection="0"/>
    <xf numFmtId="0" fontId="17" fillId="7" borderId="4" applyNumberFormat="0" applyAlignment="0" applyProtection="0"/>
    <xf numFmtId="0" fontId="18" fillId="0" borderId="0">
      <alignment vertical="center"/>
    </xf>
    <xf numFmtId="0" fontId="19" fillId="4"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8" fillId="0" borderId="0"/>
    <xf numFmtId="0" fontId="18" fillId="0" borderId="0"/>
    <xf numFmtId="9" fontId="18"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94">
    <xf numFmtId="0" fontId="0" fillId="0" borderId="0" xfId="0"/>
    <xf numFmtId="0" fontId="22" fillId="24" borderId="0" xfId="0" applyFont="1" applyFill="1"/>
    <xf numFmtId="0" fontId="22" fillId="24" borderId="0" xfId="0" applyFont="1" applyFill="1" applyBorder="1"/>
    <xf numFmtId="0" fontId="23" fillId="24" borderId="0" xfId="0" applyFont="1" applyFill="1" applyBorder="1" applyAlignment="1">
      <alignment vertical="center" wrapText="1"/>
    </xf>
    <xf numFmtId="0" fontId="24" fillId="24" borderId="0" xfId="0" applyFont="1" applyFill="1" applyBorder="1" applyAlignment="1">
      <alignment vertical="center"/>
    </xf>
    <xf numFmtId="0" fontId="25" fillId="24" borderId="10" xfId="0" applyFont="1" applyFill="1" applyBorder="1" applyAlignment="1"/>
    <xf numFmtId="0" fontId="25" fillId="24" borderId="11" xfId="0" applyFont="1" applyFill="1" applyBorder="1" applyAlignment="1">
      <alignment horizontal="center" vertical="center"/>
    </xf>
    <xf numFmtId="0" fontId="25" fillId="24" borderId="0" xfId="0" applyFont="1" applyFill="1" applyBorder="1" applyAlignment="1"/>
    <xf numFmtId="0" fontId="25" fillId="24" borderId="0" xfId="0" applyFont="1" applyFill="1" applyBorder="1" applyAlignment="1">
      <alignment vertical="center"/>
    </xf>
    <xf numFmtId="0" fontId="22" fillId="24" borderId="0" xfId="0" applyFont="1" applyFill="1" applyBorder="1" applyAlignment="1">
      <alignment vertical="center" wrapText="1"/>
    </xf>
    <xf numFmtId="0" fontId="22" fillId="24" borderId="0" xfId="0" applyFont="1" applyFill="1" applyBorder="1" applyAlignment="1">
      <alignment vertical="center"/>
    </xf>
    <xf numFmtId="0" fontId="22" fillId="25" borderId="0" xfId="0" applyFont="1" applyFill="1"/>
    <xf numFmtId="0" fontId="22" fillId="25" borderId="0" xfId="0" applyFont="1" applyFill="1" applyBorder="1" applyAlignment="1">
      <alignment horizontal="center" vertical="center"/>
    </xf>
    <xf numFmtId="0" fontId="22" fillId="26" borderId="0" xfId="0" applyFont="1" applyFill="1" applyAlignment="1"/>
    <xf numFmtId="0" fontId="26" fillId="26" borderId="0" xfId="0" applyFont="1" applyFill="1" applyAlignment="1">
      <alignment vertical="center"/>
    </xf>
    <xf numFmtId="0" fontId="22" fillId="25" borderId="0" xfId="0" applyFont="1" applyFill="1" applyBorder="1" applyAlignment="1">
      <alignment vertical="center"/>
    </xf>
    <xf numFmtId="0" fontId="26" fillId="24" borderId="0" xfId="0" applyFont="1" applyFill="1" applyBorder="1" applyAlignment="1">
      <alignment vertical="center" wrapText="1"/>
    </xf>
    <xf numFmtId="0" fontId="26" fillId="24" borderId="0" xfId="0" applyFont="1" applyFill="1" applyBorder="1" applyAlignment="1">
      <alignment vertical="center"/>
    </xf>
    <xf numFmtId="0" fontId="22" fillId="0" borderId="12" xfId="0" applyFont="1" applyBorder="1" applyAlignment="1">
      <alignment horizontal="center" vertical="center"/>
    </xf>
    <xf numFmtId="0" fontId="22" fillId="0" borderId="0" xfId="0" applyFont="1" applyAlignment="1">
      <alignment horizontal="center" vertical="center"/>
    </xf>
    <xf numFmtId="0" fontId="22" fillId="0" borderId="13" xfId="0" applyFont="1" applyBorder="1" applyAlignment="1">
      <alignment horizontal="center" vertical="center"/>
    </xf>
    <xf numFmtId="14" fontId="22" fillId="0" borderId="13" xfId="0" applyNumberFormat="1" applyFont="1" applyBorder="1" applyAlignment="1">
      <alignment horizontal="center" vertical="center"/>
    </xf>
    <xf numFmtId="0" fontId="22" fillId="0" borderId="13" xfId="0" applyFont="1" applyBorder="1" applyAlignment="1">
      <alignment horizontal="left" vertical="center"/>
    </xf>
    <xf numFmtId="0" fontId="22" fillId="0" borderId="0" xfId="0" applyFont="1"/>
    <xf numFmtId="0" fontId="22" fillId="0" borderId="14" xfId="0" applyFont="1" applyBorder="1" applyAlignment="1">
      <alignment horizontal="center" vertical="center"/>
    </xf>
    <xf numFmtId="0" fontId="22" fillId="0" borderId="14" xfId="0" applyFont="1" applyBorder="1" applyAlignment="1">
      <alignment horizontal="left" vertical="center"/>
    </xf>
    <xf numFmtId="0" fontId="22" fillId="0" borderId="14" xfId="0" applyFont="1" applyBorder="1" applyAlignment="1">
      <alignment horizontal="left" vertical="center" wrapText="1"/>
    </xf>
    <xf numFmtId="14" fontId="22" fillId="0" borderId="22" xfId="0" applyNumberFormat="1" applyFont="1" applyBorder="1" applyAlignment="1">
      <alignment horizontal="center" vertical="center"/>
    </xf>
    <xf numFmtId="0" fontId="22" fillId="0" borderId="20" xfId="0" applyFont="1" applyBorder="1" applyAlignment="1">
      <alignment horizontal="center" vertical="center"/>
    </xf>
    <xf numFmtId="14" fontId="22" fillId="0" borderId="24" xfId="0" applyNumberFormat="1" applyFont="1" applyBorder="1" applyAlignment="1">
      <alignment horizontal="center" vertical="center"/>
    </xf>
    <xf numFmtId="0" fontId="22" fillId="0" borderId="19" xfId="0" applyFont="1" applyBorder="1" applyAlignment="1">
      <alignment horizontal="left" vertical="center" wrapText="1"/>
    </xf>
    <xf numFmtId="0" fontId="22" fillId="0" borderId="21" xfId="0" applyFont="1" applyBorder="1" applyAlignment="1">
      <alignment horizontal="center" vertical="center"/>
    </xf>
    <xf numFmtId="0" fontId="22" fillId="0" borderId="15" xfId="0" applyFont="1" applyBorder="1" applyAlignment="1">
      <alignment horizontal="center" vertical="center"/>
    </xf>
    <xf numFmtId="0" fontId="22" fillId="0" borderId="23" xfId="0" applyFont="1" applyBorder="1" applyAlignment="1">
      <alignment horizontal="left" vertical="center"/>
    </xf>
    <xf numFmtId="0" fontId="22" fillId="0" borderId="24" xfId="0" applyFont="1" applyBorder="1" applyAlignment="1">
      <alignment horizontal="center" vertical="center"/>
    </xf>
    <xf numFmtId="0" fontId="22" fillId="0" borderId="0" xfId="0" applyFont="1" applyAlignment="1">
      <alignment horizontal="center"/>
    </xf>
    <xf numFmtId="0" fontId="22" fillId="0" borderId="0" xfId="0" applyFont="1" applyAlignment="1">
      <alignment horizontal="left" vertical="center"/>
    </xf>
    <xf numFmtId="0" fontId="22" fillId="0" borderId="14" xfId="0" applyFont="1" applyBorder="1" applyAlignment="1">
      <alignment horizontal="center" vertical="center"/>
    </xf>
    <xf numFmtId="49"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2" fontId="22" fillId="0" borderId="13" xfId="0" applyNumberFormat="1" applyFont="1" applyBorder="1" applyAlignment="1">
      <alignment horizontal="center" vertical="center"/>
    </xf>
    <xf numFmtId="0" fontId="30" fillId="27" borderId="37" xfId="183" applyFont="1" applyFill="1" applyBorder="1" applyAlignment="1">
      <alignment horizontal="center" vertical="center"/>
    </xf>
    <xf numFmtId="177" fontId="30" fillId="24" borderId="37" xfId="183" applyNumberFormat="1" applyFont="1" applyFill="1" applyBorder="1" applyAlignment="1">
      <alignment horizontal="center" vertical="center"/>
    </xf>
    <xf numFmtId="0" fontId="30" fillId="24" borderId="38" xfId="183" applyFont="1" applyFill="1" applyBorder="1" applyAlignment="1">
      <alignment horizontal="center" vertical="center" shrinkToFit="1"/>
    </xf>
    <xf numFmtId="0" fontId="30" fillId="23" borderId="14" xfId="183" applyFont="1" applyFill="1" applyBorder="1" applyAlignment="1">
      <alignment horizontal="center" vertical="center"/>
    </xf>
    <xf numFmtId="0" fontId="30" fillId="27" borderId="39" xfId="183" applyFont="1" applyFill="1" applyBorder="1" applyAlignment="1">
      <alignment horizontal="center"/>
    </xf>
    <xf numFmtId="0" fontId="30" fillId="27" borderId="35" xfId="183" applyFont="1" applyFill="1" applyBorder="1" applyAlignment="1">
      <alignment horizontal="center"/>
    </xf>
    <xf numFmtId="0" fontId="30" fillId="27" borderId="40" xfId="183" applyFont="1" applyFill="1" applyBorder="1" applyAlignment="1">
      <alignment horizontal="center"/>
    </xf>
    <xf numFmtId="0" fontId="31" fillId="24" borderId="0" xfId="183" applyFont="1" applyFill="1"/>
    <xf numFmtId="0" fontId="31" fillId="28" borderId="24" xfId="183" applyFont="1" applyFill="1" applyBorder="1" applyAlignment="1">
      <alignment horizontal="center"/>
    </xf>
    <xf numFmtId="0" fontId="31" fillId="28" borderId="24" xfId="183" applyFont="1" applyFill="1" applyBorder="1"/>
    <xf numFmtId="0" fontId="30" fillId="27" borderId="44" xfId="183" applyFont="1" applyFill="1" applyBorder="1" applyAlignment="1">
      <alignment horizontal="center" vertical="center"/>
    </xf>
    <xf numFmtId="177" fontId="31" fillId="24" borderId="45" xfId="183" applyNumberFormat="1" applyFont="1" applyFill="1" applyBorder="1" applyAlignment="1">
      <alignment horizontal="center" vertical="center"/>
    </xf>
    <xf numFmtId="0" fontId="31" fillId="27" borderId="45" xfId="183" applyFont="1" applyFill="1" applyBorder="1" applyAlignment="1">
      <alignment horizontal="center" vertical="center"/>
    </xf>
    <xf numFmtId="0" fontId="30" fillId="24" borderId="46" xfId="183" applyFont="1" applyFill="1" applyBorder="1" applyAlignment="1">
      <alignment horizontal="center" vertical="center" shrinkToFit="1"/>
    </xf>
    <xf numFmtId="0" fontId="30" fillId="21" borderId="42" xfId="183" applyNumberFormat="1" applyFont="1" applyFill="1" applyBorder="1" applyAlignment="1">
      <alignment horizontal="right"/>
    </xf>
    <xf numFmtId="0" fontId="30" fillId="21" borderId="44" xfId="183" applyFont="1" applyFill="1" applyBorder="1" applyAlignment="1">
      <alignment horizontal="right"/>
    </xf>
    <xf numFmtId="0" fontId="30" fillId="21" borderId="47" xfId="183" applyFont="1" applyFill="1" applyBorder="1" applyAlignment="1">
      <alignment horizontal="right"/>
    </xf>
    <xf numFmtId="0" fontId="30" fillId="24" borderId="0" xfId="183" applyFont="1" applyFill="1" applyAlignment="1">
      <alignment horizontal="right"/>
    </xf>
    <xf numFmtId="0" fontId="30" fillId="24" borderId="0" xfId="183" applyFont="1" applyFill="1"/>
    <xf numFmtId="179" fontId="31" fillId="29" borderId="24" xfId="183" applyNumberFormat="1" applyFont="1" applyFill="1" applyBorder="1"/>
    <xf numFmtId="14" fontId="31" fillId="28" borderId="24" xfId="183" applyNumberFormat="1" applyFont="1" applyFill="1" applyBorder="1"/>
    <xf numFmtId="0" fontId="30" fillId="27" borderId="21" xfId="183" applyFont="1" applyFill="1" applyBorder="1" applyAlignment="1">
      <alignment horizontal="center" vertical="center"/>
    </xf>
    <xf numFmtId="0" fontId="31" fillId="24" borderId="0" xfId="183" applyFont="1" applyFill="1" applyAlignment="1">
      <alignment horizontal="center"/>
    </xf>
    <xf numFmtId="0" fontId="30" fillId="27" borderId="50" xfId="183" quotePrefix="1" applyFont="1" applyFill="1" applyBorder="1" applyAlignment="1">
      <alignment horizontal="center" vertical="center"/>
    </xf>
    <xf numFmtId="178" fontId="30" fillId="25" borderId="50" xfId="183" applyNumberFormat="1" applyFont="1" applyFill="1" applyBorder="1" applyAlignment="1">
      <alignment horizontal="center" vertical="center" wrapText="1"/>
    </xf>
    <xf numFmtId="0" fontId="31" fillId="25" borderId="50" xfId="183" applyFont="1" applyFill="1" applyBorder="1" applyAlignment="1">
      <alignment horizontal="center" vertical="center" wrapText="1"/>
    </xf>
    <xf numFmtId="0" fontId="33" fillId="31" borderId="50" xfId="183" applyFont="1" applyFill="1" applyBorder="1" applyAlignment="1">
      <alignment vertical="top" wrapText="1"/>
    </xf>
    <xf numFmtId="14" fontId="31" fillId="24" borderId="0" xfId="183" applyNumberFormat="1" applyFont="1" applyFill="1" applyAlignment="1">
      <alignment vertical="top"/>
    </xf>
    <xf numFmtId="14" fontId="31" fillId="24" borderId="0" xfId="183" applyNumberFormat="1" applyFont="1" applyFill="1" applyAlignment="1">
      <alignment horizontal="center" vertical="top"/>
    </xf>
    <xf numFmtId="0" fontId="30" fillId="27" borderId="57" xfId="183" applyFont="1" applyFill="1" applyBorder="1" applyAlignment="1">
      <alignment horizontal="center" vertical="center"/>
    </xf>
    <xf numFmtId="0" fontId="31" fillId="24" borderId="57" xfId="183" applyFont="1" applyFill="1" applyBorder="1" applyAlignment="1">
      <alignment horizontal="center" vertical="center" wrapText="1"/>
    </xf>
    <xf numFmtId="0" fontId="33" fillId="24" borderId="57" xfId="183" applyFont="1" applyFill="1" applyBorder="1" applyAlignment="1">
      <alignment horizontal="center" vertical="center" wrapText="1"/>
    </xf>
    <xf numFmtId="0" fontId="31" fillId="30" borderId="58" xfId="183" applyFont="1" applyFill="1" applyBorder="1" applyAlignment="1">
      <alignment vertical="top" wrapText="1"/>
    </xf>
    <xf numFmtId="178" fontId="31" fillId="25" borderId="64" xfId="183" applyNumberFormat="1" applyFont="1" applyFill="1" applyBorder="1" applyAlignment="1">
      <alignment horizontal="left" vertical="center" wrapText="1"/>
    </xf>
    <xf numFmtId="0" fontId="31" fillId="25" borderId="64" xfId="183" applyFont="1" applyFill="1" applyBorder="1" applyAlignment="1">
      <alignment horizontal="center" vertical="center" wrapText="1"/>
    </xf>
    <xf numFmtId="178" fontId="31" fillId="25" borderId="64" xfId="183" applyNumberFormat="1" applyFont="1" applyFill="1" applyBorder="1" applyAlignment="1">
      <alignment horizontal="center" vertical="center" wrapText="1"/>
    </xf>
    <xf numFmtId="0" fontId="31" fillId="25" borderId="57" xfId="183" applyFont="1" applyFill="1" applyBorder="1" applyAlignment="1">
      <alignment horizontal="center" vertical="center" wrapText="1"/>
    </xf>
    <xf numFmtId="0" fontId="33" fillId="31" borderId="57" xfId="183" applyFont="1" applyFill="1" applyBorder="1" applyAlignment="1">
      <alignment vertical="top" wrapText="1"/>
    </xf>
    <xf numFmtId="0" fontId="31" fillId="24" borderId="0" xfId="183" applyFont="1" applyFill="1" applyAlignment="1">
      <alignment horizontal="right"/>
    </xf>
    <xf numFmtId="56" fontId="31" fillId="24" borderId="0" xfId="183" applyNumberFormat="1" applyFont="1" applyFill="1"/>
    <xf numFmtId="0" fontId="34" fillId="24" borderId="0" xfId="183" applyFont="1" applyFill="1" applyBorder="1" applyAlignment="1">
      <alignment horizontal="left"/>
    </xf>
    <xf numFmtId="0" fontId="33" fillId="24" borderId="0" xfId="183" applyFont="1" applyFill="1" applyBorder="1" applyAlignment="1">
      <alignment horizontal="center"/>
    </xf>
    <xf numFmtId="0" fontId="33" fillId="24" borderId="0" xfId="183" applyFont="1" applyFill="1" applyBorder="1"/>
    <xf numFmtId="0" fontId="35" fillId="24" borderId="0" xfId="183" applyFont="1" applyFill="1"/>
    <xf numFmtId="0" fontId="33" fillId="24" borderId="0" xfId="183" applyFont="1" applyFill="1" applyBorder="1" applyAlignment="1">
      <alignment horizontal="center" vertical="center"/>
    </xf>
    <xf numFmtId="0" fontId="33" fillId="24" borderId="0" xfId="183" applyFont="1" applyFill="1" applyBorder="1" applyAlignment="1">
      <alignment horizontal="right"/>
    </xf>
    <xf numFmtId="0" fontId="31" fillId="24" borderId="0" xfId="183" applyFont="1" applyFill="1" applyBorder="1" applyAlignment="1">
      <alignment horizontal="left"/>
    </xf>
    <xf numFmtId="49" fontId="30" fillId="23" borderId="14" xfId="183" applyNumberFormat="1" applyFont="1" applyFill="1" applyBorder="1" applyAlignment="1">
      <alignment horizontal="left" wrapText="1"/>
    </xf>
    <xf numFmtId="180" fontId="30" fillId="32" borderId="14" xfId="183" applyNumberFormat="1" applyFont="1" applyFill="1" applyBorder="1" applyAlignment="1">
      <alignment horizontal="right" vertical="center" wrapText="1"/>
    </xf>
    <xf numFmtId="181" fontId="30" fillId="32" borderId="14" xfId="183" applyNumberFormat="1" applyFont="1" applyFill="1" applyBorder="1" applyAlignment="1">
      <alignment horizontal="right" vertical="center" wrapText="1"/>
    </xf>
    <xf numFmtId="180" fontId="30" fillId="32" borderId="15" xfId="183" applyNumberFormat="1" applyFont="1" applyFill="1" applyBorder="1" applyAlignment="1">
      <alignment horizontal="right" vertical="center" wrapText="1"/>
    </xf>
    <xf numFmtId="178" fontId="33" fillId="32" borderId="68" xfId="183" applyNumberFormat="1" applyFont="1" applyFill="1" applyBorder="1" applyAlignment="1">
      <alignment horizontal="center"/>
    </xf>
    <xf numFmtId="0" fontId="30" fillId="33" borderId="15" xfId="183" applyFont="1" applyFill="1" applyBorder="1" applyAlignment="1">
      <alignment horizontal="center" vertical="center"/>
    </xf>
    <xf numFmtId="0" fontId="30" fillId="33" borderId="20" xfId="183" applyFont="1" applyFill="1" applyBorder="1" applyAlignment="1">
      <alignment horizontal="center" vertical="center" wrapText="1"/>
    </xf>
    <xf numFmtId="0" fontId="30" fillId="33" borderId="15" xfId="183" applyFont="1" applyFill="1" applyBorder="1" applyAlignment="1">
      <alignment horizontal="center" vertical="center" wrapText="1"/>
    </xf>
    <xf numFmtId="0" fontId="30" fillId="33" borderId="16" xfId="183" applyFont="1" applyFill="1" applyBorder="1" applyAlignment="1">
      <alignment horizontal="center" vertical="center" wrapText="1"/>
    </xf>
    <xf numFmtId="0" fontId="30" fillId="33" borderId="18" xfId="183" applyFont="1" applyFill="1" applyBorder="1" applyAlignment="1">
      <alignment horizontal="center" vertical="center"/>
    </xf>
    <xf numFmtId="0" fontId="35" fillId="33" borderId="16" xfId="183" applyFont="1" applyFill="1" applyBorder="1" applyAlignment="1">
      <alignment horizontal="center" vertical="center"/>
    </xf>
    <xf numFmtId="0" fontId="30" fillId="33" borderId="22" xfId="183" applyFont="1" applyFill="1" applyBorder="1" applyAlignment="1">
      <alignment horizontal="center" vertical="center"/>
    </xf>
    <xf numFmtId="0" fontId="30" fillId="33" borderId="0" xfId="183" applyFont="1" applyFill="1" applyBorder="1" applyAlignment="1">
      <alignment horizontal="center" vertical="center"/>
    </xf>
    <xf numFmtId="0" fontId="30" fillId="33" borderId="21" xfId="183" applyFont="1" applyFill="1" applyBorder="1" applyAlignment="1">
      <alignment horizontal="center" vertical="center"/>
    </xf>
    <xf numFmtId="0" fontId="30" fillId="33" borderId="21" xfId="183" applyFont="1" applyFill="1" applyBorder="1" applyAlignment="1">
      <alignment horizontal="center" vertical="center" wrapText="1"/>
    </xf>
    <xf numFmtId="49" fontId="30" fillId="24" borderId="50" xfId="183" applyNumberFormat="1" applyFont="1" applyFill="1" applyBorder="1" applyAlignment="1">
      <alignment horizontal="center"/>
    </xf>
    <xf numFmtId="0" fontId="30" fillId="24" borderId="50" xfId="183" applyFont="1" applyFill="1" applyBorder="1"/>
    <xf numFmtId="176" fontId="30" fillId="24" borderId="50" xfId="183" applyNumberFormat="1" applyFont="1" applyFill="1" applyBorder="1" applyAlignment="1">
      <alignment horizontal="right" wrapText="1"/>
    </xf>
    <xf numFmtId="9" fontId="30" fillId="24" borderId="50" xfId="183" applyNumberFormat="1" applyFont="1" applyFill="1" applyBorder="1" applyAlignment="1">
      <alignment horizontal="right" wrapText="1"/>
    </xf>
    <xf numFmtId="9" fontId="30" fillId="32" borderId="50" xfId="184" applyFont="1" applyFill="1" applyBorder="1" applyAlignment="1" applyProtection="1">
      <alignment horizontal="right" wrapText="1"/>
    </xf>
    <xf numFmtId="178" fontId="31" fillId="24" borderId="50" xfId="183" applyNumberFormat="1" applyFont="1" applyFill="1" applyBorder="1" applyAlignment="1">
      <alignment wrapText="1"/>
    </xf>
    <xf numFmtId="178" fontId="31" fillId="24" borderId="50" xfId="183" applyNumberFormat="1" applyFont="1" applyFill="1" applyBorder="1" applyAlignment="1"/>
    <xf numFmtId="49" fontId="30" fillId="24" borderId="57" xfId="183" applyNumberFormat="1" applyFont="1" applyFill="1" applyBorder="1" applyAlignment="1">
      <alignment horizontal="center"/>
    </xf>
    <xf numFmtId="0" fontId="30" fillId="24" borderId="57" xfId="183" applyFont="1" applyFill="1" applyBorder="1"/>
    <xf numFmtId="0" fontId="30" fillId="25" borderId="51" xfId="183" applyFont="1" applyFill="1" applyBorder="1" applyAlignment="1">
      <alignment horizontal="center" vertical="center" wrapText="1"/>
    </xf>
    <xf numFmtId="0" fontId="30" fillId="25" borderId="51" xfId="183" applyFont="1" applyFill="1" applyBorder="1" applyAlignment="1">
      <alignment horizontal="left" vertical="top" wrapText="1"/>
    </xf>
    <xf numFmtId="0" fontId="30" fillId="25" borderId="65" xfId="183" applyFont="1" applyFill="1" applyBorder="1" applyAlignment="1">
      <alignment horizontal="left" vertical="top" wrapText="1"/>
    </xf>
    <xf numFmtId="0" fontId="30" fillId="26" borderId="55" xfId="183" applyFont="1" applyFill="1" applyBorder="1" applyAlignment="1">
      <alignment vertical="top" wrapText="1"/>
    </xf>
    <xf numFmtId="0" fontId="30" fillId="25" borderId="22" xfId="183" applyFont="1" applyFill="1" applyBorder="1" applyAlignment="1">
      <alignment horizontal="left" vertical="top" wrapText="1"/>
    </xf>
    <xf numFmtId="0" fontId="30" fillId="26" borderId="65" xfId="183" applyFont="1" applyFill="1" applyBorder="1" applyAlignment="1">
      <alignment vertical="top" wrapText="1"/>
    </xf>
    <xf numFmtId="0" fontId="30" fillId="26" borderId="22" xfId="183" applyFont="1" applyFill="1" applyBorder="1" applyAlignment="1">
      <alignment vertical="top" wrapText="1"/>
    </xf>
    <xf numFmtId="0" fontId="30" fillId="31" borderId="55" xfId="183" applyFont="1" applyFill="1" applyBorder="1" applyAlignment="1">
      <alignment vertical="top" wrapText="1"/>
    </xf>
    <xf numFmtId="176" fontId="30" fillId="24" borderId="64" xfId="183" applyNumberFormat="1" applyFont="1" applyFill="1" applyBorder="1" applyAlignment="1">
      <alignment horizontal="right" wrapText="1"/>
    </xf>
    <xf numFmtId="9" fontId="30" fillId="24" borderId="64" xfId="183" applyNumberFormat="1" applyFont="1" applyFill="1" applyBorder="1" applyAlignment="1">
      <alignment horizontal="right" wrapText="1"/>
    </xf>
    <xf numFmtId="9" fontId="30" fillId="32" borderId="64" xfId="184" applyFont="1" applyFill="1" applyBorder="1" applyAlignment="1" applyProtection="1">
      <alignment horizontal="right" wrapText="1"/>
    </xf>
    <xf numFmtId="178" fontId="31" fillId="24" borderId="64" xfId="183" applyNumberFormat="1" applyFont="1" applyFill="1" applyBorder="1" applyAlignment="1">
      <alignment wrapText="1"/>
    </xf>
    <xf numFmtId="178" fontId="31" fillId="24" borderId="64" xfId="183" applyNumberFormat="1" applyFont="1" applyFill="1" applyBorder="1" applyAlignment="1"/>
    <xf numFmtId="0" fontId="30" fillId="27" borderId="21" xfId="183" applyFont="1" applyFill="1" applyBorder="1" applyAlignment="1">
      <alignment horizontal="center" vertical="center"/>
    </xf>
    <xf numFmtId="0" fontId="30" fillId="26" borderId="48" xfId="183" applyFont="1" applyFill="1" applyBorder="1" applyAlignment="1">
      <alignment vertical="top" wrapText="1"/>
    </xf>
    <xf numFmtId="0" fontId="30" fillId="25" borderId="77" xfId="183" applyFont="1" applyFill="1" applyBorder="1" applyAlignment="1">
      <alignment horizontal="left" vertical="top" wrapText="1"/>
    </xf>
    <xf numFmtId="0" fontId="30" fillId="25" borderId="78" xfId="183" applyFont="1" applyFill="1" applyBorder="1" applyAlignment="1">
      <alignment horizontal="left" vertical="top" wrapText="1"/>
    </xf>
    <xf numFmtId="0" fontId="30" fillId="26" borderId="79" xfId="183" applyFont="1" applyFill="1" applyBorder="1" applyAlignment="1">
      <alignment vertical="top" wrapText="1"/>
    </xf>
    <xf numFmtId="0" fontId="30" fillId="26" borderId="80" xfId="183" applyFont="1" applyFill="1" applyBorder="1" applyAlignment="1">
      <alignment vertical="top" wrapText="1"/>
    </xf>
    <xf numFmtId="0" fontId="30" fillId="25" borderId="79" xfId="183" applyFont="1" applyFill="1" applyBorder="1" applyAlignment="1">
      <alignment horizontal="left" vertical="top" wrapText="1"/>
    </xf>
    <xf numFmtId="0" fontId="30" fillId="28" borderId="24" xfId="183" applyFont="1" applyFill="1" applyBorder="1" applyAlignment="1">
      <alignment horizontal="center"/>
    </xf>
    <xf numFmtId="0" fontId="30" fillId="28" borderId="24" xfId="183" applyFont="1" applyFill="1" applyBorder="1"/>
    <xf numFmtId="177" fontId="30" fillId="24" borderId="45" xfId="183" applyNumberFormat="1" applyFont="1" applyFill="1" applyBorder="1" applyAlignment="1">
      <alignment horizontal="center" vertical="center"/>
    </xf>
    <xf numFmtId="0" fontId="30" fillId="27" borderId="45" xfId="183" applyFont="1" applyFill="1" applyBorder="1" applyAlignment="1">
      <alignment horizontal="center" vertical="center"/>
    </xf>
    <xf numFmtId="179" fontId="30" fillId="29" borderId="24" xfId="183" applyNumberFormat="1" applyFont="1" applyFill="1" applyBorder="1"/>
    <xf numFmtId="14" fontId="30" fillId="28" borderId="24" xfId="183" applyNumberFormat="1" applyFont="1" applyFill="1" applyBorder="1"/>
    <xf numFmtId="0" fontId="30" fillId="24" borderId="0" xfId="183" applyFont="1" applyFill="1" applyAlignment="1">
      <alignment horizontal="center"/>
    </xf>
    <xf numFmtId="0" fontId="30" fillId="25" borderId="50" xfId="183" applyFont="1" applyFill="1" applyBorder="1" applyAlignment="1">
      <alignment horizontal="center" vertical="center" wrapText="1"/>
    </xf>
    <xf numFmtId="0" fontId="30" fillId="31" borderId="50" xfId="183" applyFont="1" applyFill="1" applyBorder="1" applyAlignment="1">
      <alignment vertical="top" wrapText="1"/>
    </xf>
    <xf numFmtId="14" fontId="30" fillId="24" borderId="0" xfId="183" applyNumberFormat="1" applyFont="1" applyFill="1" applyAlignment="1">
      <alignment vertical="top"/>
    </xf>
    <xf numFmtId="14" fontId="30" fillId="24" borderId="0" xfId="183" applyNumberFormat="1" applyFont="1" applyFill="1" applyAlignment="1">
      <alignment horizontal="center" vertical="top"/>
    </xf>
    <xf numFmtId="0" fontId="30" fillId="24" borderId="57" xfId="183" applyFont="1" applyFill="1" applyBorder="1" applyAlignment="1">
      <alignment horizontal="center" vertical="center" wrapText="1"/>
    </xf>
    <xf numFmtId="0" fontId="30" fillId="30" borderId="58" xfId="183" applyFont="1" applyFill="1" applyBorder="1" applyAlignment="1">
      <alignment vertical="top" wrapText="1"/>
    </xf>
    <xf numFmtId="178" fontId="30" fillId="25" borderId="64" xfId="183" applyNumberFormat="1" applyFont="1" applyFill="1" applyBorder="1" applyAlignment="1">
      <alignment horizontal="left" vertical="center" wrapText="1"/>
    </xf>
    <xf numFmtId="0" fontId="30" fillId="25" borderId="64" xfId="183" applyFont="1" applyFill="1" applyBorder="1" applyAlignment="1">
      <alignment horizontal="center" vertical="center" wrapText="1"/>
    </xf>
    <xf numFmtId="178" fontId="30" fillId="25" borderId="64" xfId="183" applyNumberFormat="1" applyFont="1" applyFill="1" applyBorder="1" applyAlignment="1">
      <alignment horizontal="center" vertical="center" wrapText="1"/>
    </xf>
    <xf numFmtId="0" fontId="30" fillId="25" borderId="57" xfId="183" applyFont="1" applyFill="1" applyBorder="1" applyAlignment="1">
      <alignment horizontal="center" vertical="center" wrapText="1"/>
    </xf>
    <xf numFmtId="0" fontId="30" fillId="31" borderId="57" xfId="183" applyFont="1" applyFill="1" applyBorder="1" applyAlignment="1">
      <alignment vertical="top" wrapText="1"/>
    </xf>
    <xf numFmtId="56" fontId="30" fillId="24" borderId="0" xfId="183" applyNumberFormat="1" applyFont="1" applyFill="1"/>
    <xf numFmtId="0" fontId="30" fillId="0" borderId="81" xfId="0" applyFont="1" applyBorder="1" applyAlignment="1">
      <alignment horizontal="left" vertical="top" wrapText="1"/>
    </xf>
    <xf numFmtId="0" fontId="30" fillId="0" borderId="86" xfId="0" applyFont="1" applyBorder="1" applyAlignment="1">
      <alignment horizontal="left" vertical="top" wrapText="1"/>
    </xf>
    <xf numFmtId="0" fontId="30" fillId="0" borderId="68" xfId="0" applyFont="1" applyBorder="1" applyAlignment="1">
      <alignment horizontal="left" vertical="top" wrapText="1"/>
    </xf>
    <xf numFmtId="0" fontId="30" fillId="24" borderId="0" xfId="183" applyFont="1" applyFill="1" applyAlignment="1">
      <alignment wrapText="1"/>
    </xf>
    <xf numFmtId="0" fontId="30" fillId="25" borderId="0" xfId="183" applyFont="1" applyFill="1" applyBorder="1" applyAlignment="1">
      <alignment horizontal="left" vertical="top" wrapText="1"/>
    </xf>
    <xf numFmtId="0" fontId="38" fillId="0" borderId="0" xfId="0" applyFont="1" applyBorder="1" applyAlignment="1">
      <alignment horizontal="left" vertical="top" wrapText="1"/>
    </xf>
    <xf numFmtId="0" fontId="30" fillId="25" borderId="55" xfId="183" applyFont="1" applyFill="1" applyBorder="1" applyAlignment="1">
      <alignment horizontal="center" vertical="center" wrapText="1"/>
    </xf>
    <xf numFmtId="0" fontId="30" fillId="24" borderId="58" xfId="183" applyFont="1" applyFill="1" applyBorder="1" applyAlignment="1">
      <alignment horizontal="center" vertical="center" wrapText="1"/>
    </xf>
    <xf numFmtId="0" fontId="30" fillId="27" borderId="19" xfId="183" applyFont="1" applyFill="1" applyBorder="1" applyAlignment="1">
      <alignment horizontal="center" vertical="center"/>
    </xf>
    <xf numFmtId="178" fontId="30" fillId="25" borderId="53" xfId="183" applyNumberFormat="1" applyFont="1" applyFill="1" applyBorder="1" applyAlignment="1">
      <alignment horizontal="center" vertical="center" wrapText="1"/>
    </xf>
    <xf numFmtId="178" fontId="30" fillId="25" borderId="63" xfId="183" applyNumberFormat="1" applyFont="1" applyFill="1" applyBorder="1" applyAlignment="1">
      <alignment horizontal="left" vertical="center" wrapText="1"/>
    </xf>
    <xf numFmtId="0" fontId="38" fillId="0" borderId="0" xfId="0" applyFont="1" applyBorder="1" applyAlignment="1">
      <alignment horizontal="left" vertical="top"/>
    </xf>
    <xf numFmtId="0" fontId="30" fillId="25" borderId="33" xfId="183" applyFont="1" applyFill="1" applyBorder="1" applyAlignment="1">
      <alignment horizontal="left" vertical="top" wrapText="1"/>
    </xf>
    <xf numFmtId="0" fontId="38" fillId="0" borderId="33" xfId="0" applyFont="1" applyBorder="1" applyAlignment="1">
      <alignment horizontal="left" vertical="top"/>
    </xf>
    <xf numFmtId="0" fontId="30" fillId="25" borderId="98" xfId="183" applyFont="1" applyFill="1" applyBorder="1" applyAlignment="1">
      <alignment horizontal="left" vertical="top" wrapText="1"/>
    </xf>
    <xf numFmtId="0" fontId="30" fillId="24" borderId="100" xfId="183" applyFont="1" applyFill="1" applyBorder="1" applyAlignment="1">
      <alignment horizontal="center" vertical="center" wrapText="1"/>
    </xf>
    <xf numFmtId="0" fontId="38" fillId="0" borderId="33" xfId="0" applyFont="1" applyBorder="1" applyAlignment="1">
      <alignment horizontal="left" vertical="top" wrapText="1"/>
    </xf>
    <xf numFmtId="0" fontId="30" fillId="26" borderId="74" xfId="183" applyFont="1" applyFill="1" applyBorder="1" applyAlignment="1">
      <alignment vertical="top" wrapText="1"/>
    </xf>
    <xf numFmtId="0" fontId="30" fillId="25" borderId="74" xfId="183" applyFont="1" applyFill="1" applyBorder="1" applyAlignment="1">
      <alignment horizontal="left" vertical="top" wrapText="1"/>
    </xf>
    <xf numFmtId="0" fontId="30" fillId="25" borderId="104" xfId="183" applyFont="1" applyFill="1" applyBorder="1" applyAlignment="1">
      <alignment horizontal="left" vertical="top" wrapText="1"/>
    </xf>
    <xf numFmtId="0" fontId="30" fillId="24" borderId="60" xfId="183" applyFont="1" applyFill="1" applyBorder="1" applyAlignment="1">
      <alignment horizontal="center" vertical="center" wrapText="1"/>
    </xf>
    <xf numFmtId="0" fontId="30" fillId="26" borderId="49" xfId="183" applyFont="1" applyFill="1" applyBorder="1" applyAlignment="1">
      <alignment vertical="top" wrapText="1"/>
    </xf>
    <xf numFmtId="0" fontId="30" fillId="26" borderId="76" xfId="183" applyFont="1" applyFill="1" applyBorder="1" applyAlignment="1">
      <alignment vertical="top" wrapText="1"/>
    </xf>
    <xf numFmtId="0" fontId="30" fillId="31" borderId="74" xfId="183" applyFont="1" applyFill="1" applyBorder="1" applyAlignment="1">
      <alignment vertical="top" wrapText="1"/>
    </xf>
    <xf numFmtId="0" fontId="30" fillId="30" borderId="60" xfId="183" applyFont="1" applyFill="1" applyBorder="1" applyAlignment="1">
      <alignment vertical="top" wrapText="1"/>
    </xf>
    <xf numFmtId="0" fontId="37" fillId="25" borderId="98" xfId="183" applyFont="1" applyFill="1" applyBorder="1" applyAlignment="1">
      <alignment horizontal="left" vertical="top" wrapText="1"/>
    </xf>
    <xf numFmtId="0" fontId="30" fillId="25" borderId="99" xfId="183" applyFont="1" applyFill="1" applyBorder="1" applyAlignment="1">
      <alignment horizontal="left" vertical="top" wrapText="1"/>
    </xf>
    <xf numFmtId="0" fontId="30" fillId="25" borderId="105" xfId="183" applyFont="1" applyFill="1" applyBorder="1" applyAlignment="1">
      <alignment horizontal="left" vertical="top" wrapText="1"/>
    </xf>
    <xf numFmtId="0" fontId="38" fillId="0" borderId="105" xfId="0" applyFont="1" applyBorder="1" applyAlignment="1">
      <alignment horizontal="left" vertical="top" wrapText="1"/>
    </xf>
    <xf numFmtId="0" fontId="30" fillId="25" borderId="86" xfId="183" applyFont="1" applyFill="1" applyBorder="1" applyAlignment="1">
      <alignment horizontal="left" vertical="top" wrapText="1"/>
    </xf>
    <xf numFmtId="0" fontId="38" fillId="0" borderId="86" xfId="0" applyFont="1" applyBorder="1" applyAlignment="1">
      <alignment horizontal="left" vertical="top"/>
    </xf>
    <xf numFmtId="0" fontId="30" fillId="25" borderId="106" xfId="183" applyFont="1" applyFill="1" applyBorder="1" applyAlignment="1">
      <alignment horizontal="left" vertical="top" wrapText="1"/>
    </xf>
    <xf numFmtId="0" fontId="31" fillId="28" borderId="68" xfId="183" applyFont="1" applyFill="1" applyBorder="1" applyAlignment="1">
      <alignment horizontal="center"/>
    </xf>
    <xf numFmtId="0" fontId="31" fillId="28" borderId="68" xfId="183" applyFont="1" applyFill="1" applyBorder="1"/>
    <xf numFmtId="179" fontId="31" fillId="29" borderId="68" xfId="183" applyNumberFormat="1" applyFont="1" applyFill="1" applyBorder="1"/>
    <xf numFmtId="14" fontId="31" fillId="28" borderId="68" xfId="183" applyNumberFormat="1" applyFont="1" applyFill="1" applyBorder="1"/>
    <xf numFmtId="0" fontId="26" fillId="24" borderId="25" xfId="0" applyFont="1" applyFill="1" applyBorder="1" applyAlignment="1">
      <alignment horizontal="center" vertical="center" wrapText="1"/>
    </xf>
    <xf numFmtId="0" fontId="26" fillId="24" borderId="26" xfId="0" applyFont="1" applyFill="1" applyBorder="1" applyAlignment="1">
      <alignment horizontal="center" vertical="center" wrapText="1"/>
    </xf>
    <xf numFmtId="0" fontId="26" fillId="24" borderId="27"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6" fillId="24" borderId="0" xfId="0" applyFont="1" applyFill="1" applyBorder="1" applyAlignment="1">
      <alignment horizontal="center" vertical="center" wrapText="1"/>
    </xf>
    <xf numFmtId="0" fontId="26" fillId="24" borderId="29" xfId="0" applyFont="1" applyFill="1" applyBorder="1" applyAlignment="1">
      <alignment horizontal="center" vertical="center" wrapText="1"/>
    </xf>
    <xf numFmtId="0" fontId="26" fillId="24" borderId="30" xfId="0" applyFont="1" applyFill="1" applyBorder="1" applyAlignment="1">
      <alignment horizontal="center" vertical="center" wrapText="1"/>
    </xf>
    <xf numFmtId="0" fontId="26" fillId="24" borderId="10"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4" fillId="26" borderId="0" xfId="0" applyFont="1" applyFill="1" applyBorder="1" applyAlignment="1">
      <alignment horizontal="center" vertical="center"/>
    </xf>
    <xf numFmtId="0" fontId="24" fillId="24" borderId="0" xfId="0" applyFont="1" applyFill="1" applyBorder="1" applyAlignment="1">
      <alignment horizontal="center" vertical="center"/>
    </xf>
    <xf numFmtId="0" fontId="25" fillId="24" borderId="11" xfId="0" applyFont="1" applyFill="1" applyBorder="1" applyAlignment="1">
      <alignment horizontal="center" vertical="center"/>
    </xf>
    <xf numFmtId="0" fontId="30" fillId="33" borderId="15" xfId="183" applyFont="1" applyFill="1" applyBorder="1" applyAlignment="1">
      <alignment horizontal="center" vertical="center"/>
    </xf>
    <xf numFmtId="0" fontId="30" fillId="33" borderId="17" xfId="183" applyFont="1" applyFill="1" applyBorder="1" applyAlignment="1">
      <alignment horizontal="center" vertical="center"/>
    </xf>
    <xf numFmtId="0" fontId="35" fillId="33" borderId="32" xfId="183" applyFont="1" applyFill="1" applyBorder="1" applyAlignment="1">
      <alignment horizontal="center" vertical="center"/>
    </xf>
    <xf numFmtId="0" fontId="35" fillId="33" borderId="33" xfId="183" applyFont="1" applyFill="1" applyBorder="1" applyAlignment="1">
      <alignment horizontal="center" vertical="center"/>
    </xf>
    <xf numFmtId="178" fontId="30" fillId="33" borderId="69" xfId="183" applyNumberFormat="1" applyFont="1" applyFill="1" applyBorder="1" applyAlignment="1">
      <alignment horizontal="center" vertical="center"/>
    </xf>
    <xf numFmtId="178" fontId="30" fillId="33" borderId="70" xfId="183" applyNumberFormat="1" applyFont="1" applyFill="1" applyBorder="1" applyAlignment="1">
      <alignment horizontal="center" vertical="center"/>
    </xf>
    <xf numFmtId="0" fontId="30" fillId="23" borderId="34" xfId="183" applyFont="1" applyFill="1" applyBorder="1" applyAlignment="1">
      <alignment horizontal="center" vertical="center"/>
    </xf>
    <xf numFmtId="0" fontId="30" fillId="23" borderId="36" xfId="183" applyFont="1" applyFill="1" applyBorder="1" applyAlignment="1">
      <alignment horizontal="center" vertical="center"/>
    </xf>
    <xf numFmtId="0" fontId="30" fillId="27" borderId="66" xfId="183" applyFont="1" applyFill="1" applyBorder="1" applyAlignment="1">
      <alignment horizontal="left"/>
    </xf>
    <xf numFmtId="0" fontId="30" fillId="27" borderId="67" xfId="183" applyFont="1" applyFill="1" applyBorder="1" applyAlignment="1">
      <alignment horizontal="left"/>
    </xf>
    <xf numFmtId="0" fontId="30" fillId="24" borderId="41" xfId="183" applyFont="1" applyFill="1" applyBorder="1" applyAlignment="1">
      <alignment horizontal="left" vertical="center"/>
    </xf>
    <xf numFmtId="0" fontId="30" fillId="24" borderId="62" xfId="183" applyFont="1" applyFill="1" applyBorder="1" applyAlignment="1">
      <alignment horizontal="left" vertical="center"/>
    </xf>
    <xf numFmtId="0" fontId="30" fillId="27" borderId="71" xfId="183" applyFont="1" applyFill="1" applyBorder="1" applyAlignment="1">
      <alignment horizontal="left"/>
    </xf>
    <xf numFmtId="0" fontId="30" fillId="27" borderId="73" xfId="183" applyFont="1" applyFill="1" applyBorder="1" applyAlignment="1">
      <alignment horizontal="left"/>
    </xf>
    <xf numFmtId="0" fontId="30" fillId="27" borderId="72" xfId="183" applyFont="1" applyFill="1" applyBorder="1" applyAlignment="1">
      <alignment horizontal="left"/>
    </xf>
    <xf numFmtId="0" fontId="30" fillId="24" borderId="43" xfId="183" applyFont="1" applyFill="1" applyBorder="1" applyAlignment="1">
      <alignment horizontal="left" vertical="center"/>
    </xf>
    <xf numFmtId="0" fontId="30" fillId="31" borderId="50" xfId="183" applyFont="1" applyFill="1" applyBorder="1" applyAlignment="1">
      <alignment horizontal="left" vertical="top" wrapText="1"/>
    </xf>
    <xf numFmtId="0" fontId="30" fillId="31" borderId="92" xfId="183" applyFont="1" applyFill="1" applyBorder="1" applyAlignment="1">
      <alignment horizontal="left" vertical="top" wrapText="1"/>
    </xf>
    <xf numFmtId="0" fontId="30" fillId="27" borderId="17" xfId="183" applyFont="1" applyFill="1" applyBorder="1" applyAlignment="1">
      <alignment horizontal="center" vertical="center"/>
    </xf>
    <xf numFmtId="0" fontId="30" fillId="27" borderId="14" xfId="183" applyFont="1" applyFill="1" applyBorder="1" applyAlignment="1">
      <alignment horizontal="center" vertical="center"/>
    </xf>
    <xf numFmtId="0" fontId="30" fillId="27" borderId="21" xfId="183" applyFont="1" applyFill="1" applyBorder="1" applyAlignment="1">
      <alignment horizontal="center" vertical="center"/>
    </xf>
    <xf numFmtId="0" fontId="30" fillId="31" borderId="52" xfId="183" applyFont="1" applyFill="1" applyBorder="1" applyAlignment="1">
      <alignment horizontal="left" vertical="top" wrapText="1"/>
    </xf>
    <xf numFmtId="0" fontId="30" fillId="31" borderId="54" xfId="183" applyFont="1" applyFill="1" applyBorder="1" applyAlignment="1">
      <alignment horizontal="left" vertical="top" wrapText="1"/>
    </xf>
    <xf numFmtId="0" fontId="30" fillId="31" borderId="53" xfId="183" applyFont="1" applyFill="1" applyBorder="1" applyAlignment="1">
      <alignment horizontal="left" vertical="top" wrapText="1"/>
    </xf>
    <xf numFmtId="0" fontId="30" fillId="23" borderId="21" xfId="183" applyFont="1" applyFill="1" applyBorder="1" applyAlignment="1">
      <alignment horizontal="center" vertical="center"/>
    </xf>
    <xf numFmtId="0" fontId="30" fillId="23" borderId="22" xfId="183" applyFont="1" applyFill="1" applyBorder="1" applyAlignment="1">
      <alignment horizontal="center" vertical="center"/>
    </xf>
    <xf numFmtId="0" fontId="30" fillId="27" borderId="15" xfId="183" applyFont="1" applyFill="1" applyBorder="1" applyAlignment="1">
      <alignment horizontal="center" vertical="center" wrapText="1"/>
    </xf>
    <xf numFmtId="0" fontId="30" fillId="27" borderId="20" xfId="183" applyFont="1" applyFill="1" applyBorder="1" applyAlignment="1">
      <alignment horizontal="center" vertical="center" wrapText="1"/>
    </xf>
    <xf numFmtId="0" fontId="30" fillId="27" borderId="96" xfId="183" applyFont="1" applyFill="1" applyBorder="1" applyAlignment="1">
      <alignment horizontal="center" vertical="center" wrapText="1"/>
    </xf>
    <xf numFmtId="0" fontId="30" fillId="27" borderId="97" xfId="183" applyFont="1" applyFill="1" applyBorder="1" applyAlignment="1">
      <alignment horizontal="center" vertical="center" wrapText="1"/>
    </xf>
    <xf numFmtId="0" fontId="30" fillId="27" borderId="88" xfId="183" applyFont="1" applyFill="1" applyBorder="1" applyAlignment="1">
      <alignment horizontal="left" vertical="center" wrapText="1"/>
    </xf>
    <xf numFmtId="0" fontId="30" fillId="27" borderId="0" xfId="183" applyFont="1" applyFill="1" applyBorder="1" applyAlignment="1">
      <alignment horizontal="left" vertical="center"/>
    </xf>
    <xf numFmtId="0" fontId="30" fillId="27" borderId="87" xfId="183" applyFont="1" applyFill="1" applyBorder="1" applyAlignment="1">
      <alignment horizontal="left" vertical="center"/>
    </xf>
    <xf numFmtId="0" fontId="30" fillId="27" borderId="88" xfId="183" applyFont="1" applyFill="1" applyBorder="1" applyAlignment="1">
      <alignment horizontal="left" vertical="center"/>
    </xf>
    <xf numFmtId="0" fontId="30" fillId="27" borderId="89" xfId="183" applyFont="1" applyFill="1" applyBorder="1" applyAlignment="1">
      <alignment horizontal="left" vertical="center"/>
    </xf>
    <xf numFmtId="0" fontId="30" fillId="27" borderId="48" xfId="183" applyFont="1" applyFill="1" applyBorder="1" applyAlignment="1">
      <alignment horizontal="left" vertical="center"/>
    </xf>
    <xf numFmtId="0" fontId="30" fillId="27" borderId="49" xfId="183" applyFont="1" applyFill="1" applyBorder="1" applyAlignment="1">
      <alignment horizontal="left" vertical="center"/>
    </xf>
    <xf numFmtId="0" fontId="30" fillId="27" borderId="90" xfId="183" applyFont="1" applyFill="1" applyBorder="1" applyAlignment="1">
      <alignment horizontal="left" vertical="center"/>
    </xf>
    <xf numFmtId="0" fontId="30" fillId="27" borderId="91" xfId="183" applyFont="1" applyFill="1" applyBorder="1" applyAlignment="1">
      <alignment horizontal="left" vertical="center"/>
    </xf>
    <xf numFmtId="0" fontId="30" fillId="31" borderId="55" xfId="183" applyFont="1" applyFill="1" applyBorder="1" applyAlignment="1">
      <alignment horizontal="left" vertical="top" wrapText="1"/>
    </xf>
    <xf numFmtId="0" fontId="30" fillId="31" borderId="74" xfId="183" applyFont="1" applyFill="1" applyBorder="1" applyAlignment="1">
      <alignment horizontal="left" vertical="top" wrapText="1"/>
    </xf>
    <xf numFmtId="0" fontId="30" fillId="31" borderId="75" xfId="183" applyFont="1" applyFill="1" applyBorder="1" applyAlignment="1">
      <alignment horizontal="left" vertical="top" wrapText="1"/>
    </xf>
    <xf numFmtId="0" fontId="30" fillId="31" borderId="48" xfId="183" applyFont="1" applyFill="1" applyBorder="1" applyAlignment="1">
      <alignment horizontal="left" vertical="top" wrapText="1"/>
    </xf>
    <xf numFmtId="0" fontId="30" fillId="31" borderId="0" xfId="183" applyFont="1" applyFill="1" applyBorder="1" applyAlignment="1">
      <alignment horizontal="left" vertical="top" wrapText="1"/>
    </xf>
    <xf numFmtId="0" fontId="30" fillId="31" borderId="49" xfId="183" applyFont="1" applyFill="1" applyBorder="1" applyAlignment="1">
      <alignment horizontal="left" vertical="top" wrapText="1"/>
    </xf>
    <xf numFmtId="0" fontId="38" fillId="0" borderId="55" xfId="0" applyFont="1" applyBorder="1" applyAlignment="1">
      <alignment horizontal="left" vertical="top" wrapText="1"/>
    </xf>
    <xf numFmtId="0" fontId="38" fillId="0" borderId="74" xfId="0" applyFont="1" applyBorder="1" applyAlignment="1">
      <alignment horizontal="left" vertical="top" wrapText="1"/>
    </xf>
    <xf numFmtId="0" fontId="38" fillId="0" borderId="93" xfId="0" applyFont="1" applyBorder="1" applyAlignment="1">
      <alignment horizontal="left" vertical="top" wrapText="1"/>
    </xf>
    <xf numFmtId="0" fontId="30" fillId="31" borderId="56" xfId="183" applyFont="1" applyFill="1" applyBorder="1" applyAlignment="1">
      <alignment horizontal="left" vertical="top" wrapText="1"/>
    </xf>
    <xf numFmtId="0" fontId="30" fillId="31" borderId="73" xfId="183" applyFont="1" applyFill="1" applyBorder="1" applyAlignment="1">
      <alignment horizontal="left" vertical="top" wrapText="1"/>
    </xf>
    <xf numFmtId="0" fontId="30" fillId="31" borderId="76" xfId="183" applyFont="1" applyFill="1" applyBorder="1" applyAlignment="1">
      <alignment horizontal="left" vertical="top" wrapText="1"/>
    </xf>
    <xf numFmtId="0" fontId="30" fillId="31" borderId="94" xfId="183" applyFont="1" applyFill="1" applyBorder="1" applyAlignment="1">
      <alignment horizontal="left" vertical="top" wrapText="1"/>
    </xf>
    <xf numFmtId="0" fontId="30" fillId="30" borderId="58" xfId="183" applyFont="1" applyFill="1" applyBorder="1" applyAlignment="1">
      <alignment horizontal="left" vertical="top" wrapText="1"/>
    </xf>
    <xf numFmtId="0" fontId="30" fillId="30" borderId="60" xfId="183" applyFont="1" applyFill="1" applyBorder="1" applyAlignment="1">
      <alignment horizontal="left" vertical="top" wrapText="1"/>
    </xf>
    <xf numFmtId="0" fontId="30" fillId="30" borderId="59" xfId="183" applyFont="1" applyFill="1" applyBorder="1" applyAlignment="1">
      <alignment horizontal="left" vertical="top" wrapText="1"/>
    </xf>
    <xf numFmtId="0" fontId="30" fillId="30" borderId="95" xfId="183" applyFont="1" applyFill="1" applyBorder="1" applyAlignment="1">
      <alignment horizontal="left" vertical="top" wrapText="1"/>
    </xf>
    <xf numFmtId="0" fontId="30" fillId="27" borderId="102" xfId="183" applyFont="1" applyFill="1" applyBorder="1" applyAlignment="1">
      <alignment horizontal="center" vertical="center" wrapText="1"/>
    </xf>
    <xf numFmtId="0" fontId="30" fillId="27" borderId="18" xfId="183" applyFont="1" applyFill="1" applyBorder="1" applyAlignment="1">
      <alignment horizontal="center" vertical="center" wrapText="1"/>
    </xf>
    <xf numFmtId="0" fontId="38" fillId="0" borderId="52" xfId="0" applyFont="1" applyBorder="1" applyAlignment="1">
      <alignment horizontal="left" vertical="top" wrapText="1"/>
    </xf>
    <xf numFmtId="0" fontId="38" fillId="0" borderId="54" xfId="0" applyFont="1" applyBorder="1" applyAlignment="1">
      <alignment horizontal="left" vertical="top" wrapText="1"/>
    </xf>
    <xf numFmtId="0" fontId="38" fillId="0" borderId="94" xfId="0" applyFont="1" applyBorder="1" applyAlignment="1">
      <alignment horizontal="left" vertical="top" wrapText="1"/>
    </xf>
    <xf numFmtId="0" fontId="38" fillId="0" borderId="48" xfId="0" applyFont="1" applyBorder="1" applyAlignment="1">
      <alignment horizontal="left" vertical="top" wrapText="1"/>
    </xf>
    <xf numFmtId="0" fontId="38" fillId="0" borderId="0" xfId="0" applyFont="1" applyBorder="1" applyAlignment="1">
      <alignment horizontal="left" vertical="top" wrapText="1"/>
    </xf>
    <xf numFmtId="0" fontId="38" fillId="0" borderId="91" xfId="0" applyFont="1" applyBorder="1" applyAlignment="1">
      <alignment horizontal="left" vertical="top" wrapText="1"/>
    </xf>
    <xf numFmtId="0" fontId="30" fillId="25" borderId="98" xfId="183" applyFont="1" applyFill="1" applyBorder="1" applyAlignment="1">
      <alignment horizontal="left" vertical="top" wrapText="1"/>
    </xf>
    <xf numFmtId="0" fontId="30" fillId="25" borderId="33" xfId="183" applyFont="1" applyFill="1" applyBorder="1" applyAlignment="1">
      <alignment horizontal="left" vertical="top" wrapText="1"/>
    </xf>
    <xf numFmtId="0" fontId="30" fillId="25" borderId="99" xfId="183" applyFont="1" applyFill="1" applyBorder="1" applyAlignment="1">
      <alignment horizontal="left" vertical="top" wrapText="1"/>
    </xf>
    <xf numFmtId="0" fontId="30" fillId="25" borderId="74" xfId="183" applyFont="1" applyFill="1" applyBorder="1" applyAlignment="1">
      <alignment horizontal="left" vertical="top" wrapText="1"/>
    </xf>
    <xf numFmtId="0" fontId="30" fillId="25" borderId="73" xfId="183" applyFont="1" applyFill="1" applyBorder="1" applyAlignment="1">
      <alignment horizontal="left" vertical="top" wrapText="1"/>
    </xf>
    <xf numFmtId="0" fontId="30" fillId="25" borderId="103" xfId="183" applyFont="1" applyFill="1" applyBorder="1" applyAlignment="1">
      <alignment horizontal="left" vertical="top" wrapText="1"/>
    </xf>
    <xf numFmtId="0" fontId="30" fillId="25" borderId="0" xfId="183" applyFont="1" applyFill="1" applyBorder="1" applyAlignment="1">
      <alignment horizontal="left" vertical="top" wrapText="1"/>
    </xf>
    <xf numFmtId="0" fontId="30" fillId="25" borderId="85" xfId="183" applyFont="1" applyFill="1" applyBorder="1" applyAlignment="1">
      <alignment horizontal="left" vertical="top" wrapText="1"/>
    </xf>
    <xf numFmtId="0" fontId="30" fillId="25" borderId="101" xfId="183" applyFont="1" applyFill="1" applyBorder="1" applyAlignment="1">
      <alignment horizontal="left" vertical="top" wrapText="1"/>
    </xf>
    <xf numFmtId="0" fontId="30" fillId="25" borderId="86" xfId="183" applyFont="1" applyFill="1" applyBorder="1" applyAlignment="1">
      <alignment horizontal="left" vertical="top" wrapText="1"/>
    </xf>
    <xf numFmtId="0" fontId="30" fillId="27" borderId="14" xfId="183" applyFont="1" applyFill="1" applyBorder="1" applyAlignment="1">
      <alignment horizontal="center" vertical="center" wrapText="1"/>
    </xf>
    <xf numFmtId="0" fontId="30" fillId="27" borderId="21" xfId="183" applyFont="1" applyFill="1" applyBorder="1" applyAlignment="1">
      <alignment horizontal="center" vertical="center" wrapText="1"/>
    </xf>
    <xf numFmtId="0" fontId="30" fillId="27" borderId="20" xfId="183" applyFont="1" applyFill="1" applyBorder="1" applyAlignment="1">
      <alignment horizontal="left" vertical="center" wrapText="1"/>
    </xf>
    <xf numFmtId="0" fontId="30" fillId="27" borderId="20" xfId="183" applyFont="1" applyFill="1" applyBorder="1" applyAlignment="1">
      <alignment horizontal="left" vertical="center"/>
    </xf>
    <xf numFmtId="0" fontId="30" fillId="27" borderId="18" xfId="183" applyFont="1" applyFill="1" applyBorder="1" applyAlignment="1">
      <alignment horizontal="left" vertical="center"/>
    </xf>
    <xf numFmtId="0" fontId="30" fillId="27" borderId="19" xfId="183" applyFont="1" applyFill="1" applyBorder="1" applyAlignment="1">
      <alignment horizontal="left" vertical="center"/>
    </xf>
    <xf numFmtId="0" fontId="30" fillId="30" borderId="61" xfId="183" applyFont="1" applyFill="1" applyBorder="1" applyAlignment="1">
      <alignment horizontal="left" vertical="top" wrapText="1"/>
    </xf>
    <xf numFmtId="0" fontId="30" fillId="30" borderId="62" xfId="183" applyFont="1" applyFill="1" applyBorder="1" applyAlignment="1">
      <alignment horizontal="left" vertical="top" wrapText="1"/>
    </xf>
    <xf numFmtId="0" fontId="30" fillId="30" borderId="63" xfId="183" applyFont="1" applyFill="1" applyBorder="1" applyAlignment="1">
      <alignment horizontal="left" vertical="top" wrapText="1"/>
    </xf>
    <xf numFmtId="0" fontId="30" fillId="0" borderId="82" xfId="0" applyFont="1" applyBorder="1" applyAlignment="1">
      <alignment horizontal="left" vertical="top" wrapText="1"/>
    </xf>
    <xf numFmtId="0" fontId="30" fillId="0" borderId="83" xfId="0" applyFont="1" applyBorder="1" applyAlignment="1">
      <alignment horizontal="left" vertical="top" wrapText="1"/>
    </xf>
    <xf numFmtId="0" fontId="30" fillId="0" borderId="84" xfId="0" applyFont="1" applyBorder="1" applyAlignment="1">
      <alignment horizontal="left" vertical="top" wrapText="1"/>
    </xf>
    <xf numFmtId="0" fontId="32" fillId="24" borderId="41" xfId="183" applyFont="1" applyFill="1" applyBorder="1" applyAlignment="1">
      <alignment horizontal="left" vertical="center"/>
    </xf>
    <xf numFmtId="0" fontId="32" fillId="24" borderId="62" xfId="183" applyFont="1" applyFill="1" applyBorder="1" applyAlignment="1">
      <alignment horizontal="left" vertical="center"/>
    </xf>
    <xf numFmtId="0" fontId="32" fillId="24" borderId="43" xfId="183" applyFont="1" applyFill="1" applyBorder="1" applyAlignment="1">
      <alignment horizontal="left" vertical="center"/>
    </xf>
    <xf numFmtId="0" fontId="31" fillId="30" borderId="58" xfId="183" applyFont="1" applyFill="1" applyBorder="1" applyAlignment="1">
      <alignment horizontal="left" vertical="top" wrapText="1"/>
    </xf>
    <xf numFmtId="0" fontId="31" fillId="30" borderId="60" xfId="183" applyFont="1" applyFill="1" applyBorder="1" applyAlignment="1">
      <alignment horizontal="left" vertical="top" wrapText="1"/>
    </xf>
    <xf numFmtId="0" fontId="31" fillId="30" borderId="59" xfId="183" applyFont="1" applyFill="1" applyBorder="1" applyAlignment="1">
      <alignment horizontal="left" vertical="top" wrapText="1"/>
    </xf>
    <xf numFmtId="0" fontId="31" fillId="30" borderId="61" xfId="183" applyFont="1" applyFill="1" applyBorder="1" applyAlignment="1">
      <alignment horizontal="left" vertical="top" wrapText="1"/>
    </xf>
    <xf numFmtId="0" fontId="31" fillId="30" borderId="62" xfId="183" applyFont="1" applyFill="1" applyBorder="1" applyAlignment="1">
      <alignment horizontal="left" vertical="top" wrapText="1"/>
    </xf>
    <xf numFmtId="0" fontId="31" fillId="30" borderId="63" xfId="183" applyFont="1" applyFill="1" applyBorder="1" applyAlignment="1">
      <alignment horizontal="left" vertical="top" wrapText="1"/>
    </xf>
  </cellXfs>
  <cellStyles count="1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どちらでもない" xfId="27" builtinId="28"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パーセント 2" xfId="184"/>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2" xfId="28"/>
    <cellStyle name="メモ" xfId="29" builtinId="10" customBuiltin="1"/>
    <cellStyle name="リンク セル" xfId="30" builtinId="24" customBuiltin="1"/>
    <cellStyle name="入力" xfId="41" builtinId="20" customBuiltin="1"/>
    <cellStyle name="出力" xfId="39" builtinId="21" customBuiltin="1"/>
    <cellStyle name="悪い" xfId="31" builtinId="27" customBuiltin="1"/>
    <cellStyle name="標準" xfId="0" builtinId="0"/>
    <cellStyle name="標準 2" xfId="42"/>
    <cellStyle name="標準 2 2" xfId="183"/>
    <cellStyle name="標準 3" xfId="182"/>
    <cellStyle name="良い" xfId="43" builtinId="26" customBuilti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見出し 1" xfId="34" builtinId="16" customBuiltin="1"/>
    <cellStyle name="見出し 2" xfId="35" builtinId="17" customBuiltin="1"/>
    <cellStyle name="見出し 3" xfId="36" builtinId="18" customBuiltin="1"/>
    <cellStyle name="見出し 4" xfId="37" builtinId="19" customBuiltin="1"/>
    <cellStyle name="計算方法" xfId="32" builtinId="22" customBuiltin="1"/>
    <cellStyle name="説明文" xfId="40" builtinId="53" customBuiltin="1"/>
    <cellStyle name="警告文" xfId="33" builtinId="11" customBuiltin="1"/>
    <cellStyle name="集計" xfId="38" builtinId="25"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36</xdr:row>
      <xdr:rowOff>19050</xdr:rowOff>
    </xdr:from>
    <xdr:to>
      <xdr:col>8</xdr:col>
      <xdr:colOff>452248</xdr:colOff>
      <xdr:row>40</xdr:row>
      <xdr:rowOff>72300</xdr:rowOff>
    </xdr:to>
    <xdr:pic>
      <xdr:nvPicPr>
        <xdr:cNvPr id="4" name="図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9050" y="6019800"/>
          <a:ext cx="1499998" cy="72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SheetLayoutView="85" workbookViewId="0">
      <selection activeCell="G33" sqref="G33"/>
    </sheetView>
  </sheetViews>
  <sheetFormatPr baseColWidth="12" defaultColWidth="8.796875" defaultRowHeight="13" x14ac:dyDescent="0.15"/>
  <cols>
    <col min="1" max="1" width="10.19921875" style="1" customWidth="1"/>
    <col min="2" max="11" width="8.796875" style="1"/>
    <col min="12" max="12" width="9.3984375" style="1" customWidth="1"/>
    <col min="13" max="16384" width="8.796875" style="1"/>
  </cols>
  <sheetData>
    <row r="1" spans="1:15" ht="14" thickBot="1" x14ac:dyDescent="0.2">
      <c r="D1" s="2"/>
    </row>
    <row r="2" spans="1:15" ht="12" customHeight="1" x14ac:dyDescent="0.15">
      <c r="A2" s="3"/>
      <c r="B2" s="3"/>
      <c r="C2" s="187" t="s">
        <v>15</v>
      </c>
      <c r="D2" s="188"/>
      <c r="E2" s="188"/>
      <c r="F2" s="188"/>
      <c r="G2" s="188"/>
      <c r="H2" s="188"/>
      <c r="I2" s="188"/>
      <c r="J2" s="188"/>
      <c r="K2" s="188"/>
      <c r="L2" s="188"/>
      <c r="M2" s="189"/>
      <c r="N2" s="3"/>
      <c r="O2" s="3"/>
    </row>
    <row r="3" spans="1:15" ht="12" customHeight="1" x14ac:dyDescent="0.15">
      <c r="A3" s="3"/>
      <c r="B3" s="3"/>
      <c r="C3" s="190"/>
      <c r="D3" s="191"/>
      <c r="E3" s="191"/>
      <c r="F3" s="191"/>
      <c r="G3" s="191"/>
      <c r="H3" s="191"/>
      <c r="I3" s="191"/>
      <c r="J3" s="191"/>
      <c r="K3" s="191"/>
      <c r="L3" s="191"/>
      <c r="M3" s="192"/>
      <c r="N3" s="3"/>
      <c r="O3" s="3"/>
    </row>
    <row r="4" spans="1:15" ht="12" customHeight="1" x14ac:dyDescent="0.15">
      <c r="A4" s="3"/>
      <c r="B4" s="3"/>
      <c r="C4" s="190"/>
      <c r="D4" s="191"/>
      <c r="E4" s="191"/>
      <c r="F4" s="191"/>
      <c r="G4" s="191"/>
      <c r="H4" s="191"/>
      <c r="I4" s="191"/>
      <c r="J4" s="191"/>
      <c r="K4" s="191"/>
      <c r="L4" s="191"/>
      <c r="M4" s="192"/>
      <c r="N4" s="3"/>
      <c r="O4" s="3"/>
    </row>
    <row r="5" spans="1:15" ht="12" customHeight="1" x14ac:dyDescent="0.15">
      <c r="A5" s="3"/>
      <c r="B5" s="3"/>
      <c r="C5" s="190"/>
      <c r="D5" s="191"/>
      <c r="E5" s="191"/>
      <c r="F5" s="191"/>
      <c r="G5" s="191"/>
      <c r="H5" s="191"/>
      <c r="I5" s="191"/>
      <c r="J5" s="191"/>
      <c r="K5" s="191"/>
      <c r="L5" s="191"/>
      <c r="M5" s="192"/>
      <c r="N5" s="3"/>
      <c r="O5" s="3"/>
    </row>
    <row r="6" spans="1:15" ht="12" customHeight="1" x14ac:dyDescent="0.15">
      <c r="C6" s="190"/>
      <c r="D6" s="191"/>
      <c r="E6" s="191"/>
      <c r="F6" s="191"/>
      <c r="G6" s="191"/>
      <c r="H6" s="191"/>
      <c r="I6" s="191"/>
      <c r="J6" s="191"/>
      <c r="K6" s="191"/>
      <c r="L6" s="191"/>
      <c r="M6" s="192"/>
    </row>
    <row r="7" spans="1:15" ht="12" customHeight="1" x14ac:dyDescent="0.15">
      <c r="C7" s="190"/>
      <c r="D7" s="191"/>
      <c r="E7" s="191"/>
      <c r="F7" s="191"/>
      <c r="G7" s="191"/>
      <c r="H7" s="191"/>
      <c r="I7" s="191"/>
      <c r="J7" s="191"/>
      <c r="K7" s="191"/>
      <c r="L7" s="191"/>
      <c r="M7" s="192"/>
    </row>
    <row r="8" spans="1:15" ht="12.75" customHeight="1" x14ac:dyDescent="0.15">
      <c r="C8" s="190"/>
      <c r="D8" s="191"/>
      <c r="E8" s="191"/>
      <c r="F8" s="191"/>
      <c r="G8" s="191"/>
      <c r="H8" s="191"/>
      <c r="I8" s="191"/>
      <c r="J8" s="191"/>
      <c r="K8" s="191"/>
      <c r="L8" s="191"/>
      <c r="M8" s="192"/>
    </row>
    <row r="9" spans="1:15" ht="14" thickBot="1" x14ac:dyDescent="0.2">
      <c r="C9" s="193"/>
      <c r="D9" s="194"/>
      <c r="E9" s="194"/>
      <c r="F9" s="194"/>
      <c r="G9" s="194"/>
      <c r="H9" s="194"/>
      <c r="I9" s="194"/>
      <c r="J9" s="194"/>
      <c r="K9" s="194"/>
      <c r="L9" s="194"/>
      <c r="M9" s="195"/>
    </row>
    <row r="14" spans="1:15" x14ac:dyDescent="0.15">
      <c r="G14" s="197" t="s">
        <v>357</v>
      </c>
      <c r="H14" s="197"/>
      <c r="I14" s="197"/>
    </row>
    <row r="15" spans="1:15" x14ac:dyDescent="0.15">
      <c r="G15" s="197"/>
      <c r="H15" s="197"/>
      <c r="I15" s="197"/>
    </row>
    <row r="16" spans="1:15" ht="12" customHeight="1" x14ac:dyDescent="0.15">
      <c r="G16" s="4"/>
      <c r="H16" s="4"/>
      <c r="I16" s="4"/>
    </row>
    <row r="17" spans="5:10" ht="12" customHeight="1" x14ac:dyDescent="0.15">
      <c r="F17" s="197" t="s">
        <v>356</v>
      </c>
      <c r="G17" s="197"/>
      <c r="H17" s="197"/>
      <c r="I17" s="197"/>
      <c r="J17" s="197"/>
    </row>
    <row r="18" spans="5:10" ht="12" customHeight="1" x14ac:dyDescent="0.15">
      <c r="F18" s="197"/>
      <c r="G18" s="197"/>
      <c r="H18" s="197"/>
      <c r="I18" s="197"/>
      <c r="J18" s="197"/>
    </row>
    <row r="19" spans="5:10" ht="12" customHeight="1" x14ac:dyDescent="0.15">
      <c r="G19" s="4"/>
      <c r="H19" s="4"/>
      <c r="I19" s="4"/>
    </row>
    <row r="20" spans="5:10" ht="12" customHeight="1" x14ac:dyDescent="0.15">
      <c r="F20" s="4"/>
      <c r="G20" s="4"/>
      <c r="H20" s="4"/>
      <c r="I20" s="4"/>
      <c r="J20" s="4"/>
    </row>
    <row r="21" spans="5:10" ht="12" customHeight="1" x14ac:dyDescent="0.2">
      <c r="F21" s="4"/>
      <c r="G21" s="5"/>
      <c r="H21" s="5"/>
      <c r="I21" s="5"/>
      <c r="J21" s="4"/>
    </row>
    <row r="22" spans="5:10" ht="12" customHeight="1" x14ac:dyDescent="0.15">
      <c r="F22" s="4"/>
      <c r="G22" s="198" t="s">
        <v>0</v>
      </c>
      <c r="H22" s="198"/>
      <c r="I22" s="198"/>
      <c r="J22" s="4"/>
    </row>
    <row r="23" spans="5:10" ht="12" customHeight="1" thickBot="1" x14ac:dyDescent="0.2">
      <c r="F23" s="4"/>
      <c r="G23" s="6" t="s">
        <v>1</v>
      </c>
      <c r="H23" s="6" t="s">
        <v>2</v>
      </c>
      <c r="I23" s="6" t="s">
        <v>3</v>
      </c>
      <c r="J23" s="4"/>
    </row>
    <row r="24" spans="5:10" ht="12" customHeight="1" thickBot="1" x14ac:dyDescent="0.2">
      <c r="F24" s="4"/>
      <c r="G24" s="198" t="s">
        <v>122</v>
      </c>
      <c r="H24" s="198" t="s">
        <v>14</v>
      </c>
      <c r="I24" s="198" t="s">
        <v>14</v>
      </c>
      <c r="J24" s="4"/>
    </row>
    <row r="25" spans="5:10" ht="12.75" customHeight="1" thickBot="1" x14ac:dyDescent="0.2">
      <c r="G25" s="198"/>
      <c r="H25" s="198"/>
      <c r="I25" s="198"/>
    </row>
    <row r="26" spans="5:10" ht="18" customHeight="1" thickBot="1" x14ac:dyDescent="0.25">
      <c r="E26" s="7"/>
      <c r="F26" s="7"/>
      <c r="G26" s="198"/>
      <c r="H26" s="198"/>
      <c r="I26" s="198"/>
      <c r="J26" s="7"/>
    </row>
    <row r="27" spans="5:10" ht="12.75" customHeight="1" thickBot="1" x14ac:dyDescent="0.25">
      <c r="E27" s="8"/>
      <c r="F27" s="8"/>
      <c r="G27" s="7"/>
      <c r="H27" s="7"/>
      <c r="I27" s="7"/>
      <c r="J27" s="8"/>
    </row>
    <row r="28" spans="5:10" ht="12.75" customHeight="1" x14ac:dyDescent="0.15">
      <c r="E28" s="8"/>
      <c r="F28" s="8"/>
      <c r="G28" s="198" t="s">
        <v>4</v>
      </c>
      <c r="H28" s="198"/>
      <c r="I28" s="198"/>
      <c r="J28" s="8"/>
    </row>
    <row r="29" spans="5:10" ht="12.75" customHeight="1" thickBot="1" x14ac:dyDescent="0.2">
      <c r="E29" s="9"/>
      <c r="F29" s="10"/>
      <c r="G29" s="6" t="s">
        <v>1</v>
      </c>
      <c r="H29" s="6" t="s">
        <v>17</v>
      </c>
      <c r="I29" s="6" t="s">
        <v>3</v>
      </c>
      <c r="J29" s="10"/>
    </row>
    <row r="30" spans="5:10" ht="12.75" customHeight="1" thickBot="1" x14ac:dyDescent="0.2">
      <c r="E30" s="10"/>
      <c r="F30" s="10"/>
      <c r="G30" s="198" t="s">
        <v>122</v>
      </c>
      <c r="H30" s="198" t="s">
        <v>14</v>
      </c>
      <c r="I30" s="198" t="s">
        <v>14</v>
      </c>
      <c r="J30" s="10"/>
    </row>
    <row r="31" spans="5:10" ht="12.75" customHeight="1" thickBot="1" x14ac:dyDescent="0.2">
      <c r="E31" s="10"/>
      <c r="F31" s="10"/>
      <c r="G31" s="198"/>
      <c r="H31" s="198"/>
      <c r="I31" s="198"/>
      <c r="J31" s="10"/>
    </row>
    <row r="32" spans="5:10" ht="18" customHeight="1" thickBot="1" x14ac:dyDescent="0.2">
      <c r="E32" s="10"/>
      <c r="F32" s="10"/>
      <c r="G32" s="198"/>
      <c r="H32" s="198"/>
      <c r="I32" s="198"/>
      <c r="J32" s="10"/>
    </row>
    <row r="33" spans="3:12" x14ac:dyDescent="0.15">
      <c r="C33" s="11"/>
      <c r="D33" s="11"/>
      <c r="E33" s="12"/>
      <c r="F33" s="12"/>
      <c r="G33" s="12"/>
      <c r="H33" s="12"/>
      <c r="I33" s="12"/>
      <c r="J33" s="12"/>
      <c r="K33" s="11"/>
      <c r="L33" s="11"/>
    </row>
    <row r="34" spans="3:12" ht="12" customHeight="1" x14ac:dyDescent="0.15">
      <c r="C34" s="11"/>
      <c r="D34" s="13"/>
      <c r="E34" s="13"/>
      <c r="F34" s="14"/>
      <c r="G34" s="14"/>
      <c r="H34" s="14"/>
      <c r="I34" s="14"/>
      <c r="J34" s="14"/>
      <c r="K34" s="13"/>
      <c r="L34" s="11"/>
    </row>
    <row r="35" spans="3:12" ht="12.75" customHeight="1" x14ac:dyDescent="0.15">
      <c r="C35" s="11"/>
      <c r="D35" s="13"/>
      <c r="E35" s="13"/>
      <c r="F35" s="196" t="s">
        <v>13</v>
      </c>
      <c r="G35" s="196"/>
      <c r="H35" s="196"/>
      <c r="I35" s="196"/>
      <c r="J35" s="196"/>
      <c r="K35" s="13"/>
      <c r="L35" s="11"/>
    </row>
    <row r="36" spans="3:12" ht="12.75" customHeight="1" x14ac:dyDescent="0.15">
      <c r="C36" s="11"/>
      <c r="D36" s="13"/>
      <c r="E36" s="13"/>
      <c r="F36" s="196"/>
      <c r="G36" s="196"/>
      <c r="H36" s="196"/>
      <c r="I36" s="196"/>
      <c r="J36" s="196"/>
      <c r="K36" s="13"/>
      <c r="L36" s="11"/>
    </row>
    <row r="37" spans="3:12" ht="12" customHeight="1" x14ac:dyDescent="0.15">
      <c r="C37" s="11"/>
      <c r="D37" s="13"/>
      <c r="E37" s="13"/>
      <c r="F37" s="13"/>
      <c r="G37" s="13"/>
      <c r="H37" s="13"/>
      <c r="I37" s="13"/>
      <c r="J37" s="13"/>
      <c r="K37" s="13"/>
      <c r="L37" s="11"/>
    </row>
    <row r="38" spans="3:12" ht="12" customHeight="1" x14ac:dyDescent="0.15">
      <c r="C38" s="11"/>
      <c r="D38" s="13"/>
      <c r="E38" s="13"/>
      <c r="F38" s="13"/>
      <c r="G38" s="13"/>
      <c r="H38" s="13"/>
      <c r="I38" s="13"/>
      <c r="J38" s="13"/>
      <c r="K38" s="13"/>
      <c r="L38" s="11"/>
    </row>
    <row r="39" spans="3:12" x14ac:dyDescent="0.15">
      <c r="C39" s="11"/>
      <c r="D39" s="11"/>
      <c r="E39" s="15"/>
      <c r="F39" s="15"/>
      <c r="G39" s="15"/>
      <c r="H39" s="15"/>
      <c r="I39" s="15"/>
      <c r="J39" s="15"/>
      <c r="K39" s="11"/>
      <c r="L39" s="11"/>
    </row>
    <row r="40" spans="3:12" x14ac:dyDescent="0.15">
      <c r="C40" s="11"/>
      <c r="D40" s="11"/>
      <c r="E40" s="15"/>
      <c r="F40" s="15"/>
      <c r="G40" s="15"/>
      <c r="H40" s="15"/>
      <c r="I40" s="15"/>
      <c r="J40" s="15"/>
      <c r="K40" s="11"/>
      <c r="L40" s="11"/>
    </row>
    <row r="41" spans="3:12" x14ac:dyDescent="0.15">
      <c r="C41" s="11"/>
      <c r="D41" s="11"/>
      <c r="E41" s="11"/>
      <c r="F41" s="11"/>
      <c r="G41" s="11"/>
      <c r="H41" s="11"/>
      <c r="I41" s="11"/>
      <c r="J41" s="11"/>
      <c r="K41" s="11"/>
      <c r="L41" s="11"/>
    </row>
    <row r="43" spans="3:12" ht="12" customHeight="1" x14ac:dyDescent="0.15">
      <c r="D43" s="16"/>
      <c r="E43" s="17"/>
      <c r="F43" s="17"/>
      <c r="G43" s="17"/>
      <c r="H43" s="17"/>
      <c r="I43" s="17"/>
      <c r="J43" s="17"/>
      <c r="K43" s="17"/>
    </row>
    <row r="44" spans="3:12" ht="12" customHeight="1" x14ac:dyDescent="0.15">
      <c r="D44" s="17"/>
      <c r="E44" s="17"/>
      <c r="F44" s="17"/>
      <c r="G44" s="17"/>
      <c r="H44" s="17"/>
      <c r="I44" s="17"/>
      <c r="J44" s="17"/>
      <c r="K44" s="17"/>
    </row>
    <row r="45" spans="3:12" ht="12" customHeight="1" x14ac:dyDescent="0.15">
      <c r="D45" s="17"/>
      <c r="E45" s="17"/>
      <c r="F45" s="17"/>
      <c r="G45" s="17"/>
      <c r="H45" s="17"/>
      <c r="I45" s="17"/>
      <c r="J45" s="17"/>
      <c r="K45" s="17"/>
    </row>
    <row r="46" spans="3:12" ht="12" customHeight="1" x14ac:dyDescent="0.15">
      <c r="D46" s="17"/>
      <c r="E46" s="17"/>
      <c r="F46" s="17"/>
      <c r="G46" s="17"/>
      <c r="H46" s="17"/>
      <c r="I46" s="17"/>
      <c r="J46" s="17"/>
      <c r="K46" s="17"/>
    </row>
    <row r="47" spans="3:12" ht="12" customHeight="1" x14ac:dyDescent="0.15">
      <c r="D47" s="17"/>
      <c r="E47" s="17"/>
      <c r="F47" s="17"/>
      <c r="G47" s="17"/>
      <c r="H47" s="17"/>
      <c r="I47" s="17"/>
      <c r="J47" s="17"/>
      <c r="K47" s="17"/>
    </row>
    <row r="48" spans="3:12" ht="12" customHeight="1" x14ac:dyDescent="0.15">
      <c r="D48" s="17"/>
      <c r="E48" s="17"/>
      <c r="F48" s="17"/>
      <c r="G48" s="17"/>
      <c r="H48" s="17"/>
      <c r="I48" s="17"/>
      <c r="J48" s="17"/>
      <c r="K48" s="17"/>
    </row>
  </sheetData>
  <mergeCells count="12">
    <mergeCell ref="C2:M9"/>
    <mergeCell ref="F35:J36"/>
    <mergeCell ref="G14:I15"/>
    <mergeCell ref="F17:J18"/>
    <mergeCell ref="G22:I22"/>
    <mergeCell ref="G24:G26"/>
    <mergeCell ref="H24:H26"/>
    <mergeCell ref="I24:I26"/>
    <mergeCell ref="G28:I28"/>
    <mergeCell ref="G30:G32"/>
    <mergeCell ref="H30:H32"/>
    <mergeCell ref="I30:I32"/>
  </mergeCells>
  <phoneticPr fontId="21"/>
  <printOptions horizontalCentered="1" verticalCentered="1"/>
  <pageMargins left="0.59055118110236227" right="0.59055118110236227" top="0.59055118110236227" bottom="0.78740157480314965" header="0.31496062992125984" footer="0.51181102362204722"/>
  <pageSetup paperSize="9" scale="96" orientation="landscape" horizontalDpi="4294967293"/>
  <headerFooter alignWithMargins="0">
    <oddFooter>&amp;Ljena co. ltd. Confidential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D3" sqref="D3"/>
    </sheetView>
  </sheetViews>
  <sheetFormatPr baseColWidth="12" defaultColWidth="13.796875" defaultRowHeight="13" x14ac:dyDescent="0.15"/>
  <cols>
    <col min="1" max="1" width="10.19921875" style="35" customWidth="1"/>
    <col min="2" max="2" width="13.796875" style="35"/>
    <col min="3" max="3" width="90.796875" style="36" customWidth="1"/>
    <col min="4" max="4" width="13.796875" style="35" customWidth="1"/>
    <col min="5" max="16384" width="13.796875" style="23"/>
  </cols>
  <sheetData>
    <row r="1" spans="1:4" s="19" customFormat="1" ht="30" customHeight="1" x14ac:dyDescent="0.15">
      <c r="A1" s="18" t="s">
        <v>12</v>
      </c>
      <c r="B1" s="18" t="s">
        <v>5</v>
      </c>
      <c r="C1" s="18" t="s">
        <v>6</v>
      </c>
      <c r="D1" s="18" t="s">
        <v>7</v>
      </c>
    </row>
    <row r="2" spans="1:4" ht="30" customHeight="1" x14ac:dyDescent="0.15">
      <c r="A2" s="40">
        <v>2</v>
      </c>
      <c r="B2" s="21" t="s">
        <v>358</v>
      </c>
      <c r="C2" s="22" t="s">
        <v>11</v>
      </c>
      <c r="D2" s="20" t="s">
        <v>122</v>
      </c>
    </row>
    <row r="3" spans="1:4" ht="30" customHeight="1" x14ac:dyDescent="0.15">
      <c r="A3" s="24"/>
      <c r="B3" s="21"/>
      <c r="C3" s="26"/>
      <c r="D3" s="24"/>
    </row>
    <row r="4" spans="1:4" ht="30" customHeight="1" x14ac:dyDescent="0.15">
      <c r="A4" s="38"/>
      <c r="B4" s="21"/>
      <c r="C4" s="25"/>
      <c r="D4" s="37"/>
    </row>
    <row r="5" spans="1:4" ht="30" customHeight="1" x14ac:dyDescent="0.15">
      <c r="A5" s="38"/>
      <c r="B5" s="21"/>
      <c r="C5" s="25"/>
      <c r="D5" s="39"/>
    </row>
    <row r="6" spans="1:4" ht="30" customHeight="1" x14ac:dyDescent="0.15">
      <c r="A6" s="24"/>
      <c r="B6" s="21"/>
      <c r="C6" s="25"/>
      <c r="D6" s="24"/>
    </row>
    <row r="7" spans="1:4" ht="30" customHeight="1" x14ac:dyDescent="0.15">
      <c r="A7" s="24"/>
      <c r="B7" s="21"/>
      <c r="C7" s="26"/>
      <c r="D7" s="24"/>
    </row>
    <row r="8" spans="1:4" ht="30" customHeight="1" x14ac:dyDescent="0.15">
      <c r="A8" s="24"/>
      <c r="B8" s="21"/>
      <c r="C8" s="25"/>
      <c r="D8" s="24"/>
    </row>
    <row r="9" spans="1:4" ht="30" customHeight="1" x14ac:dyDescent="0.15">
      <c r="A9" s="24"/>
      <c r="B9" s="21"/>
      <c r="C9" s="25"/>
      <c r="D9" s="24"/>
    </row>
    <row r="10" spans="1:4" ht="30" customHeight="1" x14ac:dyDescent="0.15">
      <c r="A10" s="24"/>
      <c r="B10" s="21"/>
      <c r="C10" s="25"/>
      <c r="D10" s="24"/>
    </row>
    <row r="11" spans="1:4" ht="30" customHeight="1" x14ac:dyDescent="0.15">
      <c r="A11" s="24"/>
      <c r="B11" s="21"/>
      <c r="C11" s="25"/>
      <c r="D11" s="24"/>
    </row>
    <row r="12" spans="1:4" ht="30" customHeight="1" x14ac:dyDescent="0.15">
      <c r="A12" s="24"/>
      <c r="B12" s="21"/>
      <c r="C12" s="25"/>
      <c r="D12" s="24"/>
    </row>
    <row r="13" spans="1:4" ht="30" customHeight="1" x14ac:dyDescent="0.15">
      <c r="A13" s="24"/>
      <c r="B13" s="21"/>
      <c r="C13" s="25"/>
      <c r="D13" s="24"/>
    </row>
    <row r="14" spans="1:4" ht="30" customHeight="1" x14ac:dyDescent="0.15">
      <c r="A14" s="24"/>
      <c r="B14" s="21"/>
      <c r="C14" s="25"/>
      <c r="D14" s="24"/>
    </row>
    <row r="15" spans="1:4" ht="30" customHeight="1" x14ac:dyDescent="0.15">
      <c r="A15" s="24"/>
      <c r="B15" s="21"/>
      <c r="C15" s="25"/>
      <c r="D15" s="24"/>
    </row>
    <row r="16" spans="1:4" ht="30" customHeight="1" x14ac:dyDescent="0.15">
      <c r="A16" s="24"/>
      <c r="B16" s="21"/>
      <c r="C16" s="25"/>
      <c r="D16" s="24"/>
    </row>
    <row r="17" spans="1:4" ht="30" customHeight="1" x14ac:dyDescent="0.15">
      <c r="A17" s="24"/>
      <c r="B17" s="21"/>
      <c r="C17" s="25"/>
      <c r="D17" s="24"/>
    </row>
    <row r="18" spans="1:4" ht="30" customHeight="1" x14ac:dyDescent="0.15">
      <c r="A18" s="24"/>
      <c r="B18" s="21"/>
      <c r="C18" s="25"/>
      <c r="D18" s="24"/>
    </row>
    <row r="19" spans="1:4" ht="30" customHeight="1" x14ac:dyDescent="0.15">
      <c r="A19" s="24"/>
      <c r="B19" s="21"/>
      <c r="C19" s="25"/>
      <c r="D19" s="24"/>
    </row>
    <row r="20" spans="1:4" ht="30" customHeight="1" x14ac:dyDescent="0.15">
      <c r="A20" s="24"/>
      <c r="B20" s="21"/>
      <c r="C20" s="26"/>
      <c r="D20" s="24"/>
    </row>
    <row r="21" spans="1:4" ht="30" customHeight="1" x14ac:dyDescent="0.15">
      <c r="A21" s="24"/>
      <c r="B21" s="21"/>
      <c r="C21" s="26"/>
      <c r="D21" s="24"/>
    </row>
    <row r="22" spans="1:4" ht="30" customHeight="1" x14ac:dyDescent="0.15">
      <c r="A22" s="24"/>
      <c r="B22" s="21"/>
      <c r="C22" s="26"/>
      <c r="D22" s="24"/>
    </row>
    <row r="23" spans="1:4" ht="30" customHeight="1" x14ac:dyDescent="0.15">
      <c r="A23" s="24"/>
      <c r="B23" s="21"/>
      <c r="C23" s="26"/>
      <c r="D23" s="24"/>
    </row>
    <row r="24" spans="1:4" ht="30" customHeight="1" x14ac:dyDescent="0.15">
      <c r="A24" s="24"/>
      <c r="B24" s="21"/>
      <c r="C24" s="26"/>
      <c r="D24" s="24"/>
    </row>
    <row r="25" spans="1:4" ht="30" customHeight="1" x14ac:dyDescent="0.15">
      <c r="A25" s="24"/>
      <c r="B25" s="21"/>
      <c r="C25" s="26"/>
      <c r="D25" s="24"/>
    </row>
    <row r="26" spans="1:4" ht="30" customHeight="1" x14ac:dyDescent="0.15">
      <c r="A26" s="24"/>
      <c r="B26" s="21"/>
      <c r="C26" s="26"/>
      <c r="D26" s="24"/>
    </row>
    <row r="27" spans="1:4" ht="30" customHeight="1" x14ac:dyDescent="0.15">
      <c r="A27" s="24"/>
      <c r="B27" s="21"/>
      <c r="C27" s="26"/>
      <c r="D27" s="24"/>
    </row>
    <row r="28" spans="1:4" ht="24.75" customHeight="1" x14ac:dyDescent="0.15">
      <c r="A28" s="24"/>
      <c r="B28" s="21"/>
      <c r="C28" s="26"/>
      <c r="D28" s="24"/>
    </row>
    <row r="29" spans="1:4" ht="24.75" customHeight="1" x14ac:dyDescent="0.15">
      <c r="A29" s="24"/>
      <c r="B29" s="21"/>
      <c r="C29" s="26"/>
      <c r="D29" s="24"/>
    </row>
    <row r="30" spans="1:4" ht="24.75" customHeight="1" x14ac:dyDescent="0.15">
      <c r="A30" s="24"/>
      <c r="B30" s="21"/>
      <c r="C30" s="26"/>
      <c r="D30" s="24"/>
    </row>
    <row r="31" spans="1:4" ht="24.75" customHeight="1" x14ac:dyDescent="0.15">
      <c r="A31" s="24"/>
      <c r="B31" s="21"/>
      <c r="C31" s="26"/>
      <c r="D31" s="24"/>
    </row>
    <row r="32" spans="1:4" ht="24.75" customHeight="1" x14ac:dyDescent="0.15">
      <c r="A32" s="24"/>
      <c r="B32" s="27"/>
      <c r="C32" s="26"/>
      <c r="D32" s="24"/>
    </row>
    <row r="33" spans="1:4" ht="24.75" customHeight="1" x14ac:dyDescent="0.15">
      <c r="A33" s="28"/>
      <c r="B33" s="29"/>
      <c r="C33" s="30"/>
      <c r="D33" s="31"/>
    </row>
    <row r="34" spans="1:4" ht="24.75" customHeight="1" x14ac:dyDescent="0.15">
      <c r="A34" s="32"/>
      <c r="B34" s="29"/>
      <c r="C34" s="33"/>
      <c r="D34" s="34"/>
    </row>
    <row r="35" spans="1:4" ht="24.75" customHeight="1" x14ac:dyDescent="0.15"/>
    <row r="36" spans="1:4" ht="24.75" customHeight="1" x14ac:dyDescent="0.15"/>
  </sheetData>
  <phoneticPr fontId="21"/>
  <printOptions horizontalCentered="1"/>
  <pageMargins left="0.78740157480314965" right="0.78740157480314965" top="0.9055118110236221" bottom="0.9055118110236221" header="0.51181102362204722" footer="0.51181102362204722"/>
  <pageSetup paperSize="9" orientation="landscape" horizontalDpi="4294967293" verticalDpi="4294967293"/>
  <headerFooter alignWithMargins="0">
    <oddHeader>&amp;C&amp;"ＭＳ Ｐゴシック,太字"&amp;14変更履歴</oddHeader>
    <oddFooter>&amp;Ljena co. ltd.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V11"/>
  <sheetViews>
    <sheetView showGridLines="0" workbookViewId="0"/>
  </sheetViews>
  <sheetFormatPr baseColWidth="12" defaultColWidth="10.796875" defaultRowHeight="14" x14ac:dyDescent="0.15"/>
  <cols>
    <col min="1" max="1" width="3" style="84" customWidth="1"/>
    <col min="2" max="2" width="29.796875" style="84" bestFit="1" customWidth="1"/>
    <col min="3" max="3" width="0" style="84" hidden="1" customWidth="1"/>
    <col min="4" max="4" width="29.796875" style="84" hidden="1" customWidth="1"/>
    <col min="5" max="5" width="10.796875" style="84"/>
    <col min="6" max="6" width="5.59765625" style="84" hidden="1" customWidth="1"/>
    <col min="7" max="7" width="6.3984375" style="84" hidden="1" customWidth="1"/>
    <col min="8" max="13" width="10.796875" style="84"/>
    <col min="14" max="15" width="13.19921875" style="84" bestFit="1" customWidth="1"/>
    <col min="16" max="28" width="10.796875" style="84"/>
    <col min="29" max="32" width="9.796875" style="84" bestFit="1" customWidth="1"/>
    <col min="33" max="16384" width="10.796875" style="84"/>
  </cols>
  <sheetData>
    <row r="2" spans="2:22" ht="22" x14ac:dyDescent="0.2">
      <c r="B2" s="81" t="s">
        <v>53</v>
      </c>
      <c r="C2" s="82"/>
      <c r="D2" s="82"/>
      <c r="E2" s="82"/>
      <c r="F2" s="82"/>
      <c r="G2" s="82"/>
      <c r="H2" s="82"/>
      <c r="I2" s="82"/>
      <c r="J2" s="82"/>
      <c r="K2" s="82"/>
      <c r="L2" s="82"/>
      <c r="M2" s="82"/>
      <c r="N2" s="82"/>
      <c r="O2" s="83"/>
    </row>
    <row r="3" spans="2:22" ht="18.75" customHeight="1" x14ac:dyDescent="0.2">
      <c r="B3" s="81"/>
      <c r="C3" s="82"/>
      <c r="D3" s="82"/>
      <c r="E3" s="85" t="s">
        <v>43</v>
      </c>
      <c r="F3" s="85"/>
      <c r="G3" s="85"/>
      <c r="H3" s="85" t="s">
        <v>44</v>
      </c>
      <c r="I3" s="85" t="s">
        <v>45</v>
      </c>
      <c r="J3" s="85" t="s">
        <v>46</v>
      </c>
      <c r="K3" s="85" t="s">
        <v>47</v>
      </c>
      <c r="L3" s="85" t="s">
        <v>48</v>
      </c>
      <c r="M3" s="85" t="s">
        <v>49</v>
      </c>
      <c r="N3" s="85" t="s">
        <v>50</v>
      </c>
      <c r="O3" s="85" t="s">
        <v>51</v>
      </c>
    </row>
    <row r="4" spans="2:22" x14ac:dyDescent="0.15">
      <c r="B4" s="86" t="s">
        <v>52</v>
      </c>
      <c r="C4" s="87"/>
      <c r="D4" s="88"/>
      <c r="E4" s="89">
        <f ca="1">SUM(E8:E11)</f>
        <v>96</v>
      </c>
      <c r="F4" s="89">
        <f ca="1">SUM(F8:F11)</f>
        <v>0</v>
      </c>
      <c r="G4" s="89">
        <f ca="1">SUM(G8:G11)</f>
        <v>0</v>
      </c>
      <c r="H4" s="89">
        <f ca="1">SUM(H8:H11)</f>
        <v>96</v>
      </c>
      <c r="I4" s="89">
        <f ca="1">SUM(I8:I11)</f>
        <v>92</v>
      </c>
      <c r="J4" s="90">
        <f ca="1">IF(ISERROR(AVERAGE(J8:J11)),"0",AVERAGE(J8:J11))</f>
        <v>1</v>
      </c>
      <c r="K4" s="90">
        <f ca="1">AVERAGE(K8:K11)</f>
        <v>0.98550724637681153</v>
      </c>
      <c r="L4" s="89">
        <f ca="1">SUM(L8:L11)</f>
        <v>0</v>
      </c>
      <c r="M4" s="91">
        <f ca="1">SUM(M8:M11)</f>
        <v>4</v>
      </c>
      <c r="N4" s="92">
        <f ca="1">MAX(N8:N11)</f>
        <v>43320</v>
      </c>
      <c r="O4" s="92">
        <f ca="1">MAX(O8:O11)</f>
        <v>43060</v>
      </c>
    </row>
    <row r="5" spans="2:22" x14ac:dyDescent="0.15">
      <c r="B5" s="82"/>
      <c r="C5" s="82"/>
      <c r="D5" s="82"/>
      <c r="E5" s="82"/>
      <c r="F5" s="82"/>
      <c r="G5" s="82"/>
      <c r="H5" s="82"/>
      <c r="I5" s="82"/>
      <c r="J5" s="82"/>
      <c r="K5" s="82"/>
      <c r="L5" s="82"/>
      <c r="M5" s="82"/>
      <c r="N5" s="82"/>
      <c r="O5" s="83"/>
    </row>
    <row r="6" spans="2:22" x14ac:dyDescent="0.15">
      <c r="B6" s="93"/>
      <c r="C6" s="199" t="s">
        <v>40</v>
      </c>
      <c r="D6" s="200"/>
      <c r="E6" s="94" t="s">
        <v>53</v>
      </c>
      <c r="F6" s="95"/>
      <c r="G6" s="96"/>
      <c r="H6" s="97"/>
      <c r="I6" s="97"/>
      <c r="J6" s="97"/>
      <c r="K6" s="97"/>
      <c r="L6" s="98"/>
      <c r="M6" s="98"/>
      <c r="N6" s="201" t="s">
        <v>54</v>
      </c>
      <c r="O6" s="203" t="s">
        <v>55</v>
      </c>
    </row>
    <row r="7" spans="2:22" ht="26" x14ac:dyDescent="0.15">
      <c r="B7" s="99" t="s">
        <v>56</v>
      </c>
      <c r="C7" s="99" t="s">
        <v>57</v>
      </c>
      <c r="D7" s="100" t="s">
        <v>58</v>
      </c>
      <c r="E7" s="101" t="s">
        <v>8</v>
      </c>
      <c r="F7" s="101" t="s">
        <v>59</v>
      </c>
      <c r="G7" s="101" t="s">
        <v>60</v>
      </c>
      <c r="H7" s="101" t="s">
        <v>24</v>
      </c>
      <c r="I7" s="101" t="s">
        <v>26</v>
      </c>
      <c r="J7" s="102" t="s">
        <v>61</v>
      </c>
      <c r="K7" s="102" t="s">
        <v>62</v>
      </c>
      <c r="L7" s="102" t="s">
        <v>63</v>
      </c>
      <c r="M7" s="94" t="s">
        <v>64</v>
      </c>
      <c r="N7" s="202"/>
      <c r="O7" s="204"/>
    </row>
    <row r="8" spans="2:22" x14ac:dyDescent="0.15">
      <c r="B8" s="103" t="s">
        <v>108</v>
      </c>
      <c r="C8" s="103"/>
      <c r="D8" s="104"/>
      <c r="E8" s="105">
        <f ca="1">IF(ISERROR(INDIRECT(CONCATENATE("'",B8,"'!","O2"))),"",INDIRECT(CONCATENATE("'",B8,"'!","O2")))</f>
        <v>69</v>
      </c>
      <c r="F8" s="105">
        <f t="shared" ref="F8:F11" ca="1" si="0">IF(ISERROR(INDIRECT(CONCATENATE("'",B8,"'!","N3"))),"",INDIRECT(CONCATENATE("'",B8,"'!","N3")))</f>
        <v>0</v>
      </c>
      <c r="G8" s="105">
        <f t="shared" ref="G8:G11" ca="1" si="1">IF(ISERROR(INDIRECT(CONCATENATE("'",B8,"'!","N4"))),"",INDIRECT(CONCATENATE("'",B8,"'!","N4")))</f>
        <v>0</v>
      </c>
      <c r="H8" s="105">
        <f ca="1">IF(ISERROR(INDIRECT(CONCATENATE("'",B8,"'!","P2"))),"",INDIRECT(CONCATENATE("'",B8,"'!","P2")))</f>
        <v>69</v>
      </c>
      <c r="I8" s="105">
        <f ca="1">IF(ISERROR(INDIRECT(CONCATENATE("'",B8,"'!","S2"))),"",INDIRECT(CONCATENATE("'",B8,"'!","S2")))</f>
        <v>65</v>
      </c>
      <c r="J8" s="106">
        <f t="shared" ref="J8:J11" ca="1" si="2">IF(H8&lt;&gt;0,IF(OR(E8="",H8=""),"",H8/E8),"")</f>
        <v>1</v>
      </c>
      <c r="K8" s="107">
        <f t="shared" ref="K8:K11" ca="1" si="3">IF(OR(E8=0,E8=""),"",I8/E8)</f>
        <v>0.94202898550724634</v>
      </c>
      <c r="L8" s="105">
        <f ca="1">IF(ISERROR(INDIRECT(CONCATENATE("'",B8,"'!","R2"))),"",INDIRECT(CONCATENATE("'",B8,"'!","R2")))</f>
        <v>0</v>
      </c>
      <c r="M8" s="105">
        <f ca="1">IF(ISERROR(INDIRECT(CONCATENATE("'",B8,"'!","U2"))),"",INDIRECT(CONCATENATE("'",B8,"'!","U2")))</f>
        <v>4</v>
      </c>
      <c r="N8" s="108">
        <f ca="1">IF(E8&lt;&gt;0,IF(ISERROR(INDIRECT(CONCATENATE("'",B8,"'!","Y3"))),"",INDIRECT(CONCATENATE("'",B8,"'!","Y3"))),"")</f>
        <v>43320</v>
      </c>
      <c r="O8" s="109" t="str">
        <f ca="1">IF(E8&lt;&gt;0,IF(ISERROR(INDIRECT(CONCATENATE("'",B8,"'!","Y4"))),"",INDIRECT(CONCATENATE("'",B8,"'!","Y4"))),"")</f>
        <v/>
      </c>
    </row>
    <row r="9" spans="2:22" x14ac:dyDescent="0.15">
      <c r="B9" s="103" t="s">
        <v>109</v>
      </c>
      <c r="C9" s="103"/>
      <c r="D9" s="104">
        <f ca="1">IF(ISERROR(INDIRECT(CONCATENATE("'",B9,"'!","f2"))),"",INDIRECT(CONCATENATE("'",B9,"'!","f2")))</f>
        <v>0</v>
      </c>
      <c r="E9" s="105">
        <f ca="1">IF(ISERROR(INDIRECT(CONCATENATE("'",B9,"'!","O2"))),"",INDIRECT(CONCATENATE("'",B9,"'!","O2")))</f>
        <v>9</v>
      </c>
      <c r="F9" s="105">
        <f t="shared" ref="F9" ca="1" si="4">IF(ISERROR(INDIRECT(CONCATENATE("'",B9,"'!","N3"))),"",INDIRECT(CONCATENATE("'",B9,"'!","N3")))</f>
        <v>0</v>
      </c>
      <c r="G9" s="105">
        <f t="shared" ref="G9" ca="1" si="5">IF(ISERROR(INDIRECT(CONCATENATE("'",B9,"'!","N4"))),"",INDIRECT(CONCATENATE("'",B9,"'!","N4")))</f>
        <v>0</v>
      </c>
      <c r="H9" s="105">
        <f ca="1">IF(ISERROR(INDIRECT(CONCATENATE("'",B9,"'!","P2"))),"",INDIRECT(CONCATENATE("'",B9,"'!","P2")))</f>
        <v>9</v>
      </c>
      <c r="I9" s="105">
        <f ca="1">IF(ISERROR(INDIRECT(CONCATENATE("'",B9,"'!","S2"))),"",INDIRECT(CONCATENATE("'",B9,"'!","S2")))</f>
        <v>9</v>
      </c>
      <c r="J9" s="106">
        <f t="shared" ref="J9" ca="1" si="6">IF(H9&lt;&gt;0,IF(OR(E9="",H9=""),"",H9/E9),"")</f>
        <v>1</v>
      </c>
      <c r="K9" s="107">
        <f t="shared" ref="K9" ca="1" si="7">IF(OR(E9=0,E9=""),"",I9/E9)</f>
        <v>1</v>
      </c>
      <c r="L9" s="105">
        <f ca="1">IF(ISERROR(INDIRECT(CONCATENATE("'",B9,"'!","R2"))),"",INDIRECT(CONCATENATE("'",B9,"'!","R2")))</f>
        <v>0</v>
      </c>
      <c r="M9" s="105">
        <f ca="1">IF(ISERROR(INDIRECT(CONCATENATE("'",B9,"'!","U2"))),"",INDIRECT(CONCATENATE("'",B9,"'!","U2")))</f>
        <v>0</v>
      </c>
      <c r="N9" s="108">
        <f ca="1">IF(E9&lt;&gt;0,IF(ISERROR(INDIRECT(CONCATENATE("'",B9,"'!","Y3"))),"",INDIRECT(CONCATENATE("'",B9,"'!","Y3"))),"")</f>
        <v>43060</v>
      </c>
      <c r="O9" s="109">
        <f ca="1">IF(E9&lt;&gt;0,IF(ISERROR(INDIRECT(CONCATENATE("'",B9,"'!","Y4"))),"",INDIRECT(CONCATENATE("'",B9,"'!","Y4"))),"")</f>
        <v>43060</v>
      </c>
    </row>
    <row r="10" spans="2:22" x14ac:dyDescent="0.15">
      <c r="B10" s="103" t="s">
        <v>110</v>
      </c>
      <c r="C10" s="103"/>
      <c r="D10" s="104">
        <f ca="1">IF(ISERROR(INDIRECT(CONCATENATE("'",B10,"'!","f2"))),"",INDIRECT(CONCATENATE("'",B10,"'!","f2")))</f>
        <v>0</v>
      </c>
      <c r="E10" s="105">
        <f ca="1">IF(ISERROR(INDIRECT(CONCATENATE("'",B10,"'!","O2"))),"",INDIRECT(CONCATENATE("'",B10,"'!","O2")))</f>
        <v>9</v>
      </c>
      <c r="F10" s="105">
        <f t="shared" ca="1" si="0"/>
        <v>0</v>
      </c>
      <c r="G10" s="105">
        <f t="shared" ca="1" si="1"/>
        <v>0</v>
      </c>
      <c r="H10" s="105">
        <f ca="1">IF(ISERROR(INDIRECT(CONCATENATE("'",B10,"'!","P2"))),"",INDIRECT(CONCATENATE("'",B10,"'!","P2")))</f>
        <v>9</v>
      </c>
      <c r="I10" s="105">
        <f ca="1">IF(ISERROR(INDIRECT(CONCATENATE("'",B10,"'!","S2"))),"",INDIRECT(CONCATENATE("'",B10,"'!","S2")))</f>
        <v>9</v>
      </c>
      <c r="J10" s="106">
        <f t="shared" ca="1" si="2"/>
        <v>1</v>
      </c>
      <c r="K10" s="107">
        <f t="shared" ca="1" si="3"/>
        <v>1</v>
      </c>
      <c r="L10" s="105">
        <f ca="1">IF(ISERROR(INDIRECT(CONCATENATE("'",B10,"'!","R2"))),"",INDIRECT(CONCATENATE("'",B10,"'!","R2")))</f>
        <v>0</v>
      </c>
      <c r="M10" s="105">
        <f ca="1">IF(ISERROR(INDIRECT(CONCATENATE("'",B10,"'!","U2"))),"",INDIRECT(CONCATENATE("'",B10,"'!","U2")))</f>
        <v>0</v>
      </c>
      <c r="N10" s="108">
        <f ca="1">IF(E10&lt;&gt;0,IF(ISERROR(INDIRECT(CONCATENATE("'",B10,"'!","Y3"))),"",INDIRECT(CONCATENATE("'",B10,"'!","Y3"))),"")</f>
        <v>43060</v>
      </c>
      <c r="O10" s="109">
        <f ca="1">IF(E10&lt;&gt;0,IF(ISERROR(INDIRECT(CONCATENATE("'",B10,"'!","Y4"))),"",INDIRECT(CONCATENATE("'",B10,"'!","Y4"))),"")</f>
        <v>43060</v>
      </c>
    </row>
    <row r="11" spans="2:22" x14ac:dyDescent="0.15">
      <c r="B11" s="110" t="s">
        <v>111</v>
      </c>
      <c r="C11" s="110"/>
      <c r="D11" s="111">
        <f ca="1">IF(ISERROR(INDIRECT(CONCATENATE("'",B11,"'!","f2"))),"",INDIRECT(CONCATENATE("'",B11,"'!","f2")))</f>
        <v>0</v>
      </c>
      <c r="E11" s="120">
        <f ca="1">IF(ISERROR(INDIRECT(CONCATENATE("'",B11,"'!","O2"))),"",INDIRECT(CONCATENATE("'",B11,"'!","O2")))</f>
        <v>9</v>
      </c>
      <c r="F11" s="120">
        <f t="shared" ca="1" si="0"/>
        <v>0</v>
      </c>
      <c r="G11" s="120">
        <f t="shared" ca="1" si="1"/>
        <v>0</v>
      </c>
      <c r="H11" s="120">
        <f ca="1">IF(ISERROR(INDIRECT(CONCATENATE("'",B11,"'!","P2"))),"",INDIRECT(CONCATENATE("'",B11,"'!","P2")))</f>
        <v>9</v>
      </c>
      <c r="I11" s="120">
        <f ca="1">IF(ISERROR(INDIRECT(CONCATENATE("'",B11,"'!","S2"))),"",INDIRECT(CONCATENATE("'",B11,"'!","S2")))</f>
        <v>9</v>
      </c>
      <c r="J11" s="121">
        <f t="shared" ca="1" si="2"/>
        <v>1</v>
      </c>
      <c r="K11" s="122">
        <f t="shared" ca="1" si="3"/>
        <v>1</v>
      </c>
      <c r="L11" s="120">
        <f ca="1">IF(ISERROR(INDIRECT(CONCATENATE("'",B11,"'!","R2"))),"",INDIRECT(CONCATENATE("'",B11,"'!","R2")))</f>
        <v>0</v>
      </c>
      <c r="M11" s="120">
        <f ca="1">IF(ISERROR(INDIRECT(CONCATENATE("'",B11,"'!","U2"))),"",INDIRECT(CONCATENATE("'",B11,"'!","U2")))</f>
        <v>0</v>
      </c>
      <c r="N11" s="123">
        <f ca="1">IF(E11&lt;&gt;0,IF(ISERROR(INDIRECT(CONCATENATE("'",B11,"'!","Y3"))),"",INDIRECT(CONCATENATE("'",B11,"'!","Y3"))),"")</f>
        <v>43060</v>
      </c>
      <c r="O11" s="124">
        <f ca="1">IF(E11&lt;&gt;0,IF(ISERROR(INDIRECT(CONCATENATE("'",B11,"'!","Y4"))),"",INDIRECT(CONCATENATE("'",B11,"'!","Y4"))),"")</f>
        <v>43060</v>
      </c>
    </row>
  </sheetData>
  <sheetProtection selectLockedCells="1" selectUnlockedCells="1"/>
  <mergeCells count="3">
    <mergeCell ref="C6:D6"/>
    <mergeCell ref="N6:N7"/>
    <mergeCell ref="O6:O7"/>
  </mergeCells>
  <phoneticPr fontId="21"/>
  <pageMargins left="0.78740157480314965" right="0.78740157480314965" top="0.98425196850393704" bottom="0.98425196850393704" header="0.51181102362204722" footer="0.51181102362204722"/>
  <pageSetup paperSize="9" scale="73"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88"/>
  <sheetViews>
    <sheetView zoomScale="116" zoomScaleNormal="113" zoomScalePageLayoutView="113" workbookViewId="0">
      <selection activeCell="G8" sqref="G8:K8"/>
    </sheetView>
  </sheetViews>
  <sheetFormatPr baseColWidth="12" defaultColWidth="10.796875" defaultRowHeight="13" x14ac:dyDescent="0.15"/>
  <cols>
    <col min="1" max="1" width="5.19921875" style="58" customWidth="1"/>
    <col min="2" max="2" width="6.3984375" style="58" customWidth="1"/>
    <col min="3" max="4" width="15.796875" style="59" customWidth="1"/>
    <col min="5" max="5" width="15.796875" style="154" customWidth="1"/>
    <col min="6" max="6" width="35" style="59" customWidth="1"/>
    <col min="7" max="8" width="9.59765625" style="59" customWidth="1"/>
    <col min="9" max="9" width="9.796875" style="59" customWidth="1"/>
    <col min="10" max="10" width="8.796875" style="59" customWidth="1"/>
    <col min="11" max="11" width="11.796875" style="59" customWidth="1"/>
    <col min="12" max="12" width="9.19921875" style="59" customWidth="1"/>
    <col min="13" max="13" width="22.19921875" style="59" customWidth="1"/>
    <col min="14" max="14" width="13.19921875" style="59" customWidth="1"/>
    <col min="15" max="15" width="12.796875" style="59" bestFit="1" customWidth="1"/>
    <col min="16" max="16" width="7" style="59" bestFit="1" customWidth="1"/>
    <col min="17" max="17" width="9.796875" style="59" customWidth="1"/>
    <col min="18" max="18" width="12.796875" style="59" bestFit="1" customWidth="1"/>
    <col min="19" max="19" width="7" style="59" bestFit="1" customWidth="1"/>
    <col min="20" max="20" width="10.796875" style="59" customWidth="1"/>
    <col min="21" max="21" width="35" style="59" customWidth="1"/>
    <col min="22" max="23" width="10.796875" style="59"/>
    <col min="24" max="24" width="13.796875" style="59" bestFit="1" customWidth="1"/>
    <col min="25" max="16384" width="10.796875" style="59"/>
  </cols>
  <sheetData>
    <row r="1" spans="1:61" x14ac:dyDescent="0.15">
      <c r="A1" s="205" t="s">
        <v>18</v>
      </c>
      <c r="B1" s="205"/>
      <c r="C1" s="207" t="s">
        <v>19</v>
      </c>
      <c r="D1" s="208"/>
      <c r="E1" s="208"/>
      <c r="F1" s="211"/>
      <c r="G1" s="212"/>
      <c r="H1" s="213"/>
      <c r="I1" s="206" t="s">
        <v>20</v>
      </c>
      <c r="J1" s="41" t="s">
        <v>21</v>
      </c>
      <c r="K1" s="42">
        <v>43319</v>
      </c>
      <c r="L1" s="41" t="s">
        <v>22</v>
      </c>
      <c r="M1" s="43" t="s">
        <v>122</v>
      </c>
      <c r="N1" s="44" t="s">
        <v>23</v>
      </c>
      <c r="O1" s="45" t="s">
        <v>8</v>
      </c>
      <c r="P1" s="46" t="s">
        <v>24</v>
      </c>
      <c r="Q1" s="46" t="s">
        <v>9</v>
      </c>
      <c r="R1" s="46" t="s">
        <v>25</v>
      </c>
      <c r="S1" s="46" t="s">
        <v>26</v>
      </c>
      <c r="T1" s="46" t="s">
        <v>27</v>
      </c>
      <c r="U1" s="47" t="s">
        <v>28</v>
      </c>
      <c r="X1" s="132" t="s">
        <v>29</v>
      </c>
      <c r="Y1" s="133">
        <f>IF(AND(SUM($Y$2:Y$2)=$O$2),1,0)</f>
        <v>0</v>
      </c>
      <c r="Z1" s="133">
        <f>IF(AND(SUM($Y$2:Z$2)=$O$2),1,0)</f>
        <v>0</v>
      </c>
      <c r="AA1" s="133">
        <f>IF(AND(SUM($Y$2:AA$2)=$O$2),1,0)</f>
        <v>0</v>
      </c>
      <c r="AB1" s="133">
        <f>IF(AND(SUM($Y$2:AB$2)=$O$2),1,0)</f>
        <v>0</v>
      </c>
      <c r="AC1" s="133">
        <f>IF(AND(SUM($Y$2:AC$2)=$O$2),1,0)</f>
        <v>0</v>
      </c>
      <c r="AD1" s="133">
        <f>IF(AND(SUM($Y$2:AD$2)=$O$2),1,0)</f>
        <v>0</v>
      </c>
      <c r="AE1" s="133">
        <f>IF(AND(SUM($Y$2:AE$2)=$O$2),1,0)</f>
        <v>0</v>
      </c>
      <c r="AF1" s="133">
        <f>IF(AND(SUM($Y$2:AF$2)=$O$2),1,0)</f>
        <v>0</v>
      </c>
      <c r="AG1" s="133">
        <f>IF(AND(SUM($Y$2:AG$2)=$O$2),1,0)</f>
        <v>0</v>
      </c>
      <c r="AH1" s="133">
        <f>IF(AND(SUM($Y$2:AH$2)=$O$2),1,0)</f>
        <v>0</v>
      </c>
      <c r="AI1" s="133">
        <f>IF(AND(SUM($Y$2:AI$2)=$O$2),1,0)</f>
        <v>0</v>
      </c>
      <c r="AJ1" s="133">
        <f>IF(AND(SUM($Y$2:AJ$2)=$O$2),1,0)</f>
        <v>0</v>
      </c>
      <c r="AK1" s="133">
        <f>IF(AND(SUM($Y$2:AK$2)=$O$2),1,0)</f>
        <v>0</v>
      </c>
      <c r="AL1" s="133">
        <f>IF(AND(SUM($Y$2:AL$2)=$O$2),1,0)</f>
        <v>0</v>
      </c>
      <c r="AM1" s="133">
        <f>IF(AND(SUM($Y$2:AM$2)=$O$2),1,0)</f>
        <v>0</v>
      </c>
      <c r="AN1" s="133">
        <f>IF(AND(SUM($Y$2:AN$2)=$O$2),1,0)</f>
        <v>0</v>
      </c>
      <c r="AO1" s="133">
        <f>IF(AND(SUM($Y$2:AO$2)=$O$2),1,0)</f>
        <v>0</v>
      </c>
      <c r="AP1" s="133">
        <f>IF(AND(SUM($Y$2:AP$2)=$O$2),1,0)</f>
        <v>0</v>
      </c>
      <c r="AQ1" s="133">
        <f>IF(AND(SUM($Y$2:AQ$2)=$O$2),1,0)</f>
        <v>0</v>
      </c>
      <c r="AR1" s="133">
        <f>IF(AND(SUM($Y$2:AR$2)=$O$2),1,0)</f>
        <v>0</v>
      </c>
      <c r="AS1" s="133">
        <f>IF(AND(SUM($Y$2:AS$2)=$O$2),1,0)</f>
        <v>0</v>
      </c>
      <c r="AT1" s="133">
        <f>IF(AND(SUM($Y$2:AT$2)=$O$2),1,0)</f>
        <v>0</v>
      </c>
      <c r="AU1" s="133">
        <f>IF(AND(SUM($Y$2:AU$2)=$O$2),1,0)</f>
        <v>0</v>
      </c>
      <c r="AV1" s="133">
        <f>IF(AND(SUM($Y$2:AV$2)=$O$2),1,0)</f>
        <v>0</v>
      </c>
      <c r="AW1" s="133">
        <f>IF(AND(SUM($Y$2:AW$2)=$O$2),1,0)</f>
        <v>0</v>
      </c>
      <c r="AX1" s="133">
        <f>IF(AND(SUM($Y$2:AX$2)=$O$2),1,0)</f>
        <v>0</v>
      </c>
      <c r="AY1" s="133">
        <f>IF(AND(SUM($Y$2:AY$2)=$O$2),1,0)</f>
        <v>0</v>
      </c>
      <c r="AZ1" s="133">
        <f>IF(AND(SUM($Y$2:AZ$2)=$O$2),1,0)</f>
        <v>0</v>
      </c>
      <c r="BA1" s="133">
        <f>IF(AND(SUM($Y$2:BA$2)=$O$2),1,0)</f>
        <v>0</v>
      </c>
      <c r="BB1" s="133">
        <f>IF(AND(SUM($Y$2:BB$2)=$O$2),1,0)</f>
        <v>0</v>
      </c>
      <c r="BC1" s="133">
        <f>IF(AND(SUM($Y$2:BC$2)=$O$2),1,0)</f>
        <v>0</v>
      </c>
      <c r="BD1" s="133">
        <f>IF(AND(SUM($Y$2:BD$2)=$O$2),1,0)</f>
        <v>0</v>
      </c>
      <c r="BE1" s="133">
        <f>IF(AND(SUM($Y$2:BE$2)=$O$2),1,0)</f>
        <v>0</v>
      </c>
      <c r="BF1" s="133">
        <f>IF(AND(SUM($Y$2:BF$2)=$O$2),1,0)</f>
        <v>0</v>
      </c>
      <c r="BG1" s="133">
        <f>IF(AND(SUM($Y$2:BG$2)=$O$2),1,0)</f>
        <v>0</v>
      </c>
      <c r="BH1" s="133">
        <f>IF(AND(SUM($Y$2:BH$2)=$O$2),1,0)</f>
        <v>0</v>
      </c>
      <c r="BI1" s="133">
        <f>IF(AND(SUM($Y$2:BI$2)=$O$2),1,0)</f>
        <v>0</v>
      </c>
    </row>
    <row r="2" spans="1:61" x14ac:dyDescent="0.15">
      <c r="A2" s="205"/>
      <c r="B2" s="205"/>
      <c r="C2" s="209" t="s">
        <v>95</v>
      </c>
      <c r="D2" s="210"/>
      <c r="E2" s="210"/>
      <c r="F2" s="209"/>
      <c r="G2" s="210"/>
      <c r="H2" s="214"/>
      <c r="I2" s="206"/>
      <c r="J2" s="51" t="s">
        <v>30</v>
      </c>
      <c r="K2" s="134"/>
      <c r="L2" s="135" t="s">
        <v>22</v>
      </c>
      <c r="M2" s="54"/>
      <c r="N2" s="44" t="s">
        <v>31</v>
      </c>
      <c r="O2" s="55">
        <f>COUNTA(A$6:A$1053)-COUNTIF(O$6:O$1053,"=-")</f>
        <v>69</v>
      </c>
      <c r="P2" s="56">
        <f>COUNTA(O$6:O$1053)-COUNTIF(O$6:O$1053,"=-")</f>
        <v>69</v>
      </c>
      <c r="Q2" s="56">
        <f>O2-P2</f>
        <v>0</v>
      </c>
      <c r="R2" s="56">
        <f>COUNTIF(P$6:P$1053,"×")</f>
        <v>0</v>
      </c>
      <c r="S2" s="56">
        <f>COUNTIF(P$6:P$1053,"○")+COUNTIF(S$6:S$1053,"○")</f>
        <v>65</v>
      </c>
      <c r="T2" s="56">
        <f>O2-S2</f>
        <v>4</v>
      </c>
      <c r="U2" s="57">
        <f>P2-S2</f>
        <v>4</v>
      </c>
      <c r="X2" s="132" t="s">
        <v>32</v>
      </c>
      <c r="Y2" s="133">
        <f t="shared" ref="Y2:BI2" si="0">COUNTIF($X$6:$X$1052,Y3)</f>
        <v>65</v>
      </c>
      <c r="Z2" s="133">
        <f t="shared" si="0"/>
        <v>0</v>
      </c>
      <c r="AA2" s="133">
        <f t="shared" si="0"/>
        <v>0</v>
      </c>
      <c r="AB2" s="133">
        <f t="shared" si="0"/>
        <v>0</v>
      </c>
      <c r="AC2" s="133">
        <f t="shared" si="0"/>
        <v>0</v>
      </c>
      <c r="AD2" s="133">
        <f t="shared" si="0"/>
        <v>0</v>
      </c>
      <c r="AE2" s="133">
        <f t="shared" si="0"/>
        <v>0</v>
      </c>
      <c r="AF2" s="133">
        <f t="shared" si="0"/>
        <v>0</v>
      </c>
      <c r="AG2" s="133">
        <f t="shared" si="0"/>
        <v>0</v>
      </c>
      <c r="AH2" s="133">
        <f t="shared" si="0"/>
        <v>0</v>
      </c>
      <c r="AI2" s="133">
        <f t="shared" si="0"/>
        <v>0</v>
      </c>
      <c r="AJ2" s="133">
        <f t="shared" si="0"/>
        <v>0</v>
      </c>
      <c r="AK2" s="133">
        <f t="shared" si="0"/>
        <v>0</v>
      </c>
      <c r="AL2" s="133">
        <f t="shared" si="0"/>
        <v>0</v>
      </c>
      <c r="AM2" s="133">
        <f t="shared" si="0"/>
        <v>0</v>
      </c>
      <c r="AN2" s="133">
        <f t="shared" si="0"/>
        <v>0</v>
      </c>
      <c r="AO2" s="133">
        <f t="shared" si="0"/>
        <v>0</v>
      </c>
      <c r="AP2" s="133">
        <f t="shared" si="0"/>
        <v>0</v>
      </c>
      <c r="AQ2" s="133">
        <f t="shared" si="0"/>
        <v>0</v>
      </c>
      <c r="AR2" s="133">
        <f t="shared" si="0"/>
        <v>0</v>
      </c>
      <c r="AS2" s="133">
        <f t="shared" si="0"/>
        <v>0</v>
      </c>
      <c r="AT2" s="133">
        <f t="shared" si="0"/>
        <v>0</v>
      </c>
      <c r="AU2" s="133">
        <f t="shared" si="0"/>
        <v>0</v>
      </c>
      <c r="AV2" s="133">
        <f t="shared" si="0"/>
        <v>0</v>
      </c>
      <c r="AW2" s="133">
        <f t="shared" si="0"/>
        <v>0</v>
      </c>
      <c r="AX2" s="133">
        <f t="shared" si="0"/>
        <v>0</v>
      </c>
      <c r="AY2" s="133">
        <f t="shared" si="0"/>
        <v>0</v>
      </c>
      <c r="AZ2" s="133">
        <f t="shared" si="0"/>
        <v>0</v>
      </c>
      <c r="BA2" s="133">
        <f t="shared" si="0"/>
        <v>0</v>
      </c>
      <c r="BB2" s="133">
        <f t="shared" si="0"/>
        <v>0</v>
      </c>
      <c r="BC2" s="133">
        <f t="shared" si="0"/>
        <v>0</v>
      </c>
      <c r="BD2" s="133">
        <f t="shared" si="0"/>
        <v>0</v>
      </c>
      <c r="BE2" s="133">
        <f t="shared" si="0"/>
        <v>0</v>
      </c>
      <c r="BF2" s="133">
        <f t="shared" si="0"/>
        <v>0</v>
      </c>
      <c r="BG2" s="133">
        <f t="shared" si="0"/>
        <v>0</v>
      </c>
      <c r="BH2" s="133">
        <f t="shared" si="0"/>
        <v>0</v>
      </c>
      <c r="BI2" s="133">
        <f t="shared" si="0"/>
        <v>0</v>
      </c>
    </row>
    <row r="3" spans="1:61" x14ac:dyDescent="0.15">
      <c r="X3" s="132"/>
      <c r="Y3" s="136">
        <f>MIN(O6:O1052)</f>
        <v>43320</v>
      </c>
      <c r="Z3" s="136">
        <f>Y3+1</f>
        <v>43321</v>
      </c>
      <c r="AA3" s="136">
        <f t="shared" ref="AA3:BI3" si="1">Z3+1</f>
        <v>43322</v>
      </c>
      <c r="AB3" s="136">
        <f t="shared" si="1"/>
        <v>43323</v>
      </c>
      <c r="AC3" s="136">
        <f t="shared" si="1"/>
        <v>43324</v>
      </c>
      <c r="AD3" s="136">
        <f t="shared" si="1"/>
        <v>43325</v>
      </c>
      <c r="AE3" s="136">
        <f t="shared" si="1"/>
        <v>43326</v>
      </c>
      <c r="AF3" s="136">
        <f t="shared" si="1"/>
        <v>43327</v>
      </c>
      <c r="AG3" s="136">
        <f t="shared" si="1"/>
        <v>43328</v>
      </c>
      <c r="AH3" s="136">
        <f t="shared" si="1"/>
        <v>43329</v>
      </c>
      <c r="AI3" s="136">
        <f t="shared" si="1"/>
        <v>43330</v>
      </c>
      <c r="AJ3" s="136">
        <f t="shared" si="1"/>
        <v>43331</v>
      </c>
      <c r="AK3" s="136">
        <f t="shared" si="1"/>
        <v>43332</v>
      </c>
      <c r="AL3" s="136">
        <f t="shared" si="1"/>
        <v>43333</v>
      </c>
      <c r="AM3" s="136">
        <f t="shared" si="1"/>
        <v>43334</v>
      </c>
      <c r="AN3" s="136">
        <f t="shared" si="1"/>
        <v>43335</v>
      </c>
      <c r="AO3" s="136">
        <f t="shared" si="1"/>
        <v>43336</v>
      </c>
      <c r="AP3" s="136">
        <f t="shared" si="1"/>
        <v>43337</v>
      </c>
      <c r="AQ3" s="136">
        <f t="shared" si="1"/>
        <v>43338</v>
      </c>
      <c r="AR3" s="136">
        <f t="shared" si="1"/>
        <v>43339</v>
      </c>
      <c r="AS3" s="136">
        <f t="shared" si="1"/>
        <v>43340</v>
      </c>
      <c r="AT3" s="136">
        <f t="shared" si="1"/>
        <v>43341</v>
      </c>
      <c r="AU3" s="136">
        <f t="shared" si="1"/>
        <v>43342</v>
      </c>
      <c r="AV3" s="136">
        <f t="shared" si="1"/>
        <v>43343</v>
      </c>
      <c r="AW3" s="136">
        <f t="shared" si="1"/>
        <v>43344</v>
      </c>
      <c r="AX3" s="136">
        <f t="shared" si="1"/>
        <v>43345</v>
      </c>
      <c r="AY3" s="136">
        <f t="shared" si="1"/>
        <v>43346</v>
      </c>
      <c r="AZ3" s="136">
        <f t="shared" si="1"/>
        <v>43347</v>
      </c>
      <c r="BA3" s="136">
        <f t="shared" si="1"/>
        <v>43348</v>
      </c>
      <c r="BB3" s="136">
        <f t="shared" si="1"/>
        <v>43349</v>
      </c>
      <c r="BC3" s="136">
        <f t="shared" si="1"/>
        <v>43350</v>
      </c>
      <c r="BD3" s="136">
        <f t="shared" si="1"/>
        <v>43351</v>
      </c>
      <c r="BE3" s="136">
        <f t="shared" si="1"/>
        <v>43352</v>
      </c>
      <c r="BF3" s="136">
        <f t="shared" si="1"/>
        <v>43353</v>
      </c>
      <c r="BG3" s="136">
        <f t="shared" si="1"/>
        <v>43354</v>
      </c>
      <c r="BH3" s="136">
        <f t="shared" si="1"/>
        <v>43355</v>
      </c>
      <c r="BI3" s="136">
        <f t="shared" si="1"/>
        <v>43356</v>
      </c>
    </row>
    <row r="4" spans="1:61" ht="17.25" customHeight="1" x14ac:dyDescent="0.15">
      <c r="A4" s="223" t="s">
        <v>65</v>
      </c>
      <c r="B4" s="225" t="s">
        <v>69</v>
      </c>
      <c r="C4" s="227" t="s">
        <v>39</v>
      </c>
      <c r="D4" s="255" t="s">
        <v>41</v>
      </c>
      <c r="E4" s="227" t="s">
        <v>42</v>
      </c>
      <c r="F4" s="229" t="s">
        <v>67</v>
      </c>
      <c r="G4" s="231" t="s">
        <v>33</v>
      </c>
      <c r="H4" s="232"/>
      <c r="I4" s="232"/>
      <c r="J4" s="232"/>
      <c r="K4" s="233"/>
      <c r="L4" s="231" t="s">
        <v>34</v>
      </c>
      <c r="M4" s="232"/>
      <c r="N4" s="236"/>
      <c r="O4" s="217" t="s">
        <v>35</v>
      </c>
      <c r="P4" s="218"/>
      <c r="Q4" s="218"/>
      <c r="R4" s="218" t="s">
        <v>36</v>
      </c>
      <c r="S4" s="218"/>
      <c r="T4" s="218"/>
      <c r="U4" s="218" t="s">
        <v>68</v>
      </c>
      <c r="X4" s="132" t="s">
        <v>37</v>
      </c>
      <c r="Y4" s="137" t="e">
        <f>HLOOKUP(1,Y1:BI3,3,FALSE)</f>
        <v>#N/A</v>
      </c>
    </row>
    <row r="5" spans="1:61" ht="17.25" customHeight="1" x14ac:dyDescent="0.15">
      <c r="A5" s="224"/>
      <c r="B5" s="226"/>
      <c r="C5" s="228"/>
      <c r="D5" s="256"/>
      <c r="E5" s="228"/>
      <c r="F5" s="230"/>
      <c r="G5" s="234"/>
      <c r="H5" s="230"/>
      <c r="I5" s="230"/>
      <c r="J5" s="230"/>
      <c r="K5" s="235"/>
      <c r="L5" s="234"/>
      <c r="M5" s="230"/>
      <c r="N5" s="237"/>
      <c r="O5" s="159" t="s">
        <v>38</v>
      </c>
      <c r="P5" s="125" t="s">
        <v>10</v>
      </c>
      <c r="Q5" s="125" t="s">
        <v>22</v>
      </c>
      <c r="R5" s="125" t="s">
        <v>38</v>
      </c>
      <c r="S5" s="125" t="s">
        <v>10</v>
      </c>
      <c r="T5" s="125" t="s">
        <v>22</v>
      </c>
      <c r="U5" s="219"/>
      <c r="X5" s="138"/>
    </row>
    <row r="6" spans="1:61" ht="80" customHeight="1" x14ac:dyDescent="0.15">
      <c r="A6" s="64">
        <f>ROW()-5</f>
        <v>1</v>
      </c>
      <c r="B6" s="157" t="s">
        <v>66</v>
      </c>
      <c r="C6" s="263" t="s">
        <v>73</v>
      </c>
      <c r="D6" s="266"/>
      <c r="E6" s="263"/>
      <c r="F6" s="240" t="s">
        <v>70</v>
      </c>
      <c r="G6" s="220" t="s">
        <v>71</v>
      </c>
      <c r="H6" s="221"/>
      <c r="I6" s="221"/>
      <c r="J6" s="221"/>
      <c r="K6" s="222"/>
      <c r="L6" s="215" t="s">
        <v>325</v>
      </c>
      <c r="M6" s="215"/>
      <c r="N6" s="216"/>
      <c r="O6" s="160">
        <v>43320</v>
      </c>
      <c r="P6" s="139" t="s">
        <v>360</v>
      </c>
      <c r="Q6" s="139" t="s">
        <v>122</v>
      </c>
      <c r="R6" s="65"/>
      <c r="S6" s="139"/>
      <c r="T6" s="139"/>
      <c r="U6" s="140"/>
      <c r="V6" s="141"/>
      <c r="X6" s="142">
        <f>IF($P6="○",$O6,IF($S6="○",$R6,""))</f>
        <v>43320</v>
      </c>
    </row>
    <row r="7" spans="1:61" ht="80" customHeight="1" x14ac:dyDescent="0.15">
      <c r="A7" s="64">
        <f t="shared" ref="A7:A74" si="2">ROW()-5</f>
        <v>2</v>
      </c>
      <c r="B7" s="157" t="s">
        <v>66</v>
      </c>
      <c r="C7" s="264"/>
      <c r="D7" s="267"/>
      <c r="E7" s="265"/>
      <c r="F7" s="249"/>
      <c r="G7" s="220" t="s">
        <v>326</v>
      </c>
      <c r="H7" s="221"/>
      <c r="I7" s="221"/>
      <c r="J7" s="221"/>
      <c r="K7" s="222"/>
      <c r="L7" s="215" t="s">
        <v>72</v>
      </c>
      <c r="M7" s="215"/>
      <c r="N7" s="216"/>
      <c r="O7" s="160">
        <v>43320</v>
      </c>
      <c r="P7" s="139" t="s">
        <v>359</v>
      </c>
      <c r="Q7" s="139" t="s">
        <v>122</v>
      </c>
      <c r="R7" s="65"/>
      <c r="S7" s="139"/>
      <c r="T7" s="139"/>
      <c r="U7" s="140"/>
      <c r="V7" s="141"/>
      <c r="X7" s="142">
        <f t="shared" ref="X6:X75" si="3">IF($P7="○",$O7,IF($S7="○",$R7,""))</f>
        <v>43320</v>
      </c>
    </row>
    <row r="8" spans="1:61" ht="80" customHeight="1" x14ac:dyDescent="0.15">
      <c r="A8" s="64">
        <f t="shared" si="2"/>
        <v>3</v>
      </c>
      <c r="B8" s="157" t="s">
        <v>66</v>
      </c>
      <c r="C8" s="271" t="s">
        <v>74</v>
      </c>
      <c r="D8" s="169" t="s">
        <v>75</v>
      </c>
      <c r="E8" s="176" t="s">
        <v>155</v>
      </c>
      <c r="F8" s="168"/>
      <c r="G8" s="220"/>
      <c r="H8" s="221"/>
      <c r="I8" s="221"/>
      <c r="J8" s="221"/>
      <c r="K8" s="222"/>
      <c r="L8" s="215"/>
      <c r="M8" s="215"/>
      <c r="N8" s="216"/>
      <c r="O8" s="160">
        <v>43320</v>
      </c>
      <c r="P8" s="139"/>
      <c r="Q8" s="139" t="s">
        <v>122</v>
      </c>
      <c r="R8" s="65"/>
      <c r="S8" s="139"/>
      <c r="T8" s="139"/>
      <c r="U8" s="140"/>
      <c r="V8" s="141"/>
      <c r="X8" s="142" t="str">
        <f t="shared" si="3"/>
        <v/>
      </c>
    </row>
    <row r="9" spans="1:61" ht="80" customHeight="1" x14ac:dyDescent="0.15">
      <c r="A9" s="64">
        <f t="shared" si="2"/>
        <v>4</v>
      </c>
      <c r="B9" s="157" t="s">
        <v>66</v>
      </c>
      <c r="C9" s="264"/>
      <c r="D9" s="268" t="s">
        <v>81</v>
      </c>
      <c r="E9" s="263" t="s">
        <v>87</v>
      </c>
      <c r="F9" s="168" t="s">
        <v>338</v>
      </c>
      <c r="G9" s="238" t="s">
        <v>76</v>
      </c>
      <c r="H9" s="239"/>
      <c r="I9" s="239"/>
      <c r="J9" s="239"/>
      <c r="K9" s="240"/>
      <c r="L9" s="215" t="s">
        <v>347</v>
      </c>
      <c r="M9" s="215"/>
      <c r="N9" s="216"/>
      <c r="O9" s="160">
        <v>43320</v>
      </c>
      <c r="P9" s="139" t="s">
        <v>360</v>
      </c>
      <c r="Q9" s="139" t="s">
        <v>122</v>
      </c>
      <c r="R9" s="65"/>
      <c r="S9" s="139"/>
      <c r="T9" s="139"/>
      <c r="U9" s="140"/>
      <c r="V9" s="141"/>
      <c r="X9" s="142">
        <f t="shared" si="3"/>
        <v>43320</v>
      </c>
    </row>
    <row r="10" spans="1:61" ht="80" customHeight="1" x14ac:dyDescent="0.15">
      <c r="A10" s="64">
        <f t="shared" si="2"/>
        <v>5</v>
      </c>
      <c r="B10" s="157" t="s">
        <v>66</v>
      </c>
      <c r="C10" s="264"/>
      <c r="D10" s="269"/>
      <c r="E10" s="264"/>
      <c r="F10" s="172"/>
      <c r="G10" s="247"/>
      <c r="H10" s="248"/>
      <c r="I10" s="248"/>
      <c r="J10" s="248"/>
      <c r="K10" s="249"/>
      <c r="L10" s="215" t="s">
        <v>348</v>
      </c>
      <c r="M10" s="215"/>
      <c r="N10" s="216"/>
      <c r="O10" s="160">
        <v>43320</v>
      </c>
      <c r="P10" s="139" t="s">
        <v>360</v>
      </c>
      <c r="Q10" s="139" t="s">
        <v>122</v>
      </c>
      <c r="R10" s="65"/>
      <c r="S10" s="139"/>
      <c r="T10" s="139"/>
      <c r="U10" s="140"/>
      <c r="V10" s="141"/>
      <c r="X10" s="142">
        <f t="shared" si="3"/>
        <v>43320</v>
      </c>
    </row>
    <row r="11" spans="1:61" ht="80" customHeight="1" x14ac:dyDescent="0.15">
      <c r="A11" s="64">
        <f t="shared" si="2"/>
        <v>6</v>
      </c>
      <c r="B11" s="157" t="s">
        <v>66</v>
      </c>
      <c r="C11" s="264"/>
      <c r="D11" s="269"/>
      <c r="E11" s="264"/>
      <c r="F11" s="172"/>
      <c r="G11" s="238" t="s">
        <v>83</v>
      </c>
      <c r="H11" s="239"/>
      <c r="I11" s="239"/>
      <c r="J11" s="239"/>
      <c r="K11" s="240"/>
      <c r="L11" s="215" t="s">
        <v>84</v>
      </c>
      <c r="M11" s="215"/>
      <c r="N11" s="216"/>
      <c r="O11" s="160">
        <v>43320</v>
      </c>
      <c r="P11" s="139" t="s">
        <v>360</v>
      </c>
      <c r="Q11" s="139" t="s">
        <v>122</v>
      </c>
      <c r="R11" s="65"/>
      <c r="S11" s="139"/>
      <c r="T11" s="139"/>
      <c r="U11" s="140"/>
      <c r="V11" s="141"/>
      <c r="X11" s="142">
        <f t="shared" si="3"/>
        <v>43320</v>
      </c>
    </row>
    <row r="12" spans="1:61" ht="80" customHeight="1" x14ac:dyDescent="0.15">
      <c r="A12" s="64">
        <f t="shared" si="2"/>
        <v>7</v>
      </c>
      <c r="B12" s="157" t="s">
        <v>66</v>
      </c>
      <c r="C12" s="264"/>
      <c r="D12" s="269"/>
      <c r="E12" s="264"/>
      <c r="F12" s="172"/>
      <c r="G12" s="241"/>
      <c r="H12" s="242"/>
      <c r="I12" s="242"/>
      <c r="J12" s="242"/>
      <c r="K12" s="243"/>
      <c r="L12" s="215" t="s">
        <v>103</v>
      </c>
      <c r="M12" s="215"/>
      <c r="N12" s="216"/>
      <c r="O12" s="160">
        <v>43320</v>
      </c>
      <c r="P12" s="139" t="s">
        <v>360</v>
      </c>
      <c r="Q12" s="139" t="s">
        <v>122</v>
      </c>
      <c r="R12" s="65"/>
      <c r="S12" s="139"/>
      <c r="T12" s="139"/>
      <c r="U12" s="140"/>
      <c r="V12" s="141"/>
      <c r="X12" s="142">
        <f t="shared" si="3"/>
        <v>43320</v>
      </c>
    </row>
    <row r="13" spans="1:61" ht="80" customHeight="1" x14ac:dyDescent="0.15">
      <c r="A13" s="64">
        <f t="shared" si="2"/>
        <v>8</v>
      </c>
      <c r="B13" s="157" t="s">
        <v>66</v>
      </c>
      <c r="C13" s="264"/>
      <c r="D13" s="269"/>
      <c r="E13" s="264"/>
      <c r="F13" s="172"/>
      <c r="G13" s="247"/>
      <c r="H13" s="248"/>
      <c r="I13" s="248"/>
      <c r="J13" s="248"/>
      <c r="K13" s="249"/>
      <c r="L13" s="215" t="s">
        <v>85</v>
      </c>
      <c r="M13" s="215"/>
      <c r="N13" s="216"/>
      <c r="O13" s="160">
        <v>43320</v>
      </c>
      <c r="P13" s="139" t="s">
        <v>360</v>
      </c>
      <c r="Q13" s="139" t="s">
        <v>122</v>
      </c>
      <c r="R13" s="65"/>
      <c r="S13" s="139"/>
      <c r="T13" s="139"/>
      <c r="U13" s="140"/>
      <c r="V13" s="141"/>
      <c r="X13" s="142">
        <f t="shared" si="3"/>
        <v>43320</v>
      </c>
    </row>
    <row r="14" spans="1:61" ht="80" customHeight="1" x14ac:dyDescent="0.15">
      <c r="A14" s="64">
        <f t="shared" si="2"/>
        <v>9</v>
      </c>
      <c r="B14" s="157" t="s">
        <v>66</v>
      </c>
      <c r="C14" s="264"/>
      <c r="D14" s="269"/>
      <c r="E14" s="264"/>
      <c r="F14" s="172"/>
      <c r="G14" s="238" t="s">
        <v>118</v>
      </c>
      <c r="H14" s="239"/>
      <c r="I14" s="239"/>
      <c r="J14" s="239"/>
      <c r="K14" s="240"/>
      <c r="L14" s="215" t="s">
        <v>86</v>
      </c>
      <c r="M14" s="215"/>
      <c r="N14" s="216"/>
      <c r="O14" s="160">
        <v>43320</v>
      </c>
      <c r="P14" s="139" t="s">
        <v>360</v>
      </c>
      <c r="Q14" s="139" t="s">
        <v>122</v>
      </c>
      <c r="R14" s="65"/>
      <c r="S14" s="139"/>
      <c r="T14" s="139"/>
      <c r="U14" s="140"/>
      <c r="V14" s="141"/>
      <c r="X14" s="142">
        <f t="shared" si="3"/>
        <v>43320</v>
      </c>
    </row>
    <row r="15" spans="1:61" ht="80" customHeight="1" x14ac:dyDescent="0.15">
      <c r="A15" s="64">
        <f t="shared" si="2"/>
        <v>10</v>
      </c>
      <c r="B15" s="157" t="s">
        <v>66</v>
      </c>
      <c r="C15" s="264"/>
      <c r="D15" s="269"/>
      <c r="E15" s="265"/>
      <c r="F15" s="172"/>
      <c r="G15" s="241"/>
      <c r="H15" s="242"/>
      <c r="I15" s="242"/>
      <c r="J15" s="242"/>
      <c r="K15" s="243"/>
      <c r="L15" s="215" t="s">
        <v>119</v>
      </c>
      <c r="M15" s="215"/>
      <c r="N15" s="216"/>
      <c r="O15" s="160">
        <v>43320</v>
      </c>
      <c r="P15" s="139"/>
      <c r="Q15" s="139" t="s">
        <v>122</v>
      </c>
      <c r="R15" s="65"/>
      <c r="S15" s="139"/>
      <c r="T15" s="139"/>
      <c r="U15" s="140"/>
      <c r="V15" s="141"/>
      <c r="X15" s="142" t="str">
        <f t="shared" si="3"/>
        <v/>
      </c>
    </row>
    <row r="16" spans="1:61" ht="80" customHeight="1" x14ac:dyDescent="0.15">
      <c r="A16" s="64">
        <f t="shared" si="2"/>
        <v>11</v>
      </c>
      <c r="B16" s="157" t="s">
        <v>66</v>
      </c>
      <c r="C16" s="264"/>
      <c r="D16" s="269"/>
      <c r="E16" s="165" t="s">
        <v>88</v>
      </c>
      <c r="F16" s="168" t="s">
        <v>339</v>
      </c>
      <c r="G16" s="238" t="s">
        <v>76</v>
      </c>
      <c r="H16" s="239"/>
      <c r="I16" s="239"/>
      <c r="J16" s="239"/>
      <c r="K16" s="240"/>
      <c r="L16" s="215" t="s">
        <v>156</v>
      </c>
      <c r="M16" s="215"/>
      <c r="N16" s="216"/>
      <c r="O16" s="160">
        <v>43320</v>
      </c>
      <c r="P16" s="139" t="s">
        <v>360</v>
      </c>
      <c r="Q16" s="139" t="s">
        <v>122</v>
      </c>
      <c r="R16" s="65"/>
      <c r="S16" s="139"/>
      <c r="T16" s="139"/>
      <c r="U16" s="140"/>
      <c r="V16" s="141"/>
      <c r="X16" s="142">
        <f t="shared" si="3"/>
        <v>43320</v>
      </c>
    </row>
    <row r="17" spans="1:24" ht="80" customHeight="1" x14ac:dyDescent="0.15">
      <c r="A17" s="64">
        <f t="shared" si="2"/>
        <v>12</v>
      </c>
      <c r="B17" s="157" t="s">
        <v>66</v>
      </c>
      <c r="C17" s="264"/>
      <c r="D17" s="269"/>
      <c r="E17" s="163"/>
      <c r="F17" s="172"/>
      <c r="G17" s="247"/>
      <c r="H17" s="248"/>
      <c r="I17" s="248"/>
      <c r="J17" s="248"/>
      <c r="K17" s="249"/>
      <c r="L17" s="215" t="s">
        <v>89</v>
      </c>
      <c r="M17" s="215"/>
      <c r="N17" s="216"/>
      <c r="O17" s="160">
        <v>43320</v>
      </c>
      <c r="P17" s="139" t="s">
        <v>360</v>
      </c>
      <c r="Q17" s="139" t="s">
        <v>122</v>
      </c>
      <c r="R17" s="65"/>
      <c r="S17" s="139"/>
      <c r="T17" s="139"/>
      <c r="U17" s="140"/>
      <c r="V17" s="141"/>
      <c r="X17" s="142">
        <f t="shared" si="3"/>
        <v>43320</v>
      </c>
    </row>
    <row r="18" spans="1:24" ht="80" customHeight="1" x14ac:dyDescent="0.15">
      <c r="A18" s="64">
        <f t="shared" si="2"/>
        <v>13</v>
      </c>
      <c r="B18" s="157" t="s">
        <v>66</v>
      </c>
      <c r="C18" s="264"/>
      <c r="D18" s="269"/>
      <c r="E18" s="163"/>
      <c r="F18" s="172"/>
      <c r="G18" s="238" t="s">
        <v>120</v>
      </c>
      <c r="H18" s="239"/>
      <c r="I18" s="239"/>
      <c r="J18" s="239"/>
      <c r="K18" s="240"/>
      <c r="L18" s="215" t="s">
        <v>86</v>
      </c>
      <c r="M18" s="215"/>
      <c r="N18" s="216"/>
      <c r="O18" s="160">
        <v>43320</v>
      </c>
      <c r="P18" s="139" t="s">
        <v>360</v>
      </c>
      <c r="Q18" s="139" t="s">
        <v>122</v>
      </c>
      <c r="R18" s="65"/>
      <c r="S18" s="139"/>
      <c r="T18" s="139"/>
      <c r="U18" s="140"/>
      <c r="V18" s="141"/>
      <c r="X18" s="142">
        <f t="shared" si="3"/>
        <v>43320</v>
      </c>
    </row>
    <row r="19" spans="1:24" ht="80" customHeight="1" x14ac:dyDescent="0.15">
      <c r="A19" s="64">
        <f t="shared" si="2"/>
        <v>14</v>
      </c>
      <c r="B19" s="157" t="s">
        <v>66</v>
      </c>
      <c r="C19" s="264"/>
      <c r="D19" s="269"/>
      <c r="E19" s="163"/>
      <c r="F19" s="172"/>
      <c r="G19" s="241"/>
      <c r="H19" s="242"/>
      <c r="I19" s="242"/>
      <c r="J19" s="242"/>
      <c r="K19" s="243"/>
      <c r="L19" s="215" t="s">
        <v>119</v>
      </c>
      <c r="M19" s="215"/>
      <c r="N19" s="216"/>
      <c r="O19" s="160">
        <v>43320</v>
      </c>
      <c r="P19" s="139" t="s">
        <v>360</v>
      </c>
      <c r="Q19" s="139" t="s">
        <v>122</v>
      </c>
      <c r="R19" s="65"/>
      <c r="S19" s="139"/>
      <c r="T19" s="139"/>
      <c r="U19" s="140"/>
      <c r="V19" s="141"/>
      <c r="X19" s="142">
        <f t="shared" si="3"/>
        <v>43320</v>
      </c>
    </row>
    <row r="20" spans="1:24" ht="80" customHeight="1" x14ac:dyDescent="0.15">
      <c r="A20" s="64">
        <f t="shared" si="2"/>
        <v>15</v>
      </c>
      <c r="B20" s="157" t="s">
        <v>66</v>
      </c>
      <c r="C20" s="264"/>
      <c r="D20" s="269"/>
      <c r="E20" s="165" t="s">
        <v>94</v>
      </c>
      <c r="F20" s="168" t="s">
        <v>339</v>
      </c>
      <c r="G20" s="220" t="s">
        <v>76</v>
      </c>
      <c r="H20" s="221"/>
      <c r="I20" s="221"/>
      <c r="J20" s="221"/>
      <c r="K20" s="222"/>
      <c r="L20" s="215" t="s">
        <v>347</v>
      </c>
      <c r="M20" s="215"/>
      <c r="N20" s="216"/>
      <c r="O20" s="160">
        <v>43320</v>
      </c>
      <c r="P20" s="139" t="s">
        <v>360</v>
      </c>
      <c r="Q20" s="139" t="s">
        <v>122</v>
      </c>
      <c r="R20" s="65"/>
      <c r="S20" s="139"/>
      <c r="T20" s="139"/>
      <c r="U20" s="140"/>
      <c r="V20" s="141"/>
      <c r="X20" s="142">
        <f t="shared" si="3"/>
        <v>43320</v>
      </c>
    </row>
    <row r="21" spans="1:24" ht="110" customHeight="1" x14ac:dyDescent="0.15">
      <c r="A21" s="64">
        <f t="shared" si="2"/>
        <v>16</v>
      </c>
      <c r="B21" s="157" t="s">
        <v>66</v>
      </c>
      <c r="C21" s="264"/>
      <c r="D21" s="269"/>
      <c r="E21" s="163"/>
      <c r="F21" s="172"/>
      <c r="G21" s="220" t="s">
        <v>90</v>
      </c>
      <c r="H21" s="221"/>
      <c r="I21" s="221"/>
      <c r="J21" s="221"/>
      <c r="K21" s="222"/>
      <c r="L21" s="215" t="s">
        <v>349</v>
      </c>
      <c r="M21" s="215"/>
      <c r="N21" s="216"/>
      <c r="O21" s="160">
        <v>43320</v>
      </c>
      <c r="P21" s="139" t="s">
        <v>360</v>
      </c>
      <c r="Q21" s="139" t="s">
        <v>122</v>
      </c>
      <c r="R21" s="65"/>
      <c r="S21" s="139"/>
      <c r="T21" s="139"/>
      <c r="U21" s="140"/>
      <c r="V21" s="141"/>
      <c r="X21" s="142">
        <f t="shared" si="3"/>
        <v>43320</v>
      </c>
    </row>
    <row r="22" spans="1:24" ht="80" customHeight="1" x14ac:dyDescent="0.15">
      <c r="A22" s="64">
        <f t="shared" si="2"/>
        <v>17</v>
      </c>
      <c r="B22" s="157" t="s">
        <v>66</v>
      </c>
      <c r="C22" s="264"/>
      <c r="D22" s="269"/>
      <c r="E22" s="163"/>
      <c r="F22" s="172"/>
      <c r="G22" s="220" t="s">
        <v>351</v>
      </c>
      <c r="H22" s="221"/>
      <c r="I22" s="221"/>
      <c r="J22" s="221"/>
      <c r="K22" s="222"/>
      <c r="L22" s="215" t="s">
        <v>91</v>
      </c>
      <c r="M22" s="215"/>
      <c r="N22" s="216"/>
      <c r="O22" s="160">
        <v>43320</v>
      </c>
      <c r="P22" s="139" t="s">
        <v>360</v>
      </c>
      <c r="Q22" s="139" t="s">
        <v>122</v>
      </c>
      <c r="R22" s="65"/>
      <c r="S22" s="139"/>
      <c r="T22" s="139"/>
      <c r="U22" s="140"/>
      <c r="V22" s="141"/>
      <c r="X22" s="142">
        <f t="shared" si="3"/>
        <v>43320</v>
      </c>
    </row>
    <row r="23" spans="1:24" ht="80" customHeight="1" x14ac:dyDescent="0.15">
      <c r="A23" s="64">
        <f t="shared" si="2"/>
        <v>18</v>
      </c>
      <c r="B23" s="157" t="s">
        <v>66</v>
      </c>
      <c r="C23" s="264"/>
      <c r="D23" s="269"/>
      <c r="E23" s="177"/>
      <c r="F23" s="173"/>
      <c r="G23" s="220" t="s">
        <v>92</v>
      </c>
      <c r="H23" s="221"/>
      <c r="I23" s="221"/>
      <c r="J23" s="221"/>
      <c r="K23" s="222"/>
      <c r="L23" s="215" t="s">
        <v>353</v>
      </c>
      <c r="M23" s="215"/>
      <c r="N23" s="216"/>
      <c r="O23" s="160">
        <v>43320</v>
      </c>
      <c r="P23" s="139" t="s">
        <v>360</v>
      </c>
      <c r="Q23" s="139" t="s">
        <v>122</v>
      </c>
      <c r="R23" s="65"/>
      <c r="S23" s="139"/>
      <c r="T23" s="139"/>
      <c r="U23" s="140"/>
      <c r="V23" s="141"/>
      <c r="X23" s="142">
        <f t="shared" si="3"/>
        <v>43320</v>
      </c>
    </row>
    <row r="24" spans="1:24" ht="80" customHeight="1" x14ac:dyDescent="0.15">
      <c r="A24" s="64">
        <f t="shared" si="2"/>
        <v>19</v>
      </c>
      <c r="B24" s="157" t="s">
        <v>66</v>
      </c>
      <c r="C24" s="264"/>
      <c r="D24" s="269"/>
      <c r="E24" s="165" t="s">
        <v>93</v>
      </c>
      <c r="F24" s="168" t="s">
        <v>339</v>
      </c>
      <c r="G24" s="220" t="s">
        <v>352</v>
      </c>
      <c r="H24" s="221"/>
      <c r="I24" s="221"/>
      <c r="J24" s="221"/>
      <c r="K24" s="222"/>
      <c r="L24" s="215" t="s">
        <v>350</v>
      </c>
      <c r="M24" s="215"/>
      <c r="N24" s="216"/>
      <c r="O24" s="160">
        <v>43320</v>
      </c>
      <c r="P24" s="139" t="s">
        <v>360</v>
      </c>
      <c r="Q24" s="139" t="s">
        <v>122</v>
      </c>
      <c r="R24" s="65"/>
      <c r="S24" s="139"/>
      <c r="T24" s="139"/>
      <c r="U24" s="140"/>
      <c r="V24" s="141"/>
      <c r="X24" s="142">
        <f t="shared" si="3"/>
        <v>43320</v>
      </c>
    </row>
    <row r="25" spans="1:24" ht="80" customHeight="1" x14ac:dyDescent="0.15">
      <c r="A25" s="64">
        <f t="shared" si="2"/>
        <v>20</v>
      </c>
      <c r="B25" s="157" t="s">
        <v>66</v>
      </c>
      <c r="C25" s="264"/>
      <c r="D25" s="269"/>
      <c r="E25" s="163"/>
      <c r="F25" s="172"/>
      <c r="G25" s="238" t="s">
        <v>121</v>
      </c>
      <c r="H25" s="239"/>
      <c r="I25" s="239"/>
      <c r="J25" s="239"/>
      <c r="K25" s="240"/>
      <c r="L25" s="215" t="s">
        <v>86</v>
      </c>
      <c r="M25" s="215"/>
      <c r="N25" s="216"/>
      <c r="O25" s="160">
        <v>43320</v>
      </c>
      <c r="P25" s="139" t="s">
        <v>360</v>
      </c>
      <c r="Q25" s="139" t="s">
        <v>122</v>
      </c>
      <c r="R25" s="65"/>
      <c r="S25" s="139"/>
      <c r="T25" s="139"/>
      <c r="U25" s="140"/>
      <c r="V25" s="141"/>
      <c r="X25" s="142">
        <f t="shared" si="3"/>
        <v>43320</v>
      </c>
    </row>
    <row r="26" spans="1:24" ht="80" customHeight="1" x14ac:dyDescent="0.15">
      <c r="A26" s="64">
        <f t="shared" si="2"/>
        <v>21</v>
      </c>
      <c r="B26" s="157" t="s">
        <v>66</v>
      </c>
      <c r="C26" s="272"/>
      <c r="D26" s="270"/>
      <c r="E26" s="163"/>
      <c r="F26" s="172"/>
      <c r="G26" s="241"/>
      <c r="H26" s="242"/>
      <c r="I26" s="242"/>
      <c r="J26" s="242"/>
      <c r="K26" s="243"/>
      <c r="L26" s="215" t="s">
        <v>119</v>
      </c>
      <c r="M26" s="215"/>
      <c r="N26" s="216"/>
      <c r="O26" s="160">
        <v>43320</v>
      </c>
      <c r="P26" s="139" t="s">
        <v>360</v>
      </c>
      <c r="Q26" s="139" t="s">
        <v>122</v>
      </c>
      <c r="R26" s="65"/>
      <c r="S26" s="139"/>
      <c r="T26" s="139"/>
      <c r="U26" s="140"/>
      <c r="V26" s="141"/>
      <c r="X26" s="142">
        <f t="shared" si="3"/>
        <v>43320</v>
      </c>
    </row>
    <row r="27" spans="1:24" ht="80" customHeight="1" x14ac:dyDescent="0.15">
      <c r="A27" s="64">
        <f t="shared" si="2"/>
        <v>22</v>
      </c>
      <c r="B27" s="157"/>
      <c r="C27" s="271" t="s">
        <v>157</v>
      </c>
      <c r="D27" s="170" t="s">
        <v>217</v>
      </c>
      <c r="E27" s="178"/>
      <c r="F27" s="168" t="s">
        <v>327</v>
      </c>
      <c r="G27" s="220" t="s">
        <v>220</v>
      </c>
      <c r="H27" s="221"/>
      <c r="I27" s="221"/>
      <c r="J27" s="221"/>
      <c r="K27" s="222"/>
      <c r="L27" s="215" t="s">
        <v>160</v>
      </c>
      <c r="M27" s="215"/>
      <c r="N27" s="216"/>
      <c r="O27" s="160">
        <v>43320</v>
      </c>
      <c r="P27" s="139" t="s">
        <v>360</v>
      </c>
      <c r="Q27" s="139" t="s">
        <v>122</v>
      </c>
      <c r="R27" s="65"/>
      <c r="S27" s="139"/>
      <c r="T27" s="139"/>
      <c r="U27" s="140"/>
      <c r="V27" s="141"/>
      <c r="X27" s="142">
        <f t="shared" si="3"/>
        <v>43320</v>
      </c>
    </row>
    <row r="28" spans="1:24" ht="80" customHeight="1" x14ac:dyDescent="0.15">
      <c r="A28" s="64">
        <f t="shared" si="2"/>
        <v>23</v>
      </c>
      <c r="B28" s="157"/>
      <c r="C28" s="264"/>
      <c r="D28" s="268" t="s">
        <v>161</v>
      </c>
      <c r="E28" s="179" t="s">
        <v>216</v>
      </c>
      <c r="F28" s="168" t="s">
        <v>327</v>
      </c>
      <c r="G28" s="220" t="s">
        <v>224</v>
      </c>
      <c r="H28" s="221"/>
      <c r="I28" s="221"/>
      <c r="J28" s="221"/>
      <c r="K28" s="222"/>
      <c r="L28" s="244" t="s">
        <v>218</v>
      </c>
      <c r="M28" s="245"/>
      <c r="N28" s="246"/>
      <c r="O28" s="160">
        <v>43320</v>
      </c>
      <c r="P28" s="139" t="s">
        <v>360</v>
      </c>
      <c r="Q28" s="139" t="s">
        <v>122</v>
      </c>
      <c r="R28" s="65"/>
      <c r="S28" s="139"/>
      <c r="T28" s="139"/>
      <c r="U28" s="140"/>
      <c r="V28" s="141"/>
      <c r="X28" s="142">
        <f t="shared" si="3"/>
        <v>43320</v>
      </c>
    </row>
    <row r="29" spans="1:24" ht="80" customHeight="1" x14ac:dyDescent="0.15">
      <c r="A29" s="64">
        <f t="shared" si="2"/>
        <v>24</v>
      </c>
      <c r="B29" s="157"/>
      <c r="C29" s="264"/>
      <c r="D29" s="269"/>
      <c r="E29" s="179" t="s">
        <v>162</v>
      </c>
      <c r="F29" s="168" t="s">
        <v>328</v>
      </c>
      <c r="G29" s="220" t="s">
        <v>230</v>
      </c>
      <c r="H29" s="221"/>
      <c r="I29" s="221"/>
      <c r="J29" s="221"/>
      <c r="K29" s="222"/>
      <c r="L29" s="244" t="s">
        <v>204</v>
      </c>
      <c r="M29" s="245"/>
      <c r="N29" s="246"/>
      <c r="O29" s="160">
        <v>43320</v>
      </c>
      <c r="P29" s="139" t="s">
        <v>360</v>
      </c>
      <c r="Q29" s="139" t="s">
        <v>122</v>
      </c>
      <c r="R29" s="65"/>
      <c r="S29" s="139"/>
      <c r="T29" s="139"/>
      <c r="U29" s="140"/>
      <c r="V29" s="141"/>
      <c r="X29" s="142">
        <f t="shared" si="3"/>
        <v>43320</v>
      </c>
    </row>
    <row r="30" spans="1:24" ht="80" customHeight="1" x14ac:dyDescent="0.15">
      <c r="A30" s="64">
        <f t="shared" si="2"/>
        <v>25</v>
      </c>
      <c r="B30" s="157"/>
      <c r="C30" s="264"/>
      <c r="D30" s="269"/>
      <c r="E30" s="179" t="s">
        <v>169</v>
      </c>
      <c r="F30" s="168"/>
      <c r="G30" s="220" t="s">
        <v>221</v>
      </c>
      <c r="H30" s="221"/>
      <c r="I30" s="221"/>
      <c r="J30" s="221"/>
      <c r="K30" s="222"/>
      <c r="L30" s="244" t="s">
        <v>205</v>
      </c>
      <c r="M30" s="245" t="s">
        <v>163</v>
      </c>
      <c r="N30" s="246" t="s">
        <v>163</v>
      </c>
      <c r="O30" s="160">
        <v>43320</v>
      </c>
      <c r="P30" s="139" t="s">
        <v>360</v>
      </c>
      <c r="Q30" s="139" t="s">
        <v>122</v>
      </c>
      <c r="R30" s="65"/>
      <c r="S30" s="139"/>
      <c r="T30" s="139"/>
      <c r="U30" s="140"/>
      <c r="V30" s="141"/>
      <c r="X30" s="142">
        <f t="shared" si="3"/>
        <v>43320</v>
      </c>
    </row>
    <row r="31" spans="1:24" ht="78" customHeight="1" x14ac:dyDescent="0.15">
      <c r="A31" s="64">
        <f t="shared" si="2"/>
        <v>26</v>
      </c>
      <c r="B31" s="157"/>
      <c r="C31" s="264"/>
      <c r="D31" s="269"/>
      <c r="E31" s="179" t="s">
        <v>170</v>
      </c>
      <c r="F31" s="168" t="s">
        <v>329</v>
      </c>
      <c r="G31" s="220" t="s">
        <v>233</v>
      </c>
      <c r="H31" s="221"/>
      <c r="I31" s="221"/>
      <c r="J31" s="221"/>
      <c r="K31" s="222"/>
      <c r="L31" s="257" t="s">
        <v>222</v>
      </c>
      <c r="M31" s="258" t="s">
        <v>164</v>
      </c>
      <c r="N31" s="259" t="s">
        <v>164</v>
      </c>
      <c r="O31" s="160">
        <v>43320</v>
      </c>
      <c r="P31" s="139" t="s">
        <v>360</v>
      </c>
      <c r="Q31" s="139" t="s">
        <v>122</v>
      </c>
      <c r="R31" s="65"/>
      <c r="S31" s="139"/>
      <c r="T31" s="139"/>
      <c r="U31" s="140"/>
      <c r="V31" s="141"/>
      <c r="X31" s="142">
        <f t="shared" si="3"/>
        <v>43320</v>
      </c>
    </row>
    <row r="32" spans="1:24" ht="78" customHeight="1" x14ac:dyDescent="0.15">
      <c r="A32" s="64">
        <f t="shared" si="2"/>
        <v>27</v>
      </c>
      <c r="B32" s="157"/>
      <c r="C32" s="264"/>
      <c r="D32" s="269"/>
      <c r="E32" s="179"/>
      <c r="F32" s="168" t="s">
        <v>330</v>
      </c>
      <c r="G32" s="220" t="s">
        <v>232</v>
      </c>
      <c r="H32" s="221"/>
      <c r="I32" s="221"/>
      <c r="J32" s="221"/>
      <c r="K32" s="222"/>
      <c r="L32" s="257" t="s">
        <v>223</v>
      </c>
      <c r="M32" s="258" t="s">
        <v>164</v>
      </c>
      <c r="N32" s="259" t="s">
        <v>164</v>
      </c>
      <c r="O32" s="160">
        <v>43320</v>
      </c>
      <c r="P32" s="139" t="s">
        <v>360</v>
      </c>
      <c r="Q32" s="139" t="s">
        <v>122</v>
      </c>
      <c r="R32" s="65"/>
      <c r="S32" s="139"/>
      <c r="T32" s="139"/>
      <c r="U32" s="140"/>
      <c r="V32" s="141"/>
      <c r="X32" s="142">
        <f t="shared" si="3"/>
        <v>43320</v>
      </c>
    </row>
    <row r="33" spans="1:24" ht="102" customHeight="1" x14ac:dyDescent="0.15">
      <c r="A33" s="64">
        <f t="shared" si="2"/>
        <v>28</v>
      </c>
      <c r="B33" s="157"/>
      <c r="C33" s="264"/>
      <c r="D33" s="269"/>
      <c r="E33" s="179" t="s">
        <v>171</v>
      </c>
      <c r="F33" s="168" t="s">
        <v>327</v>
      </c>
      <c r="G33" s="220" t="s">
        <v>234</v>
      </c>
      <c r="H33" s="221"/>
      <c r="I33" s="221"/>
      <c r="J33" s="221"/>
      <c r="K33" s="222"/>
      <c r="L33" s="244" t="s">
        <v>225</v>
      </c>
      <c r="M33" s="245" t="s">
        <v>165</v>
      </c>
      <c r="N33" s="246" t="s">
        <v>165</v>
      </c>
      <c r="O33" s="160">
        <v>43320</v>
      </c>
      <c r="P33" s="139" t="s">
        <v>360</v>
      </c>
      <c r="Q33" s="139" t="s">
        <v>122</v>
      </c>
      <c r="R33" s="65"/>
      <c r="S33" s="139"/>
      <c r="T33" s="139"/>
      <c r="U33" s="140"/>
      <c r="V33" s="141"/>
      <c r="X33" s="142">
        <f t="shared" si="3"/>
        <v>43320</v>
      </c>
    </row>
    <row r="34" spans="1:24" ht="80" customHeight="1" x14ac:dyDescent="0.15">
      <c r="A34" s="64">
        <f t="shared" si="2"/>
        <v>29</v>
      </c>
      <c r="B34" s="157"/>
      <c r="C34" s="264"/>
      <c r="D34" s="269"/>
      <c r="E34" s="179" t="s">
        <v>172</v>
      </c>
      <c r="F34" s="168" t="s">
        <v>327</v>
      </c>
      <c r="G34" s="220" t="s">
        <v>235</v>
      </c>
      <c r="H34" s="221"/>
      <c r="I34" s="221"/>
      <c r="J34" s="221"/>
      <c r="K34" s="222"/>
      <c r="L34" s="244" t="s">
        <v>206</v>
      </c>
      <c r="M34" s="245" t="s">
        <v>166</v>
      </c>
      <c r="N34" s="246" t="s">
        <v>166</v>
      </c>
      <c r="O34" s="160">
        <v>43320</v>
      </c>
      <c r="P34" s="139" t="s">
        <v>360</v>
      </c>
      <c r="Q34" s="139" t="s">
        <v>122</v>
      </c>
      <c r="R34" s="65"/>
      <c r="S34" s="139"/>
      <c r="T34" s="139"/>
      <c r="U34" s="140"/>
      <c r="V34" s="141"/>
      <c r="X34" s="142">
        <f t="shared" si="3"/>
        <v>43320</v>
      </c>
    </row>
    <row r="35" spans="1:24" ht="80" customHeight="1" x14ac:dyDescent="0.15">
      <c r="A35" s="64">
        <f t="shared" si="2"/>
        <v>30</v>
      </c>
      <c r="B35" s="157"/>
      <c r="C35" s="264"/>
      <c r="D35" s="269"/>
      <c r="E35" s="179" t="s">
        <v>173</v>
      </c>
      <c r="F35" s="168" t="s">
        <v>327</v>
      </c>
      <c r="G35" s="220" t="s">
        <v>254</v>
      </c>
      <c r="H35" s="221"/>
      <c r="I35" s="221"/>
      <c r="J35" s="221"/>
      <c r="K35" s="222"/>
      <c r="L35" s="244" t="s">
        <v>226</v>
      </c>
      <c r="M35" s="245" t="s">
        <v>167</v>
      </c>
      <c r="N35" s="246" t="s">
        <v>167</v>
      </c>
      <c r="O35" s="160">
        <v>43320</v>
      </c>
      <c r="P35" s="139" t="s">
        <v>360</v>
      </c>
      <c r="Q35" s="139" t="s">
        <v>122</v>
      </c>
      <c r="R35" s="65"/>
      <c r="S35" s="139"/>
      <c r="T35" s="139"/>
      <c r="U35" s="140"/>
      <c r="V35" s="141"/>
      <c r="X35" s="142">
        <f t="shared" si="3"/>
        <v>43320</v>
      </c>
    </row>
    <row r="36" spans="1:24" ht="58" customHeight="1" x14ac:dyDescent="0.15">
      <c r="A36" s="64">
        <f t="shared" si="2"/>
        <v>31</v>
      </c>
      <c r="B36" s="157"/>
      <c r="C36" s="264"/>
      <c r="D36" s="269"/>
      <c r="E36" s="179" t="s">
        <v>174</v>
      </c>
      <c r="F36" s="168" t="s">
        <v>331</v>
      </c>
      <c r="G36" s="220" t="s">
        <v>236</v>
      </c>
      <c r="H36" s="221"/>
      <c r="I36" s="221"/>
      <c r="J36" s="221"/>
      <c r="K36" s="222"/>
      <c r="L36" s="244" t="s">
        <v>227</v>
      </c>
      <c r="M36" s="245" t="s">
        <v>168</v>
      </c>
      <c r="N36" s="246" t="s">
        <v>168</v>
      </c>
      <c r="O36" s="160">
        <v>43320</v>
      </c>
      <c r="P36" s="139" t="s">
        <v>360</v>
      </c>
      <c r="Q36" s="139" t="s">
        <v>122</v>
      </c>
      <c r="R36" s="65"/>
      <c r="S36" s="139"/>
      <c r="T36" s="139"/>
      <c r="U36" s="140"/>
      <c r="V36" s="141"/>
      <c r="X36" s="142">
        <f t="shared" si="3"/>
        <v>43320</v>
      </c>
    </row>
    <row r="37" spans="1:24" ht="58" customHeight="1" x14ac:dyDescent="0.15">
      <c r="A37" s="64">
        <f t="shared" si="2"/>
        <v>32</v>
      </c>
      <c r="B37" s="157"/>
      <c r="C37" s="272"/>
      <c r="D37" s="270"/>
      <c r="E37" s="167"/>
      <c r="F37" s="168"/>
      <c r="G37" s="220" t="s">
        <v>255</v>
      </c>
      <c r="H37" s="221"/>
      <c r="I37" s="221"/>
      <c r="J37" s="221"/>
      <c r="K37" s="222"/>
      <c r="L37" s="244" t="s">
        <v>228</v>
      </c>
      <c r="M37" s="245" t="s">
        <v>168</v>
      </c>
      <c r="N37" s="246" t="s">
        <v>168</v>
      </c>
      <c r="O37" s="160">
        <v>43320</v>
      </c>
      <c r="P37" s="139" t="s">
        <v>360</v>
      </c>
      <c r="Q37" s="139" t="s">
        <v>122</v>
      </c>
      <c r="R37" s="65"/>
      <c r="S37" s="139"/>
      <c r="T37" s="139"/>
      <c r="U37" s="140"/>
      <c r="V37" s="141"/>
      <c r="X37" s="142">
        <f t="shared" si="3"/>
        <v>43320</v>
      </c>
    </row>
    <row r="38" spans="1:24" ht="87" customHeight="1" x14ac:dyDescent="0.15">
      <c r="A38" s="64">
        <f t="shared" si="2"/>
        <v>33</v>
      </c>
      <c r="B38" s="157"/>
      <c r="C38" s="264" t="s">
        <v>175</v>
      </c>
      <c r="D38" s="155" t="s">
        <v>217</v>
      </c>
      <c r="E38" s="167"/>
      <c r="F38" s="168" t="s">
        <v>332</v>
      </c>
      <c r="G38" s="220" t="s">
        <v>229</v>
      </c>
      <c r="H38" s="221"/>
      <c r="I38" s="221"/>
      <c r="J38" s="221"/>
      <c r="K38" s="222"/>
      <c r="L38" s="260" t="s">
        <v>159</v>
      </c>
      <c r="M38" s="261"/>
      <c r="N38" s="262"/>
      <c r="O38" s="160">
        <v>43320</v>
      </c>
      <c r="P38" s="139"/>
      <c r="Q38" s="139" t="s">
        <v>122</v>
      </c>
      <c r="R38" s="65"/>
      <c r="S38" s="139"/>
      <c r="T38" s="139"/>
      <c r="U38" s="140"/>
      <c r="V38" s="141"/>
      <c r="X38" s="142" t="str">
        <f t="shared" si="3"/>
        <v/>
      </c>
    </row>
    <row r="39" spans="1:24" ht="80" customHeight="1" x14ac:dyDescent="0.15">
      <c r="A39" s="64">
        <f t="shared" si="2"/>
        <v>34</v>
      </c>
      <c r="B39" s="157"/>
      <c r="C39" s="264"/>
      <c r="D39" s="268" t="s">
        <v>161</v>
      </c>
      <c r="E39" s="167" t="s">
        <v>216</v>
      </c>
      <c r="F39" s="168" t="s">
        <v>332</v>
      </c>
      <c r="G39" s="220" t="s">
        <v>229</v>
      </c>
      <c r="H39" s="221"/>
      <c r="I39" s="221"/>
      <c r="J39" s="221"/>
      <c r="K39" s="222"/>
      <c r="L39" s="244" t="s">
        <v>219</v>
      </c>
      <c r="M39" s="245"/>
      <c r="N39" s="246"/>
      <c r="O39" s="160">
        <v>43320</v>
      </c>
      <c r="P39" s="139" t="s">
        <v>360</v>
      </c>
      <c r="Q39" s="139" t="s">
        <v>122</v>
      </c>
      <c r="R39" s="65"/>
      <c r="S39" s="139"/>
      <c r="T39" s="139"/>
      <c r="U39" s="140"/>
      <c r="V39" s="141"/>
      <c r="X39" s="142">
        <f t="shared" si="3"/>
        <v>43320</v>
      </c>
    </row>
    <row r="40" spans="1:24" ht="80" customHeight="1" x14ac:dyDescent="0.15">
      <c r="A40" s="64">
        <f t="shared" si="2"/>
        <v>35</v>
      </c>
      <c r="B40" s="157"/>
      <c r="C40" s="264"/>
      <c r="D40" s="269"/>
      <c r="E40" s="167" t="s">
        <v>177</v>
      </c>
      <c r="F40" s="168" t="s">
        <v>333</v>
      </c>
      <c r="G40" s="220" t="s">
        <v>241</v>
      </c>
      <c r="H40" s="221"/>
      <c r="I40" s="221"/>
      <c r="J40" s="221"/>
      <c r="K40" s="222"/>
      <c r="L40" s="260" t="s">
        <v>207</v>
      </c>
      <c r="M40" s="261" t="s">
        <v>179</v>
      </c>
      <c r="N40" s="262" t="s">
        <v>179</v>
      </c>
      <c r="O40" s="160">
        <v>43320</v>
      </c>
      <c r="P40" s="139" t="s">
        <v>360</v>
      </c>
      <c r="Q40" s="139" t="s">
        <v>122</v>
      </c>
      <c r="R40" s="65"/>
      <c r="S40" s="139"/>
      <c r="T40" s="139"/>
      <c r="U40" s="140"/>
      <c r="V40" s="141"/>
      <c r="X40" s="142">
        <f t="shared" si="3"/>
        <v>43320</v>
      </c>
    </row>
    <row r="41" spans="1:24" ht="80" customHeight="1" x14ac:dyDescent="0.15">
      <c r="A41" s="64">
        <f t="shared" si="2"/>
        <v>36</v>
      </c>
      <c r="B41" s="157"/>
      <c r="C41" s="264"/>
      <c r="D41" s="269"/>
      <c r="E41" s="167" t="s">
        <v>169</v>
      </c>
      <c r="F41" s="168"/>
      <c r="G41" s="220" t="s">
        <v>221</v>
      </c>
      <c r="H41" s="221"/>
      <c r="I41" s="221"/>
      <c r="J41" s="221"/>
      <c r="K41" s="222"/>
      <c r="L41" s="260" t="s">
        <v>208</v>
      </c>
      <c r="M41" s="261" t="s">
        <v>180</v>
      </c>
      <c r="N41" s="262" t="s">
        <v>180</v>
      </c>
      <c r="O41" s="160">
        <v>43320</v>
      </c>
      <c r="P41" s="139" t="s">
        <v>360</v>
      </c>
      <c r="Q41" s="139" t="s">
        <v>122</v>
      </c>
      <c r="R41" s="65"/>
      <c r="S41" s="139"/>
      <c r="T41" s="139"/>
      <c r="U41" s="140"/>
      <c r="V41" s="141"/>
      <c r="X41" s="142">
        <f t="shared" si="3"/>
        <v>43320</v>
      </c>
    </row>
    <row r="42" spans="1:24" ht="80" customHeight="1" x14ac:dyDescent="0.15">
      <c r="A42" s="64">
        <f t="shared" si="2"/>
        <v>37</v>
      </c>
      <c r="B42" s="157"/>
      <c r="C42" s="264"/>
      <c r="D42" s="269"/>
      <c r="E42" s="167" t="s">
        <v>170</v>
      </c>
      <c r="F42" s="168" t="s">
        <v>334</v>
      </c>
      <c r="G42" s="220" t="s">
        <v>231</v>
      </c>
      <c r="H42" s="221"/>
      <c r="I42" s="221"/>
      <c r="J42" s="221"/>
      <c r="K42" s="222"/>
      <c r="L42" s="257" t="s">
        <v>222</v>
      </c>
      <c r="M42" s="258" t="s">
        <v>164</v>
      </c>
      <c r="N42" s="259" t="s">
        <v>164</v>
      </c>
      <c r="O42" s="160">
        <v>43320</v>
      </c>
      <c r="P42" s="139" t="s">
        <v>360</v>
      </c>
      <c r="Q42" s="139" t="s">
        <v>122</v>
      </c>
      <c r="R42" s="65"/>
      <c r="S42" s="139"/>
      <c r="T42" s="139"/>
      <c r="U42" s="140"/>
      <c r="V42" s="141"/>
      <c r="X42" s="142">
        <f t="shared" si="3"/>
        <v>43320</v>
      </c>
    </row>
    <row r="43" spans="1:24" ht="80" customHeight="1" x14ac:dyDescent="0.15">
      <c r="A43" s="64">
        <f t="shared" si="2"/>
        <v>38</v>
      </c>
      <c r="B43" s="157"/>
      <c r="C43" s="264"/>
      <c r="D43" s="269"/>
      <c r="E43" s="167"/>
      <c r="F43" s="168" t="s">
        <v>335</v>
      </c>
      <c r="G43" s="220" t="s">
        <v>240</v>
      </c>
      <c r="H43" s="221"/>
      <c r="I43" s="221"/>
      <c r="J43" s="221"/>
      <c r="K43" s="222"/>
      <c r="L43" s="257" t="s">
        <v>223</v>
      </c>
      <c r="M43" s="258" t="s">
        <v>164</v>
      </c>
      <c r="N43" s="259" t="s">
        <v>164</v>
      </c>
      <c r="O43" s="160">
        <v>43320</v>
      </c>
      <c r="P43" s="139" t="s">
        <v>360</v>
      </c>
      <c r="Q43" s="139" t="s">
        <v>122</v>
      </c>
      <c r="R43" s="65"/>
      <c r="S43" s="139"/>
      <c r="T43" s="139"/>
      <c r="U43" s="140"/>
      <c r="V43" s="141"/>
      <c r="X43" s="142">
        <f t="shared" si="3"/>
        <v>43320</v>
      </c>
    </row>
    <row r="44" spans="1:24" ht="80" customHeight="1" x14ac:dyDescent="0.15">
      <c r="A44" s="64">
        <f t="shared" si="2"/>
        <v>39</v>
      </c>
      <c r="B44" s="157"/>
      <c r="C44" s="264"/>
      <c r="D44" s="269"/>
      <c r="E44" s="167" t="s">
        <v>171</v>
      </c>
      <c r="F44" s="168" t="s">
        <v>332</v>
      </c>
      <c r="G44" s="220" t="s">
        <v>237</v>
      </c>
      <c r="H44" s="221"/>
      <c r="I44" s="221"/>
      <c r="J44" s="221"/>
      <c r="K44" s="222"/>
      <c r="L44" s="244" t="s">
        <v>225</v>
      </c>
      <c r="M44" s="245" t="s">
        <v>165</v>
      </c>
      <c r="N44" s="246" t="s">
        <v>165</v>
      </c>
      <c r="O44" s="160">
        <v>43320</v>
      </c>
      <c r="P44" s="139" t="s">
        <v>360</v>
      </c>
      <c r="Q44" s="139" t="s">
        <v>122</v>
      </c>
      <c r="R44" s="65"/>
      <c r="S44" s="139"/>
      <c r="T44" s="139"/>
      <c r="U44" s="140"/>
      <c r="V44" s="141"/>
      <c r="X44" s="142">
        <f t="shared" si="3"/>
        <v>43320</v>
      </c>
    </row>
    <row r="45" spans="1:24" ht="80" customHeight="1" x14ac:dyDescent="0.15">
      <c r="A45" s="64">
        <f t="shared" si="2"/>
        <v>40</v>
      </c>
      <c r="B45" s="157"/>
      <c r="C45" s="264"/>
      <c r="D45" s="269"/>
      <c r="E45" s="167" t="s">
        <v>172</v>
      </c>
      <c r="F45" s="168" t="s">
        <v>332</v>
      </c>
      <c r="G45" s="220" t="s">
        <v>238</v>
      </c>
      <c r="H45" s="221"/>
      <c r="I45" s="221"/>
      <c r="J45" s="221"/>
      <c r="K45" s="222"/>
      <c r="L45" s="244" t="s">
        <v>206</v>
      </c>
      <c r="M45" s="245" t="s">
        <v>166</v>
      </c>
      <c r="N45" s="246" t="s">
        <v>166</v>
      </c>
      <c r="O45" s="160">
        <v>43320</v>
      </c>
      <c r="P45" s="139" t="s">
        <v>360</v>
      </c>
      <c r="Q45" s="139" t="s">
        <v>122</v>
      </c>
      <c r="R45" s="65"/>
      <c r="S45" s="139"/>
      <c r="T45" s="139"/>
      <c r="U45" s="140"/>
      <c r="V45" s="141"/>
      <c r="X45" s="142">
        <f t="shared" si="3"/>
        <v>43320</v>
      </c>
    </row>
    <row r="46" spans="1:24" ht="80" customHeight="1" x14ac:dyDescent="0.15">
      <c r="A46" s="64">
        <f t="shared" si="2"/>
        <v>41</v>
      </c>
      <c r="B46" s="157"/>
      <c r="C46" s="264"/>
      <c r="D46" s="269"/>
      <c r="E46" s="167" t="s">
        <v>173</v>
      </c>
      <c r="F46" s="168" t="s">
        <v>332</v>
      </c>
      <c r="G46" s="220" t="s">
        <v>256</v>
      </c>
      <c r="H46" s="221"/>
      <c r="I46" s="221"/>
      <c r="J46" s="221"/>
      <c r="K46" s="222"/>
      <c r="L46" s="244" t="s">
        <v>226</v>
      </c>
      <c r="M46" s="245" t="s">
        <v>167</v>
      </c>
      <c r="N46" s="246" t="s">
        <v>167</v>
      </c>
      <c r="O46" s="160">
        <v>43320</v>
      </c>
      <c r="P46" s="139" t="s">
        <v>360</v>
      </c>
      <c r="Q46" s="139" t="s">
        <v>122</v>
      </c>
      <c r="R46" s="65"/>
      <c r="S46" s="139"/>
      <c r="T46" s="139"/>
      <c r="U46" s="140"/>
      <c r="V46" s="141"/>
      <c r="X46" s="142">
        <f t="shared" si="3"/>
        <v>43320</v>
      </c>
    </row>
    <row r="47" spans="1:24" ht="80" customHeight="1" x14ac:dyDescent="0.15">
      <c r="A47" s="64">
        <f t="shared" si="2"/>
        <v>42</v>
      </c>
      <c r="B47" s="157"/>
      <c r="C47" s="264"/>
      <c r="D47" s="269"/>
      <c r="E47" s="167" t="s">
        <v>176</v>
      </c>
      <c r="F47" s="168" t="s">
        <v>336</v>
      </c>
      <c r="G47" s="220" t="s">
        <v>239</v>
      </c>
      <c r="H47" s="221"/>
      <c r="I47" s="221"/>
      <c r="J47" s="221"/>
      <c r="K47" s="222"/>
      <c r="L47" s="260" t="s">
        <v>242</v>
      </c>
      <c r="M47" s="261" t="s">
        <v>181</v>
      </c>
      <c r="N47" s="262" t="s">
        <v>181</v>
      </c>
      <c r="O47" s="160">
        <v>43320</v>
      </c>
      <c r="P47" s="139" t="s">
        <v>360</v>
      </c>
      <c r="Q47" s="139" t="s">
        <v>122</v>
      </c>
      <c r="R47" s="65"/>
      <c r="S47" s="139"/>
      <c r="T47" s="139"/>
      <c r="U47" s="140"/>
      <c r="V47" s="141"/>
      <c r="X47" s="142">
        <f t="shared" si="3"/>
        <v>43320</v>
      </c>
    </row>
    <row r="48" spans="1:24" ht="80" customHeight="1" x14ac:dyDescent="0.15">
      <c r="A48" s="64">
        <f t="shared" si="2"/>
        <v>43</v>
      </c>
      <c r="B48" s="157"/>
      <c r="C48" s="264"/>
      <c r="D48" s="269"/>
      <c r="E48" s="167"/>
      <c r="F48" s="168"/>
      <c r="G48" s="220" t="s">
        <v>257</v>
      </c>
      <c r="H48" s="221"/>
      <c r="I48" s="221"/>
      <c r="J48" s="221"/>
      <c r="K48" s="222"/>
      <c r="L48" s="260" t="s">
        <v>243</v>
      </c>
      <c r="M48" s="261"/>
      <c r="N48" s="262"/>
      <c r="O48" s="160">
        <v>43320</v>
      </c>
      <c r="P48" s="139" t="s">
        <v>360</v>
      </c>
      <c r="Q48" s="139" t="s">
        <v>122</v>
      </c>
      <c r="R48" s="65"/>
      <c r="S48" s="139"/>
      <c r="T48" s="139"/>
      <c r="U48" s="140"/>
      <c r="V48" s="141"/>
      <c r="X48" s="142">
        <f t="shared" si="3"/>
        <v>43320</v>
      </c>
    </row>
    <row r="49" spans="1:24" ht="80" customHeight="1" x14ac:dyDescent="0.15">
      <c r="A49" s="64">
        <f t="shared" si="2"/>
        <v>44</v>
      </c>
      <c r="B49" s="157"/>
      <c r="C49" s="264"/>
      <c r="D49" s="269"/>
      <c r="E49" s="167"/>
      <c r="F49" s="168"/>
      <c r="G49" s="220" t="s">
        <v>258</v>
      </c>
      <c r="H49" s="221"/>
      <c r="I49" s="221"/>
      <c r="J49" s="221"/>
      <c r="K49" s="222"/>
      <c r="L49" s="260" t="s">
        <v>354</v>
      </c>
      <c r="M49" s="261"/>
      <c r="N49" s="262"/>
      <c r="O49" s="160">
        <v>43320</v>
      </c>
      <c r="P49" s="139" t="s">
        <v>360</v>
      </c>
      <c r="Q49" s="139" t="s">
        <v>122</v>
      </c>
      <c r="R49" s="65"/>
      <c r="S49" s="139"/>
      <c r="T49" s="139"/>
      <c r="U49" s="140"/>
      <c r="V49" s="141"/>
      <c r="X49" s="142">
        <f t="shared" si="3"/>
        <v>43320</v>
      </c>
    </row>
    <row r="50" spans="1:24" ht="80" customHeight="1" x14ac:dyDescent="0.15">
      <c r="A50" s="64">
        <f t="shared" si="2"/>
        <v>45</v>
      </c>
      <c r="B50" s="157"/>
      <c r="C50" s="264"/>
      <c r="D50" s="269"/>
      <c r="E50" s="167" t="s">
        <v>178</v>
      </c>
      <c r="F50" s="168" t="s">
        <v>332</v>
      </c>
      <c r="G50" s="220" t="s">
        <v>245</v>
      </c>
      <c r="H50" s="221"/>
      <c r="I50" s="221"/>
      <c r="J50" s="221"/>
      <c r="K50" s="222"/>
      <c r="L50" s="260" t="s">
        <v>244</v>
      </c>
      <c r="M50" s="261" t="s">
        <v>182</v>
      </c>
      <c r="N50" s="262" t="s">
        <v>182</v>
      </c>
      <c r="O50" s="160">
        <v>43320</v>
      </c>
      <c r="P50" s="139" t="s">
        <v>360</v>
      </c>
      <c r="Q50" s="139" t="s">
        <v>122</v>
      </c>
      <c r="R50" s="65"/>
      <c r="S50" s="139"/>
      <c r="T50" s="139"/>
      <c r="U50" s="140"/>
      <c r="V50" s="141"/>
      <c r="X50" s="142">
        <f t="shared" si="3"/>
        <v>43320</v>
      </c>
    </row>
    <row r="51" spans="1:24" ht="80" customHeight="1" x14ac:dyDescent="0.15">
      <c r="A51" s="64">
        <f t="shared" si="2"/>
        <v>46</v>
      </c>
      <c r="B51" s="157"/>
      <c r="C51" s="264"/>
      <c r="D51" s="269"/>
      <c r="E51" s="167" t="s">
        <v>174</v>
      </c>
      <c r="F51" s="168" t="s">
        <v>337</v>
      </c>
      <c r="G51" s="220" t="s">
        <v>246</v>
      </c>
      <c r="H51" s="221"/>
      <c r="I51" s="221"/>
      <c r="J51" s="221"/>
      <c r="K51" s="222"/>
      <c r="L51" s="244" t="s">
        <v>355</v>
      </c>
      <c r="M51" s="245" t="s">
        <v>168</v>
      </c>
      <c r="N51" s="246" t="s">
        <v>168</v>
      </c>
      <c r="O51" s="160">
        <v>43320</v>
      </c>
      <c r="P51" s="139" t="s">
        <v>360</v>
      </c>
      <c r="Q51" s="139" t="s">
        <v>122</v>
      </c>
      <c r="R51" s="65"/>
      <c r="S51" s="139"/>
      <c r="T51" s="139"/>
      <c r="U51" s="140"/>
      <c r="V51" s="141"/>
      <c r="X51" s="142">
        <f t="shared" si="3"/>
        <v>43320</v>
      </c>
    </row>
    <row r="52" spans="1:24" ht="80" customHeight="1" x14ac:dyDescent="0.15">
      <c r="A52" s="64">
        <f t="shared" si="2"/>
        <v>47</v>
      </c>
      <c r="B52" s="157"/>
      <c r="C52" s="264"/>
      <c r="D52" s="270"/>
      <c r="E52" s="167"/>
      <c r="F52" s="168"/>
      <c r="G52" s="220" t="s">
        <v>259</v>
      </c>
      <c r="H52" s="221"/>
      <c r="I52" s="221"/>
      <c r="J52" s="221"/>
      <c r="K52" s="222"/>
      <c r="L52" s="244" t="s">
        <v>228</v>
      </c>
      <c r="M52" s="245" t="s">
        <v>168</v>
      </c>
      <c r="N52" s="246" t="s">
        <v>168</v>
      </c>
      <c r="O52" s="160">
        <v>43320</v>
      </c>
      <c r="P52" s="139" t="s">
        <v>360</v>
      </c>
      <c r="Q52" s="139" t="s">
        <v>122</v>
      </c>
      <c r="R52" s="65"/>
      <c r="S52" s="139"/>
      <c r="T52" s="139"/>
      <c r="U52" s="140"/>
      <c r="V52" s="141"/>
      <c r="X52" s="142">
        <f t="shared" si="3"/>
        <v>43320</v>
      </c>
    </row>
    <row r="53" spans="1:24" ht="80" customHeight="1" x14ac:dyDescent="0.15">
      <c r="A53" s="64">
        <f t="shared" si="2"/>
        <v>48</v>
      </c>
      <c r="B53" s="157"/>
      <c r="C53" s="163" t="s">
        <v>183</v>
      </c>
      <c r="D53" s="155" t="s">
        <v>184</v>
      </c>
      <c r="E53" s="165" t="s">
        <v>158</v>
      </c>
      <c r="F53" s="168"/>
      <c r="G53" s="220" t="s">
        <v>263</v>
      </c>
      <c r="H53" s="221"/>
      <c r="I53" s="221"/>
      <c r="J53" s="221"/>
      <c r="K53" s="222"/>
      <c r="L53" s="260" t="s">
        <v>209</v>
      </c>
      <c r="M53" s="261"/>
      <c r="N53" s="262"/>
      <c r="O53" s="160">
        <v>43320</v>
      </c>
      <c r="P53" s="139" t="s">
        <v>360</v>
      </c>
      <c r="Q53" s="139" t="s">
        <v>122</v>
      </c>
      <c r="R53" s="65"/>
      <c r="S53" s="139"/>
      <c r="T53" s="139"/>
      <c r="U53" s="140"/>
      <c r="V53" s="141"/>
      <c r="X53" s="142">
        <f t="shared" si="3"/>
        <v>43320</v>
      </c>
    </row>
    <row r="54" spans="1:24" ht="80" customHeight="1" x14ac:dyDescent="0.15">
      <c r="A54" s="64">
        <f t="shared" si="2"/>
        <v>49</v>
      </c>
      <c r="B54" s="157"/>
      <c r="C54" s="163"/>
      <c r="D54" s="180"/>
      <c r="E54" s="165" t="s">
        <v>188</v>
      </c>
      <c r="F54" s="168"/>
      <c r="G54" s="220" t="s">
        <v>264</v>
      </c>
      <c r="H54" s="221"/>
      <c r="I54" s="221"/>
      <c r="J54" s="221"/>
      <c r="K54" s="222"/>
      <c r="L54" s="260" t="s">
        <v>210</v>
      </c>
      <c r="M54" s="261" t="s">
        <v>189</v>
      </c>
      <c r="N54" s="262" t="s">
        <v>189</v>
      </c>
      <c r="O54" s="160">
        <v>43320</v>
      </c>
      <c r="P54" s="139" t="s">
        <v>360</v>
      </c>
      <c r="Q54" s="139" t="s">
        <v>122</v>
      </c>
      <c r="R54" s="65"/>
      <c r="S54" s="139"/>
      <c r="T54" s="139"/>
      <c r="U54" s="140"/>
      <c r="V54" s="141"/>
      <c r="X54" s="142">
        <f t="shared" si="3"/>
        <v>43320</v>
      </c>
    </row>
    <row r="55" spans="1:24" ht="80" customHeight="1" x14ac:dyDescent="0.15">
      <c r="A55" s="64">
        <f t="shared" si="2"/>
        <v>50</v>
      </c>
      <c r="B55" s="157"/>
      <c r="C55" s="163"/>
      <c r="D55" s="271" t="s">
        <v>185</v>
      </c>
      <c r="E55" s="165" t="s">
        <v>158</v>
      </c>
      <c r="F55" s="168"/>
      <c r="G55" s="220" t="s">
        <v>265</v>
      </c>
      <c r="H55" s="221"/>
      <c r="I55" s="221"/>
      <c r="J55" s="221"/>
      <c r="K55" s="222"/>
      <c r="L55" s="260" t="s">
        <v>211</v>
      </c>
      <c r="M55" s="261" t="s">
        <v>190</v>
      </c>
      <c r="N55" s="262" t="s">
        <v>190</v>
      </c>
      <c r="O55" s="160">
        <v>43320</v>
      </c>
      <c r="P55" s="139" t="s">
        <v>360</v>
      </c>
      <c r="Q55" s="139" t="s">
        <v>122</v>
      </c>
      <c r="R55" s="65"/>
      <c r="S55" s="139"/>
      <c r="T55" s="139"/>
      <c r="U55" s="140"/>
      <c r="V55" s="141"/>
      <c r="X55" s="142">
        <f t="shared" si="3"/>
        <v>43320</v>
      </c>
    </row>
    <row r="56" spans="1:24" ht="80" customHeight="1" x14ac:dyDescent="0.15">
      <c r="A56" s="64">
        <f t="shared" si="2"/>
        <v>51</v>
      </c>
      <c r="B56" s="157"/>
      <c r="C56" s="163"/>
      <c r="D56" s="264"/>
      <c r="E56" s="263" t="s">
        <v>188</v>
      </c>
      <c r="F56" s="168"/>
      <c r="G56" s="220" t="s">
        <v>268</v>
      </c>
      <c r="H56" s="221"/>
      <c r="I56" s="221"/>
      <c r="J56" s="221"/>
      <c r="K56" s="222"/>
      <c r="L56" s="260" t="s">
        <v>266</v>
      </c>
      <c r="M56" s="261" t="s">
        <v>191</v>
      </c>
      <c r="N56" s="262" t="s">
        <v>191</v>
      </c>
      <c r="O56" s="160">
        <v>43320</v>
      </c>
      <c r="P56" s="139" t="s">
        <v>360</v>
      </c>
      <c r="Q56" s="139" t="s">
        <v>122</v>
      </c>
      <c r="R56" s="65"/>
      <c r="S56" s="139"/>
      <c r="T56" s="139"/>
      <c r="U56" s="140"/>
      <c r="V56" s="141"/>
      <c r="X56" s="142">
        <f t="shared" si="3"/>
        <v>43320</v>
      </c>
    </row>
    <row r="57" spans="1:24" ht="80" customHeight="1" x14ac:dyDescent="0.15">
      <c r="A57" s="64">
        <f t="shared" si="2"/>
        <v>52</v>
      </c>
      <c r="B57" s="157"/>
      <c r="C57" s="163"/>
      <c r="D57" s="272"/>
      <c r="E57" s="265"/>
      <c r="F57" s="168"/>
      <c r="G57" s="220" t="s">
        <v>269</v>
      </c>
      <c r="H57" s="221"/>
      <c r="I57" s="221"/>
      <c r="J57" s="221"/>
      <c r="K57" s="222"/>
      <c r="L57" s="260" t="s">
        <v>267</v>
      </c>
      <c r="M57" s="261" t="s">
        <v>191</v>
      </c>
      <c r="N57" s="262" t="s">
        <v>191</v>
      </c>
      <c r="O57" s="160">
        <v>43320</v>
      </c>
      <c r="P57" s="139" t="s">
        <v>360</v>
      </c>
      <c r="Q57" s="139" t="s">
        <v>122</v>
      </c>
      <c r="R57" s="65"/>
      <c r="S57" s="139"/>
      <c r="T57" s="139"/>
      <c r="U57" s="140"/>
      <c r="V57" s="141"/>
      <c r="X57" s="142">
        <f t="shared" si="3"/>
        <v>43320</v>
      </c>
    </row>
    <row r="58" spans="1:24" ht="80" customHeight="1" x14ac:dyDescent="0.15">
      <c r="A58" s="64">
        <f t="shared" si="2"/>
        <v>53</v>
      </c>
      <c r="B58" s="157"/>
      <c r="C58" s="163"/>
      <c r="D58" s="155" t="s">
        <v>186</v>
      </c>
      <c r="E58" s="165" t="s">
        <v>158</v>
      </c>
      <c r="F58" s="168"/>
      <c r="G58" s="220" t="s">
        <v>270</v>
      </c>
      <c r="H58" s="221"/>
      <c r="I58" s="221"/>
      <c r="J58" s="221"/>
      <c r="K58" s="222"/>
      <c r="L58" s="260" t="s">
        <v>195</v>
      </c>
      <c r="M58" s="261" t="s">
        <v>192</v>
      </c>
      <c r="N58" s="262" t="s">
        <v>192</v>
      </c>
      <c r="O58" s="160">
        <v>43320</v>
      </c>
      <c r="P58" s="139" t="s">
        <v>360</v>
      </c>
      <c r="Q58" s="139" t="s">
        <v>122</v>
      </c>
      <c r="R58" s="65"/>
      <c r="S58" s="139"/>
      <c r="T58" s="139"/>
      <c r="U58" s="140"/>
      <c r="V58" s="141"/>
      <c r="X58" s="142">
        <f t="shared" si="3"/>
        <v>43320</v>
      </c>
    </row>
    <row r="59" spans="1:24" ht="80" customHeight="1" x14ac:dyDescent="0.15">
      <c r="A59" s="64">
        <f t="shared" si="2"/>
        <v>54</v>
      </c>
      <c r="B59" s="157"/>
      <c r="C59" s="163"/>
      <c r="D59" s="180"/>
      <c r="E59" s="165" t="s">
        <v>188</v>
      </c>
      <c r="F59" s="168"/>
      <c r="G59" s="220" t="s">
        <v>271</v>
      </c>
      <c r="H59" s="221"/>
      <c r="I59" s="221"/>
      <c r="J59" s="221"/>
      <c r="K59" s="222"/>
      <c r="L59" s="260" t="s">
        <v>212</v>
      </c>
      <c r="M59" s="261" t="s">
        <v>193</v>
      </c>
      <c r="N59" s="262" t="s">
        <v>193</v>
      </c>
      <c r="O59" s="160">
        <v>43320</v>
      </c>
      <c r="P59" s="139" t="s">
        <v>360</v>
      </c>
      <c r="Q59" s="139" t="s">
        <v>122</v>
      </c>
      <c r="R59" s="65"/>
      <c r="S59" s="139"/>
      <c r="T59" s="139"/>
      <c r="U59" s="140"/>
      <c r="V59" s="141"/>
      <c r="X59" s="142">
        <f t="shared" si="3"/>
        <v>43320</v>
      </c>
    </row>
    <row r="60" spans="1:24" ht="80" customHeight="1" x14ac:dyDescent="0.15">
      <c r="A60" s="64">
        <f t="shared" si="2"/>
        <v>55</v>
      </c>
      <c r="B60" s="157"/>
      <c r="C60" s="163"/>
      <c r="D60" s="155" t="s">
        <v>187</v>
      </c>
      <c r="E60" s="165" t="s">
        <v>158</v>
      </c>
      <c r="F60" s="168"/>
      <c r="G60" s="220" t="s">
        <v>261</v>
      </c>
      <c r="H60" s="221"/>
      <c r="I60" s="221"/>
      <c r="J60" s="221"/>
      <c r="K60" s="222"/>
      <c r="L60" s="260" t="s">
        <v>252</v>
      </c>
      <c r="M60" s="261"/>
      <c r="N60" s="262"/>
      <c r="O60" s="160">
        <v>43320</v>
      </c>
      <c r="P60" s="139" t="s">
        <v>360</v>
      </c>
      <c r="Q60" s="139" t="s">
        <v>122</v>
      </c>
      <c r="R60" s="65"/>
      <c r="S60" s="139"/>
      <c r="T60" s="139"/>
      <c r="U60" s="140"/>
      <c r="V60" s="141"/>
      <c r="X60" s="142">
        <f t="shared" si="3"/>
        <v>43320</v>
      </c>
    </row>
    <row r="61" spans="1:24" ht="80" customHeight="1" x14ac:dyDescent="0.15">
      <c r="A61" s="64">
        <f t="shared" si="2"/>
        <v>56</v>
      </c>
      <c r="B61" s="157"/>
      <c r="C61" s="163"/>
      <c r="D61" s="180"/>
      <c r="E61" s="165" t="s">
        <v>188</v>
      </c>
      <c r="F61" s="168"/>
      <c r="G61" s="220" t="s">
        <v>253</v>
      </c>
      <c r="H61" s="221"/>
      <c r="I61" s="221"/>
      <c r="J61" s="221"/>
      <c r="K61" s="222"/>
      <c r="L61" s="260" t="s">
        <v>213</v>
      </c>
      <c r="M61" s="261" t="s">
        <v>194</v>
      </c>
      <c r="N61" s="262" t="s">
        <v>194</v>
      </c>
      <c r="O61" s="160">
        <v>43320</v>
      </c>
      <c r="P61" s="139" t="s">
        <v>360</v>
      </c>
      <c r="Q61" s="139" t="s">
        <v>122</v>
      </c>
      <c r="R61" s="65"/>
      <c r="S61" s="139"/>
      <c r="T61" s="139"/>
      <c r="U61" s="140"/>
      <c r="V61" s="141"/>
      <c r="X61" s="142">
        <f t="shared" si="3"/>
        <v>43320</v>
      </c>
    </row>
    <row r="62" spans="1:24" ht="80" customHeight="1" x14ac:dyDescent="0.15">
      <c r="A62" s="64">
        <f t="shared" si="2"/>
        <v>57</v>
      </c>
      <c r="B62" s="157"/>
      <c r="C62" s="163"/>
      <c r="D62" s="155" t="s">
        <v>247</v>
      </c>
      <c r="E62" s="165" t="s">
        <v>248</v>
      </c>
      <c r="F62" s="115" t="s">
        <v>342</v>
      </c>
      <c r="G62" s="220" t="s">
        <v>260</v>
      </c>
      <c r="H62" s="221"/>
      <c r="I62" s="221"/>
      <c r="J62" s="221"/>
      <c r="K62" s="222"/>
      <c r="L62" s="260" t="s">
        <v>250</v>
      </c>
      <c r="M62" s="261"/>
      <c r="N62" s="262"/>
      <c r="O62" s="160">
        <v>43320</v>
      </c>
      <c r="P62" s="139" t="s">
        <v>360</v>
      </c>
      <c r="Q62" s="139" t="s">
        <v>122</v>
      </c>
      <c r="R62" s="65"/>
      <c r="S62" s="139"/>
      <c r="T62" s="139"/>
      <c r="U62" s="140"/>
      <c r="V62" s="141"/>
      <c r="X62" s="142">
        <f t="shared" si="3"/>
        <v>43320</v>
      </c>
    </row>
    <row r="63" spans="1:24" ht="80" customHeight="1" x14ac:dyDescent="0.15">
      <c r="A63" s="64">
        <f t="shared" si="2"/>
        <v>58</v>
      </c>
      <c r="B63" s="157"/>
      <c r="C63" s="180"/>
      <c r="D63" s="180"/>
      <c r="E63" s="182" t="s">
        <v>249</v>
      </c>
      <c r="F63" s="168"/>
      <c r="G63" s="220" t="s">
        <v>262</v>
      </c>
      <c r="H63" s="221"/>
      <c r="I63" s="221"/>
      <c r="J63" s="221"/>
      <c r="K63" s="222"/>
      <c r="L63" s="260" t="s">
        <v>251</v>
      </c>
      <c r="M63" s="261" t="s">
        <v>189</v>
      </c>
      <c r="N63" s="262" t="s">
        <v>189</v>
      </c>
      <c r="O63" s="160">
        <v>43320</v>
      </c>
      <c r="P63" s="139" t="s">
        <v>360</v>
      </c>
      <c r="Q63" s="139" t="s">
        <v>122</v>
      </c>
      <c r="R63" s="65"/>
      <c r="S63" s="139"/>
      <c r="T63" s="139"/>
      <c r="U63" s="140"/>
      <c r="V63" s="141"/>
      <c r="X63" s="142">
        <f t="shared" si="3"/>
        <v>43320</v>
      </c>
    </row>
    <row r="64" spans="1:24" ht="80" customHeight="1" x14ac:dyDescent="0.15">
      <c r="A64" s="64">
        <f t="shared" si="2"/>
        <v>59</v>
      </c>
      <c r="B64" s="157"/>
      <c r="C64" s="164" t="s">
        <v>196</v>
      </c>
      <c r="D64" s="162" t="s">
        <v>197</v>
      </c>
      <c r="E64" s="167" t="s">
        <v>198</v>
      </c>
      <c r="F64" s="168" t="s">
        <v>338</v>
      </c>
      <c r="G64" s="220" t="s">
        <v>272</v>
      </c>
      <c r="H64" s="221"/>
      <c r="I64" s="221"/>
      <c r="J64" s="221"/>
      <c r="K64" s="222"/>
      <c r="L64" s="260" t="s">
        <v>275</v>
      </c>
      <c r="M64" s="261"/>
      <c r="N64" s="262"/>
      <c r="O64" s="160">
        <v>43320</v>
      </c>
      <c r="P64" s="139" t="s">
        <v>360</v>
      </c>
      <c r="Q64" s="139" t="s">
        <v>122</v>
      </c>
      <c r="R64" s="65"/>
      <c r="S64" s="139"/>
      <c r="T64" s="139"/>
      <c r="U64" s="140"/>
      <c r="V64" s="141"/>
      <c r="X64" s="142">
        <f t="shared" si="3"/>
        <v>43320</v>
      </c>
    </row>
    <row r="65" spans="1:24" ht="80" customHeight="1" x14ac:dyDescent="0.15">
      <c r="A65" s="64">
        <f t="shared" si="2"/>
        <v>60</v>
      </c>
      <c r="B65" s="157"/>
      <c r="C65" s="164"/>
      <c r="D65" s="162"/>
      <c r="E65" s="167" t="s">
        <v>199</v>
      </c>
      <c r="F65" s="168"/>
      <c r="G65" s="220" t="s">
        <v>273</v>
      </c>
      <c r="H65" s="221"/>
      <c r="I65" s="221"/>
      <c r="J65" s="221"/>
      <c r="K65" s="222"/>
      <c r="L65" s="260" t="s">
        <v>274</v>
      </c>
      <c r="M65" s="261"/>
      <c r="N65" s="262"/>
      <c r="O65" s="160">
        <v>43320</v>
      </c>
      <c r="P65" s="139"/>
      <c r="Q65" s="139" t="s">
        <v>122</v>
      </c>
      <c r="R65" s="65"/>
      <c r="S65" s="139"/>
      <c r="T65" s="139"/>
      <c r="U65" s="140"/>
      <c r="V65" s="141"/>
      <c r="X65" s="142" t="str">
        <f t="shared" si="3"/>
        <v/>
      </c>
    </row>
    <row r="66" spans="1:24" ht="80" customHeight="1" x14ac:dyDescent="0.15">
      <c r="A66" s="64">
        <f t="shared" si="2"/>
        <v>61</v>
      </c>
      <c r="B66" s="157"/>
      <c r="C66" s="164"/>
      <c r="D66" s="156" t="s">
        <v>200</v>
      </c>
      <c r="E66" s="167" t="s">
        <v>201</v>
      </c>
      <c r="F66" s="168" t="s">
        <v>338</v>
      </c>
      <c r="G66" s="220" t="s">
        <v>276</v>
      </c>
      <c r="H66" s="221"/>
      <c r="I66" s="221"/>
      <c r="J66" s="221"/>
      <c r="K66" s="222"/>
      <c r="L66" s="260" t="s">
        <v>275</v>
      </c>
      <c r="M66" s="261"/>
      <c r="N66" s="262"/>
      <c r="O66" s="160">
        <v>43320</v>
      </c>
      <c r="P66" s="139" t="s">
        <v>360</v>
      </c>
      <c r="Q66" s="139" t="s">
        <v>122</v>
      </c>
      <c r="R66" s="65"/>
      <c r="S66" s="139"/>
      <c r="T66" s="139"/>
      <c r="U66" s="140"/>
      <c r="V66" s="141"/>
      <c r="X66" s="142">
        <f t="shared" si="3"/>
        <v>43320</v>
      </c>
    </row>
    <row r="67" spans="1:24" ht="80" customHeight="1" x14ac:dyDescent="0.15">
      <c r="A67" s="64">
        <f t="shared" si="2"/>
        <v>62</v>
      </c>
      <c r="B67" s="157"/>
      <c r="C67" s="164"/>
      <c r="D67" s="162"/>
      <c r="E67" s="167" t="s">
        <v>198</v>
      </c>
      <c r="F67" s="168" t="s">
        <v>338</v>
      </c>
      <c r="G67" s="220" t="s">
        <v>277</v>
      </c>
      <c r="H67" s="221"/>
      <c r="I67" s="221"/>
      <c r="J67" s="221"/>
      <c r="K67" s="222"/>
      <c r="L67" s="260" t="s">
        <v>278</v>
      </c>
      <c r="M67" s="261"/>
      <c r="N67" s="262"/>
      <c r="O67" s="160">
        <v>43320</v>
      </c>
      <c r="P67" s="139" t="s">
        <v>360</v>
      </c>
      <c r="Q67" s="139" t="s">
        <v>122</v>
      </c>
      <c r="R67" s="65"/>
      <c r="S67" s="139"/>
      <c r="T67" s="139"/>
      <c r="U67" s="140"/>
      <c r="V67" s="141"/>
      <c r="X67" s="142">
        <f t="shared" si="3"/>
        <v>43320</v>
      </c>
    </row>
    <row r="68" spans="1:24" ht="80" customHeight="1" x14ac:dyDescent="0.15">
      <c r="A68" s="64">
        <f t="shared" si="2"/>
        <v>63</v>
      </c>
      <c r="B68" s="157"/>
      <c r="C68" s="164"/>
      <c r="D68" s="162"/>
      <c r="E68" s="167" t="s">
        <v>199</v>
      </c>
      <c r="F68" s="168" t="s">
        <v>338</v>
      </c>
      <c r="G68" s="220" t="s">
        <v>279</v>
      </c>
      <c r="H68" s="221"/>
      <c r="I68" s="221"/>
      <c r="J68" s="221"/>
      <c r="K68" s="222"/>
      <c r="L68" s="260" t="s">
        <v>280</v>
      </c>
      <c r="M68" s="261"/>
      <c r="N68" s="262"/>
      <c r="O68" s="160">
        <v>43320</v>
      </c>
      <c r="P68" s="139" t="s">
        <v>360</v>
      </c>
      <c r="Q68" s="139" t="s">
        <v>122</v>
      </c>
      <c r="R68" s="65"/>
      <c r="S68" s="139"/>
      <c r="T68" s="139"/>
      <c r="U68" s="140"/>
      <c r="V68" s="141"/>
      <c r="X68" s="142">
        <f t="shared" si="3"/>
        <v>43320</v>
      </c>
    </row>
    <row r="69" spans="1:24" ht="80" customHeight="1" x14ac:dyDescent="0.15">
      <c r="A69" s="64">
        <f t="shared" si="2"/>
        <v>64</v>
      </c>
      <c r="B69" s="157"/>
      <c r="C69" s="164"/>
      <c r="D69" s="181"/>
      <c r="E69" s="167" t="s">
        <v>202</v>
      </c>
      <c r="F69" s="168" t="s">
        <v>338</v>
      </c>
      <c r="G69" s="220" t="s">
        <v>281</v>
      </c>
      <c r="H69" s="221"/>
      <c r="I69" s="221"/>
      <c r="J69" s="221"/>
      <c r="K69" s="222"/>
      <c r="L69" s="260" t="s">
        <v>278</v>
      </c>
      <c r="M69" s="261"/>
      <c r="N69" s="262"/>
      <c r="O69" s="160">
        <v>43320</v>
      </c>
      <c r="P69" s="139" t="s">
        <v>360</v>
      </c>
      <c r="Q69" s="139" t="s">
        <v>122</v>
      </c>
      <c r="R69" s="65"/>
      <c r="S69" s="139"/>
      <c r="T69" s="139"/>
      <c r="U69" s="140"/>
      <c r="V69" s="141"/>
      <c r="X69" s="142">
        <f t="shared" si="3"/>
        <v>43320</v>
      </c>
    </row>
    <row r="70" spans="1:24" ht="80" customHeight="1" x14ac:dyDescent="0.15">
      <c r="A70" s="64">
        <f t="shared" si="2"/>
        <v>65</v>
      </c>
      <c r="B70" s="157"/>
      <c r="C70" s="164"/>
      <c r="D70" s="156" t="s">
        <v>203</v>
      </c>
      <c r="E70" s="167" t="s">
        <v>201</v>
      </c>
      <c r="F70" s="168" t="s">
        <v>338</v>
      </c>
      <c r="G70" s="220" t="s">
        <v>282</v>
      </c>
      <c r="H70" s="221"/>
      <c r="I70" s="221"/>
      <c r="J70" s="221"/>
      <c r="K70" s="222"/>
      <c r="L70" s="260" t="s">
        <v>274</v>
      </c>
      <c r="M70" s="261"/>
      <c r="N70" s="262"/>
      <c r="O70" s="160">
        <v>43320</v>
      </c>
      <c r="P70" s="139" t="s">
        <v>360</v>
      </c>
      <c r="Q70" s="139" t="s">
        <v>122</v>
      </c>
      <c r="R70" s="65"/>
      <c r="S70" s="139"/>
      <c r="T70" s="139"/>
      <c r="U70" s="140"/>
      <c r="V70" s="141"/>
      <c r="X70" s="142">
        <f t="shared" si="3"/>
        <v>43320</v>
      </c>
    </row>
    <row r="71" spans="1:24" ht="80" customHeight="1" x14ac:dyDescent="0.15">
      <c r="A71" s="64">
        <f t="shared" si="2"/>
        <v>66</v>
      </c>
      <c r="B71" s="157"/>
      <c r="C71" s="164"/>
      <c r="D71" s="162"/>
      <c r="E71" s="167" t="s">
        <v>198</v>
      </c>
      <c r="F71" s="168" t="s">
        <v>338</v>
      </c>
      <c r="G71" s="220" t="s">
        <v>283</v>
      </c>
      <c r="H71" s="221"/>
      <c r="I71" s="221"/>
      <c r="J71" s="221"/>
      <c r="K71" s="222"/>
      <c r="L71" s="260" t="s">
        <v>278</v>
      </c>
      <c r="M71" s="261"/>
      <c r="N71" s="262"/>
      <c r="O71" s="160">
        <v>43320</v>
      </c>
      <c r="P71" s="139" t="s">
        <v>360</v>
      </c>
      <c r="Q71" s="139" t="s">
        <v>122</v>
      </c>
      <c r="R71" s="65"/>
      <c r="S71" s="139"/>
      <c r="T71" s="139"/>
      <c r="U71" s="140"/>
      <c r="V71" s="141"/>
      <c r="X71" s="142">
        <f t="shared" si="3"/>
        <v>43320</v>
      </c>
    </row>
    <row r="72" spans="1:24" ht="80" customHeight="1" x14ac:dyDescent="0.15">
      <c r="A72" s="64">
        <f t="shared" si="2"/>
        <v>67</v>
      </c>
      <c r="B72" s="157"/>
      <c r="C72" s="164"/>
      <c r="D72" s="162"/>
      <c r="E72" s="167" t="s">
        <v>214</v>
      </c>
      <c r="F72" s="168" t="s">
        <v>338</v>
      </c>
      <c r="G72" s="220" t="s">
        <v>284</v>
      </c>
      <c r="H72" s="221"/>
      <c r="I72" s="221"/>
      <c r="J72" s="221"/>
      <c r="K72" s="222"/>
      <c r="L72" s="260" t="s">
        <v>274</v>
      </c>
      <c r="M72" s="261"/>
      <c r="N72" s="262"/>
      <c r="O72" s="160">
        <v>43320</v>
      </c>
      <c r="P72" s="139" t="s">
        <v>360</v>
      </c>
      <c r="Q72" s="139" t="s">
        <v>122</v>
      </c>
      <c r="R72" s="65"/>
      <c r="S72" s="139"/>
      <c r="T72" s="139"/>
      <c r="U72" s="140"/>
      <c r="V72" s="141"/>
      <c r="X72" s="142">
        <f t="shared" si="3"/>
        <v>43320</v>
      </c>
    </row>
    <row r="73" spans="1:24" ht="80" customHeight="1" x14ac:dyDescent="0.15">
      <c r="A73" s="64">
        <f t="shared" si="2"/>
        <v>68</v>
      </c>
      <c r="B73" s="157"/>
      <c r="C73" s="164"/>
      <c r="D73" s="162"/>
      <c r="E73" s="167" t="s">
        <v>215</v>
      </c>
      <c r="F73" s="168" t="s">
        <v>338</v>
      </c>
      <c r="G73" s="220" t="s">
        <v>285</v>
      </c>
      <c r="H73" s="221"/>
      <c r="I73" s="221"/>
      <c r="J73" s="221"/>
      <c r="K73" s="222"/>
      <c r="L73" s="260" t="s">
        <v>275</v>
      </c>
      <c r="M73" s="261"/>
      <c r="N73" s="262"/>
      <c r="O73" s="160">
        <v>43320</v>
      </c>
      <c r="P73" s="139" t="s">
        <v>360</v>
      </c>
      <c r="Q73" s="139" t="s">
        <v>122</v>
      </c>
      <c r="R73" s="65"/>
      <c r="S73" s="139"/>
      <c r="T73" s="139"/>
      <c r="U73" s="140"/>
      <c r="V73" s="141"/>
      <c r="X73" s="142">
        <f t="shared" si="3"/>
        <v>43320</v>
      </c>
    </row>
    <row r="74" spans="1:24" ht="80" customHeight="1" x14ac:dyDescent="0.15">
      <c r="A74" s="64">
        <f t="shared" si="2"/>
        <v>69</v>
      </c>
      <c r="B74" s="157" t="s">
        <v>66</v>
      </c>
      <c r="C74" s="165" t="s">
        <v>96</v>
      </c>
      <c r="D74" s="169"/>
      <c r="E74" s="165"/>
      <c r="F74" s="174" t="s">
        <v>97</v>
      </c>
      <c r="G74" s="220" t="s">
        <v>98</v>
      </c>
      <c r="H74" s="221"/>
      <c r="I74" s="221"/>
      <c r="J74" s="221"/>
      <c r="K74" s="222"/>
      <c r="L74" s="220" t="s">
        <v>99</v>
      </c>
      <c r="M74" s="221"/>
      <c r="N74" s="250"/>
      <c r="O74" s="160">
        <v>43320</v>
      </c>
      <c r="P74" s="139" t="s">
        <v>360</v>
      </c>
      <c r="Q74" s="139" t="s">
        <v>122</v>
      </c>
      <c r="R74" s="65"/>
      <c r="S74" s="139"/>
      <c r="T74" s="139"/>
      <c r="U74" s="140"/>
      <c r="V74" s="141"/>
      <c r="X74" s="142">
        <f t="shared" si="3"/>
        <v>43320</v>
      </c>
    </row>
    <row r="75" spans="1:24" ht="20" customHeight="1" x14ac:dyDescent="0.15">
      <c r="A75" s="70"/>
      <c r="B75" s="158"/>
      <c r="C75" s="166"/>
      <c r="D75" s="171"/>
      <c r="E75" s="166"/>
      <c r="F75" s="175"/>
      <c r="G75" s="251"/>
      <c r="H75" s="252"/>
      <c r="I75" s="252"/>
      <c r="J75" s="252"/>
      <c r="K75" s="253"/>
      <c r="L75" s="251"/>
      <c r="M75" s="252"/>
      <c r="N75" s="254"/>
      <c r="O75" s="161"/>
      <c r="P75" s="146"/>
      <c r="Q75" s="146"/>
      <c r="R75" s="147"/>
      <c r="S75" s="148"/>
      <c r="T75" s="148"/>
      <c r="U75" s="149"/>
      <c r="V75" s="141"/>
      <c r="X75" s="142" t="str">
        <f t="shared" si="3"/>
        <v/>
      </c>
    </row>
    <row r="78" spans="1:24" x14ac:dyDescent="0.15">
      <c r="O78" s="150"/>
    </row>
    <row r="79" spans="1:24" x14ac:dyDescent="0.15">
      <c r="O79" s="150"/>
    </row>
    <row r="80" spans="1:24" x14ac:dyDescent="0.15">
      <c r="O80" s="150"/>
    </row>
    <row r="81" spans="15:15" x14ac:dyDescent="0.15">
      <c r="O81" s="150"/>
    </row>
    <row r="82" spans="15:15" x14ac:dyDescent="0.15">
      <c r="O82" s="150"/>
    </row>
    <row r="83" spans="15:15" x14ac:dyDescent="0.15">
      <c r="O83" s="150"/>
    </row>
    <row r="84" spans="15:15" x14ac:dyDescent="0.15">
      <c r="O84" s="150"/>
    </row>
    <row r="85" spans="15:15" x14ac:dyDescent="0.15">
      <c r="O85" s="150"/>
    </row>
    <row r="88" spans="15:15" x14ac:dyDescent="0.15">
      <c r="O88" s="150"/>
    </row>
  </sheetData>
  <sheetProtection selectLockedCells="1" selectUnlockedCells="1"/>
  <autoFilter ref="A4:U74">
    <filterColumn colId="6" showButton="0"/>
    <filterColumn colId="7" showButton="0"/>
    <filterColumn colId="8" showButton="0"/>
    <filterColumn colId="9" showButton="0"/>
    <filterColumn colId="11" showButton="0"/>
    <filterColumn colId="12" showButton="0"/>
    <filterColumn colId="14" showButton="0"/>
    <filterColumn colId="15" showButton="0"/>
    <filterColumn colId="17" showButton="0"/>
    <filterColumn colId="18" showButton="0"/>
  </autoFilter>
  <mergeCells count="170">
    <mergeCell ref="L72:N72"/>
    <mergeCell ref="L73:N73"/>
    <mergeCell ref="L67:N67"/>
    <mergeCell ref="L68:N68"/>
    <mergeCell ref="L69:N69"/>
    <mergeCell ref="L70:N70"/>
    <mergeCell ref="L71:N71"/>
    <mergeCell ref="E56:E57"/>
    <mergeCell ref="D55:D57"/>
    <mergeCell ref="L64:N64"/>
    <mergeCell ref="L65:N65"/>
    <mergeCell ref="L66:N66"/>
    <mergeCell ref="L63:N63"/>
    <mergeCell ref="G63:K63"/>
    <mergeCell ref="L62:N62"/>
    <mergeCell ref="G62:K62"/>
    <mergeCell ref="G57:K57"/>
    <mergeCell ref="L57:N57"/>
    <mergeCell ref="G66:K66"/>
    <mergeCell ref="G60:K60"/>
    <mergeCell ref="G72:K72"/>
    <mergeCell ref="G73:K73"/>
    <mergeCell ref="G67:K67"/>
    <mergeCell ref="G68:K68"/>
    <mergeCell ref="G69:K69"/>
    <mergeCell ref="G70:K70"/>
    <mergeCell ref="G71:K71"/>
    <mergeCell ref="G61:K61"/>
    <mergeCell ref="G64:K64"/>
    <mergeCell ref="G65:K65"/>
    <mergeCell ref="G54:K54"/>
    <mergeCell ref="G55:K55"/>
    <mergeCell ref="G56:K56"/>
    <mergeCell ref="G58:K58"/>
    <mergeCell ref="G59:K59"/>
    <mergeCell ref="E9:E15"/>
    <mergeCell ref="D6:D7"/>
    <mergeCell ref="E6:E7"/>
    <mergeCell ref="F6:F7"/>
    <mergeCell ref="G53:K53"/>
    <mergeCell ref="D28:D37"/>
    <mergeCell ref="C27:C37"/>
    <mergeCell ref="C38:C52"/>
    <mergeCell ref="C8:C26"/>
    <mergeCell ref="C6:C7"/>
    <mergeCell ref="D9:D26"/>
    <mergeCell ref="D39:D52"/>
    <mergeCell ref="G48:K48"/>
    <mergeCell ref="G34:K34"/>
    <mergeCell ref="G10:K10"/>
    <mergeCell ref="G8:K8"/>
    <mergeCell ref="L37:N37"/>
    <mergeCell ref="G41:K41"/>
    <mergeCell ref="G42:K42"/>
    <mergeCell ref="G43:K43"/>
    <mergeCell ref="L43:N43"/>
    <mergeCell ref="G37:K37"/>
    <mergeCell ref="L41:N41"/>
    <mergeCell ref="L42:N42"/>
    <mergeCell ref="L44:N44"/>
    <mergeCell ref="G38:K38"/>
    <mergeCell ref="L38:N38"/>
    <mergeCell ref="G40:K40"/>
    <mergeCell ref="L40:N40"/>
    <mergeCell ref="L48:N48"/>
    <mergeCell ref="G49:K49"/>
    <mergeCell ref="L49:N49"/>
    <mergeCell ref="G52:K52"/>
    <mergeCell ref="L52:N52"/>
    <mergeCell ref="L46:N46"/>
    <mergeCell ref="L47:N47"/>
    <mergeCell ref="L50:N50"/>
    <mergeCell ref="L51:N51"/>
    <mergeCell ref="L61:N61"/>
    <mergeCell ref="G39:K39"/>
    <mergeCell ref="L39:N39"/>
    <mergeCell ref="G44:K44"/>
    <mergeCell ref="G45:K45"/>
    <mergeCell ref="L45:N45"/>
    <mergeCell ref="G46:K46"/>
    <mergeCell ref="G47:K47"/>
    <mergeCell ref="G50:K50"/>
    <mergeCell ref="G51:K51"/>
    <mergeCell ref="L53:N53"/>
    <mergeCell ref="L54:N54"/>
    <mergeCell ref="L55:N55"/>
    <mergeCell ref="L56:N56"/>
    <mergeCell ref="L58:N58"/>
    <mergeCell ref="L59:N59"/>
    <mergeCell ref="L60:N60"/>
    <mergeCell ref="L34:N34"/>
    <mergeCell ref="G35:K35"/>
    <mergeCell ref="L35:N35"/>
    <mergeCell ref="G36:K36"/>
    <mergeCell ref="L36:N36"/>
    <mergeCell ref="G27:K27"/>
    <mergeCell ref="L27:N27"/>
    <mergeCell ref="G31:K31"/>
    <mergeCell ref="L31:N31"/>
    <mergeCell ref="G33:K33"/>
    <mergeCell ref="L33:N33"/>
    <mergeCell ref="G28:K28"/>
    <mergeCell ref="L28:N28"/>
    <mergeCell ref="G32:K32"/>
    <mergeCell ref="L32:N32"/>
    <mergeCell ref="G74:K74"/>
    <mergeCell ref="L74:N74"/>
    <mergeCell ref="G75:K75"/>
    <mergeCell ref="L75:N75"/>
    <mergeCell ref="D4:D5"/>
    <mergeCell ref="E4:E5"/>
    <mergeCell ref="G26:K26"/>
    <mergeCell ref="L26:N26"/>
    <mergeCell ref="G23:K23"/>
    <mergeCell ref="L23:N23"/>
    <mergeCell ref="G24:K24"/>
    <mergeCell ref="L24:N24"/>
    <mergeCell ref="G25:K25"/>
    <mergeCell ref="L25:N25"/>
    <mergeCell ref="G20:K20"/>
    <mergeCell ref="L20:N20"/>
    <mergeCell ref="G21:K21"/>
    <mergeCell ref="L21:N21"/>
    <mergeCell ref="G22:K22"/>
    <mergeCell ref="L22:N22"/>
    <mergeCell ref="G18:K18"/>
    <mergeCell ref="L18:N18"/>
    <mergeCell ref="G19:K19"/>
    <mergeCell ref="L19:N19"/>
    <mergeCell ref="L10:N10"/>
    <mergeCell ref="G11:K11"/>
    <mergeCell ref="L11:N11"/>
    <mergeCell ref="G12:K12"/>
    <mergeCell ref="L12:N12"/>
    <mergeCell ref="G9:K9"/>
    <mergeCell ref="L9:N9"/>
    <mergeCell ref="L29:N29"/>
    <mergeCell ref="L30:N30"/>
    <mergeCell ref="G29:K29"/>
    <mergeCell ref="G30:K30"/>
    <mergeCell ref="L16:N16"/>
    <mergeCell ref="G16:K16"/>
    <mergeCell ref="G17:K17"/>
    <mergeCell ref="L17:N17"/>
    <mergeCell ref="G13:K13"/>
    <mergeCell ref="L13:N13"/>
    <mergeCell ref="G14:K14"/>
    <mergeCell ref="L14:N14"/>
    <mergeCell ref="G15:K15"/>
    <mergeCell ref="L15:N15"/>
    <mergeCell ref="U4:U5"/>
    <mergeCell ref="G6:K6"/>
    <mergeCell ref="L6:N6"/>
    <mergeCell ref="G7:K7"/>
    <mergeCell ref="L7:N7"/>
    <mergeCell ref="A4:A5"/>
    <mergeCell ref="B4:B5"/>
    <mergeCell ref="C4:C5"/>
    <mergeCell ref="F4:F5"/>
    <mergeCell ref="G4:K5"/>
    <mergeCell ref="L4:N5"/>
    <mergeCell ref="A1:B2"/>
    <mergeCell ref="I1:I2"/>
    <mergeCell ref="C1:E1"/>
    <mergeCell ref="C2:E2"/>
    <mergeCell ref="F1:H1"/>
    <mergeCell ref="F2:H2"/>
    <mergeCell ref="L8:N8"/>
    <mergeCell ref="O4:Q4"/>
    <mergeCell ref="R4:T4"/>
  </mergeCells>
  <phoneticPr fontId="36"/>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43"/>
  <sheetViews>
    <sheetView tabSelected="1" zoomScale="75" zoomScaleNormal="85" zoomScalePageLayoutView="85" workbookViewId="0">
      <selection activeCell="L12" sqref="L12:N12"/>
    </sheetView>
  </sheetViews>
  <sheetFormatPr baseColWidth="12" defaultColWidth="10.796875" defaultRowHeight="13" x14ac:dyDescent="0.15"/>
  <cols>
    <col min="1" max="1" width="5.19921875" style="58" customWidth="1"/>
    <col min="2" max="2" width="6.3984375" style="58" customWidth="1"/>
    <col min="3" max="5" width="15.796875" style="59" customWidth="1"/>
    <col min="6" max="6" width="43.59765625" style="59" bestFit="1" customWidth="1"/>
    <col min="7" max="8" width="9.59765625" style="59" customWidth="1"/>
    <col min="9" max="9" width="9.796875" style="59" customWidth="1"/>
    <col min="10" max="10" width="8.796875" style="59" customWidth="1"/>
    <col min="11" max="11" width="11.796875" style="59" customWidth="1"/>
    <col min="12" max="12" width="9.19921875" style="59" customWidth="1"/>
    <col min="13" max="13" width="22.19921875" style="59" customWidth="1"/>
    <col min="14" max="14" width="13.19921875" style="59" customWidth="1"/>
    <col min="15" max="15" width="12.796875" style="59" bestFit="1" customWidth="1"/>
    <col min="16" max="16" width="7" style="59" bestFit="1" customWidth="1"/>
    <col min="17" max="17" width="9.796875" style="59" customWidth="1"/>
    <col min="18" max="18" width="12.796875" style="59" bestFit="1" customWidth="1"/>
    <col min="19" max="19" width="7" style="59" bestFit="1" customWidth="1"/>
    <col min="20" max="20" width="10.796875" style="59" customWidth="1"/>
    <col min="21" max="21" width="35" style="59" customWidth="1"/>
    <col min="22" max="23" width="10.796875" style="59"/>
    <col min="24" max="24" width="13.796875" style="59" bestFit="1" customWidth="1"/>
    <col min="25" max="16384" width="10.796875" style="59"/>
  </cols>
  <sheetData>
    <row r="1" spans="1:61" x14ac:dyDescent="0.15">
      <c r="A1" s="205" t="s">
        <v>18</v>
      </c>
      <c r="B1" s="205"/>
      <c r="C1" s="207" t="s">
        <v>19</v>
      </c>
      <c r="D1" s="208"/>
      <c r="E1" s="208"/>
      <c r="F1" s="211"/>
      <c r="G1" s="212"/>
      <c r="H1" s="213"/>
      <c r="I1" s="206" t="s">
        <v>20</v>
      </c>
      <c r="J1" s="41" t="s">
        <v>21</v>
      </c>
      <c r="K1" s="42">
        <v>43319</v>
      </c>
      <c r="L1" s="41" t="s">
        <v>22</v>
      </c>
      <c r="M1" s="43" t="s">
        <v>122</v>
      </c>
      <c r="N1" s="44" t="s">
        <v>23</v>
      </c>
      <c r="O1" s="45" t="s">
        <v>8</v>
      </c>
      <c r="P1" s="46" t="s">
        <v>24</v>
      </c>
      <c r="Q1" s="46" t="s">
        <v>9</v>
      </c>
      <c r="R1" s="46" t="s">
        <v>154</v>
      </c>
      <c r="S1" s="46" t="s">
        <v>26</v>
      </c>
      <c r="T1" s="46" t="s">
        <v>27</v>
      </c>
      <c r="U1" s="47" t="s">
        <v>28</v>
      </c>
      <c r="X1" s="132" t="s">
        <v>29</v>
      </c>
      <c r="Y1" s="133">
        <f>IF(AND(SUM($Y$2:Y$2)=$O$2),1,0)</f>
        <v>0</v>
      </c>
      <c r="Z1" s="133">
        <f>IF(AND(SUM($Y$2:Z$2)=$O$2),1,0)</f>
        <v>0</v>
      </c>
      <c r="AA1" s="133">
        <f>IF(AND(SUM($Y$2:AA$2)=$O$2),1,0)</f>
        <v>0</v>
      </c>
      <c r="AB1" s="133">
        <f>IF(AND(SUM($Y$2:AB$2)=$O$2),1,0)</f>
        <v>0</v>
      </c>
      <c r="AC1" s="133">
        <f>IF(AND(SUM($Y$2:AC$2)=$O$2),1,0)</f>
        <v>0</v>
      </c>
      <c r="AD1" s="133">
        <f>IF(AND(SUM($Y$2:AD$2)=$O$2),1,0)</f>
        <v>0</v>
      </c>
      <c r="AE1" s="133">
        <f>IF(AND(SUM($Y$2:AE$2)=$O$2),1,0)</f>
        <v>0</v>
      </c>
      <c r="AF1" s="133">
        <f>IF(AND(SUM($Y$2:AF$2)=$O$2),1,0)</f>
        <v>0</v>
      </c>
      <c r="AG1" s="133">
        <f>IF(AND(SUM($Y$2:AG$2)=$O$2),1,0)</f>
        <v>0</v>
      </c>
      <c r="AH1" s="133">
        <f>IF(AND(SUM($Y$2:AH$2)=$O$2),1,0)</f>
        <v>0</v>
      </c>
      <c r="AI1" s="133">
        <f>IF(AND(SUM($Y$2:AI$2)=$O$2),1,0)</f>
        <v>0</v>
      </c>
      <c r="AJ1" s="133">
        <f>IF(AND(SUM($Y$2:AJ$2)=$O$2),1,0)</f>
        <v>0</v>
      </c>
      <c r="AK1" s="133">
        <f>IF(AND(SUM($Y$2:AK$2)=$O$2),1,0)</f>
        <v>0</v>
      </c>
      <c r="AL1" s="133">
        <f>IF(AND(SUM($Y$2:AL$2)=$O$2),1,0)</f>
        <v>0</v>
      </c>
      <c r="AM1" s="133">
        <f>IF(AND(SUM($Y$2:AM$2)=$O$2),1,0)</f>
        <v>0</v>
      </c>
      <c r="AN1" s="133">
        <f>IF(AND(SUM($Y$2:AN$2)=$O$2),1,0)</f>
        <v>0</v>
      </c>
      <c r="AO1" s="133">
        <f>IF(AND(SUM($Y$2:AO$2)=$O$2),1,0)</f>
        <v>0</v>
      </c>
      <c r="AP1" s="133">
        <f>IF(AND(SUM($Y$2:AP$2)=$O$2),1,0)</f>
        <v>0</v>
      </c>
      <c r="AQ1" s="133">
        <f>IF(AND(SUM($Y$2:AQ$2)=$O$2),1,0)</f>
        <v>0</v>
      </c>
      <c r="AR1" s="133">
        <f>IF(AND(SUM($Y$2:AR$2)=$O$2),1,0)</f>
        <v>0</v>
      </c>
      <c r="AS1" s="133">
        <f>IF(AND(SUM($Y$2:AS$2)=$O$2),1,0)</f>
        <v>0</v>
      </c>
      <c r="AT1" s="133">
        <f>IF(AND(SUM($Y$2:AT$2)=$O$2),1,0)</f>
        <v>0</v>
      </c>
      <c r="AU1" s="133">
        <f>IF(AND(SUM($Y$2:AU$2)=$O$2),1,0)</f>
        <v>0</v>
      </c>
      <c r="AV1" s="133">
        <f>IF(AND(SUM($Y$2:AV$2)=$O$2),1,0)</f>
        <v>0</v>
      </c>
      <c r="AW1" s="133">
        <f>IF(AND(SUM($Y$2:AW$2)=$O$2),1,0)</f>
        <v>0</v>
      </c>
      <c r="AX1" s="133">
        <f>IF(AND(SUM($Y$2:AX$2)=$O$2),1,0)</f>
        <v>0</v>
      </c>
      <c r="AY1" s="133">
        <f>IF(AND(SUM($Y$2:AY$2)=$O$2),1,0)</f>
        <v>0</v>
      </c>
      <c r="AZ1" s="133">
        <f>IF(AND(SUM($Y$2:AZ$2)=$O$2),1,0)</f>
        <v>0</v>
      </c>
      <c r="BA1" s="133">
        <f>IF(AND(SUM($Y$2:BA$2)=$O$2),1,0)</f>
        <v>0</v>
      </c>
      <c r="BB1" s="133">
        <f>IF(AND(SUM($Y$2:BB$2)=$O$2),1,0)</f>
        <v>0</v>
      </c>
      <c r="BC1" s="133">
        <f>IF(AND(SUM($Y$2:BC$2)=$O$2),1,0)</f>
        <v>0</v>
      </c>
      <c r="BD1" s="133">
        <f>IF(AND(SUM($Y$2:BD$2)=$O$2),1,0)</f>
        <v>0</v>
      </c>
      <c r="BE1" s="133">
        <f>IF(AND(SUM($Y$2:BE$2)=$O$2),1,0)</f>
        <v>0</v>
      </c>
      <c r="BF1" s="133">
        <f>IF(AND(SUM($Y$2:BF$2)=$O$2),1,0)</f>
        <v>0</v>
      </c>
      <c r="BG1" s="133">
        <f>IF(AND(SUM($Y$2:BG$2)=$O$2),1,0)</f>
        <v>0</v>
      </c>
      <c r="BH1" s="133">
        <f>IF(AND(SUM($Y$2:BH$2)=$O$2),1,0)</f>
        <v>0</v>
      </c>
      <c r="BI1" s="133">
        <f>IF(AND(SUM($Y$2:BI$2)=$O$2),1,0)</f>
        <v>0</v>
      </c>
    </row>
    <row r="2" spans="1:61" x14ac:dyDescent="0.15">
      <c r="A2" s="205"/>
      <c r="B2" s="205"/>
      <c r="C2" s="209" t="s">
        <v>95</v>
      </c>
      <c r="D2" s="210"/>
      <c r="E2" s="210"/>
      <c r="F2" s="209"/>
      <c r="G2" s="210"/>
      <c r="H2" s="214"/>
      <c r="I2" s="206"/>
      <c r="J2" s="51" t="s">
        <v>30</v>
      </c>
      <c r="K2" s="134"/>
      <c r="L2" s="135" t="s">
        <v>22</v>
      </c>
      <c r="M2" s="54"/>
      <c r="N2" s="44" t="s">
        <v>31</v>
      </c>
      <c r="O2" s="55">
        <f>COUNTA(A$6:A$1008)-COUNTIF(O$6:O$1008,"=-")</f>
        <v>24</v>
      </c>
      <c r="P2" s="56">
        <f>COUNTA(O$6:O$1008)-COUNTIF(O$6:O$1008,"=-")</f>
        <v>24</v>
      </c>
      <c r="Q2" s="56">
        <f>O2-P2</f>
        <v>0</v>
      </c>
      <c r="R2" s="56">
        <f>COUNTIF(P$6:P$1008,"×")</f>
        <v>0</v>
      </c>
      <c r="S2" s="56">
        <f>COUNTIF(P$6:P$1008,"○")+COUNTIF(S$6:S$1008,"○")</f>
        <v>24</v>
      </c>
      <c r="T2" s="56">
        <f>O2-S2</f>
        <v>0</v>
      </c>
      <c r="U2" s="57">
        <f>P2-S2</f>
        <v>0</v>
      </c>
      <c r="X2" s="132" t="s">
        <v>32</v>
      </c>
      <c r="Y2" s="133">
        <f t="shared" ref="Y2:BI2" si="0">COUNTIF($X$6:$X$1007,Y3)</f>
        <v>6</v>
      </c>
      <c r="Z2" s="133">
        <f t="shared" si="0"/>
        <v>0</v>
      </c>
      <c r="AA2" s="133">
        <f t="shared" si="0"/>
        <v>0</v>
      </c>
      <c r="AB2" s="133">
        <f t="shared" si="0"/>
        <v>0</v>
      </c>
      <c r="AC2" s="133">
        <f t="shared" si="0"/>
        <v>0</v>
      </c>
      <c r="AD2" s="133">
        <f t="shared" si="0"/>
        <v>0</v>
      </c>
      <c r="AE2" s="133">
        <f t="shared" si="0"/>
        <v>0</v>
      </c>
      <c r="AF2" s="133">
        <f t="shared" si="0"/>
        <v>0</v>
      </c>
      <c r="AG2" s="133">
        <f t="shared" si="0"/>
        <v>0</v>
      </c>
      <c r="AH2" s="133">
        <f t="shared" si="0"/>
        <v>0</v>
      </c>
      <c r="AI2" s="133">
        <f t="shared" si="0"/>
        <v>0</v>
      </c>
      <c r="AJ2" s="133">
        <f t="shared" si="0"/>
        <v>0</v>
      </c>
      <c r="AK2" s="133">
        <f t="shared" si="0"/>
        <v>0</v>
      </c>
      <c r="AL2" s="133">
        <f t="shared" si="0"/>
        <v>0</v>
      </c>
      <c r="AM2" s="133">
        <f t="shared" si="0"/>
        <v>0</v>
      </c>
      <c r="AN2" s="133">
        <f t="shared" si="0"/>
        <v>0</v>
      </c>
      <c r="AO2" s="133">
        <f t="shared" si="0"/>
        <v>0</v>
      </c>
      <c r="AP2" s="133">
        <f t="shared" si="0"/>
        <v>0</v>
      </c>
      <c r="AQ2" s="133">
        <f t="shared" si="0"/>
        <v>0</v>
      </c>
      <c r="AR2" s="133">
        <f t="shared" si="0"/>
        <v>0</v>
      </c>
      <c r="AS2" s="133">
        <f t="shared" si="0"/>
        <v>0</v>
      </c>
      <c r="AT2" s="133">
        <f t="shared" si="0"/>
        <v>0</v>
      </c>
      <c r="AU2" s="133">
        <f t="shared" si="0"/>
        <v>0</v>
      </c>
      <c r="AV2" s="133">
        <f t="shared" si="0"/>
        <v>0</v>
      </c>
      <c r="AW2" s="133">
        <f t="shared" si="0"/>
        <v>0</v>
      </c>
      <c r="AX2" s="133">
        <f t="shared" si="0"/>
        <v>0</v>
      </c>
      <c r="AY2" s="133">
        <f t="shared" si="0"/>
        <v>0</v>
      </c>
      <c r="AZ2" s="133">
        <f t="shared" si="0"/>
        <v>0</v>
      </c>
      <c r="BA2" s="133">
        <f t="shared" si="0"/>
        <v>0</v>
      </c>
      <c r="BB2" s="133">
        <f t="shared" si="0"/>
        <v>0</v>
      </c>
      <c r="BC2" s="133">
        <f t="shared" si="0"/>
        <v>0</v>
      </c>
      <c r="BD2" s="133">
        <f t="shared" si="0"/>
        <v>0</v>
      </c>
      <c r="BE2" s="133">
        <f t="shared" si="0"/>
        <v>0</v>
      </c>
      <c r="BF2" s="133">
        <f t="shared" si="0"/>
        <v>0</v>
      </c>
      <c r="BG2" s="133">
        <f t="shared" si="0"/>
        <v>0</v>
      </c>
      <c r="BH2" s="133">
        <f t="shared" si="0"/>
        <v>0</v>
      </c>
      <c r="BI2" s="133">
        <f t="shared" si="0"/>
        <v>0</v>
      </c>
    </row>
    <row r="3" spans="1:61" x14ac:dyDescent="0.15">
      <c r="X3" s="132"/>
      <c r="Y3" s="136">
        <f>MIN(O6:O1016)</f>
        <v>43320</v>
      </c>
      <c r="Z3" s="136">
        <f>Y3+1</f>
        <v>43321</v>
      </c>
      <c r="AA3" s="136">
        <f t="shared" ref="AA3:BI3" si="1">Z3+1</f>
        <v>43322</v>
      </c>
      <c r="AB3" s="136">
        <f t="shared" si="1"/>
        <v>43323</v>
      </c>
      <c r="AC3" s="136">
        <f t="shared" si="1"/>
        <v>43324</v>
      </c>
      <c r="AD3" s="136">
        <f t="shared" si="1"/>
        <v>43325</v>
      </c>
      <c r="AE3" s="136">
        <f t="shared" si="1"/>
        <v>43326</v>
      </c>
      <c r="AF3" s="136">
        <f t="shared" si="1"/>
        <v>43327</v>
      </c>
      <c r="AG3" s="136">
        <f t="shared" si="1"/>
        <v>43328</v>
      </c>
      <c r="AH3" s="136">
        <f t="shared" si="1"/>
        <v>43329</v>
      </c>
      <c r="AI3" s="136">
        <f t="shared" si="1"/>
        <v>43330</v>
      </c>
      <c r="AJ3" s="136">
        <f t="shared" si="1"/>
        <v>43331</v>
      </c>
      <c r="AK3" s="136">
        <f t="shared" si="1"/>
        <v>43332</v>
      </c>
      <c r="AL3" s="136">
        <f t="shared" si="1"/>
        <v>43333</v>
      </c>
      <c r="AM3" s="136">
        <f t="shared" si="1"/>
        <v>43334</v>
      </c>
      <c r="AN3" s="136">
        <f t="shared" si="1"/>
        <v>43335</v>
      </c>
      <c r="AO3" s="136">
        <f t="shared" si="1"/>
        <v>43336</v>
      </c>
      <c r="AP3" s="136">
        <f t="shared" si="1"/>
        <v>43337</v>
      </c>
      <c r="AQ3" s="136">
        <f t="shared" si="1"/>
        <v>43338</v>
      </c>
      <c r="AR3" s="136">
        <f t="shared" si="1"/>
        <v>43339</v>
      </c>
      <c r="AS3" s="136">
        <f t="shared" si="1"/>
        <v>43340</v>
      </c>
      <c r="AT3" s="136">
        <f t="shared" si="1"/>
        <v>43341</v>
      </c>
      <c r="AU3" s="136">
        <f t="shared" si="1"/>
        <v>43342</v>
      </c>
      <c r="AV3" s="136">
        <f t="shared" si="1"/>
        <v>43343</v>
      </c>
      <c r="AW3" s="136">
        <f t="shared" si="1"/>
        <v>43344</v>
      </c>
      <c r="AX3" s="136">
        <f t="shared" si="1"/>
        <v>43345</v>
      </c>
      <c r="AY3" s="136">
        <f t="shared" si="1"/>
        <v>43346</v>
      </c>
      <c r="AZ3" s="136">
        <f t="shared" si="1"/>
        <v>43347</v>
      </c>
      <c r="BA3" s="136">
        <f t="shared" si="1"/>
        <v>43348</v>
      </c>
      <c r="BB3" s="136">
        <f t="shared" si="1"/>
        <v>43349</v>
      </c>
      <c r="BC3" s="136">
        <f t="shared" si="1"/>
        <v>43350</v>
      </c>
      <c r="BD3" s="136">
        <f t="shared" si="1"/>
        <v>43351</v>
      </c>
      <c r="BE3" s="136">
        <f t="shared" si="1"/>
        <v>43352</v>
      </c>
      <c r="BF3" s="136">
        <f t="shared" si="1"/>
        <v>43353</v>
      </c>
      <c r="BG3" s="136">
        <f t="shared" si="1"/>
        <v>43354</v>
      </c>
      <c r="BH3" s="136">
        <f t="shared" si="1"/>
        <v>43355</v>
      </c>
      <c r="BI3" s="136">
        <f t="shared" si="1"/>
        <v>43356</v>
      </c>
    </row>
    <row r="4" spans="1:61" ht="17.25" customHeight="1" x14ac:dyDescent="0.15">
      <c r="A4" s="223" t="s">
        <v>65</v>
      </c>
      <c r="B4" s="273" t="s">
        <v>69</v>
      </c>
      <c r="C4" s="273" t="s">
        <v>39</v>
      </c>
      <c r="D4" s="273" t="s">
        <v>41</v>
      </c>
      <c r="E4" s="273" t="s">
        <v>42</v>
      </c>
      <c r="F4" s="275" t="s">
        <v>67</v>
      </c>
      <c r="G4" s="276" t="s">
        <v>33</v>
      </c>
      <c r="H4" s="277"/>
      <c r="I4" s="277"/>
      <c r="J4" s="277"/>
      <c r="K4" s="278"/>
      <c r="L4" s="276" t="s">
        <v>34</v>
      </c>
      <c r="M4" s="277"/>
      <c r="N4" s="278"/>
      <c r="O4" s="218" t="s">
        <v>35</v>
      </c>
      <c r="P4" s="218"/>
      <c r="Q4" s="218"/>
      <c r="R4" s="218" t="s">
        <v>36</v>
      </c>
      <c r="S4" s="218"/>
      <c r="T4" s="218"/>
      <c r="U4" s="218" t="s">
        <v>68</v>
      </c>
      <c r="X4" s="132" t="s">
        <v>37</v>
      </c>
      <c r="Y4" s="137" t="e">
        <f>HLOOKUP(1,Y1:BI3,3,FALSE)</f>
        <v>#N/A</v>
      </c>
    </row>
    <row r="5" spans="1:61" ht="17.25" customHeight="1" x14ac:dyDescent="0.15">
      <c r="A5" s="224"/>
      <c r="B5" s="274"/>
      <c r="C5" s="274"/>
      <c r="D5" s="274"/>
      <c r="E5" s="274"/>
      <c r="F5" s="234"/>
      <c r="G5" s="234"/>
      <c r="H5" s="230"/>
      <c r="I5" s="230"/>
      <c r="J5" s="230"/>
      <c r="K5" s="235"/>
      <c r="L5" s="234"/>
      <c r="M5" s="230"/>
      <c r="N5" s="235"/>
      <c r="O5" s="125" t="s">
        <v>38</v>
      </c>
      <c r="P5" s="125" t="s">
        <v>10</v>
      </c>
      <c r="Q5" s="125" t="s">
        <v>22</v>
      </c>
      <c r="R5" s="125" t="s">
        <v>38</v>
      </c>
      <c r="S5" s="125" t="s">
        <v>10</v>
      </c>
      <c r="T5" s="125" t="s">
        <v>22</v>
      </c>
      <c r="U5" s="219"/>
      <c r="X5" s="138"/>
    </row>
    <row r="6" spans="1:61" ht="80" customHeight="1" x14ac:dyDescent="0.15">
      <c r="A6" s="64">
        <f t="shared" ref="A6:A29" si="2">ROW()-5</f>
        <v>1</v>
      </c>
      <c r="B6" s="112" t="s">
        <v>66</v>
      </c>
      <c r="C6" s="113" t="s">
        <v>74</v>
      </c>
      <c r="D6" s="113" t="s">
        <v>123</v>
      </c>
      <c r="E6" s="113" t="s">
        <v>78</v>
      </c>
      <c r="F6" s="115" t="s">
        <v>361</v>
      </c>
      <c r="G6" s="220" t="s">
        <v>76</v>
      </c>
      <c r="H6" s="221"/>
      <c r="I6" s="221"/>
      <c r="J6" s="221"/>
      <c r="K6" s="222"/>
      <c r="L6" s="215" t="s">
        <v>376</v>
      </c>
      <c r="M6" s="215"/>
      <c r="N6" s="215"/>
      <c r="O6" s="65">
        <v>43320</v>
      </c>
      <c r="P6" s="139" t="s">
        <v>360</v>
      </c>
      <c r="Q6" s="139" t="s">
        <v>122</v>
      </c>
      <c r="R6" s="65"/>
      <c r="S6" s="139"/>
      <c r="T6" s="139"/>
      <c r="U6" s="140"/>
      <c r="V6" s="141"/>
      <c r="X6" s="142">
        <f t="shared" ref="X6:X11" si="3">IF($P6="○",$O6,IF($S6="○",$R6,""))</f>
        <v>43320</v>
      </c>
    </row>
    <row r="7" spans="1:61" ht="80" customHeight="1" x14ac:dyDescent="0.15">
      <c r="A7" s="64">
        <f t="shared" si="2"/>
        <v>2</v>
      </c>
      <c r="B7" s="112" t="s">
        <v>66</v>
      </c>
      <c r="C7" s="116"/>
      <c r="D7" s="116"/>
      <c r="E7" s="114"/>
      <c r="F7" s="117"/>
      <c r="G7" s="220" t="s">
        <v>129</v>
      </c>
      <c r="H7" s="221"/>
      <c r="I7" s="221"/>
      <c r="J7" s="221"/>
      <c r="K7" s="222"/>
      <c r="L7" s="215" t="s">
        <v>72</v>
      </c>
      <c r="M7" s="215"/>
      <c r="N7" s="215"/>
      <c r="O7" s="65">
        <v>43320</v>
      </c>
      <c r="P7" s="139" t="s">
        <v>360</v>
      </c>
      <c r="Q7" s="139" t="s">
        <v>122</v>
      </c>
      <c r="R7" s="65"/>
      <c r="S7" s="139"/>
      <c r="T7" s="139"/>
      <c r="U7" s="140"/>
      <c r="V7" s="141"/>
      <c r="X7" s="142">
        <f t="shared" si="3"/>
        <v>43320</v>
      </c>
    </row>
    <row r="8" spans="1:61" ht="98" customHeight="1" x14ac:dyDescent="0.15">
      <c r="A8" s="64">
        <f t="shared" si="2"/>
        <v>3</v>
      </c>
      <c r="B8" s="112" t="s">
        <v>66</v>
      </c>
      <c r="C8" s="116"/>
      <c r="D8" s="116"/>
      <c r="E8" s="113" t="s">
        <v>124</v>
      </c>
      <c r="F8" s="115" t="s">
        <v>362</v>
      </c>
      <c r="G8" s="220" t="s">
        <v>76</v>
      </c>
      <c r="H8" s="221"/>
      <c r="I8" s="221"/>
      <c r="J8" s="221"/>
      <c r="K8" s="222"/>
      <c r="L8" s="215" t="s">
        <v>375</v>
      </c>
      <c r="M8" s="215"/>
      <c r="N8" s="215"/>
      <c r="O8" s="65">
        <v>43320</v>
      </c>
      <c r="P8" s="139" t="s">
        <v>360</v>
      </c>
      <c r="Q8" s="139" t="s">
        <v>122</v>
      </c>
      <c r="R8" s="65"/>
      <c r="S8" s="139"/>
      <c r="T8" s="139"/>
      <c r="U8" s="140"/>
      <c r="V8" s="141"/>
      <c r="X8" s="142">
        <f t="shared" si="3"/>
        <v>43320</v>
      </c>
    </row>
    <row r="9" spans="1:61" ht="80" customHeight="1" x14ac:dyDescent="0.15">
      <c r="A9" s="64">
        <f t="shared" si="2"/>
        <v>4</v>
      </c>
      <c r="B9" s="112" t="s">
        <v>66</v>
      </c>
      <c r="C9" s="116"/>
      <c r="D9" s="116"/>
      <c r="E9" s="114"/>
      <c r="F9" s="117"/>
      <c r="G9" s="220" t="s">
        <v>324</v>
      </c>
      <c r="H9" s="221"/>
      <c r="I9" s="221"/>
      <c r="J9" s="221"/>
      <c r="K9" s="222"/>
      <c r="L9" s="215" t="s">
        <v>72</v>
      </c>
      <c r="M9" s="215"/>
      <c r="N9" s="215"/>
      <c r="O9" s="65">
        <v>43320</v>
      </c>
      <c r="P9" s="139" t="s">
        <v>360</v>
      </c>
      <c r="Q9" s="139" t="s">
        <v>122</v>
      </c>
      <c r="R9" s="65"/>
      <c r="S9" s="139"/>
      <c r="T9" s="139"/>
      <c r="U9" s="140"/>
      <c r="V9" s="141"/>
      <c r="X9" s="142">
        <f t="shared" si="3"/>
        <v>43320</v>
      </c>
    </row>
    <row r="10" spans="1:61" ht="146" customHeight="1" x14ac:dyDescent="0.15">
      <c r="A10" s="64">
        <f t="shared" si="2"/>
        <v>5</v>
      </c>
      <c r="B10" s="112" t="s">
        <v>66</v>
      </c>
      <c r="C10" s="116"/>
      <c r="D10" s="116"/>
      <c r="E10" s="113" t="s">
        <v>126</v>
      </c>
      <c r="F10" s="126" t="s">
        <v>363</v>
      </c>
      <c r="G10" s="220" t="s">
        <v>76</v>
      </c>
      <c r="H10" s="221"/>
      <c r="I10" s="221"/>
      <c r="J10" s="221"/>
      <c r="K10" s="222"/>
      <c r="L10" s="220" t="s">
        <v>377</v>
      </c>
      <c r="M10" s="221"/>
      <c r="N10" s="222"/>
      <c r="O10" s="65">
        <v>43320</v>
      </c>
      <c r="P10" s="139" t="s">
        <v>360</v>
      </c>
      <c r="Q10" s="139" t="s">
        <v>122</v>
      </c>
      <c r="R10" s="65"/>
      <c r="S10" s="139"/>
      <c r="T10" s="139"/>
      <c r="U10" s="140"/>
      <c r="V10" s="141"/>
      <c r="X10" s="142">
        <f t="shared" si="3"/>
        <v>43320</v>
      </c>
    </row>
    <row r="11" spans="1:61" ht="80" customHeight="1" x14ac:dyDescent="0.15">
      <c r="A11" s="64">
        <f t="shared" si="2"/>
        <v>6</v>
      </c>
      <c r="B11" s="112" t="s">
        <v>66</v>
      </c>
      <c r="C11" s="116"/>
      <c r="D11" s="116"/>
      <c r="E11" s="114"/>
      <c r="F11" s="117"/>
      <c r="G11" s="220" t="s">
        <v>130</v>
      </c>
      <c r="H11" s="221"/>
      <c r="I11" s="221"/>
      <c r="J11" s="221"/>
      <c r="K11" s="222"/>
      <c r="L11" s="215" t="s">
        <v>72</v>
      </c>
      <c r="M11" s="215"/>
      <c r="N11" s="215"/>
      <c r="O11" s="65">
        <v>43320</v>
      </c>
      <c r="P11" s="139" t="s">
        <v>360</v>
      </c>
      <c r="Q11" s="139" t="s">
        <v>122</v>
      </c>
      <c r="R11" s="65"/>
      <c r="S11" s="139"/>
      <c r="T11" s="139"/>
      <c r="U11" s="140"/>
      <c r="V11" s="141"/>
      <c r="X11" s="142">
        <f t="shared" si="3"/>
        <v>43320</v>
      </c>
    </row>
    <row r="12" spans="1:61" ht="142" customHeight="1" x14ac:dyDescent="0.15">
      <c r="A12" s="64">
        <f t="shared" si="2"/>
        <v>7</v>
      </c>
      <c r="B12" s="112"/>
      <c r="C12" s="116"/>
      <c r="D12" s="116"/>
      <c r="E12" s="113" t="s">
        <v>150</v>
      </c>
      <c r="F12" s="126" t="s">
        <v>364</v>
      </c>
      <c r="G12" s="220" t="s">
        <v>76</v>
      </c>
      <c r="H12" s="221"/>
      <c r="I12" s="221"/>
      <c r="J12" s="221"/>
      <c r="K12" s="222"/>
      <c r="L12" s="220" t="s">
        <v>378</v>
      </c>
      <c r="M12" s="221"/>
      <c r="N12" s="222"/>
      <c r="O12" s="65">
        <v>43320</v>
      </c>
      <c r="P12" s="139" t="s">
        <v>360</v>
      </c>
      <c r="Q12" s="139" t="s">
        <v>122</v>
      </c>
      <c r="R12" s="65"/>
      <c r="S12" s="139"/>
      <c r="T12" s="139"/>
      <c r="U12" s="140"/>
      <c r="V12" s="141"/>
      <c r="X12" s="142"/>
    </row>
    <row r="13" spans="1:61" ht="80" customHeight="1" x14ac:dyDescent="0.15">
      <c r="A13" s="64">
        <f t="shared" si="2"/>
        <v>8</v>
      </c>
      <c r="B13" s="112"/>
      <c r="C13" s="116"/>
      <c r="D13" s="116"/>
      <c r="E13" s="116"/>
      <c r="F13" s="118"/>
      <c r="G13" s="220" t="s">
        <v>130</v>
      </c>
      <c r="H13" s="221"/>
      <c r="I13" s="221"/>
      <c r="J13" s="221"/>
      <c r="K13" s="222"/>
      <c r="L13" s="215" t="s">
        <v>72</v>
      </c>
      <c r="M13" s="215"/>
      <c r="N13" s="215"/>
      <c r="O13" s="65">
        <v>43320</v>
      </c>
      <c r="P13" s="139" t="s">
        <v>360</v>
      </c>
      <c r="Q13" s="139" t="s">
        <v>122</v>
      </c>
      <c r="R13" s="65"/>
      <c r="S13" s="139"/>
      <c r="T13" s="139"/>
      <c r="U13" s="140"/>
      <c r="V13" s="141"/>
      <c r="X13" s="142"/>
    </row>
    <row r="14" spans="1:61" ht="95" customHeight="1" x14ac:dyDescent="0.15">
      <c r="A14" s="64">
        <f t="shared" si="2"/>
        <v>9</v>
      </c>
      <c r="B14" s="112"/>
      <c r="C14" s="116"/>
      <c r="D14" s="128" t="s">
        <v>127</v>
      </c>
      <c r="E14" s="131" t="s">
        <v>125</v>
      </c>
      <c r="F14" s="129" t="s">
        <v>365</v>
      </c>
      <c r="G14" s="220" t="s">
        <v>76</v>
      </c>
      <c r="H14" s="221"/>
      <c r="I14" s="221"/>
      <c r="J14" s="221"/>
      <c r="K14" s="222"/>
      <c r="L14" s="215" t="s">
        <v>128</v>
      </c>
      <c r="M14" s="215"/>
      <c r="N14" s="215"/>
      <c r="O14" s="65">
        <v>43320</v>
      </c>
      <c r="P14" s="139" t="s">
        <v>360</v>
      </c>
      <c r="Q14" s="139" t="s">
        <v>122</v>
      </c>
      <c r="R14" s="65"/>
      <c r="S14" s="139"/>
      <c r="T14" s="139"/>
      <c r="U14" s="140"/>
      <c r="V14" s="141"/>
      <c r="X14" s="142"/>
    </row>
    <row r="15" spans="1:61" ht="80" customHeight="1" x14ac:dyDescent="0.15">
      <c r="A15" s="64">
        <f t="shared" si="2"/>
        <v>10</v>
      </c>
      <c r="B15" s="112"/>
      <c r="C15" s="116"/>
      <c r="D15" s="116"/>
      <c r="E15" s="127" t="s">
        <v>131</v>
      </c>
      <c r="F15" s="130" t="s">
        <v>366</v>
      </c>
      <c r="G15" s="220" t="s">
        <v>76</v>
      </c>
      <c r="H15" s="221"/>
      <c r="I15" s="221"/>
      <c r="J15" s="221"/>
      <c r="K15" s="222"/>
      <c r="L15" s="215" t="s">
        <v>132</v>
      </c>
      <c r="M15" s="215"/>
      <c r="N15" s="215"/>
      <c r="O15" s="65">
        <v>43320</v>
      </c>
      <c r="P15" s="139" t="s">
        <v>360</v>
      </c>
      <c r="Q15" s="139" t="s">
        <v>122</v>
      </c>
      <c r="R15" s="65"/>
      <c r="S15" s="139"/>
      <c r="T15" s="139"/>
      <c r="U15" s="140"/>
      <c r="V15" s="141"/>
      <c r="X15" s="142"/>
    </row>
    <row r="16" spans="1:61" ht="80" customHeight="1" x14ac:dyDescent="0.15">
      <c r="A16" s="64">
        <f t="shared" si="2"/>
        <v>11</v>
      </c>
      <c r="B16" s="112"/>
      <c r="C16" s="116"/>
      <c r="D16" s="116"/>
      <c r="E16" s="127" t="s">
        <v>133</v>
      </c>
      <c r="F16" s="151" t="s">
        <v>367</v>
      </c>
      <c r="G16" s="220" t="s">
        <v>76</v>
      </c>
      <c r="H16" s="221"/>
      <c r="I16" s="221"/>
      <c r="J16" s="221"/>
      <c r="K16" s="222"/>
      <c r="L16" s="215" t="s">
        <v>134</v>
      </c>
      <c r="M16" s="215"/>
      <c r="N16" s="215"/>
      <c r="O16" s="65">
        <v>43320</v>
      </c>
      <c r="P16" s="139" t="s">
        <v>360</v>
      </c>
      <c r="Q16" s="139" t="s">
        <v>122</v>
      </c>
      <c r="R16" s="65"/>
      <c r="S16" s="139"/>
      <c r="T16" s="139"/>
      <c r="U16" s="140"/>
      <c r="V16" s="141"/>
      <c r="X16" s="142"/>
    </row>
    <row r="17" spans="1:24" ht="80" customHeight="1" x14ac:dyDescent="0.15">
      <c r="A17" s="64">
        <f t="shared" si="2"/>
        <v>12</v>
      </c>
      <c r="B17" s="112"/>
      <c r="C17" s="116"/>
      <c r="D17" s="116"/>
      <c r="E17" s="151" t="s">
        <v>135</v>
      </c>
      <c r="F17" s="152" t="s">
        <v>368</v>
      </c>
      <c r="G17" s="220" t="s">
        <v>76</v>
      </c>
      <c r="H17" s="221"/>
      <c r="I17" s="221"/>
      <c r="J17" s="221"/>
      <c r="K17" s="222"/>
      <c r="L17" s="282" t="s">
        <v>151</v>
      </c>
      <c r="M17" s="283"/>
      <c r="N17" s="284"/>
      <c r="O17" s="65">
        <v>43320</v>
      </c>
      <c r="P17" s="139" t="s">
        <v>360</v>
      </c>
      <c r="Q17" s="139" t="s">
        <v>122</v>
      </c>
      <c r="R17" s="65"/>
      <c r="S17" s="139"/>
      <c r="T17" s="139"/>
      <c r="U17" s="140"/>
      <c r="V17" s="141"/>
      <c r="X17" s="142"/>
    </row>
    <row r="18" spans="1:24" ht="80" customHeight="1" x14ac:dyDescent="0.15">
      <c r="A18" s="64">
        <f t="shared" si="2"/>
        <v>13</v>
      </c>
      <c r="B18" s="112"/>
      <c r="C18" s="116"/>
      <c r="D18" s="116"/>
      <c r="E18" s="151" t="s">
        <v>136</v>
      </c>
      <c r="F18" s="152" t="s">
        <v>369</v>
      </c>
      <c r="G18" s="220" t="s">
        <v>76</v>
      </c>
      <c r="H18" s="221"/>
      <c r="I18" s="221"/>
      <c r="J18" s="221"/>
      <c r="K18" s="222"/>
      <c r="L18" s="282" t="s">
        <v>152</v>
      </c>
      <c r="M18" s="283" t="s">
        <v>138</v>
      </c>
      <c r="N18" s="284" t="s">
        <v>138</v>
      </c>
      <c r="O18" s="65">
        <v>43320</v>
      </c>
      <c r="P18" s="139" t="s">
        <v>360</v>
      </c>
      <c r="Q18" s="139" t="s">
        <v>122</v>
      </c>
      <c r="R18" s="65"/>
      <c r="S18" s="139"/>
      <c r="T18" s="139"/>
      <c r="U18" s="140"/>
      <c r="V18" s="141"/>
      <c r="X18" s="142"/>
    </row>
    <row r="19" spans="1:24" ht="80" customHeight="1" x14ac:dyDescent="0.15">
      <c r="A19" s="64">
        <f t="shared" si="2"/>
        <v>14</v>
      </c>
      <c r="B19" s="112"/>
      <c r="C19" s="116"/>
      <c r="D19" s="116"/>
      <c r="E19" s="151" t="s">
        <v>137</v>
      </c>
      <c r="F19" s="152" t="s">
        <v>370</v>
      </c>
      <c r="G19" s="220" t="s">
        <v>76</v>
      </c>
      <c r="H19" s="221"/>
      <c r="I19" s="221"/>
      <c r="J19" s="221"/>
      <c r="K19" s="222"/>
      <c r="L19" s="282" t="s">
        <v>153</v>
      </c>
      <c r="M19" s="283" t="s">
        <v>139</v>
      </c>
      <c r="N19" s="284" t="s">
        <v>139</v>
      </c>
      <c r="O19" s="65">
        <v>43320</v>
      </c>
      <c r="P19" s="139" t="s">
        <v>360</v>
      </c>
      <c r="Q19" s="139" t="s">
        <v>122</v>
      </c>
      <c r="R19" s="65"/>
      <c r="S19" s="139"/>
      <c r="T19" s="139"/>
      <c r="U19" s="140"/>
      <c r="V19" s="141"/>
      <c r="X19" s="142"/>
    </row>
    <row r="20" spans="1:24" ht="80" customHeight="1" x14ac:dyDescent="0.15">
      <c r="A20" s="64">
        <f t="shared" si="2"/>
        <v>15</v>
      </c>
      <c r="B20" s="112"/>
      <c r="C20" s="116"/>
      <c r="D20" s="116"/>
      <c r="E20" s="113" t="s">
        <v>140</v>
      </c>
      <c r="F20" s="153" t="s">
        <v>371</v>
      </c>
      <c r="G20" s="220" t="s">
        <v>76</v>
      </c>
      <c r="H20" s="221"/>
      <c r="I20" s="221"/>
      <c r="J20" s="221"/>
      <c r="K20" s="222"/>
      <c r="L20" s="215" t="s">
        <v>132</v>
      </c>
      <c r="M20" s="215"/>
      <c r="N20" s="215"/>
      <c r="O20" s="65">
        <v>43320</v>
      </c>
      <c r="P20" s="139" t="s">
        <v>360</v>
      </c>
      <c r="Q20" s="139" t="s">
        <v>122</v>
      </c>
      <c r="R20" s="65"/>
      <c r="S20" s="139"/>
      <c r="T20" s="139"/>
      <c r="U20" s="140"/>
      <c r="V20" s="141"/>
      <c r="X20" s="142"/>
    </row>
    <row r="21" spans="1:24" ht="80" customHeight="1" x14ac:dyDescent="0.15">
      <c r="A21" s="64">
        <f t="shared" si="2"/>
        <v>16</v>
      </c>
      <c r="B21" s="112"/>
      <c r="C21" s="116"/>
      <c r="D21" s="116"/>
      <c r="E21" s="113" t="s">
        <v>145</v>
      </c>
      <c r="F21" s="153" t="s">
        <v>372</v>
      </c>
      <c r="G21" s="220" t="s">
        <v>76</v>
      </c>
      <c r="H21" s="221"/>
      <c r="I21" s="221"/>
      <c r="J21" s="221"/>
      <c r="K21" s="222"/>
      <c r="L21" s="215" t="s">
        <v>132</v>
      </c>
      <c r="M21" s="215"/>
      <c r="N21" s="215"/>
      <c r="O21" s="65">
        <v>43320</v>
      </c>
      <c r="P21" s="139" t="s">
        <v>360</v>
      </c>
      <c r="Q21" s="139" t="s">
        <v>122</v>
      </c>
      <c r="R21" s="65"/>
      <c r="S21" s="139"/>
      <c r="T21" s="139"/>
      <c r="U21" s="140"/>
      <c r="V21" s="141"/>
      <c r="X21" s="142"/>
    </row>
    <row r="22" spans="1:24" ht="80" customHeight="1" x14ac:dyDescent="0.15">
      <c r="A22" s="64">
        <f t="shared" si="2"/>
        <v>17</v>
      </c>
      <c r="B22" s="112"/>
      <c r="C22" s="116"/>
      <c r="D22" s="116"/>
      <c r="E22" s="113" t="s">
        <v>141</v>
      </c>
      <c r="F22" s="153" t="s">
        <v>373</v>
      </c>
      <c r="G22" s="220" t="s">
        <v>76</v>
      </c>
      <c r="H22" s="221"/>
      <c r="I22" s="221"/>
      <c r="J22" s="221"/>
      <c r="K22" s="222"/>
      <c r="L22" s="215" t="s">
        <v>134</v>
      </c>
      <c r="M22" s="215"/>
      <c r="N22" s="215"/>
      <c r="O22" s="65">
        <v>43320</v>
      </c>
      <c r="P22" s="139" t="s">
        <v>360</v>
      </c>
      <c r="Q22" s="139" t="s">
        <v>122</v>
      </c>
      <c r="R22" s="65"/>
      <c r="S22" s="139"/>
      <c r="T22" s="139"/>
      <c r="U22" s="140"/>
      <c r="V22" s="141"/>
      <c r="X22" s="142"/>
    </row>
    <row r="23" spans="1:24" ht="80" customHeight="1" x14ac:dyDescent="0.15">
      <c r="A23" s="64">
        <f t="shared" si="2"/>
        <v>18</v>
      </c>
      <c r="B23" s="112"/>
      <c r="C23" s="116"/>
      <c r="D23" s="116"/>
      <c r="E23" s="113" t="s">
        <v>146</v>
      </c>
      <c r="F23" s="153" t="s">
        <v>374</v>
      </c>
      <c r="G23" s="220" t="s">
        <v>76</v>
      </c>
      <c r="H23" s="221"/>
      <c r="I23" s="221"/>
      <c r="J23" s="221"/>
      <c r="K23" s="222"/>
      <c r="L23" s="215" t="s">
        <v>134</v>
      </c>
      <c r="M23" s="215"/>
      <c r="N23" s="215"/>
      <c r="O23" s="65">
        <v>43320</v>
      </c>
      <c r="P23" s="139" t="s">
        <v>360</v>
      </c>
      <c r="Q23" s="139" t="s">
        <v>122</v>
      </c>
      <c r="R23" s="65"/>
      <c r="S23" s="139"/>
      <c r="T23" s="139"/>
      <c r="U23" s="140"/>
      <c r="V23" s="141"/>
      <c r="X23" s="142"/>
    </row>
    <row r="24" spans="1:24" ht="80" customHeight="1" x14ac:dyDescent="0.15">
      <c r="A24" s="64">
        <f t="shared" si="2"/>
        <v>19</v>
      </c>
      <c r="B24" s="112"/>
      <c r="C24" s="116"/>
      <c r="D24" s="116"/>
      <c r="E24" s="113" t="s">
        <v>142</v>
      </c>
      <c r="F24" s="153" t="s">
        <v>343</v>
      </c>
      <c r="G24" s="220" t="s">
        <v>76</v>
      </c>
      <c r="H24" s="221"/>
      <c r="I24" s="221"/>
      <c r="J24" s="221"/>
      <c r="K24" s="222"/>
      <c r="L24" s="282" t="s">
        <v>151</v>
      </c>
      <c r="M24" s="283"/>
      <c r="N24" s="284"/>
      <c r="O24" s="65">
        <v>43320</v>
      </c>
      <c r="P24" s="139" t="s">
        <v>360</v>
      </c>
      <c r="Q24" s="139" t="s">
        <v>122</v>
      </c>
      <c r="R24" s="65"/>
      <c r="S24" s="139"/>
      <c r="T24" s="139"/>
      <c r="U24" s="140"/>
      <c r="V24" s="141"/>
      <c r="X24" s="142"/>
    </row>
    <row r="25" spans="1:24" ht="80" customHeight="1" x14ac:dyDescent="0.15">
      <c r="A25" s="64">
        <f t="shared" si="2"/>
        <v>20</v>
      </c>
      <c r="B25" s="112"/>
      <c r="C25" s="116"/>
      <c r="D25" s="116"/>
      <c r="E25" s="113" t="s">
        <v>147</v>
      </c>
      <c r="F25" s="153" t="s">
        <v>344</v>
      </c>
      <c r="G25" s="220" t="s">
        <v>76</v>
      </c>
      <c r="H25" s="221"/>
      <c r="I25" s="221"/>
      <c r="J25" s="221"/>
      <c r="K25" s="222"/>
      <c r="L25" s="282" t="s">
        <v>151</v>
      </c>
      <c r="M25" s="283"/>
      <c r="N25" s="284"/>
      <c r="O25" s="65">
        <v>43320</v>
      </c>
      <c r="P25" s="139" t="s">
        <v>360</v>
      </c>
      <c r="Q25" s="139" t="s">
        <v>122</v>
      </c>
      <c r="R25" s="65"/>
      <c r="S25" s="139"/>
      <c r="T25" s="139"/>
      <c r="U25" s="140"/>
      <c r="V25" s="141"/>
      <c r="X25" s="142"/>
    </row>
    <row r="26" spans="1:24" ht="80" customHeight="1" x14ac:dyDescent="0.15">
      <c r="A26" s="64">
        <f t="shared" si="2"/>
        <v>21</v>
      </c>
      <c r="B26" s="112"/>
      <c r="C26" s="116"/>
      <c r="D26" s="116"/>
      <c r="E26" s="113" t="s">
        <v>143</v>
      </c>
      <c r="F26" s="153" t="s">
        <v>340</v>
      </c>
      <c r="G26" s="220" t="s">
        <v>76</v>
      </c>
      <c r="H26" s="221"/>
      <c r="I26" s="221"/>
      <c r="J26" s="221"/>
      <c r="K26" s="222"/>
      <c r="L26" s="282" t="s">
        <v>152</v>
      </c>
      <c r="M26" s="283" t="s">
        <v>138</v>
      </c>
      <c r="N26" s="284" t="s">
        <v>138</v>
      </c>
      <c r="O26" s="65">
        <v>43320</v>
      </c>
      <c r="P26" s="139" t="s">
        <v>360</v>
      </c>
      <c r="Q26" s="139" t="s">
        <v>122</v>
      </c>
      <c r="R26" s="65"/>
      <c r="S26" s="139"/>
      <c r="T26" s="139"/>
      <c r="U26" s="140"/>
      <c r="V26" s="141"/>
      <c r="X26" s="142"/>
    </row>
    <row r="27" spans="1:24" ht="80" customHeight="1" x14ac:dyDescent="0.15">
      <c r="A27" s="64">
        <f t="shared" si="2"/>
        <v>22</v>
      </c>
      <c r="B27" s="112"/>
      <c r="C27" s="116"/>
      <c r="D27" s="116"/>
      <c r="E27" s="113" t="s">
        <v>148</v>
      </c>
      <c r="F27" s="153" t="s">
        <v>341</v>
      </c>
      <c r="G27" s="220" t="s">
        <v>76</v>
      </c>
      <c r="H27" s="221"/>
      <c r="I27" s="221"/>
      <c r="J27" s="221"/>
      <c r="K27" s="222"/>
      <c r="L27" s="282" t="s">
        <v>152</v>
      </c>
      <c r="M27" s="283" t="s">
        <v>138</v>
      </c>
      <c r="N27" s="284" t="s">
        <v>138</v>
      </c>
      <c r="O27" s="65">
        <v>43320</v>
      </c>
      <c r="P27" s="139" t="s">
        <v>360</v>
      </c>
      <c r="Q27" s="139" t="s">
        <v>122</v>
      </c>
      <c r="R27" s="65"/>
      <c r="S27" s="139"/>
      <c r="T27" s="139"/>
      <c r="U27" s="140"/>
      <c r="V27" s="141"/>
      <c r="X27" s="142"/>
    </row>
    <row r="28" spans="1:24" ht="80" customHeight="1" x14ac:dyDescent="0.15">
      <c r="A28" s="64">
        <f t="shared" si="2"/>
        <v>23</v>
      </c>
      <c r="B28" s="112"/>
      <c r="C28" s="116"/>
      <c r="D28" s="116"/>
      <c r="E28" s="131" t="s">
        <v>144</v>
      </c>
      <c r="F28" s="153" t="s">
        <v>345</v>
      </c>
      <c r="G28" s="220" t="s">
        <v>76</v>
      </c>
      <c r="H28" s="221"/>
      <c r="I28" s="221"/>
      <c r="J28" s="221"/>
      <c r="K28" s="222"/>
      <c r="L28" s="282" t="s">
        <v>153</v>
      </c>
      <c r="M28" s="283" t="s">
        <v>139</v>
      </c>
      <c r="N28" s="284" t="s">
        <v>139</v>
      </c>
      <c r="O28" s="65">
        <v>43320</v>
      </c>
      <c r="P28" s="139" t="s">
        <v>360</v>
      </c>
      <c r="Q28" s="139" t="s">
        <v>122</v>
      </c>
      <c r="R28" s="65"/>
      <c r="S28" s="139"/>
      <c r="T28" s="139"/>
      <c r="U28" s="140"/>
      <c r="V28" s="141"/>
      <c r="X28" s="142"/>
    </row>
    <row r="29" spans="1:24" ht="80" customHeight="1" x14ac:dyDescent="0.15">
      <c r="A29" s="64">
        <f t="shared" si="2"/>
        <v>24</v>
      </c>
      <c r="B29" s="112"/>
      <c r="C29" s="116"/>
      <c r="D29" s="116"/>
      <c r="E29" s="131" t="s">
        <v>149</v>
      </c>
      <c r="F29" s="153" t="s">
        <v>346</v>
      </c>
      <c r="G29" s="220" t="s">
        <v>76</v>
      </c>
      <c r="H29" s="221"/>
      <c r="I29" s="221"/>
      <c r="J29" s="221"/>
      <c r="K29" s="222"/>
      <c r="L29" s="282" t="s">
        <v>153</v>
      </c>
      <c r="M29" s="283" t="s">
        <v>139</v>
      </c>
      <c r="N29" s="284" t="s">
        <v>139</v>
      </c>
      <c r="O29" s="65">
        <v>43320</v>
      </c>
      <c r="P29" s="139" t="s">
        <v>360</v>
      </c>
      <c r="Q29" s="139" t="s">
        <v>122</v>
      </c>
      <c r="R29" s="65"/>
      <c r="S29" s="139"/>
      <c r="T29" s="139"/>
      <c r="U29" s="140"/>
      <c r="V29" s="141"/>
      <c r="X29" s="142"/>
    </row>
    <row r="30" spans="1:24" ht="20" customHeight="1" x14ac:dyDescent="0.15">
      <c r="A30" s="70"/>
      <c r="B30" s="143"/>
      <c r="C30" s="143"/>
      <c r="D30" s="143"/>
      <c r="E30" s="143"/>
      <c r="F30" s="144"/>
      <c r="G30" s="251"/>
      <c r="H30" s="252"/>
      <c r="I30" s="252"/>
      <c r="J30" s="252"/>
      <c r="K30" s="253"/>
      <c r="L30" s="279"/>
      <c r="M30" s="280"/>
      <c r="N30" s="281"/>
      <c r="O30" s="145"/>
      <c r="P30" s="146"/>
      <c r="Q30" s="146"/>
      <c r="R30" s="147"/>
      <c r="S30" s="148"/>
      <c r="T30" s="148"/>
      <c r="U30" s="149"/>
      <c r="V30" s="141"/>
      <c r="X30" s="142"/>
    </row>
    <row r="33" spans="15:15" x14ac:dyDescent="0.15">
      <c r="O33" s="150"/>
    </row>
    <row r="34" spans="15:15" x14ac:dyDescent="0.15">
      <c r="O34" s="150"/>
    </row>
    <row r="35" spans="15:15" x14ac:dyDescent="0.15">
      <c r="O35" s="150"/>
    </row>
    <row r="36" spans="15:15" x14ac:dyDescent="0.15">
      <c r="O36" s="150"/>
    </row>
    <row r="37" spans="15:15" x14ac:dyDescent="0.15">
      <c r="O37" s="150"/>
    </row>
    <row r="38" spans="15:15" x14ac:dyDescent="0.15">
      <c r="O38" s="150"/>
    </row>
    <row r="39" spans="15:15" x14ac:dyDescent="0.15">
      <c r="O39" s="150"/>
    </row>
    <row r="40" spans="15:15" x14ac:dyDescent="0.15">
      <c r="O40" s="150"/>
    </row>
    <row r="43" spans="15:15" x14ac:dyDescent="0.15">
      <c r="O43" s="150"/>
    </row>
  </sheetData>
  <sheetProtection selectLockedCells="1" selectUnlockedCells="1"/>
  <mergeCells count="67">
    <mergeCell ref="L24:N24"/>
    <mergeCell ref="L25:N25"/>
    <mergeCell ref="L26:N26"/>
    <mergeCell ref="L27:N27"/>
    <mergeCell ref="G13:K13"/>
    <mergeCell ref="L13:N13"/>
    <mergeCell ref="G27:K27"/>
    <mergeCell ref="L16:N16"/>
    <mergeCell ref="L17:N17"/>
    <mergeCell ref="L18:N18"/>
    <mergeCell ref="L19:N19"/>
    <mergeCell ref="L20:N20"/>
    <mergeCell ref="L21:N21"/>
    <mergeCell ref="L22:N22"/>
    <mergeCell ref="L23:N23"/>
    <mergeCell ref="G21:K21"/>
    <mergeCell ref="G30:K30"/>
    <mergeCell ref="L30:N30"/>
    <mergeCell ref="G16:K16"/>
    <mergeCell ref="G17:K17"/>
    <mergeCell ref="G18:K18"/>
    <mergeCell ref="G19:K19"/>
    <mergeCell ref="G20:K20"/>
    <mergeCell ref="G28:K28"/>
    <mergeCell ref="L28:N28"/>
    <mergeCell ref="G29:K29"/>
    <mergeCell ref="L29:N29"/>
    <mergeCell ref="G22:K22"/>
    <mergeCell ref="G23:K23"/>
    <mergeCell ref="G24:K24"/>
    <mergeCell ref="G25:K25"/>
    <mergeCell ref="G26:K26"/>
    <mergeCell ref="G12:K12"/>
    <mergeCell ref="L12:N12"/>
    <mergeCell ref="G14:K14"/>
    <mergeCell ref="L14:N14"/>
    <mergeCell ref="G15:K15"/>
    <mergeCell ref="L15:N15"/>
    <mergeCell ref="G11:K11"/>
    <mergeCell ref="L11:N11"/>
    <mergeCell ref="G8:K8"/>
    <mergeCell ref="L8:N8"/>
    <mergeCell ref="G9:K9"/>
    <mergeCell ref="L9:N9"/>
    <mergeCell ref="G10:K10"/>
    <mergeCell ref="L10:N10"/>
    <mergeCell ref="G6:K6"/>
    <mergeCell ref="L6:N6"/>
    <mergeCell ref="G7:K7"/>
    <mergeCell ref="L7:N7"/>
    <mergeCell ref="G4:K5"/>
    <mergeCell ref="L4:N5"/>
    <mergeCell ref="O4:Q4"/>
    <mergeCell ref="R4:T4"/>
    <mergeCell ref="U4:U5"/>
    <mergeCell ref="A4:A5"/>
    <mergeCell ref="B4:B5"/>
    <mergeCell ref="C4:C5"/>
    <mergeCell ref="D4:D5"/>
    <mergeCell ref="E4:E5"/>
    <mergeCell ref="F4:F5"/>
    <mergeCell ref="A1:B2"/>
    <mergeCell ref="C1:E1"/>
    <mergeCell ref="F1:H1"/>
    <mergeCell ref="I1:I2"/>
    <mergeCell ref="C2:E2"/>
    <mergeCell ref="F2:H2"/>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28"/>
  <sheetViews>
    <sheetView zoomScale="90" zoomScaleNormal="90" zoomScalePageLayoutView="90" workbookViewId="0">
      <selection activeCell="G12" sqref="G12:K1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05" t="s">
        <v>18</v>
      </c>
      <c r="B1" s="205"/>
      <c r="C1" s="207" t="s">
        <v>19</v>
      </c>
      <c r="D1" s="208"/>
      <c r="E1" s="208"/>
      <c r="F1" s="211"/>
      <c r="G1" s="212"/>
      <c r="H1" s="213"/>
      <c r="I1" s="206" t="s">
        <v>20</v>
      </c>
      <c r="J1" s="41" t="s">
        <v>21</v>
      </c>
      <c r="K1" s="42">
        <v>43060</v>
      </c>
      <c r="L1" s="41" t="s">
        <v>22</v>
      </c>
      <c r="M1" s="43" t="s">
        <v>16</v>
      </c>
      <c r="N1" s="44" t="s">
        <v>23</v>
      </c>
      <c r="O1" s="45" t="s">
        <v>8</v>
      </c>
      <c r="P1" s="46" t="s">
        <v>24</v>
      </c>
      <c r="Q1" s="46" t="s">
        <v>9</v>
      </c>
      <c r="R1" s="46" t="s">
        <v>25</v>
      </c>
      <c r="S1" s="46" t="s">
        <v>26</v>
      </c>
      <c r="T1" s="46" t="s">
        <v>27</v>
      </c>
      <c r="U1" s="47" t="s">
        <v>28</v>
      </c>
      <c r="X1" s="49" t="s">
        <v>29</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205"/>
      <c r="B2" s="205"/>
      <c r="C2" s="285" t="s">
        <v>100</v>
      </c>
      <c r="D2" s="286"/>
      <c r="E2" s="286"/>
      <c r="F2" s="285"/>
      <c r="G2" s="286"/>
      <c r="H2" s="287"/>
      <c r="I2" s="206"/>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49" t="s">
        <v>32</v>
      </c>
      <c r="Y2" s="50">
        <f t="shared" ref="Y2:BI2" si="0">COUNTIF($X$6:$X$992,Y3)</f>
        <v>9</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MIN(O6:O992)</f>
        <v>43060</v>
      </c>
      <c r="Z3" s="60">
        <f>Y3+1</f>
        <v>43061</v>
      </c>
      <c r="AA3" s="60">
        <f t="shared" ref="AA3:BI3" si="1">Z3+1</f>
        <v>43062</v>
      </c>
      <c r="AB3" s="60">
        <f t="shared" si="1"/>
        <v>43063</v>
      </c>
      <c r="AC3" s="60">
        <f t="shared" si="1"/>
        <v>43064</v>
      </c>
      <c r="AD3" s="60">
        <f t="shared" si="1"/>
        <v>43065</v>
      </c>
      <c r="AE3" s="60">
        <f t="shared" si="1"/>
        <v>43066</v>
      </c>
      <c r="AF3" s="60">
        <f t="shared" si="1"/>
        <v>43067</v>
      </c>
      <c r="AG3" s="60">
        <f t="shared" si="1"/>
        <v>43068</v>
      </c>
      <c r="AH3" s="60">
        <f t="shared" si="1"/>
        <v>43069</v>
      </c>
      <c r="AI3" s="60">
        <f t="shared" si="1"/>
        <v>43070</v>
      </c>
      <c r="AJ3" s="60">
        <f t="shared" si="1"/>
        <v>43071</v>
      </c>
      <c r="AK3" s="60">
        <f t="shared" si="1"/>
        <v>43072</v>
      </c>
      <c r="AL3" s="60">
        <f t="shared" si="1"/>
        <v>43073</v>
      </c>
      <c r="AM3" s="60">
        <f t="shared" si="1"/>
        <v>43074</v>
      </c>
      <c r="AN3" s="60">
        <f t="shared" si="1"/>
        <v>43075</v>
      </c>
      <c r="AO3" s="60">
        <f t="shared" si="1"/>
        <v>43076</v>
      </c>
      <c r="AP3" s="60">
        <f t="shared" si="1"/>
        <v>43077</v>
      </c>
      <c r="AQ3" s="60">
        <f t="shared" si="1"/>
        <v>43078</v>
      </c>
      <c r="AR3" s="60">
        <f t="shared" si="1"/>
        <v>43079</v>
      </c>
      <c r="AS3" s="60">
        <f t="shared" si="1"/>
        <v>43080</v>
      </c>
      <c r="AT3" s="60">
        <f t="shared" si="1"/>
        <v>43081</v>
      </c>
      <c r="AU3" s="60">
        <f t="shared" si="1"/>
        <v>43082</v>
      </c>
      <c r="AV3" s="60">
        <f t="shared" si="1"/>
        <v>43083</v>
      </c>
      <c r="AW3" s="60">
        <f t="shared" si="1"/>
        <v>43084</v>
      </c>
      <c r="AX3" s="60">
        <f t="shared" si="1"/>
        <v>43085</v>
      </c>
      <c r="AY3" s="60">
        <f t="shared" si="1"/>
        <v>43086</v>
      </c>
      <c r="AZ3" s="60">
        <f t="shared" si="1"/>
        <v>43087</v>
      </c>
      <c r="BA3" s="60">
        <f t="shared" si="1"/>
        <v>43088</v>
      </c>
      <c r="BB3" s="60">
        <f t="shared" si="1"/>
        <v>43089</v>
      </c>
      <c r="BC3" s="60">
        <f t="shared" si="1"/>
        <v>43090</v>
      </c>
      <c r="BD3" s="60">
        <f t="shared" si="1"/>
        <v>43091</v>
      </c>
      <c r="BE3" s="60">
        <f t="shared" si="1"/>
        <v>43092</v>
      </c>
      <c r="BF3" s="60">
        <f t="shared" si="1"/>
        <v>43093</v>
      </c>
      <c r="BG3" s="60">
        <f t="shared" si="1"/>
        <v>43094</v>
      </c>
      <c r="BH3" s="60">
        <f t="shared" si="1"/>
        <v>43095</v>
      </c>
      <c r="BI3" s="60">
        <f t="shared" si="1"/>
        <v>43096</v>
      </c>
    </row>
    <row r="4" spans="1:61" ht="17.25" customHeight="1" x14ac:dyDescent="0.15">
      <c r="A4" s="223" t="s">
        <v>65</v>
      </c>
      <c r="B4" s="273" t="s">
        <v>69</v>
      </c>
      <c r="C4" s="273" t="s">
        <v>39</v>
      </c>
      <c r="D4" s="273" t="s">
        <v>41</v>
      </c>
      <c r="E4" s="273" t="s">
        <v>42</v>
      </c>
      <c r="F4" s="275" t="s">
        <v>67</v>
      </c>
      <c r="G4" s="276" t="s">
        <v>33</v>
      </c>
      <c r="H4" s="277"/>
      <c r="I4" s="277"/>
      <c r="J4" s="277"/>
      <c r="K4" s="278"/>
      <c r="L4" s="276" t="s">
        <v>34</v>
      </c>
      <c r="M4" s="277"/>
      <c r="N4" s="278"/>
      <c r="O4" s="218" t="s">
        <v>35</v>
      </c>
      <c r="P4" s="218"/>
      <c r="Q4" s="218"/>
      <c r="R4" s="218" t="s">
        <v>36</v>
      </c>
      <c r="S4" s="218"/>
      <c r="T4" s="218"/>
      <c r="U4" s="218" t="s">
        <v>68</v>
      </c>
      <c r="X4" s="49" t="s">
        <v>37</v>
      </c>
      <c r="Y4" s="61">
        <f>HLOOKUP(1,Y1:BI3,3,FALSE)</f>
        <v>43060</v>
      </c>
    </row>
    <row r="5" spans="1:61" ht="17.25" customHeight="1" x14ac:dyDescent="0.15">
      <c r="A5" s="224"/>
      <c r="B5" s="274"/>
      <c r="C5" s="274"/>
      <c r="D5" s="274"/>
      <c r="E5" s="274"/>
      <c r="F5" s="234"/>
      <c r="G5" s="234"/>
      <c r="H5" s="230"/>
      <c r="I5" s="230"/>
      <c r="J5" s="230"/>
      <c r="K5" s="235"/>
      <c r="L5" s="234"/>
      <c r="M5" s="230"/>
      <c r="N5" s="235"/>
      <c r="O5" s="62" t="s">
        <v>38</v>
      </c>
      <c r="P5" s="62" t="s">
        <v>10</v>
      </c>
      <c r="Q5" s="62" t="s">
        <v>22</v>
      </c>
      <c r="R5" s="62" t="s">
        <v>38</v>
      </c>
      <c r="S5" s="62" t="s">
        <v>10</v>
      </c>
      <c r="T5" s="62" t="s">
        <v>22</v>
      </c>
      <c r="U5" s="219"/>
      <c r="X5" s="63"/>
    </row>
    <row r="6" spans="1:61" ht="80" customHeight="1" x14ac:dyDescent="0.15">
      <c r="A6" s="64">
        <f>ROW()-5</f>
        <v>1</v>
      </c>
      <c r="B6" s="112" t="s">
        <v>66</v>
      </c>
      <c r="C6" s="113" t="s">
        <v>73</v>
      </c>
      <c r="D6" s="113"/>
      <c r="E6" s="113"/>
      <c r="F6" s="119" t="s">
        <v>70</v>
      </c>
      <c r="G6" s="220" t="s">
        <v>71</v>
      </c>
      <c r="H6" s="221"/>
      <c r="I6" s="221"/>
      <c r="J6" s="221"/>
      <c r="K6" s="222"/>
      <c r="L6" s="215" t="s">
        <v>101</v>
      </c>
      <c r="M6" s="215"/>
      <c r="N6" s="215"/>
      <c r="O6" s="65">
        <v>43060</v>
      </c>
      <c r="P6" s="66" t="s">
        <v>115</v>
      </c>
      <c r="Q6" s="66" t="s">
        <v>116</v>
      </c>
      <c r="R6" s="65"/>
      <c r="S6" s="66"/>
      <c r="T6" s="66"/>
      <c r="U6" s="67"/>
      <c r="V6" s="68"/>
      <c r="X6" s="69">
        <f t="shared" ref="X6:X14" si="2">IF($P6="○",$O6,IF($S6="○",$R6,""))</f>
        <v>43060</v>
      </c>
    </row>
    <row r="7" spans="1:61" ht="80" customHeight="1" x14ac:dyDescent="0.15">
      <c r="A7" s="64">
        <f t="shared" ref="A7:A14" si="3">ROW()-5</f>
        <v>2</v>
      </c>
      <c r="B7" s="112" t="s">
        <v>66</v>
      </c>
      <c r="C7" s="113" t="s">
        <v>74</v>
      </c>
      <c r="D7" s="113" t="s">
        <v>75</v>
      </c>
      <c r="E7" s="113" t="s">
        <v>78</v>
      </c>
      <c r="F7" s="115" t="s">
        <v>77</v>
      </c>
      <c r="G7" s="220" t="s">
        <v>76</v>
      </c>
      <c r="H7" s="221"/>
      <c r="I7" s="221"/>
      <c r="J7" s="221"/>
      <c r="K7" s="222"/>
      <c r="L7" s="215" t="s">
        <v>105</v>
      </c>
      <c r="M7" s="215"/>
      <c r="N7" s="215"/>
      <c r="O7" s="65">
        <v>43060</v>
      </c>
      <c r="P7" s="66" t="s">
        <v>115</v>
      </c>
      <c r="Q7" s="66" t="s">
        <v>116</v>
      </c>
      <c r="R7" s="65"/>
      <c r="S7" s="66"/>
      <c r="T7" s="66"/>
      <c r="U7" s="67"/>
      <c r="V7" s="68"/>
      <c r="X7" s="69">
        <f t="shared" si="2"/>
        <v>43060</v>
      </c>
    </row>
    <row r="8" spans="1:61" ht="80" customHeight="1" x14ac:dyDescent="0.15">
      <c r="A8" s="64">
        <f t="shared" si="3"/>
        <v>3</v>
      </c>
      <c r="B8" s="112" t="s">
        <v>66</v>
      </c>
      <c r="C8" s="116"/>
      <c r="D8" s="116"/>
      <c r="E8" s="113" t="s">
        <v>79</v>
      </c>
      <c r="F8" s="115" t="s">
        <v>112</v>
      </c>
      <c r="G8" s="220" t="s">
        <v>76</v>
      </c>
      <c r="H8" s="221"/>
      <c r="I8" s="221"/>
      <c r="J8" s="221"/>
      <c r="K8" s="222"/>
      <c r="L8" s="215" t="s">
        <v>105</v>
      </c>
      <c r="M8" s="215"/>
      <c r="N8" s="215"/>
      <c r="O8" s="65">
        <v>43060</v>
      </c>
      <c r="P8" s="66" t="s">
        <v>115</v>
      </c>
      <c r="Q8" s="66" t="s">
        <v>116</v>
      </c>
      <c r="R8" s="65"/>
      <c r="S8" s="66"/>
      <c r="T8" s="66"/>
      <c r="U8" s="67"/>
      <c r="V8" s="68"/>
      <c r="X8" s="69">
        <f t="shared" si="2"/>
        <v>43060</v>
      </c>
    </row>
    <row r="9" spans="1:61" ht="80" customHeight="1" x14ac:dyDescent="0.15">
      <c r="A9" s="64">
        <f t="shared" si="3"/>
        <v>4</v>
      </c>
      <c r="B9" s="112" t="s">
        <v>66</v>
      </c>
      <c r="C9" s="116"/>
      <c r="D9" s="116"/>
      <c r="E9" s="113" t="s">
        <v>80</v>
      </c>
      <c r="F9" s="115" t="s">
        <v>113</v>
      </c>
      <c r="G9" s="220" t="s">
        <v>76</v>
      </c>
      <c r="H9" s="221"/>
      <c r="I9" s="221"/>
      <c r="J9" s="221"/>
      <c r="K9" s="222"/>
      <c r="L9" s="215" t="s">
        <v>105</v>
      </c>
      <c r="M9" s="215"/>
      <c r="N9" s="215"/>
      <c r="O9" s="65">
        <v>43060</v>
      </c>
      <c r="P9" s="66" t="s">
        <v>115</v>
      </c>
      <c r="Q9" s="66" t="s">
        <v>116</v>
      </c>
      <c r="R9" s="65"/>
      <c r="S9" s="66"/>
      <c r="T9" s="66"/>
      <c r="U9" s="67"/>
      <c r="V9" s="68"/>
      <c r="X9" s="69">
        <f t="shared" si="2"/>
        <v>43060</v>
      </c>
    </row>
    <row r="10" spans="1:61" ht="80" customHeight="1" x14ac:dyDescent="0.15">
      <c r="A10" s="64">
        <f t="shared" si="3"/>
        <v>5</v>
      </c>
      <c r="B10" s="112" t="s">
        <v>66</v>
      </c>
      <c r="C10" s="116"/>
      <c r="D10" s="116"/>
      <c r="E10" s="113" t="s">
        <v>80</v>
      </c>
      <c r="F10" s="115" t="s">
        <v>114</v>
      </c>
      <c r="G10" s="220" t="s">
        <v>76</v>
      </c>
      <c r="H10" s="221"/>
      <c r="I10" s="221"/>
      <c r="J10" s="221"/>
      <c r="K10" s="222"/>
      <c r="L10" s="215" t="s">
        <v>105</v>
      </c>
      <c r="M10" s="215"/>
      <c r="N10" s="215"/>
      <c r="O10" s="65">
        <v>43060</v>
      </c>
      <c r="P10" s="66" t="s">
        <v>115</v>
      </c>
      <c r="Q10" s="66" t="s">
        <v>116</v>
      </c>
      <c r="R10" s="65"/>
      <c r="S10" s="66"/>
      <c r="T10" s="66"/>
      <c r="U10" s="67"/>
      <c r="V10" s="68"/>
      <c r="X10" s="69">
        <f t="shared" si="2"/>
        <v>43060</v>
      </c>
    </row>
    <row r="11" spans="1:61" ht="80" customHeight="1" x14ac:dyDescent="0.15">
      <c r="A11" s="64">
        <f t="shared" si="3"/>
        <v>6</v>
      </c>
      <c r="B11" s="112" t="s">
        <v>66</v>
      </c>
      <c r="C11" s="116"/>
      <c r="D11" s="113" t="s">
        <v>81</v>
      </c>
      <c r="E11" s="113" t="s">
        <v>87</v>
      </c>
      <c r="F11" s="115" t="s">
        <v>82</v>
      </c>
      <c r="G11" s="238" t="s">
        <v>76</v>
      </c>
      <c r="H11" s="239"/>
      <c r="I11" s="239"/>
      <c r="J11" s="239"/>
      <c r="K11" s="240"/>
      <c r="L11" s="215" t="s">
        <v>102</v>
      </c>
      <c r="M11" s="215"/>
      <c r="N11" s="215"/>
      <c r="O11" s="65">
        <v>43060</v>
      </c>
      <c r="P11" s="66" t="s">
        <v>115</v>
      </c>
      <c r="Q11" s="66" t="s">
        <v>116</v>
      </c>
      <c r="R11" s="65"/>
      <c r="S11" s="66"/>
      <c r="T11" s="66"/>
      <c r="U11" s="67"/>
      <c r="V11" s="68"/>
      <c r="X11" s="69">
        <f t="shared" si="2"/>
        <v>43060</v>
      </c>
    </row>
    <row r="12" spans="1:61" ht="80" customHeight="1" x14ac:dyDescent="0.15">
      <c r="A12" s="64">
        <f t="shared" si="3"/>
        <v>7</v>
      </c>
      <c r="B12" s="112" t="s">
        <v>66</v>
      </c>
      <c r="C12" s="116"/>
      <c r="D12" s="116"/>
      <c r="E12" s="116"/>
      <c r="F12" s="118"/>
      <c r="G12" s="238" t="s">
        <v>83</v>
      </c>
      <c r="H12" s="239"/>
      <c r="I12" s="239"/>
      <c r="J12" s="239"/>
      <c r="K12" s="240"/>
      <c r="L12" s="215" t="s">
        <v>104</v>
      </c>
      <c r="M12" s="215"/>
      <c r="N12" s="215"/>
      <c r="O12" s="65">
        <v>43060</v>
      </c>
      <c r="P12" s="66" t="s">
        <v>115</v>
      </c>
      <c r="Q12" s="66" t="s">
        <v>116</v>
      </c>
      <c r="R12" s="65"/>
      <c r="S12" s="66"/>
      <c r="T12" s="66"/>
      <c r="U12" s="67"/>
      <c r="V12" s="68"/>
      <c r="X12" s="69">
        <f t="shared" si="2"/>
        <v>43060</v>
      </c>
    </row>
    <row r="13" spans="1:61" ht="110" customHeight="1" x14ac:dyDescent="0.15">
      <c r="A13" s="64">
        <f t="shared" si="3"/>
        <v>8</v>
      </c>
      <c r="B13" s="112" t="s">
        <v>66</v>
      </c>
      <c r="C13" s="116"/>
      <c r="D13" s="116"/>
      <c r="E13" s="113" t="s">
        <v>94</v>
      </c>
      <c r="F13" s="115" t="s">
        <v>82</v>
      </c>
      <c r="G13" s="220" t="s">
        <v>106</v>
      </c>
      <c r="H13" s="221"/>
      <c r="I13" s="221"/>
      <c r="J13" s="221"/>
      <c r="K13" s="222"/>
      <c r="L13" s="215" t="s">
        <v>107</v>
      </c>
      <c r="M13" s="215"/>
      <c r="N13" s="215"/>
      <c r="O13" s="65">
        <v>43060</v>
      </c>
      <c r="P13" s="66" t="s">
        <v>115</v>
      </c>
      <c r="Q13" s="66" t="s">
        <v>116</v>
      </c>
      <c r="R13" s="65"/>
      <c r="S13" s="66"/>
      <c r="T13" s="66"/>
      <c r="U13" s="67"/>
      <c r="V13" s="68"/>
      <c r="X13" s="69">
        <f t="shared" si="2"/>
        <v>43060</v>
      </c>
    </row>
    <row r="14" spans="1:61" ht="80" customHeight="1" x14ac:dyDescent="0.15">
      <c r="A14" s="64">
        <f t="shared" si="3"/>
        <v>9</v>
      </c>
      <c r="B14" s="112" t="s">
        <v>66</v>
      </c>
      <c r="C14" s="113" t="s">
        <v>96</v>
      </c>
      <c r="D14" s="113"/>
      <c r="E14" s="113"/>
      <c r="F14" s="119" t="s">
        <v>97</v>
      </c>
      <c r="G14" s="238" t="s">
        <v>98</v>
      </c>
      <c r="H14" s="239"/>
      <c r="I14" s="239"/>
      <c r="J14" s="239"/>
      <c r="K14" s="240"/>
      <c r="L14" s="215" t="s">
        <v>117</v>
      </c>
      <c r="M14" s="215"/>
      <c r="N14" s="215"/>
      <c r="O14" s="65">
        <v>43060</v>
      </c>
      <c r="P14" s="66" t="s">
        <v>115</v>
      </c>
      <c r="Q14" s="66" t="s">
        <v>116</v>
      </c>
      <c r="R14" s="65"/>
      <c r="S14" s="66"/>
      <c r="T14" s="66"/>
      <c r="U14" s="67"/>
      <c r="V14" s="68"/>
      <c r="X14" s="69">
        <f t="shared" si="2"/>
        <v>43060</v>
      </c>
    </row>
    <row r="15" spans="1:61" ht="20" customHeight="1" x14ac:dyDescent="0.15">
      <c r="A15" s="70"/>
      <c r="B15" s="71"/>
      <c r="C15" s="72"/>
      <c r="D15" s="72"/>
      <c r="E15" s="72"/>
      <c r="F15" s="73"/>
      <c r="G15" s="288"/>
      <c r="H15" s="289"/>
      <c r="I15" s="289"/>
      <c r="J15" s="289"/>
      <c r="K15" s="290"/>
      <c r="L15" s="291"/>
      <c r="M15" s="292"/>
      <c r="N15" s="293"/>
      <c r="O15" s="74"/>
      <c r="P15" s="75"/>
      <c r="Q15" s="75"/>
      <c r="R15" s="76"/>
      <c r="S15" s="77"/>
      <c r="T15" s="77"/>
      <c r="U15" s="78"/>
      <c r="V15" s="68"/>
      <c r="X15" s="69"/>
    </row>
    <row r="18" spans="15:15" x14ac:dyDescent="0.15">
      <c r="O18" s="80"/>
    </row>
    <row r="19" spans="15:15" x14ac:dyDescent="0.15">
      <c r="O19" s="80"/>
    </row>
    <row r="20" spans="15:15" x14ac:dyDescent="0.15">
      <c r="O20" s="80"/>
    </row>
    <row r="21" spans="15:15" x14ac:dyDescent="0.15">
      <c r="O21" s="80"/>
    </row>
    <row r="22" spans="15:15" x14ac:dyDescent="0.15">
      <c r="O22" s="80"/>
    </row>
    <row r="23" spans="15:15" x14ac:dyDescent="0.15">
      <c r="O23" s="80"/>
    </row>
    <row r="24" spans="15:15" x14ac:dyDescent="0.15">
      <c r="O24" s="80"/>
    </row>
    <row r="25" spans="15:15" x14ac:dyDescent="0.15">
      <c r="O25" s="80"/>
    </row>
    <row r="28" spans="15:15" x14ac:dyDescent="0.15">
      <c r="O28" s="80"/>
    </row>
  </sheetData>
  <sheetProtection selectLockedCells="1" selectUnlockedCells="1"/>
  <mergeCells count="37">
    <mergeCell ref="G14:K14"/>
    <mergeCell ref="L14:N14"/>
    <mergeCell ref="G9:K9"/>
    <mergeCell ref="L9:N9"/>
    <mergeCell ref="G15:K15"/>
    <mergeCell ref="L15:N15"/>
    <mergeCell ref="G13:K13"/>
    <mergeCell ref="L13:N13"/>
    <mergeCell ref="L12:N12"/>
    <mergeCell ref="G12:K12"/>
    <mergeCell ref="G11:K11"/>
    <mergeCell ref="L11:N11"/>
    <mergeCell ref="O4:Q4"/>
    <mergeCell ref="G10:K10"/>
    <mergeCell ref="L10:N10"/>
    <mergeCell ref="R4:T4"/>
    <mergeCell ref="U4:U5"/>
    <mergeCell ref="G8:K8"/>
    <mergeCell ref="L8:N8"/>
    <mergeCell ref="G6:K6"/>
    <mergeCell ref="L6:N6"/>
    <mergeCell ref="G7:K7"/>
    <mergeCell ref="L7:N7"/>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sqref="A1:XFD1048576"/>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05" t="s">
        <v>18</v>
      </c>
      <c r="B1" s="205"/>
      <c r="C1" s="207" t="s">
        <v>19</v>
      </c>
      <c r="D1" s="208"/>
      <c r="E1" s="208"/>
      <c r="F1" s="211"/>
      <c r="G1" s="212"/>
      <c r="H1" s="213"/>
      <c r="I1" s="206" t="s">
        <v>20</v>
      </c>
      <c r="J1" s="41" t="s">
        <v>21</v>
      </c>
      <c r="K1" s="42">
        <v>43060</v>
      </c>
      <c r="L1" s="41" t="s">
        <v>22</v>
      </c>
      <c r="M1" s="43" t="s">
        <v>16</v>
      </c>
      <c r="N1" s="44" t="s">
        <v>23</v>
      </c>
      <c r="O1" s="45" t="s">
        <v>8</v>
      </c>
      <c r="P1" s="46" t="s">
        <v>24</v>
      </c>
      <c r="Q1" s="46" t="s">
        <v>9</v>
      </c>
      <c r="R1" s="46" t="s">
        <v>25</v>
      </c>
      <c r="S1" s="46" t="s">
        <v>26</v>
      </c>
      <c r="T1" s="46" t="s">
        <v>27</v>
      </c>
      <c r="U1" s="47" t="s">
        <v>28</v>
      </c>
      <c r="X1" s="183" t="s">
        <v>29</v>
      </c>
      <c r="Y1" s="184">
        <f>IF(AND(SUM($Y$2:Y$2)=$O$2),1,0)</f>
        <v>1</v>
      </c>
      <c r="Z1" s="184">
        <f>IF(AND(SUM($Y$2:Z$2)=$O$2),1,0)</f>
        <v>1</v>
      </c>
      <c r="AA1" s="184">
        <f>IF(AND(SUM($Y$2:AA$2)=$O$2),1,0)</f>
        <v>1</v>
      </c>
      <c r="AB1" s="184">
        <f>IF(AND(SUM($Y$2:AB$2)=$O$2),1,0)</f>
        <v>1</v>
      </c>
      <c r="AC1" s="184">
        <f>IF(AND(SUM($Y$2:AC$2)=$O$2),1,0)</f>
        <v>1</v>
      </c>
      <c r="AD1" s="184">
        <f>IF(AND(SUM($Y$2:AD$2)=$O$2),1,0)</f>
        <v>1</v>
      </c>
      <c r="AE1" s="184">
        <f>IF(AND(SUM($Y$2:AE$2)=$O$2),1,0)</f>
        <v>1</v>
      </c>
      <c r="AF1" s="184">
        <f>IF(AND(SUM($Y$2:AF$2)=$O$2),1,0)</f>
        <v>1</v>
      </c>
      <c r="AG1" s="184">
        <f>IF(AND(SUM($Y$2:AG$2)=$O$2),1,0)</f>
        <v>1</v>
      </c>
      <c r="AH1" s="184">
        <f>IF(AND(SUM($Y$2:AH$2)=$O$2),1,0)</f>
        <v>1</v>
      </c>
      <c r="AI1" s="184">
        <f>IF(AND(SUM($Y$2:AI$2)=$O$2),1,0)</f>
        <v>1</v>
      </c>
      <c r="AJ1" s="184">
        <f>IF(AND(SUM($Y$2:AJ$2)=$O$2),1,0)</f>
        <v>1</v>
      </c>
      <c r="AK1" s="184">
        <f>IF(AND(SUM($Y$2:AK$2)=$O$2),1,0)</f>
        <v>1</v>
      </c>
      <c r="AL1" s="184">
        <f>IF(AND(SUM($Y$2:AL$2)=$O$2),1,0)</f>
        <v>1</v>
      </c>
      <c r="AM1" s="184">
        <f>IF(AND(SUM($Y$2:AM$2)=$O$2),1,0)</f>
        <v>1</v>
      </c>
      <c r="AN1" s="184">
        <f>IF(AND(SUM($Y$2:AN$2)=$O$2),1,0)</f>
        <v>1</v>
      </c>
      <c r="AO1" s="184">
        <f>IF(AND(SUM($Y$2:AO$2)=$O$2),1,0)</f>
        <v>1</v>
      </c>
      <c r="AP1" s="184">
        <f>IF(AND(SUM($Y$2:AP$2)=$O$2),1,0)</f>
        <v>1</v>
      </c>
      <c r="AQ1" s="184">
        <f>IF(AND(SUM($Y$2:AQ$2)=$O$2),1,0)</f>
        <v>1</v>
      </c>
      <c r="AR1" s="184">
        <f>IF(AND(SUM($Y$2:AR$2)=$O$2),1,0)</f>
        <v>1</v>
      </c>
      <c r="AS1" s="184">
        <f>IF(AND(SUM($Y$2:AS$2)=$O$2),1,0)</f>
        <v>1</v>
      </c>
      <c r="AT1" s="184">
        <f>IF(AND(SUM($Y$2:AT$2)=$O$2),1,0)</f>
        <v>1</v>
      </c>
      <c r="AU1" s="184">
        <f>IF(AND(SUM($Y$2:AU$2)=$O$2),1,0)</f>
        <v>1</v>
      </c>
      <c r="AV1" s="184">
        <f>IF(AND(SUM($Y$2:AV$2)=$O$2),1,0)</f>
        <v>1</v>
      </c>
      <c r="AW1" s="184">
        <f>IF(AND(SUM($Y$2:AW$2)=$O$2),1,0)</f>
        <v>1</v>
      </c>
      <c r="AX1" s="184">
        <f>IF(AND(SUM($Y$2:AX$2)=$O$2),1,0)</f>
        <v>1</v>
      </c>
      <c r="AY1" s="184">
        <f>IF(AND(SUM($Y$2:AY$2)=$O$2),1,0)</f>
        <v>1</v>
      </c>
      <c r="AZ1" s="184">
        <f>IF(AND(SUM($Y$2:AZ$2)=$O$2),1,0)</f>
        <v>1</v>
      </c>
      <c r="BA1" s="184">
        <f>IF(AND(SUM($Y$2:BA$2)=$O$2),1,0)</f>
        <v>1</v>
      </c>
      <c r="BB1" s="184">
        <f>IF(AND(SUM($Y$2:BB$2)=$O$2),1,0)</f>
        <v>1</v>
      </c>
      <c r="BC1" s="184">
        <f>IF(AND(SUM($Y$2:BC$2)=$O$2),1,0)</f>
        <v>1</v>
      </c>
      <c r="BD1" s="184">
        <f>IF(AND(SUM($Y$2:BD$2)=$O$2),1,0)</f>
        <v>1</v>
      </c>
      <c r="BE1" s="184">
        <f>IF(AND(SUM($Y$2:BE$2)=$O$2),1,0)</f>
        <v>1</v>
      </c>
      <c r="BF1" s="184">
        <f>IF(AND(SUM($Y$2:BF$2)=$O$2),1,0)</f>
        <v>1</v>
      </c>
      <c r="BG1" s="184">
        <f>IF(AND(SUM($Y$2:BG$2)=$O$2),1,0)</f>
        <v>1</v>
      </c>
      <c r="BH1" s="184">
        <f>IF(AND(SUM($Y$2:BH$2)=$O$2),1,0)</f>
        <v>1</v>
      </c>
      <c r="BI1" s="184">
        <f>IF(AND(SUM($Y$2:BI$2)=$O$2),1,0)</f>
        <v>1</v>
      </c>
    </row>
    <row r="2" spans="1:61" ht="15" x14ac:dyDescent="0.15">
      <c r="A2" s="205"/>
      <c r="B2" s="205"/>
      <c r="C2" s="285" t="s">
        <v>286</v>
      </c>
      <c r="D2" s="286"/>
      <c r="E2" s="286"/>
      <c r="F2" s="285"/>
      <c r="G2" s="286"/>
      <c r="H2" s="287"/>
      <c r="I2" s="206"/>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83" t="s">
        <v>32</v>
      </c>
      <c r="Y2" s="184">
        <f t="shared" ref="Y2:BI2" si="0">COUNTIF($X$6:$X$992,Y3)</f>
        <v>9</v>
      </c>
      <c r="Z2" s="184">
        <f t="shared" si="0"/>
        <v>0</v>
      </c>
      <c r="AA2" s="184">
        <f t="shared" si="0"/>
        <v>0</v>
      </c>
      <c r="AB2" s="184">
        <f t="shared" si="0"/>
        <v>0</v>
      </c>
      <c r="AC2" s="184">
        <f t="shared" si="0"/>
        <v>0</v>
      </c>
      <c r="AD2" s="184">
        <f t="shared" si="0"/>
        <v>0</v>
      </c>
      <c r="AE2" s="184">
        <f t="shared" si="0"/>
        <v>0</v>
      </c>
      <c r="AF2" s="184">
        <f t="shared" si="0"/>
        <v>0</v>
      </c>
      <c r="AG2" s="184">
        <f t="shared" si="0"/>
        <v>0</v>
      </c>
      <c r="AH2" s="184">
        <f t="shared" si="0"/>
        <v>0</v>
      </c>
      <c r="AI2" s="184">
        <f t="shared" si="0"/>
        <v>0</v>
      </c>
      <c r="AJ2" s="184">
        <f t="shared" si="0"/>
        <v>0</v>
      </c>
      <c r="AK2" s="184">
        <f t="shared" si="0"/>
        <v>0</v>
      </c>
      <c r="AL2" s="184">
        <f t="shared" si="0"/>
        <v>0</v>
      </c>
      <c r="AM2" s="184">
        <f t="shared" si="0"/>
        <v>0</v>
      </c>
      <c r="AN2" s="184">
        <f t="shared" si="0"/>
        <v>0</v>
      </c>
      <c r="AO2" s="184">
        <f t="shared" si="0"/>
        <v>0</v>
      </c>
      <c r="AP2" s="184">
        <f t="shared" si="0"/>
        <v>0</v>
      </c>
      <c r="AQ2" s="184">
        <f t="shared" si="0"/>
        <v>0</v>
      </c>
      <c r="AR2" s="184">
        <f t="shared" si="0"/>
        <v>0</v>
      </c>
      <c r="AS2" s="184">
        <f t="shared" si="0"/>
        <v>0</v>
      </c>
      <c r="AT2" s="184">
        <f t="shared" si="0"/>
        <v>0</v>
      </c>
      <c r="AU2" s="184">
        <f t="shared" si="0"/>
        <v>0</v>
      </c>
      <c r="AV2" s="184">
        <f t="shared" si="0"/>
        <v>0</v>
      </c>
      <c r="AW2" s="184">
        <f t="shared" si="0"/>
        <v>0</v>
      </c>
      <c r="AX2" s="184">
        <f t="shared" si="0"/>
        <v>0</v>
      </c>
      <c r="AY2" s="184">
        <f t="shared" si="0"/>
        <v>0</v>
      </c>
      <c r="AZ2" s="184">
        <f t="shared" si="0"/>
        <v>0</v>
      </c>
      <c r="BA2" s="184">
        <f t="shared" si="0"/>
        <v>0</v>
      </c>
      <c r="BB2" s="184">
        <f t="shared" si="0"/>
        <v>0</v>
      </c>
      <c r="BC2" s="184">
        <f t="shared" si="0"/>
        <v>0</v>
      </c>
      <c r="BD2" s="184">
        <f t="shared" si="0"/>
        <v>0</v>
      </c>
      <c r="BE2" s="184">
        <f t="shared" si="0"/>
        <v>0</v>
      </c>
      <c r="BF2" s="184">
        <f t="shared" si="0"/>
        <v>0</v>
      </c>
      <c r="BG2" s="184">
        <f t="shared" si="0"/>
        <v>0</v>
      </c>
      <c r="BH2" s="184">
        <f t="shared" si="0"/>
        <v>0</v>
      </c>
      <c r="BI2" s="184">
        <f t="shared" si="0"/>
        <v>0</v>
      </c>
    </row>
    <row r="3" spans="1:61" x14ac:dyDescent="0.15">
      <c r="A3" s="58"/>
      <c r="B3" s="58"/>
      <c r="C3" s="59"/>
      <c r="D3" s="59"/>
      <c r="E3" s="59"/>
      <c r="F3" s="59"/>
      <c r="H3" s="59"/>
      <c r="I3" s="59"/>
      <c r="J3" s="59"/>
      <c r="K3" s="59"/>
      <c r="L3" s="59"/>
      <c r="M3" s="59"/>
      <c r="N3" s="59"/>
      <c r="O3" s="59"/>
      <c r="P3" s="59"/>
      <c r="Q3" s="59"/>
      <c r="R3" s="59"/>
      <c r="S3" s="59"/>
      <c r="T3" s="59"/>
      <c r="U3" s="59"/>
      <c r="X3" s="183"/>
      <c r="Y3" s="185">
        <f>MIN(O6:O992)</f>
        <v>43060</v>
      </c>
      <c r="Z3" s="185">
        <f>Y3+1</f>
        <v>43061</v>
      </c>
      <c r="AA3" s="185">
        <f t="shared" ref="AA3:BI3" si="1">Z3+1</f>
        <v>43062</v>
      </c>
      <c r="AB3" s="185">
        <f t="shared" si="1"/>
        <v>43063</v>
      </c>
      <c r="AC3" s="185">
        <f t="shared" si="1"/>
        <v>43064</v>
      </c>
      <c r="AD3" s="185">
        <f t="shared" si="1"/>
        <v>43065</v>
      </c>
      <c r="AE3" s="185">
        <f t="shared" si="1"/>
        <v>43066</v>
      </c>
      <c r="AF3" s="185">
        <f t="shared" si="1"/>
        <v>43067</v>
      </c>
      <c r="AG3" s="185">
        <f t="shared" si="1"/>
        <v>43068</v>
      </c>
      <c r="AH3" s="185">
        <f t="shared" si="1"/>
        <v>43069</v>
      </c>
      <c r="AI3" s="185">
        <f t="shared" si="1"/>
        <v>43070</v>
      </c>
      <c r="AJ3" s="185">
        <f t="shared" si="1"/>
        <v>43071</v>
      </c>
      <c r="AK3" s="185">
        <f t="shared" si="1"/>
        <v>43072</v>
      </c>
      <c r="AL3" s="185">
        <f t="shared" si="1"/>
        <v>43073</v>
      </c>
      <c r="AM3" s="185">
        <f t="shared" si="1"/>
        <v>43074</v>
      </c>
      <c r="AN3" s="185">
        <f t="shared" si="1"/>
        <v>43075</v>
      </c>
      <c r="AO3" s="185">
        <f t="shared" si="1"/>
        <v>43076</v>
      </c>
      <c r="AP3" s="185">
        <f t="shared" si="1"/>
        <v>43077</v>
      </c>
      <c r="AQ3" s="185">
        <f t="shared" si="1"/>
        <v>43078</v>
      </c>
      <c r="AR3" s="185">
        <f t="shared" si="1"/>
        <v>43079</v>
      </c>
      <c r="AS3" s="185">
        <f t="shared" si="1"/>
        <v>43080</v>
      </c>
      <c r="AT3" s="185">
        <f t="shared" si="1"/>
        <v>43081</v>
      </c>
      <c r="AU3" s="185">
        <f t="shared" si="1"/>
        <v>43082</v>
      </c>
      <c r="AV3" s="185">
        <f t="shared" si="1"/>
        <v>43083</v>
      </c>
      <c r="AW3" s="185">
        <f t="shared" si="1"/>
        <v>43084</v>
      </c>
      <c r="AX3" s="185">
        <f t="shared" si="1"/>
        <v>43085</v>
      </c>
      <c r="AY3" s="185">
        <f t="shared" si="1"/>
        <v>43086</v>
      </c>
      <c r="AZ3" s="185">
        <f t="shared" si="1"/>
        <v>43087</v>
      </c>
      <c r="BA3" s="185">
        <f t="shared" si="1"/>
        <v>43088</v>
      </c>
      <c r="BB3" s="185">
        <f t="shared" si="1"/>
        <v>43089</v>
      </c>
      <c r="BC3" s="185">
        <f t="shared" si="1"/>
        <v>43090</v>
      </c>
      <c r="BD3" s="185">
        <f t="shared" si="1"/>
        <v>43091</v>
      </c>
      <c r="BE3" s="185">
        <f t="shared" si="1"/>
        <v>43092</v>
      </c>
      <c r="BF3" s="185">
        <f t="shared" si="1"/>
        <v>43093</v>
      </c>
      <c r="BG3" s="185">
        <f t="shared" si="1"/>
        <v>43094</v>
      </c>
      <c r="BH3" s="185">
        <f t="shared" si="1"/>
        <v>43095</v>
      </c>
      <c r="BI3" s="185">
        <f t="shared" si="1"/>
        <v>43096</v>
      </c>
    </row>
    <row r="4" spans="1:61" x14ac:dyDescent="0.15">
      <c r="A4" s="223" t="s">
        <v>65</v>
      </c>
      <c r="B4" s="273" t="s">
        <v>69</v>
      </c>
      <c r="C4" s="273" t="s">
        <v>39</v>
      </c>
      <c r="D4" s="273" t="s">
        <v>41</v>
      </c>
      <c r="E4" s="273" t="s">
        <v>42</v>
      </c>
      <c r="F4" s="275" t="s">
        <v>67</v>
      </c>
      <c r="G4" s="276" t="s">
        <v>33</v>
      </c>
      <c r="H4" s="277"/>
      <c r="I4" s="277"/>
      <c r="J4" s="277"/>
      <c r="K4" s="278"/>
      <c r="L4" s="276" t="s">
        <v>34</v>
      </c>
      <c r="M4" s="277"/>
      <c r="N4" s="278"/>
      <c r="O4" s="218" t="s">
        <v>35</v>
      </c>
      <c r="P4" s="218"/>
      <c r="Q4" s="218"/>
      <c r="R4" s="218" t="s">
        <v>36</v>
      </c>
      <c r="S4" s="218"/>
      <c r="T4" s="218"/>
      <c r="U4" s="218" t="s">
        <v>68</v>
      </c>
      <c r="X4" s="183" t="s">
        <v>37</v>
      </c>
      <c r="Y4" s="186">
        <f>HLOOKUP(1,Y1:BI3,3,FALSE)</f>
        <v>43060</v>
      </c>
    </row>
    <row r="5" spans="1:61" x14ac:dyDescent="0.15">
      <c r="A5" s="224"/>
      <c r="B5" s="274"/>
      <c r="C5" s="274"/>
      <c r="D5" s="274"/>
      <c r="E5" s="274"/>
      <c r="F5" s="234"/>
      <c r="G5" s="234"/>
      <c r="H5" s="230"/>
      <c r="I5" s="230"/>
      <c r="J5" s="230"/>
      <c r="K5" s="235"/>
      <c r="L5" s="234"/>
      <c r="M5" s="230"/>
      <c r="N5" s="235"/>
      <c r="O5" s="125" t="s">
        <v>38</v>
      </c>
      <c r="P5" s="125" t="s">
        <v>10</v>
      </c>
      <c r="Q5" s="125" t="s">
        <v>22</v>
      </c>
      <c r="R5" s="125" t="s">
        <v>38</v>
      </c>
      <c r="S5" s="125" t="s">
        <v>10</v>
      </c>
      <c r="T5" s="125" t="s">
        <v>22</v>
      </c>
      <c r="U5" s="219"/>
      <c r="X5" s="63"/>
    </row>
    <row r="6" spans="1:61" x14ac:dyDescent="0.15">
      <c r="A6" s="64">
        <f>ROW()-5</f>
        <v>1</v>
      </c>
      <c r="B6" s="112" t="s">
        <v>66</v>
      </c>
      <c r="C6" s="113" t="s">
        <v>73</v>
      </c>
      <c r="D6" s="113"/>
      <c r="E6" s="113"/>
      <c r="F6" s="119" t="s">
        <v>70</v>
      </c>
      <c r="G6" s="220" t="s">
        <v>71</v>
      </c>
      <c r="H6" s="221"/>
      <c r="I6" s="221"/>
      <c r="J6" s="221"/>
      <c r="K6" s="222"/>
      <c r="L6" s="215" t="s">
        <v>287</v>
      </c>
      <c r="M6" s="215"/>
      <c r="N6" s="215"/>
      <c r="O6" s="65">
        <v>43060</v>
      </c>
      <c r="P6" s="66" t="s">
        <v>288</v>
      </c>
      <c r="Q6" s="66" t="s">
        <v>16</v>
      </c>
      <c r="R6" s="65"/>
      <c r="S6" s="66"/>
      <c r="T6" s="66"/>
      <c r="U6" s="67"/>
      <c r="V6" s="68"/>
      <c r="X6" s="69">
        <f t="shared" ref="X6:X14" si="2">IF($P6="○",$O6,IF($S6="○",$R6,""))</f>
        <v>43060</v>
      </c>
    </row>
    <row r="7" spans="1:61" x14ac:dyDescent="0.15">
      <c r="A7" s="64">
        <f t="shared" ref="A7:A14" si="3">ROW()-5</f>
        <v>2</v>
      </c>
      <c r="B7" s="112" t="s">
        <v>66</v>
      </c>
      <c r="C7" s="113" t="s">
        <v>74</v>
      </c>
      <c r="D7" s="113" t="s">
        <v>75</v>
      </c>
      <c r="E7" s="113" t="s">
        <v>78</v>
      </c>
      <c r="F7" s="115" t="s">
        <v>77</v>
      </c>
      <c r="G7" s="220" t="s">
        <v>76</v>
      </c>
      <c r="H7" s="221"/>
      <c r="I7" s="221"/>
      <c r="J7" s="221"/>
      <c r="K7" s="222"/>
      <c r="L7" s="215" t="s">
        <v>289</v>
      </c>
      <c r="M7" s="215"/>
      <c r="N7" s="215"/>
      <c r="O7" s="65">
        <v>43060</v>
      </c>
      <c r="P7" s="66" t="s">
        <v>290</v>
      </c>
      <c r="Q7" s="66" t="s">
        <v>16</v>
      </c>
      <c r="R7" s="65"/>
      <c r="S7" s="66"/>
      <c r="T7" s="66"/>
      <c r="U7" s="67"/>
      <c r="V7" s="68"/>
      <c r="X7" s="69">
        <f t="shared" si="2"/>
        <v>43060</v>
      </c>
    </row>
    <row r="8" spans="1:61" ht="39" x14ac:dyDescent="0.15">
      <c r="A8" s="64">
        <f t="shared" si="3"/>
        <v>3</v>
      </c>
      <c r="B8" s="112" t="s">
        <v>66</v>
      </c>
      <c r="C8" s="116"/>
      <c r="D8" s="116"/>
      <c r="E8" s="113" t="s">
        <v>79</v>
      </c>
      <c r="F8" s="115" t="s">
        <v>291</v>
      </c>
      <c r="G8" s="220" t="s">
        <v>76</v>
      </c>
      <c r="H8" s="221"/>
      <c r="I8" s="221"/>
      <c r="J8" s="221"/>
      <c r="K8" s="222"/>
      <c r="L8" s="215" t="s">
        <v>289</v>
      </c>
      <c r="M8" s="215"/>
      <c r="N8" s="215"/>
      <c r="O8" s="65">
        <v>43060</v>
      </c>
      <c r="P8" s="66" t="s">
        <v>290</v>
      </c>
      <c r="Q8" s="66" t="s">
        <v>16</v>
      </c>
      <c r="R8" s="65"/>
      <c r="S8" s="66"/>
      <c r="T8" s="66"/>
      <c r="U8" s="67"/>
      <c r="V8" s="68"/>
      <c r="X8" s="69">
        <f t="shared" si="2"/>
        <v>43060</v>
      </c>
    </row>
    <row r="9" spans="1:61" ht="52" x14ac:dyDescent="0.15">
      <c r="A9" s="64">
        <f t="shared" si="3"/>
        <v>4</v>
      </c>
      <c r="B9" s="112" t="s">
        <v>292</v>
      </c>
      <c r="C9" s="116"/>
      <c r="D9" s="116"/>
      <c r="E9" s="113" t="s">
        <v>80</v>
      </c>
      <c r="F9" s="115" t="s">
        <v>293</v>
      </c>
      <c r="G9" s="220" t="s">
        <v>76</v>
      </c>
      <c r="H9" s="221"/>
      <c r="I9" s="221"/>
      <c r="J9" s="221"/>
      <c r="K9" s="222"/>
      <c r="L9" s="215" t="s">
        <v>294</v>
      </c>
      <c r="M9" s="215"/>
      <c r="N9" s="215"/>
      <c r="O9" s="65">
        <v>43060</v>
      </c>
      <c r="P9" s="66" t="s">
        <v>295</v>
      </c>
      <c r="Q9" s="66" t="s">
        <v>16</v>
      </c>
      <c r="R9" s="65"/>
      <c r="S9" s="66"/>
      <c r="T9" s="66"/>
      <c r="U9" s="67"/>
      <c r="V9" s="68"/>
      <c r="X9" s="69">
        <f t="shared" si="2"/>
        <v>43060</v>
      </c>
    </row>
    <row r="10" spans="1:61" ht="52" x14ac:dyDescent="0.15">
      <c r="A10" s="64">
        <f t="shared" si="3"/>
        <v>5</v>
      </c>
      <c r="B10" s="112" t="s">
        <v>296</v>
      </c>
      <c r="C10" s="116"/>
      <c r="D10" s="116"/>
      <c r="E10" s="113" t="s">
        <v>80</v>
      </c>
      <c r="F10" s="115" t="s">
        <v>298</v>
      </c>
      <c r="G10" s="220" t="s">
        <v>76</v>
      </c>
      <c r="H10" s="221"/>
      <c r="I10" s="221"/>
      <c r="J10" s="221"/>
      <c r="K10" s="222"/>
      <c r="L10" s="215" t="s">
        <v>299</v>
      </c>
      <c r="M10" s="215"/>
      <c r="N10" s="215"/>
      <c r="O10" s="65">
        <v>43060</v>
      </c>
      <c r="P10" s="66" t="s">
        <v>300</v>
      </c>
      <c r="Q10" s="66" t="s">
        <v>16</v>
      </c>
      <c r="R10" s="65"/>
      <c r="S10" s="66"/>
      <c r="T10" s="66"/>
      <c r="U10" s="67"/>
      <c r="V10" s="68"/>
      <c r="X10" s="69">
        <f t="shared" si="2"/>
        <v>43060</v>
      </c>
    </row>
    <row r="11" spans="1:61" ht="39" x14ac:dyDescent="0.15">
      <c r="A11" s="64">
        <f t="shared" si="3"/>
        <v>6</v>
      </c>
      <c r="B11" s="112" t="s">
        <v>296</v>
      </c>
      <c r="C11" s="116"/>
      <c r="D11" s="113" t="s">
        <v>81</v>
      </c>
      <c r="E11" s="113" t="s">
        <v>87</v>
      </c>
      <c r="F11" s="115" t="s">
        <v>301</v>
      </c>
      <c r="G11" s="238" t="s">
        <v>76</v>
      </c>
      <c r="H11" s="239"/>
      <c r="I11" s="239"/>
      <c r="J11" s="239"/>
      <c r="K11" s="240"/>
      <c r="L11" s="215" t="s">
        <v>302</v>
      </c>
      <c r="M11" s="215"/>
      <c r="N11" s="215"/>
      <c r="O11" s="65">
        <v>43060</v>
      </c>
      <c r="P11" s="66" t="s">
        <v>300</v>
      </c>
      <c r="Q11" s="66" t="s">
        <v>16</v>
      </c>
      <c r="R11" s="65"/>
      <c r="S11" s="66"/>
      <c r="T11" s="66"/>
      <c r="U11" s="67"/>
      <c r="V11" s="68"/>
      <c r="X11" s="69">
        <f t="shared" si="2"/>
        <v>43060</v>
      </c>
    </row>
    <row r="12" spans="1:61" x14ac:dyDescent="0.15">
      <c r="A12" s="64">
        <f t="shared" si="3"/>
        <v>7</v>
      </c>
      <c r="B12" s="112" t="s">
        <v>296</v>
      </c>
      <c r="C12" s="116"/>
      <c r="D12" s="116"/>
      <c r="E12" s="116"/>
      <c r="F12" s="118"/>
      <c r="G12" s="238" t="s">
        <v>83</v>
      </c>
      <c r="H12" s="239"/>
      <c r="I12" s="239"/>
      <c r="J12" s="239"/>
      <c r="K12" s="240"/>
      <c r="L12" s="215" t="s">
        <v>303</v>
      </c>
      <c r="M12" s="215"/>
      <c r="N12" s="215"/>
      <c r="O12" s="65">
        <v>43060</v>
      </c>
      <c r="P12" s="66" t="s">
        <v>300</v>
      </c>
      <c r="Q12" s="66" t="s">
        <v>16</v>
      </c>
      <c r="R12" s="65"/>
      <c r="S12" s="66"/>
      <c r="T12" s="66"/>
      <c r="U12" s="67"/>
      <c r="V12" s="68"/>
      <c r="X12" s="69">
        <f t="shared" si="2"/>
        <v>43060</v>
      </c>
    </row>
    <row r="13" spans="1:61" ht="52" x14ac:dyDescent="0.15">
      <c r="A13" s="64">
        <f t="shared" si="3"/>
        <v>8</v>
      </c>
      <c r="B13" s="112" t="s">
        <v>304</v>
      </c>
      <c r="C13" s="116"/>
      <c r="D13" s="116"/>
      <c r="E13" s="113" t="s">
        <v>94</v>
      </c>
      <c r="F13" s="115" t="s">
        <v>305</v>
      </c>
      <c r="G13" s="220" t="s">
        <v>106</v>
      </c>
      <c r="H13" s="221"/>
      <c r="I13" s="221"/>
      <c r="J13" s="221"/>
      <c r="K13" s="222"/>
      <c r="L13" s="215" t="s">
        <v>306</v>
      </c>
      <c r="M13" s="215"/>
      <c r="N13" s="215"/>
      <c r="O13" s="65">
        <v>43060</v>
      </c>
      <c r="P13" s="66" t="s">
        <v>307</v>
      </c>
      <c r="Q13" s="66" t="s">
        <v>16</v>
      </c>
      <c r="R13" s="65"/>
      <c r="S13" s="66"/>
      <c r="T13" s="66"/>
      <c r="U13" s="67"/>
      <c r="V13" s="68"/>
      <c r="X13" s="69">
        <f t="shared" si="2"/>
        <v>43060</v>
      </c>
    </row>
    <row r="14" spans="1:61" x14ac:dyDescent="0.15">
      <c r="A14" s="64">
        <f t="shared" si="3"/>
        <v>9</v>
      </c>
      <c r="B14" s="112" t="s">
        <v>66</v>
      </c>
      <c r="C14" s="113" t="s">
        <v>96</v>
      </c>
      <c r="D14" s="113"/>
      <c r="E14" s="113"/>
      <c r="F14" s="119" t="s">
        <v>97</v>
      </c>
      <c r="G14" s="238" t="s">
        <v>98</v>
      </c>
      <c r="H14" s="239"/>
      <c r="I14" s="239"/>
      <c r="J14" s="239"/>
      <c r="K14" s="240"/>
      <c r="L14" s="215" t="s">
        <v>308</v>
      </c>
      <c r="M14" s="215"/>
      <c r="N14" s="215"/>
      <c r="O14" s="65">
        <v>43060</v>
      </c>
      <c r="P14" s="66" t="s">
        <v>290</v>
      </c>
      <c r="Q14" s="66" t="s">
        <v>16</v>
      </c>
      <c r="R14" s="65"/>
      <c r="S14" s="66"/>
      <c r="T14" s="66"/>
      <c r="U14" s="67"/>
      <c r="V14" s="68"/>
      <c r="X14" s="69">
        <f t="shared" si="2"/>
        <v>43060</v>
      </c>
    </row>
    <row r="15" spans="1:61" x14ac:dyDescent="0.15">
      <c r="A15" s="70"/>
      <c r="B15" s="71"/>
      <c r="C15" s="72"/>
      <c r="D15" s="72"/>
      <c r="E15" s="72"/>
      <c r="F15" s="73"/>
      <c r="G15" s="288"/>
      <c r="H15" s="289"/>
      <c r="I15" s="289"/>
      <c r="J15" s="289"/>
      <c r="K15" s="290"/>
      <c r="L15" s="291"/>
      <c r="M15" s="292"/>
      <c r="N15" s="293"/>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G14:K14"/>
    <mergeCell ref="L14:N14"/>
    <mergeCell ref="G15:K15"/>
    <mergeCell ref="L15:N15"/>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A4:A5"/>
    <mergeCell ref="B4:B5"/>
    <mergeCell ref="C4:C5"/>
    <mergeCell ref="D4:D5"/>
    <mergeCell ref="E4:E5"/>
    <mergeCell ref="F4:F5"/>
    <mergeCell ref="G4:K5"/>
    <mergeCell ref="L4:N5"/>
    <mergeCell ref="A1:B2"/>
    <mergeCell ref="C1:E1"/>
    <mergeCell ref="F1:H1"/>
    <mergeCell ref="I1:I2"/>
    <mergeCell ref="C2:E2"/>
    <mergeCell ref="F2:H2"/>
  </mergeCells>
  <phoneticPr fontId="2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activeCell="U19" sqref="U19"/>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05" t="s">
        <v>18</v>
      </c>
      <c r="B1" s="205"/>
      <c r="C1" s="207" t="s">
        <v>19</v>
      </c>
      <c r="D1" s="208"/>
      <c r="E1" s="208"/>
      <c r="F1" s="211"/>
      <c r="G1" s="212"/>
      <c r="H1" s="213"/>
      <c r="I1" s="206" t="s">
        <v>20</v>
      </c>
      <c r="J1" s="41" t="s">
        <v>21</v>
      </c>
      <c r="K1" s="42">
        <v>43060</v>
      </c>
      <c r="L1" s="41" t="s">
        <v>22</v>
      </c>
      <c r="M1" s="43" t="s">
        <v>16</v>
      </c>
      <c r="N1" s="44" t="s">
        <v>23</v>
      </c>
      <c r="O1" s="45" t="s">
        <v>8</v>
      </c>
      <c r="P1" s="46" t="s">
        <v>24</v>
      </c>
      <c r="Q1" s="46" t="s">
        <v>9</v>
      </c>
      <c r="R1" s="46" t="s">
        <v>25</v>
      </c>
      <c r="S1" s="46" t="s">
        <v>26</v>
      </c>
      <c r="T1" s="46" t="s">
        <v>27</v>
      </c>
      <c r="U1" s="47" t="s">
        <v>28</v>
      </c>
      <c r="X1" s="183" t="s">
        <v>29</v>
      </c>
      <c r="Y1" s="184">
        <f>IF(AND(SUM($Y$2:Y$2)=$O$2),1,0)</f>
        <v>1</v>
      </c>
      <c r="Z1" s="184">
        <f>IF(AND(SUM($Y$2:Z$2)=$O$2),1,0)</f>
        <v>1</v>
      </c>
      <c r="AA1" s="184">
        <f>IF(AND(SUM($Y$2:AA$2)=$O$2),1,0)</f>
        <v>1</v>
      </c>
      <c r="AB1" s="184">
        <f>IF(AND(SUM($Y$2:AB$2)=$O$2),1,0)</f>
        <v>1</v>
      </c>
      <c r="AC1" s="184">
        <f>IF(AND(SUM($Y$2:AC$2)=$O$2),1,0)</f>
        <v>1</v>
      </c>
      <c r="AD1" s="184">
        <f>IF(AND(SUM($Y$2:AD$2)=$O$2),1,0)</f>
        <v>1</v>
      </c>
      <c r="AE1" s="184">
        <f>IF(AND(SUM($Y$2:AE$2)=$O$2),1,0)</f>
        <v>1</v>
      </c>
      <c r="AF1" s="184">
        <f>IF(AND(SUM($Y$2:AF$2)=$O$2),1,0)</f>
        <v>1</v>
      </c>
      <c r="AG1" s="184">
        <f>IF(AND(SUM($Y$2:AG$2)=$O$2),1,0)</f>
        <v>1</v>
      </c>
      <c r="AH1" s="184">
        <f>IF(AND(SUM($Y$2:AH$2)=$O$2),1,0)</f>
        <v>1</v>
      </c>
      <c r="AI1" s="184">
        <f>IF(AND(SUM($Y$2:AI$2)=$O$2),1,0)</f>
        <v>1</v>
      </c>
      <c r="AJ1" s="184">
        <f>IF(AND(SUM($Y$2:AJ$2)=$O$2),1,0)</f>
        <v>1</v>
      </c>
      <c r="AK1" s="184">
        <f>IF(AND(SUM($Y$2:AK$2)=$O$2),1,0)</f>
        <v>1</v>
      </c>
      <c r="AL1" s="184">
        <f>IF(AND(SUM($Y$2:AL$2)=$O$2),1,0)</f>
        <v>1</v>
      </c>
      <c r="AM1" s="184">
        <f>IF(AND(SUM($Y$2:AM$2)=$O$2),1,0)</f>
        <v>1</v>
      </c>
      <c r="AN1" s="184">
        <f>IF(AND(SUM($Y$2:AN$2)=$O$2),1,0)</f>
        <v>1</v>
      </c>
      <c r="AO1" s="184">
        <f>IF(AND(SUM($Y$2:AO$2)=$O$2),1,0)</f>
        <v>1</v>
      </c>
      <c r="AP1" s="184">
        <f>IF(AND(SUM($Y$2:AP$2)=$O$2),1,0)</f>
        <v>1</v>
      </c>
      <c r="AQ1" s="184">
        <f>IF(AND(SUM($Y$2:AQ$2)=$O$2),1,0)</f>
        <v>1</v>
      </c>
      <c r="AR1" s="184">
        <f>IF(AND(SUM($Y$2:AR$2)=$O$2),1,0)</f>
        <v>1</v>
      </c>
      <c r="AS1" s="184">
        <f>IF(AND(SUM($Y$2:AS$2)=$O$2),1,0)</f>
        <v>1</v>
      </c>
      <c r="AT1" s="184">
        <f>IF(AND(SUM($Y$2:AT$2)=$O$2),1,0)</f>
        <v>1</v>
      </c>
      <c r="AU1" s="184">
        <f>IF(AND(SUM($Y$2:AU$2)=$O$2),1,0)</f>
        <v>1</v>
      </c>
      <c r="AV1" s="184">
        <f>IF(AND(SUM($Y$2:AV$2)=$O$2),1,0)</f>
        <v>1</v>
      </c>
      <c r="AW1" s="184">
        <f>IF(AND(SUM($Y$2:AW$2)=$O$2),1,0)</f>
        <v>1</v>
      </c>
      <c r="AX1" s="184">
        <f>IF(AND(SUM($Y$2:AX$2)=$O$2),1,0)</f>
        <v>1</v>
      </c>
      <c r="AY1" s="184">
        <f>IF(AND(SUM($Y$2:AY$2)=$O$2),1,0)</f>
        <v>1</v>
      </c>
      <c r="AZ1" s="184">
        <f>IF(AND(SUM($Y$2:AZ$2)=$O$2),1,0)</f>
        <v>1</v>
      </c>
      <c r="BA1" s="184">
        <f>IF(AND(SUM($Y$2:BA$2)=$O$2),1,0)</f>
        <v>1</v>
      </c>
      <c r="BB1" s="184">
        <f>IF(AND(SUM($Y$2:BB$2)=$O$2),1,0)</f>
        <v>1</v>
      </c>
      <c r="BC1" s="184">
        <f>IF(AND(SUM($Y$2:BC$2)=$O$2),1,0)</f>
        <v>1</v>
      </c>
      <c r="BD1" s="184">
        <f>IF(AND(SUM($Y$2:BD$2)=$O$2),1,0)</f>
        <v>1</v>
      </c>
      <c r="BE1" s="184">
        <f>IF(AND(SUM($Y$2:BE$2)=$O$2),1,0)</f>
        <v>1</v>
      </c>
      <c r="BF1" s="184">
        <f>IF(AND(SUM($Y$2:BF$2)=$O$2),1,0)</f>
        <v>1</v>
      </c>
      <c r="BG1" s="184">
        <f>IF(AND(SUM($Y$2:BG$2)=$O$2),1,0)</f>
        <v>1</v>
      </c>
      <c r="BH1" s="184">
        <f>IF(AND(SUM($Y$2:BH$2)=$O$2),1,0)</f>
        <v>1</v>
      </c>
      <c r="BI1" s="184">
        <f>IF(AND(SUM($Y$2:BI$2)=$O$2),1,0)</f>
        <v>1</v>
      </c>
    </row>
    <row r="2" spans="1:61" ht="15" x14ac:dyDescent="0.15">
      <c r="A2" s="205"/>
      <c r="B2" s="205"/>
      <c r="C2" s="285" t="s">
        <v>309</v>
      </c>
      <c r="D2" s="286"/>
      <c r="E2" s="286"/>
      <c r="F2" s="285"/>
      <c r="G2" s="286"/>
      <c r="H2" s="287"/>
      <c r="I2" s="206"/>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83" t="s">
        <v>32</v>
      </c>
      <c r="Y2" s="184">
        <f t="shared" ref="Y2:BI2" si="0">COUNTIF($X$6:$X$992,Y3)</f>
        <v>9</v>
      </c>
      <c r="Z2" s="184">
        <f t="shared" si="0"/>
        <v>0</v>
      </c>
      <c r="AA2" s="184">
        <f t="shared" si="0"/>
        <v>0</v>
      </c>
      <c r="AB2" s="184">
        <f t="shared" si="0"/>
        <v>0</v>
      </c>
      <c r="AC2" s="184">
        <f t="shared" si="0"/>
        <v>0</v>
      </c>
      <c r="AD2" s="184">
        <f t="shared" si="0"/>
        <v>0</v>
      </c>
      <c r="AE2" s="184">
        <f t="shared" si="0"/>
        <v>0</v>
      </c>
      <c r="AF2" s="184">
        <f t="shared" si="0"/>
        <v>0</v>
      </c>
      <c r="AG2" s="184">
        <f t="shared" si="0"/>
        <v>0</v>
      </c>
      <c r="AH2" s="184">
        <f t="shared" si="0"/>
        <v>0</v>
      </c>
      <c r="AI2" s="184">
        <f t="shared" si="0"/>
        <v>0</v>
      </c>
      <c r="AJ2" s="184">
        <f t="shared" si="0"/>
        <v>0</v>
      </c>
      <c r="AK2" s="184">
        <f t="shared" si="0"/>
        <v>0</v>
      </c>
      <c r="AL2" s="184">
        <f t="shared" si="0"/>
        <v>0</v>
      </c>
      <c r="AM2" s="184">
        <f t="shared" si="0"/>
        <v>0</v>
      </c>
      <c r="AN2" s="184">
        <f t="shared" si="0"/>
        <v>0</v>
      </c>
      <c r="AO2" s="184">
        <f t="shared" si="0"/>
        <v>0</v>
      </c>
      <c r="AP2" s="184">
        <f t="shared" si="0"/>
        <v>0</v>
      </c>
      <c r="AQ2" s="184">
        <f t="shared" si="0"/>
        <v>0</v>
      </c>
      <c r="AR2" s="184">
        <f t="shared" si="0"/>
        <v>0</v>
      </c>
      <c r="AS2" s="184">
        <f t="shared" si="0"/>
        <v>0</v>
      </c>
      <c r="AT2" s="184">
        <f t="shared" si="0"/>
        <v>0</v>
      </c>
      <c r="AU2" s="184">
        <f t="shared" si="0"/>
        <v>0</v>
      </c>
      <c r="AV2" s="184">
        <f t="shared" si="0"/>
        <v>0</v>
      </c>
      <c r="AW2" s="184">
        <f t="shared" si="0"/>
        <v>0</v>
      </c>
      <c r="AX2" s="184">
        <f t="shared" si="0"/>
        <v>0</v>
      </c>
      <c r="AY2" s="184">
        <f t="shared" si="0"/>
        <v>0</v>
      </c>
      <c r="AZ2" s="184">
        <f t="shared" si="0"/>
        <v>0</v>
      </c>
      <c r="BA2" s="184">
        <f t="shared" si="0"/>
        <v>0</v>
      </c>
      <c r="BB2" s="184">
        <f t="shared" si="0"/>
        <v>0</v>
      </c>
      <c r="BC2" s="184">
        <f t="shared" si="0"/>
        <v>0</v>
      </c>
      <c r="BD2" s="184">
        <f t="shared" si="0"/>
        <v>0</v>
      </c>
      <c r="BE2" s="184">
        <f t="shared" si="0"/>
        <v>0</v>
      </c>
      <c r="BF2" s="184">
        <f t="shared" si="0"/>
        <v>0</v>
      </c>
      <c r="BG2" s="184">
        <f t="shared" si="0"/>
        <v>0</v>
      </c>
      <c r="BH2" s="184">
        <f t="shared" si="0"/>
        <v>0</v>
      </c>
      <c r="BI2" s="184">
        <f t="shared" si="0"/>
        <v>0</v>
      </c>
    </row>
    <row r="3" spans="1:61" x14ac:dyDescent="0.15">
      <c r="A3" s="58"/>
      <c r="B3" s="58"/>
      <c r="C3" s="59"/>
      <c r="D3" s="59"/>
      <c r="E3" s="59"/>
      <c r="F3" s="59"/>
      <c r="H3" s="59"/>
      <c r="I3" s="59"/>
      <c r="J3" s="59"/>
      <c r="K3" s="59"/>
      <c r="L3" s="59"/>
      <c r="M3" s="59"/>
      <c r="N3" s="59"/>
      <c r="O3" s="59"/>
      <c r="P3" s="59"/>
      <c r="Q3" s="59"/>
      <c r="R3" s="59"/>
      <c r="S3" s="59"/>
      <c r="T3" s="59"/>
      <c r="U3" s="59"/>
      <c r="X3" s="183"/>
      <c r="Y3" s="185">
        <f>MIN(O6:O992)</f>
        <v>43060</v>
      </c>
      <c r="Z3" s="185">
        <f>Y3+1</f>
        <v>43061</v>
      </c>
      <c r="AA3" s="185">
        <f t="shared" ref="AA3:BI3" si="1">Z3+1</f>
        <v>43062</v>
      </c>
      <c r="AB3" s="185">
        <f t="shared" si="1"/>
        <v>43063</v>
      </c>
      <c r="AC3" s="185">
        <f t="shared" si="1"/>
        <v>43064</v>
      </c>
      <c r="AD3" s="185">
        <f t="shared" si="1"/>
        <v>43065</v>
      </c>
      <c r="AE3" s="185">
        <f t="shared" si="1"/>
        <v>43066</v>
      </c>
      <c r="AF3" s="185">
        <f t="shared" si="1"/>
        <v>43067</v>
      </c>
      <c r="AG3" s="185">
        <f t="shared" si="1"/>
        <v>43068</v>
      </c>
      <c r="AH3" s="185">
        <f t="shared" si="1"/>
        <v>43069</v>
      </c>
      <c r="AI3" s="185">
        <f t="shared" si="1"/>
        <v>43070</v>
      </c>
      <c r="AJ3" s="185">
        <f t="shared" si="1"/>
        <v>43071</v>
      </c>
      <c r="AK3" s="185">
        <f t="shared" si="1"/>
        <v>43072</v>
      </c>
      <c r="AL3" s="185">
        <f t="shared" si="1"/>
        <v>43073</v>
      </c>
      <c r="AM3" s="185">
        <f t="shared" si="1"/>
        <v>43074</v>
      </c>
      <c r="AN3" s="185">
        <f t="shared" si="1"/>
        <v>43075</v>
      </c>
      <c r="AO3" s="185">
        <f t="shared" si="1"/>
        <v>43076</v>
      </c>
      <c r="AP3" s="185">
        <f t="shared" si="1"/>
        <v>43077</v>
      </c>
      <c r="AQ3" s="185">
        <f t="shared" si="1"/>
        <v>43078</v>
      </c>
      <c r="AR3" s="185">
        <f t="shared" si="1"/>
        <v>43079</v>
      </c>
      <c r="AS3" s="185">
        <f t="shared" si="1"/>
        <v>43080</v>
      </c>
      <c r="AT3" s="185">
        <f t="shared" si="1"/>
        <v>43081</v>
      </c>
      <c r="AU3" s="185">
        <f t="shared" si="1"/>
        <v>43082</v>
      </c>
      <c r="AV3" s="185">
        <f t="shared" si="1"/>
        <v>43083</v>
      </c>
      <c r="AW3" s="185">
        <f t="shared" si="1"/>
        <v>43084</v>
      </c>
      <c r="AX3" s="185">
        <f t="shared" si="1"/>
        <v>43085</v>
      </c>
      <c r="AY3" s="185">
        <f t="shared" si="1"/>
        <v>43086</v>
      </c>
      <c r="AZ3" s="185">
        <f t="shared" si="1"/>
        <v>43087</v>
      </c>
      <c r="BA3" s="185">
        <f t="shared" si="1"/>
        <v>43088</v>
      </c>
      <c r="BB3" s="185">
        <f t="shared" si="1"/>
        <v>43089</v>
      </c>
      <c r="BC3" s="185">
        <f t="shared" si="1"/>
        <v>43090</v>
      </c>
      <c r="BD3" s="185">
        <f t="shared" si="1"/>
        <v>43091</v>
      </c>
      <c r="BE3" s="185">
        <f t="shared" si="1"/>
        <v>43092</v>
      </c>
      <c r="BF3" s="185">
        <f t="shared" si="1"/>
        <v>43093</v>
      </c>
      <c r="BG3" s="185">
        <f t="shared" si="1"/>
        <v>43094</v>
      </c>
      <c r="BH3" s="185">
        <f t="shared" si="1"/>
        <v>43095</v>
      </c>
      <c r="BI3" s="185">
        <f t="shared" si="1"/>
        <v>43096</v>
      </c>
    </row>
    <row r="4" spans="1:61" x14ac:dyDescent="0.15">
      <c r="A4" s="223" t="s">
        <v>310</v>
      </c>
      <c r="B4" s="273" t="s">
        <v>69</v>
      </c>
      <c r="C4" s="273" t="s">
        <v>39</v>
      </c>
      <c r="D4" s="273" t="s">
        <v>41</v>
      </c>
      <c r="E4" s="273" t="s">
        <v>42</v>
      </c>
      <c r="F4" s="275" t="s">
        <v>67</v>
      </c>
      <c r="G4" s="276" t="s">
        <v>33</v>
      </c>
      <c r="H4" s="277"/>
      <c r="I4" s="277"/>
      <c r="J4" s="277"/>
      <c r="K4" s="278"/>
      <c r="L4" s="276" t="s">
        <v>34</v>
      </c>
      <c r="M4" s="277"/>
      <c r="N4" s="278"/>
      <c r="O4" s="218" t="s">
        <v>35</v>
      </c>
      <c r="P4" s="218"/>
      <c r="Q4" s="218"/>
      <c r="R4" s="218" t="s">
        <v>36</v>
      </c>
      <c r="S4" s="218"/>
      <c r="T4" s="218"/>
      <c r="U4" s="218" t="s">
        <v>68</v>
      </c>
      <c r="X4" s="183" t="s">
        <v>37</v>
      </c>
      <c r="Y4" s="186">
        <f>HLOOKUP(1,Y1:BI3,3,FALSE)</f>
        <v>43060</v>
      </c>
    </row>
    <row r="5" spans="1:61" x14ac:dyDescent="0.15">
      <c r="A5" s="224"/>
      <c r="B5" s="274"/>
      <c r="C5" s="274"/>
      <c r="D5" s="274"/>
      <c r="E5" s="274"/>
      <c r="F5" s="234"/>
      <c r="G5" s="234"/>
      <c r="H5" s="230"/>
      <c r="I5" s="230"/>
      <c r="J5" s="230"/>
      <c r="K5" s="235"/>
      <c r="L5" s="234"/>
      <c r="M5" s="230"/>
      <c r="N5" s="235"/>
      <c r="O5" s="125" t="s">
        <v>38</v>
      </c>
      <c r="P5" s="125" t="s">
        <v>10</v>
      </c>
      <c r="Q5" s="125" t="s">
        <v>22</v>
      </c>
      <c r="R5" s="125" t="s">
        <v>38</v>
      </c>
      <c r="S5" s="125" t="s">
        <v>10</v>
      </c>
      <c r="T5" s="125" t="s">
        <v>22</v>
      </c>
      <c r="U5" s="219"/>
      <c r="X5" s="63"/>
    </row>
    <row r="6" spans="1:61" x14ac:dyDescent="0.15">
      <c r="A6" s="64">
        <f>ROW()-5</f>
        <v>1</v>
      </c>
      <c r="B6" s="112" t="s">
        <v>66</v>
      </c>
      <c r="C6" s="113" t="s">
        <v>73</v>
      </c>
      <c r="D6" s="113"/>
      <c r="E6" s="113"/>
      <c r="F6" s="119" t="s">
        <v>70</v>
      </c>
      <c r="G6" s="220" t="s">
        <v>71</v>
      </c>
      <c r="H6" s="221"/>
      <c r="I6" s="221"/>
      <c r="J6" s="221"/>
      <c r="K6" s="222"/>
      <c r="L6" s="215" t="s">
        <v>311</v>
      </c>
      <c r="M6" s="215"/>
      <c r="N6" s="215"/>
      <c r="O6" s="65">
        <v>43060</v>
      </c>
      <c r="P6" s="66" t="s">
        <v>290</v>
      </c>
      <c r="Q6" s="66" t="s">
        <v>16</v>
      </c>
      <c r="R6" s="65"/>
      <c r="S6" s="66"/>
      <c r="T6" s="66"/>
      <c r="U6" s="67"/>
      <c r="V6" s="68"/>
      <c r="X6" s="69">
        <f t="shared" ref="X6:X14" si="2">IF($P6="○",$O6,IF($S6="○",$R6,""))</f>
        <v>43060</v>
      </c>
    </row>
    <row r="7" spans="1:61" x14ac:dyDescent="0.15">
      <c r="A7" s="64">
        <f t="shared" ref="A7:A14" si="3">ROW()-5</f>
        <v>2</v>
      </c>
      <c r="B7" s="112" t="s">
        <v>312</v>
      </c>
      <c r="C7" s="113" t="s">
        <v>74</v>
      </c>
      <c r="D7" s="113" t="s">
        <v>75</v>
      </c>
      <c r="E7" s="113" t="s">
        <v>313</v>
      </c>
      <c r="F7" s="115" t="s">
        <v>314</v>
      </c>
      <c r="G7" s="220" t="s">
        <v>76</v>
      </c>
      <c r="H7" s="221"/>
      <c r="I7" s="221"/>
      <c r="J7" s="221"/>
      <c r="K7" s="222"/>
      <c r="L7" s="215" t="s">
        <v>315</v>
      </c>
      <c r="M7" s="215"/>
      <c r="N7" s="215"/>
      <c r="O7" s="65">
        <v>43060</v>
      </c>
      <c r="P7" s="66" t="s">
        <v>316</v>
      </c>
      <c r="Q7" s="66" t="s">
        <v>16</v>
      </c>
      <c r="R7" s="65"/>
      <c r="S7" s="66"/>
      <c r="T7" s="66"/>
      <c r="U7" s="67"/>
      <c r="V7" s="68"/>
      <c r="X7" s="69">
        <f t="shared" si="2"/>
        <v>43060</v>
      </c>
    </row>
    <row r="8" spans="1:61" ht="39" x14ac:dyDescent="0.15">
      <c r="A8" s="64">
        <f t="shared" si="3"/>
        <v>3</v>
      </c>
      <c r="B8" s="112" t="s">
        <v>312</v>
      </c>
      <c r="C8" s="116"/>
      <c r="D8" s="116"/>
      <c r="E8" s="113" t="s">
        <v>317</v>
      </c>
      <c r="F8" s="115" t="s">
        <v>318</v>
      </c>
      <c r="G8" s="220" t="s">
        <v>76</v>
      </c>
      <c r="H8" s="221"/>
      <c r="I8" s="221"/>
      <c r="J8" s="221"/>
      <c r="K8" s="222"/>
      <c r="L8" s="215" t="s">
        <v>315</v>
      </c>
      <c r="M8" s="215"/>
      <c r="N8" s="215"/>
      <c r="O8" s="65">
        <v>43060</v>
      </c>
      <c r="P8" s="66" t="s">
        <v>316</v>
      </c>
      <c r="Q8" s="66" t="s">
        <v>16</v>
      </c>
      <c r="R8" s="65"/>
      <c r="S8" s="66"/>
      <c r="T8" s="66"/>
      <c r="U8" s="67"/>
      <c r="V8" s="68"/>
      <c r="X8" s="69">
        <f t="shared" si="2"/>
        <v>43060</v>
      </c>
    </row>
    <row r="9" spans="1:61" ht="52" x14ac:dyDescent="0.15">
      <c r="A9" s="64">
        <f t="shared" si="3"/>
        <v>4</v>
      </c>
      <c r="B9" s="112" t="s">
        <v>66</v>
      </c>
      <c r="C9" s="116"/>
      <c r="D9" s="116"/>
      <c r="E9" s="113" t="s">
        <v>80</v>
      </c>
      <c r="F9" s="115" t="s">
        <v>319</v>
      </c>
      <c r="G9" s="220" t="s">
        <v>76</v>
      </c>
      <c r="H9" s="221"/>
      <c r="I9" s="221"/>
      <c r="J9" s="221"/>
      <c r="K9" s="222"/>
      <c r="L9" s="215" t="s">
        <v>315</v>
      </c>
      <c r="M9" s="215"/>
      <c r="N9" s="215"/>
      <c r="O9" s="65">
        <v>43060</v>
      </c>
      <c r="P9" s="66" t="s">
        <v>290</v>
      </c>
      <c r="Q9" s="66" t="s">
        <v>16</v>
      </c>
      <c r="R9" s="65"/>
      <c r="S9" s="66"/>
      <c r="T9" s="66"/>
      <c r="U9" s="67"/>
      <c r="V9" s="68"/>
      <c r="X9" s="69">
        <f t="shared" si="2"/>
        <v>43060</v>
      </c>
    </row>
    <row r="10" spans="1:61" ht="52" x14ac:dyDescent="0.15">
      <c r="A10" s="64">
        <f t="shared" si="3"/>
        <v>5</v>
      </c>
      <c r="B10" s="112" t="s">
        <v>66</v>
      </c>
      <c r="C10" s="116"/>
      <c r="D10" s="116"/>
      <c r="E10" s="113" t="s">
        <v>80</v>
      </c>
      <c r="F10" s="115" t="s">
        <v>297</v>
      </c>
      <c r="G10" s="220" t="s">
        <v>76</v>
      </c>
      <c r="H10" s="221"/>
      <c r="I10" s="221"/>
      <c r="J10" s="221"/>
      <c r="K10" s="222"/>
      <c r="L10" s="215" t="s">
        <v>315</v>
      </c>
      <c r="M10" s="215"/>
      <c r="N10" s="215"/>
      <c r="O10" s="65">
        <v>43060</v>
      </c>
      <c r="P10" s="66" t="s">
        <v>290</v>
      </c>
      <c r="Q10" s="66" t="s">
        <v>16</v>
      </c>
      <c r="R10" s="65"/>
      <c r="S10" s="66"/>
      <c r="T10" s="66"/>
      <c r="U10" s="67"/>
      <c r="V10" s="68"/>
      <c r="X10" s="69">
        <f t="shared" si="2"/>
        <v>43060</v>
      </c>
    </row>
    <row r="11" spans="1:61" ht="39" x14ac:dyDescent="0.15">
      <c r="A11" s="64">
        <f t="shared" si="3"/>
        <v>6</v>
      </c>
      <c r="B11" s="112" t="s">
        <v>66</v>
      </c>
      <c r="C11" s="116"/>
      <c r="D11" s="113" t="s">
        <v>81</v>
      </c>
      <c r="E11" s="113" t="s">
        <v>87</v>
      </c>
      <c r="F11" s="115" t="s">
        <v>82</v>
      </c>
      <c r="G11" s="238" t="s">
        <v>76</v>
      </c>
      <c r="H11" s="239"/>
      <c r="I11" s="239"/>
      <c r="J11" s="239"/>
      <c r="K11" s="240"/>
      <c r="L11" s="215" t="s">
        <v>320</v>
      </c>
      <c r="M11" s="215"/>
      <c r="N11" s="215"/>
      <c r="O11" s="65">
        <v>43060</v>
      </c>
      <c r="P11" s="66" t="s">
        <v>290</v>
      </c>
      <c r="Q11" s="66" t="s">
        <v>16</v>
      </c>
      <c r="R11" s="65"/>
      <c r="S11" s="66"/>
      <c r="T11" s="66"/>
      <c r="U11" s="67"/>
      <c r="V11" s="68"/>
      <c r="X11" s="69">
        <f t="shared" si="2"/>
        <v>43060</v>
      </c>
    </row>
    <row r="12" spans="1:61" x14ac:dyDescent="0.15">
      <c r="A12" s="64">
        <f t="shared" si="3"/>
        <v>7</v>
      </c>
      <c r="B12" s="112" t="s">
        <v>66</v>
      </c>
      <c r="C12" s="116"/>
      <c r="D12" s="116"/>
      <c r="E12" s="116"/>
      <c r="F12" s="118"/>
      <c r="G12" s="238" t="s">
        <v>83</v>
      </c>
      <c r="H12" s="239"/>
      <c r="I12" s="239"/>
      <c r="J12" s="239"/>
      <c r="K12" s="240"/>
      <c r="L12" s="215" t="s">
        <v>321</v>
      </c>
      <c r="M12" s="215"/>
      <c r="N12" s="215"/>
      <c r="O12" s="65">
        <v>43060</v>
      </c>
      <c r="P12" s="66" t="s">
        <v>290</v>
      </c>
      <c r="Q12" s="66" t="s">
        <v>16</v>
      </c>
      <c r="R12" s="65"/>
      <c r="S12" s="66"/>
      <c r="T12" s="66"/>
      <c r="U12" s="67"/>
      <c r="V12" s="68"/>
      <c r="X12" s="69">
        <f t="shared" si="2"/>
        <v>43060</v>
      </c>
    </row>
    <row r="13" spans="1:61" ht="52" x14ac:dyDescent="0.15">
      <c r="A13" s="64">
        <f t="shared" si="3"/>
        <v>8</v>
      </c>
      <c r="B13" s="112" t="s">
        <v>66</v>
      </c>
      <c r="C13" s="116"/>
      <c r="D13" s="116"/>
      <c r="E13" s="113" t="s">
        <v>94</v>
      </c>
      <c r="F13" s="115" t="s">
        <v>82</v>
      </c>
      <c r="G13" s="220" t="s">
        <v>106</v>
      </c>
      <c r="H13" s="221"/>
      <c r="I13" s="221"/>
      <c r="J13" s="221"/>
      <c r="K13" s="222"/>
      <c r="L13" s="215" t="s">
        <v>322</v>
      </c>
      <c r="M13" s="215"/>
      <c r="N13" s="215"/>
      <c r="O13" s="65">
        <v>43060</v>
      </c>
      <c r="P13" s="66" t="s">
        <v>290</v>
      </c>
      <c r="Q13" s="66" t="s">
        <v>16</v>
      </c>
      <c r="R13" s="65"/>
      <c r="S13" s="66"/>
      <c r="T13" s="66"/>
      <c r="U13" s="67"/>
      <c r="V13" s="68"/>
      <c r="X13" s="69">
        <f t="shared" si="2"/>
        <v>43060</v>
      </c>
    </row>
    <row r="14" spans="1:61" x14ac:dyDescent="0.15">
      <c r="A14" s="64">
        <f t="shared" si="3"/>
        <v>9</v>
      </c>
      <c r="B14" s="112" t="s">
        <v>66</v>
      </c>
      <c r="C14" s="113" t="s">
        <v>96</v>
      </c>
      <c r="D14" s="113"/>
      <c r="E14" s="113"/>
      <c r="F14" s="119" t="s">
        <v>97</v>
      </c>
      <c r="G14" s="238" t="s">
        <v>98</v>
      </c>
      <c r="H14" s="239"/>
      <c r="I14" s="239"/>
      <c r="J14" s="239"/>
      <c r="K14" s="240"/>
      <c r="L14" s="215" t="s">
        <v>323</v>
      </c>
      <c r="M14" s="215"/>
      <c r="N14" s="215"/>
      <c r="O14" s="65">
        <v>43060</v>
      </c>
      <c r="P14" s="66" t="s">
        <v>295</v>
      </c>
      <c r="Q14" s="66" t="s">
        <v>16</v>
      </c>
      <c r="R14" s="65"/>
      <c r="S14" s="66"/>
      <c r="T14" s="66"/>
      <c r="U14" s="67"/>
      <c r="V14" s="68"/>
      <c r="X14" s="69">
        <f t="shared" si="2"/>
        <v>43060</v>
      </c>
    </row>
    <row r="15" spans="1:61" x14ac:dyDescent="0.15">
      <c r="A15" s="70"/>
      <c r="B15" s="71"/>
      <c r="C15" s="72"/>
      <c r="D15" s="72"/>
      <c r="E15" s="72"/>
      <c r="F15" s="73"/>
      <c r="G15" s="288"/>
      <c r="H15" s="289"/>
      <c r="I15" s="289"/>
      <c r="J15" s="289"/>
      <c r="K15" s="290"/>
      <c r="L15" s="291"/>
      <c r="M15" s="292"/>
      <c r="N15" s="293"/>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G14:K14"/>
    <mergeCell ref="L14:N14"/>
    <mergeCell ref="G15:K15"/>
    <mergeCell ref="L15:N15"/>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A4:A5"/>
    <mergeCell ref="B4:B5"/>
    <mergeCell ref="C4:C5"/>
    <mergeCell ref="D4:D5"/>
    <mergeCell ref="E4:E5"/>
    <mergeCell ref="F4:F5"/>
    <mergeCell ref="G4:K5"/>
    <mergeCell ref="L4:N5"/>
    <mergeCell ref="A1:B2"/>
    <mergeCell ref="C1:E1"/>
    <mergeCell ref="F1:H1"/>
    <mergeCell ref="I1:I2"/>
    <mergeCell ref="C2:E2"/>
    <mergeCell ref="F2:H2"/>
  </mergeCells>
  <phoneticPr fontId="2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変更履歴</vt:lpstr>
      <vt:lpstr>集計</vt:lpstr>
      <vt:lpstr>メイン</vt:lpstr>
      <vt:lpstr>URLスキーム パラメータ不正</vt:lpstr>
      <vt:lpstr>ローカライズEnglish</vt:lpstr>
      <vt:lpstr>ローカライズ中国語(簡体字)</vt:lpstr>
      <vt:lpstr>ローカライズ中国語(繁体字、香港)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2017-05-01T07:32:32Z</cp:lastPrinted>
  <dcterms:created xsi:type="dcterms:W3CDTF">2009-12-16T04:23:31Z</dcterms:created>
  <dcterms:modified xsi:type="dcterms:W3CDTF">2018-08-09T07:20:59Z</dcterms:modified>
</cp:coreProperties>
</file>