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terrarum\work_files\"/>
    </mc:Choice>
  </mc:AlternateContent>
  <bookViews>
    <workbookView xWindow="0" yWindow="0" windowWidth="21525" windowHeight="12465" activeTab="3"/>
  </bookViews>
  <sheets>
    <sheet name="Sheet1" sheetId="1" r:id="rId1"/>
    <sheet name="Sheet3" sheetId="3" r:id="rId2"/>
    <sheet name="Sheet4" sheetId="4" r:id="rId3"/>
    <sheet name="Sheet4 (2)" sheetId="6" r:id="rId4"/>
  </sheets>
  <definedNames>
    <definedName name="_xlchart.0" hidden="1">Sheet3!$A$54</definedName>
    <definedName name="_xlchart.1" hidden="1">Sheet3!$A$55</definedName>
    <definedName name="_xlchart.2" hidden="1">Sheet3!$A$56</definedName>
    <definedName name="_xlchart.3" hidden="1">Sheet3!$A$57</definedName>
    <definedName name="_xlchart.4" hidden="1">Sheet3!$B$54:$U$54</definedName>
    <definedName name="_xlchart.5" hidden="1">Sheet3!$B$55:$U$55</definedName>
    <definedName name="_xlchart.6" hidden="1">Sheet3!$B$56:$U$56</definedName>
    <definedName name="_xlchart.7" hidden="1">Sheet3!$B$57:$U$57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3" l="1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B57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B55" i="3"/>
  <c r="B56" i="3"/>
  <c r="B54" i="3"/>
</calcChain>
</file>

<file path=xl/sharedStrings.xml><?xml version="1.0" encoding="utf-8"?>
<sst xmlns="http://schemas.openxmlformats.org/spreadsheetml/2006/main" count="32" uniqueCount="32">
  <si>
    <t>1</t>
  </si>
  <si>
    <t>2</t>
  </si>
  <si>
    <t>4</t>
  </si>
  <si>
    <t>6</t>
  </si>
  <si>
    <t>8</t>
  </si>
  <si>
    <t>12</t>
  </si>
  <si>
    <t>16</t>
  </si>
  <si>
    <t>24</t>
  </si>
  <si>
    <t>32</t>
  </si>
  <si>
    <t>48</t>
  </si>
  <si>
    <t>64</t>
  </si>
  <si>
    <t>MIN</t>
  </si>
  <si>
    <t>MAX</t>
  </si>
  <si>
    <t>AVG</t>
  </si>
  <si>
    <t>3</t>
  </si>
  <si>
    <t>96</t>
  </si>
  <si>
    <t>128</t>
  </si>
  <si>
    <t>192</t>
  </si>
  <si>
    <t>256</t>
  </si>
  <si>
    <t>384</t>
  </si>
  <si>
    <t>512</t>
  </si>
  <si>
    <t>768</t>
  </si>
  <si>
    <t>1024</t>
  </si>
  <si>
    <t>Column1</t>
  </si>
  <si>
    <t>STDERR</t>
  </si>
  <si>
    <t>Pooling performance was tested by creating 2D noise textures with various number of task counts.</t>
  </si>
  <si>
    <t>Each task set is performed 50 times, with spending 1/5 of entire test session on warming up.</t>
  </si>
  <si>
    <t>Machine information:</t>
  </si>
  <si>
    <t>Processor</t>
  </si>
  <si>
    <t>Intel i7 6700K @ 4.5 GHz, 4 Cores 8 Threads</t>
  </si>
  <si>
    <t>RAM</t>
  </si>
  <si>
    <t>DDR4 32 GB @ 2400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</si>
</sst>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C00000"/>
      </font>
      <fill>
        <patternFill>
          <bgColor rgb="FFFFB3B3"/>
        </patternFill>
      </fill>
    </dxf>
    <dxf>
      <font>
        <color rgb="FFC00000"/>
      </font>
      <fill>
        <patternFill>
          <bgColor rgb="FFFFB3B3"/>
        </patternFill>
      </fill>
    </dxf>
  </dxfs>
  <tableStyles count="0" defaultTableStyle="TableStyleMedium2" defaultPivotStyle="PivotStyleLight16"/>
  <colors>
    <mruColors>
      <color rgb="FFE95D5D"/>
      <color rgb="FFFFB3B3"/>
      <color rgb="FFF3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Sheet3!$A$56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Sheet3!$B$1:$U$1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384</c:v>
                </c:pt>
                <c:pt idx="17">
                  <c:v>512</c:v>
                </c:pt>
                <c:pt idx="18">
                  <c:v>768</c:v>
                </c:pt>
                <c:pt idx="19">
                  <c:v>1024</c:v>
                </c:pt>
              </c:strCache>
            </c:strRef>
          </c:cat>
          <c:val>
            <c:numRef>
              <c:f>Sheet3!$B$56:$U$56</c:f>
              <c:numCache>
                <c:formatCode>General</c:formatCode>
                <c:ptCount val="20"/>
                <c:pt idx="0">
                  <c:v>1015</c:v>
                </c:pt>
                <c:pt idx="1">
                  <c:v>1015</c:v>
                </c:pt>
                <c:pt idx="2">
                  <c:v>1003</c:v>
                </c:pt>
                <c:pt idx="3">
                  <c:v>676</c:v>
                </c:pt>
                <c:pt idx="4">
                  <c:v>676</c:v>
                </c:pt>
                <c:pt idx="5">
                  <c:v>676</c:v>
                </c:pt>
                <c:pt idx="6">
                  <c:v>448</c:v>
                </c:pt>
                <c:pt idx="7">
                  <c:v>446</c:v>
                </c:pt>
                <c:pt idx="8">
                  <c:v>360</c:v>
                </c:pt>
                <c:pt idx="9">
                  <c:v>360</c:v>
                </c:pt>
                <c:pt idx="10">
                  <c:v>349</c:v>
                </c:pt>
                <c:pt idx="11">
                  <c:v>349</c:v>
                </c:pt>
                <c:pt idx="12">
                  <c:v>349</c:v>
                </c:pt>
                <c:pt idx="13">
                  <c:v>288</c:v>
                </c:pt>
                <c:pt idx="14">
                  <c:v>288</c:v>
                </c:pt>
                <c:pt idx="15">
                  <c:v>264</c:v>
                </c:pt>
                <c:pt idx="16">
                  <c:v>264</c:v>
                </c:pt>
                <c:pt idx="17">
                  <c:v>264</c:v>
                </c:pt>
                <c:pt idx="18">
                  <c:v>247</c:v>
                </c:pt>
                <c:pt idx="19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6A-45ED-86F9-629EC4C01865}"/>
            </c:ext>
          </c:extLst>
        </c:ser>
        <c:ser>
          <c:idx val="1"/>
          <c:order val="1"/>
          <c:tx>
            <c:strRef>
              <c:f>Sheet3!$A$55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384</c:v>
                </c:pt>
                <c:pt idx="17">
                  <c:v>512</c:v>
                </c:pt>
                <c:pt idx="18">
                  <c:v>768</c:v>
                </c:pt>
                <c:pt idx="19">
                  <c:v>1024</c:v>
                </c:pt>
              </c:strCache>
            </c:strRef>
          </c:cat>
          <c:val>
            <c:numRef>
              <c:f>Sheet3!$B$55:$U$55</c:f>
              <c:numCache>
                <c:formatCode>General</c:formatCode>
                <c:ptCount val="20"/>
                <c:pt idx="0">
                  <c:v>945.52</c:v>
                </c:pt>
                <c:pt idx="1">
                  <c:v>799.16</c:v>
                </c:pt>
                <c:pt idx="2">
                  <c:v>633.16</c:v>
                </c:pt>
                <c:pt idx="3">
                  <c:v>522.34</c:v>
                </c:pt>
                <c:pt idx="4">
                  <c:v>468.82</c:v>
                </c:pt>
                <c:pt idx="5">
                  <c:v>420.64</c:v>
                </c:pt>
                <c:pt idx="6">
                  <c:v>383.46</c:v>
                </c:pt>
                <c:pt idx="7">
                  <c:v>350.78</c:v>
                </c:pt>
                <c:pt idx="8">
                  <c:v>316.56</c:v>
                </c:pt>
                <c:pt idx="9">
                  <c:v>279.98</c:v>
                </c:pt>
                <c:pt idx="10">
                  <c:v>248.64</c:v>
                </c:pt>
                <c:pt idx="11">
                  <c:v>236.04</c:v>
                </c:pt>
                <c:pt idx="12">
                  <c:v>222.36</c:v>
                </c:pt>
                <c:pt idx="13">
                  <c:v>217.6</c:v>
                </c:pt>
                <c:pt idx="14">
                  <c:v>227.88</c:v>
                </c:pt>
                <c:pt idx="15">
                  <c:v>239.66</c:v>
                </c:pt>
                <c:pt idx="16">
                  <c:v>232.7</c:v>
                </c:pt>
                <c:pt idx="17">
                  <c:v>223.3</c:v>
                </c:pt>
                <c:pt idx="18">
                  <c:v>218.3</c:v>
                </c:pt>
                <c:pt idx="19">
                  <c:v>220.38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6A-45ED-86F9-629EC4C01865}"/>
            </c:ext>
          </c:extLst>
        </c:ser>
        <c:ser>
          <c:idx val="0"/>
          <c:order val="2"/>
          <c:tx>
            <c:strRef>
              <c:f>Sheet3!$A$54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Sheet3!$B$1:$U$1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384</c:v>
                </c:pt>
                <c:pt idx="17">
                  <c:v>512</c:v>
                </c:pt>
                <c:pt idx="18">
                  <c:v>768</c:v>
                </c:pt>
                <c:pt idx="19">
                  <c:v>1024</c:v>
                </c:pt>
              </c:strCache>
            </c:strRef>
          </c:cat>
          <c:val>
            <c:numRef>
              <c:f>Sheet3!$B$54:$U$54</c:f>
              <c:numCache>
                <c:formatCode>General</c:formatCode>
                <c:ptCount val="20"/>
                <c:pt idx="0">
                  <c:v>251</c:v>
                </c:pt>
                <c:pt idx="1">
                  <c:v>506</c:v>
                </c:pt>
                <c:pt idx="2">
                  <c:v>506</c:v>
                </c:pt>
                <c:pt idx="3">
                  <c:v>388</c:v>
                </c:pt>
                <c:pt idx="4">
                  <c:v>388</c:v>
                </c:pt>
                <c:pt idx="5">
                  <c:v>388</c:v>
                </c:pt>
                <c:pt idx="6">
                  <c:v>324</c:v>
                </c:pt>
                <c:pt idx="7">
                  <c:v>323</c:v>
                </c:pt>
                <c:pt idx="8">
                  <c:v>239</c:v>
                </c:pt>
                <c:pt idx="9">
                  <c:v>232</c:v>
                </c:pt>
                <c:pt idx="10">
                  <c:v>229</c:v>
                </c:pt>
                <c:pt idx="11">
                  <c:v>191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223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6A-45ED-86F9-629EC4C0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324925744"/>
        <c:axId val="324914928"/>
      </c:areaChart>
      <c:lineChart>
        <c:grouping val="standard"/>
        <c:varyColors val="0"/>
        <c:ser>
          <c:idx val="3"/>
          <c:order val="3"/>
          <c:tx>
            <c:strRef>
              <c:f>Sheet3!$A$57</c:f>
              <c:strCache>
                <c:ptCount val="1"/>
                <c:pt idx="0">
                  <c:v>STDERR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bg1">
                  <a:lumMod val="9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Sheet3!$B$57:$U$57</c:f>
              <c:numCache>
                <c:formatCode>General</c:formatCode>
                <c:ptCount val="20"/>
                <c:pt idx="0">
                  <c:v>14.542021867677089</c:v>
                </c:pt>
                <c:pt idx="1">
                  <c:v>29.446199435996647</c:v>
                </c:pt>
                <c:pt idx="2">
                  <c:v>25.153996882874758</c:v>
                </c:pt>
                <c:pt idx="3">
                  <c:v>8.065275024727308</c:v>
                </c:pt>
                <c:pt idx="4">
                  <c:v>9.9725619495060052</c:v>
                </c:pt>
                <c:pt idx="5">
                  <c:v>6.1567126134067243</c:v>
                </c:pt>
                <c:pt idx="6">
                  <c:v>5.915542309571161</c:v>
                </c:pt>
                <c:pt idx="7">
                  <c:v>5.0751326513275945</c:v>
                </c:pt>
                <c:pt idx="8">
                  <c:v>4.9969100656387386</c:v>
                </c:pt>
                <c:pt idx="9">
                  <c:v>6.4435691719317623</c:v>
                </c:pt>
                <c:pt idx="10">
                  <c:v>3.0227383179454201</c:v>
                </c:pt>
                <c:pt idx="11">
                  <c:v>3.6387887646123893</c:v>
                </c:pt>
                <c:pt idx="12">
                  <c:v>3.9835129609685076</c:v>
                </c:pt>
                <c:pt idx="13">
                  <c:v>2.6463683239720139</c:v>
                </c:pt>
                <c:pt idx="14">
                  <c:v>2.6852035988630241</c:v>
                </c:pt>
                <c:pt idx="15">
                  <c:v>1.283684111438318</c:v>
                </c:pt>
                <c:pt idx="16">
                  <c:v>2.3015966064398667</c:v>
                </c:pt>
                <c:pt idx="17">
                  <c:v>2.2457669932018995</c:v>
                </c:pt>
                <c:pt idx="18">
                  <c:v>1.5511023071825205</c:v>
                </c:pt>
                <c:pt idx="19">
                  <c:v>1.3182827419620957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6A-45ED-86F9-629EC4C0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28356848"/>
        <c:axId val="328332720"/>
      </c:lineChart>
      <c:catAx>
        <c:axId val="3249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28"/>
        <c:crosses val="autoZero"/>
        <c:auto val="1"/>
        <c:lblAlgn val="ctr"/>
        <c:lblOffset val="100"/>
        <c:noMultiLvlLbl val="0"/>
      </c:catAx>
      <c:valAx>
        <c:axId val="3249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5744"/>
        <c:crosses val="autoZero"/>
        <c:crossBetween val="between"/>
        <c:majorUnit val="100"/>
        <c:minorUnit val="25"/>
      </c:valAx>
      <c:valAx>
        <c:axId val="32833272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6848"/>
        <c:crosses val="max"/>
        <c:crossBetween val="between"/>
      </c:valAx>
      <c:catAx>
        <c:axId val="32835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328332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EA-4623-A214-96801476A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EA-4623-A214-96801476A4E9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EA-4623-A214-96801476A4E9}"/>
              </c:ext>
            </c:extLst>
          </c:dPt>
          <c:cat>
            <c:numRef>
              <c:f>Sheet4!$A$1:$A$26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  <c:pt idx="12">
                  <c:v>96</c:v>
                </c:pt>
                <c:pt idx="13">
                  <c:v>128</c:v>
                </c:pt>
                <c:pt idx="14">
                  <c:v>192</c:v>
                </c:pt>
                <c:pt idx="15">
                  <c:v>256</c:v>
                </c:pt>
                <c:pt idx="16">
                  <c:v>384</c:v>
                </c:pt>
                <c:pt idx="17">
                  <c:v>512</c:v>
                </c:pt>
                <c:pt idx="18">
                  <c:v>768</c:v>
                </c:pt>
                <c:pt idx="19">
                  <c:v>1024</c:v>
                </c:pt>
                <c:pt idx="20">
                  <c:v>1536</c:v>
                </c:pt>
                <c:pt idx="21">
                  <c:v>2048</c:v>
                </c:pt>
                <c:pt idx="22">
                  <c:v>3072</c:v>
                </c:pt>
                <c:pt idx="23">
                  <c:v>4096</c:v>
                </c:pt>
                <c:pt idx="24">
                  <c:v>6144</c:v>
                </c:pt>
                <c:pt idx="25">
                  <c:v>8192</c:v>
                </c:pt>
              </c:numCache>
            </c:numRef>
          </c:cat>
          <c:val>
            <c:numRef>
              <c:f>Sheet4!$B$1:$B$26</c:f>
              <c:numCache>
                <c:formatCode>General</c:formatCode>
                <c:ptCount val="26"/>
                <c:pt idx="0">
                  <c:v>6192</c:v>
                </c:pt>
                <c:pt idx="1">
                  <c:v>49716</c:v>
                </c:pt>
                <c:pt idx="2">
                  <c:v>27584</c:v>
                </c:pt>
                <c:pt idx="3">
                  <c:v>18820</c:v>
                </c:pt>
                <c:pt idx="4">
                  <c:v>14924</c:v>
                </c:pt>
                <c:pt idx="5">
                  <c:v>11166</c:v>
                </c:pt>
                <c:pt idx="6">
                  <c:v>9228</c:v>
                </c:pt>
                <c:pt idx="7">
                  <c:v>10924</c:v>
                </c:pt>
                <c:pt idx="8">
                  <c:v>10055</c:v>
                </c:pt>
                <c:pt idx="9">
                  <c:v>10192</c:v>
                </c:pt>
                <c:pt idx="10">
                  <c:v>10000</c:v>
                </c:pt>
                <c:pt idx="11">
                  <c:v>9710</c:v>
                </c:pt>
                <c:pt idx="12">
                  <c:v>9836</c:v>
                </c:pt>
                <c:pt idx="13">
                  <c:v>9836</c:v>
                </c:pt>
                <c:pt idx="14">
                  <c:v>9918</c:v>
                </c:pt>
                <c:pt idx="15">
                  <c:v>10170</c:v>
                </c:pt>
                <c:pt idx="16">
                  <c:v>10274</c:v>
                </c:pt>
                <c:pt idx="17">
                  <c:v>10854</c:v>
                </c:pt>
                <c:pt idx="18">
                  <c:v>11203</c:v>
                </c:pt>
                <c:pt idx="19">
                  <c:v>12156</c:v>
                </c:pt>
                <c:pt idx="20">
                  <c:v>12806</c:v>
                </c:pt>
                <c:pt idx="21">
                  <c:v>14065</c:v>
                </c:pt>
                <c:pt idx="22">
                  <c:v>16097</c:v>
                </c:pt>
                <c:pt idx="23">
                  <c:v>19128</c:v>
                </c:pt>
                <c:pt idx="24">
                  <c:v>22782</c:v>
                </c:pt>
                <c:pt idx="25">
                  <c:v>30689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A-4623-A214-96801476A4E9}"/>
            </c:ext>
          </c:extLst>
        </c:ser>
        <c:ser>
          <c:idx val="1"/>
          <c:order val="1"/>
          <c:tx>
            <c:strRef>
              <c:f>Sheet4!$C$1:$C$27</c:f>
              <c:strCache>
                <c:ptCount val="27"/>
                <c:pt idx="0">
                  <c:v>5946</c:v>
                </c:pt>
                <c:pt idx="1">
                  <c:v>47941</c:v>
                </c:pt>
                <c:pt idx="2">
                  <c:v>26457</c:v>
                </c:pt>
                <c:pt idx="3">
                  <c:v>20123</c:v>
                </c:pt>
                <c:pt idx="4">
                  <c:v>16125</c:v>
                </c:pt>
                <c:pt idx="5">
                  <c:v>12076</c:v>
                </c:pt>
                <c:pt idx="6">
                  <c:v>10156</c:v>
                </c:pt>
                <c:pt idx="7">
                  <c:v>11750</c:v>
                </c:pt>
                <c:pt idx="8">
                  <c:v>10837</c:v>
                </c:pt>
                <c:pt idx="9">
                  <c:v>11059</c:v>
                </c:pt>
                <c:pt idx="10">
                  <c:v>10795</c:v>
                </c:pt>
                <c:pt idx="11">
                  <c:v>10501</c:v>
                </c:pt>
                <c:pt idx="12">
                  <c:v>10623</c:v>
                </c:pt>
                <c:pt idx="13">
                  <c:v>10610</c:v>
                </c:pt>
                <c:pt idx="14">
                  <c:v>10492</c:v>
                </c:pt>
                <c:pt idx="15">
                  <c:v>10977</c:v>
                </c:pt>
                <c:pt idx="16">
                  <c:v>11040</c:v>
                </c:pt>
                <c:pt idx="17">
                  <c:v>11479</c:v>
                </c:pt>
                <c:pt idx="18">
                  <c:v>11968</c:v>
                </c:pt>
                <c:pt idx="19">
                  <c:v>12534</c:v>
                </c:pt>
                <c:pt idx="20">
                  <c:v>13391</c:v>
                </c:pt>
                <c:pt idx="21">
                  <c:v>14837</c:v>
                </c:pt>
                <c:pt idx="22">
                  <c:v>16634</c:v>
                </c:pt>
                <c:pt idx="23">
                  <c:v>19899</c:v>
                </c:pt>
                <c:pt idx="24">
                  <c:v>23393</c:v>
                </c:pt>
                <c:pt idx="25">
                  <c:v>31281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EA-4623-A214-96801476A4E9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EA-4623-A214-96801476A4E9}"/>
              </c:ext>
            </c:extLst>
          </c:dPt>
          <c:val>
            <c:numRef>
              <c:f>Sheet4!$C$1:$C$26</c:f>
              <c:numCache>
                <c:formatCode>General</c:formatCode>
                <c:ptCount val="26"/>
                <c:pt idx="0">
                  <c:v>5946</c:v>
                </c:pt>
                <c:pt idx="1">
                  <c:v>47941</c:v>
                </c:pt>
                <c:pt idx="2">
                  <c:v>26457</c:v>
                </c:pt>
                <c:pt idx="3">
                  <c:v>20123</c:v>
                </c:pt>
                <c:pt idx="4">
                  <c:v>16125</c:v>
                </c:pt>
                <c:pt idx="5">
                  <c:v>12076</c:v>
                </c:pt>
                <c:pt idx="6">
                  <c:v>10156</c:v>
                </c:pt>
                <c:pt idx="7">
                  <c:v>11750</c:v>
                </c:pt>
                <c:pt idx="8">
                  <c:v>10837</c:v>
                </c:pt>
                <c:pt idx="9">
                  <c:v>11059</c:v>
                </c:pt>
                <c:pt idx="10">
                  <c:v>10795</c:v>
                </c:pt>
                <c:pt idx="11">
                  <c:v>10501</c:v>
                </c:pt>
                <c:pt idx="12">
                  <c:v>10623</c:v>
                </c:pt>
                <c:pt idx="13">
                  <c:v>10610</c:v>
                </c:pt>
                <c:pt idx="14">
                  <c:v>10492</c:v>
                </c:pt>
                <c:pt idx="15">
                  <c:v>10977</c:v>
                </c:pt>
                <c:pt idx="16">
                  <c:v>11040</c:v>
                </c:pt>
                <c:pt idx="17">
                  <c:v>11479</c:v>
                </c:pt>
                <c:pt idx="18">
                  <c:v>11968</c:v>
                </c:pt>
                <c:pt idx="19">
                  <c:v>12534</c:v>
                </c:pt>
                <c:pt idx="20">
                  <c:v>13391</c:v>
                </c:pt>
                <c:pt idx="21">
                  <c:v>14837</c:v>
                </c:pt>
                <c:pt idx="22">
                  <c:v>16634</c:v>
                </c:pt>
                <c:pt idx="23">
                  <c:v>19899</c:v>
                </c:pt>
                <c:pt idx="24">
                  <c:v>23393</c:v>
                </c:pt>
                <c:pt idx="25">
                  <c:v>31281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A-4623-A214-96801476A4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Sheet4!$D$1:$D$26</c:f>
              <c:numCache>
                <c:formatCode>General</c:formatCode>
                <c:ptCount val="26"/>
                <c:pt idx="0">
                  <c:v>5904</c:v>
                </c:pt>
                <c:pt idx="1">
                  <c:v>48488</c:v>
                </c:pt>
                <c:pt idx="2">
                  <c:v>26436</c:v>
                </c:pt>
                <c:pt idx="3">
                  <c:v>19844</c:v>
                </c:pt>
                <c:pt idx="4">
                  <c:v>16225</c:v>
                </c:pt>
                <c:pt idx="5">
                  <c:v>12110</c:v>
                </c:pt>
                <c:pt idx="6">
                  <c:v>9976</c:v>
                </c:pt>
                <c:pt idx="7">
                  <c:v>11635</c:v>
                </c:pt>
                <c:pt idx="8">
                  <c:v>10718</c:v>
                </c:pt>
                <c:pt idx="9">
                  <c:v>10906</c:v>
                </c:pt>
                <c:pt idx="10">
                  <c:v>10945</c:v>
                </c:pt>
                <c:pt idx="11">
                  <c:v>10473</c:v>
                </c:pt>
                <c:pt idx="12">
                  <c:v>10699</c:v>
                </c:pt>
                <c:pt idx="13">
                  <c:v>10614</c:v>
                </c:pt>
                <c:pt idx="14">
                  <c:v>10632</c:v>
                </c:pt>
                <c:pt idx="15">
                  <c:v>10907</c:v>
                </c:pt>
                <c:pt idx="16">
                  <c:v>11117</c:v>
                </c:pt>
                <c:pt idx="17">
                  <c:v>11509</c:v>
                </c:pt>
                <c:pt idx="18">
                  <c:v>11818</c:v>
                </c:pt>
                <c:pt idx="19">
                  <c:v>12859</c:v>
                </c:pt>
                <c:pt idx="20">
                  <c:v>13512</c:v>
                </c:pt>
                <c:pt idx="21">
                  <c:v>15026</c:v>
                </c:pt>
                <c:pt idx="22">
                  <c:v>16562</c:v>
                </c:pt>
                <c:pt idx="23">
                  <c:v>20113</c:v>
                </c:pt>
                <c:pt idx="24">
                  <c:v>23836</c:v>
                </c:pt>
                <c:pt idx="25">
                  <c:v>32029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EA-4623-A214-96801476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4914096"/>
        <c:axId val="324926576"/>
      </c:barChart>
      <c:catAx>
        <c:axId val="324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6576"/>
        <c:crosses val="autoZero"/>
        <c:auto val="1"/>
        <c:lblAlgn val="ctr"/>
        <c:lblOffset val="100"/>
        <c:noMultiLvlLbl val="0"/>
      </c:catAx>
      <c:valAx>
        <c:axId val="3249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63-489A-87CC-02947ADB7E1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63-489A-87CC-02947ADB7E1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63-489A-87CC-02947ADB7E11}"/>
              </c:ext>
            </c:extLst>
          </c:dPt>
          <c:cat>
            <c:numRef>
              <c:f>'Sheet4 (2)'!$A$1:$A$26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cat>
          <c:val>
            <c:numRef>
              <c:f>'Sheet4 (2)'!$B$1:$B$26</c:f>
              <c:numCache>
                <c:formatCode>General</c:formatCode>
                <c:ptCount val="26"/>
                <c:pt idx="0">
                  <c:v>17580</c:v>
                </c:pt>
                <c:pt idx="1">
                  <c:v>51209</c:v>
                </c:pt>
                <c:pt idx="2">
                  <c:v>27608</c:v>
                </c:pt>
                <c:pt idx="3">
                  <c:v>16400</c:v>
                </c:pt>
                <c:pt idx="4">
                  <c:v>9797</c:v>
                </c:pt>
                <c:pt idx="5">
                  <c:v>13992</c:v>
                </c:pt>
                <c:pt idx="6">
                  <c:v>13304</c:v>
                </c:pt>
                <c:pt idx="7">
                  <c:v>12574</c:v>
                </c:pt>
                <c:pt idx="8">
                  <c:v>11900</c:v>
                </c:pt>
                <c:pt idx="9">
                  <c:v>11569</c:v>
                </c:pt>
                <c:pt idx="10">
                  <c:v>11352</c:v>
                </c:pt>
                <c:pt idx="11">
                  <c:v>11094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63-489A-87CC-02947ADB7E11}"/>
            </c:ext>
          </c:extLst>
        </c:ser>
        <c:ser>
          <c:idx val="1"/>
          <c:order val="1"/>
          <c:tx>
            <c:strRef>
              <c:f>'Sheet4 (2)'!$C$1:$C$27</c:f>
              <c:strCache>
                <c:ptCount val="27"/>
                <c:pt idx="0">
                  <c:v>17694</c:v>
                </c:pt>
                <c:pt idx="1">
                  <c:v>49938</c:v>
                </c:pt>
                <c:pt idx="2">
                  <c:v>27117</c:v>
                </c:pt>
                <c:pt idx="3">
                  <c:v>16651</c:v>
                </c:pt>
                <c:pt idx="4">
                  <c:v>10065</c:v>
                </c:pt>
                <c:pt idx="5">
                  <c:v>14114</c:v>
                </c:pt>
                <c:pt idx="6">
                  <c:v>13364</c:v>
                </c:pt>
                <c:pt idx="7">
                  <c:v>12795</c:v>
                </c:pt>
                <c:pt idx="8">
                  <c:v>12244</c:v>
                </c:pt>
                <c:pt idx="9">
                  <c:v>11669</c:v>
                </c:pt>
                <c:pt idx="10">
                  <c:v>11549</c:v>
                </c:pt>
                <c:pt idx="11">
                  <c:v>11250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D63-489A-87CC-02947ADB7E1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D63-489A-87CC-02947ADB7E11}"/>
              </c:ext>
            </c:extLst>
          </c:dPt>
          <c:val>
            <c:numRef>
              <c:f>'Sheet4 (2)'!$C$1:$C$26</c:f>
              <c:numCache>
                <c:formatCode>General</c:formatCode>
                <c:ptCount val="26"/>
                <c:pt idx="0">
                  <c:v>17694</c:v>
                </c:pt>
                <c:pt idx="1">
                  <c:v>49938</c:v>
                </c:pt>
                <c:pt idx="2">
                  <c:v>27117</c:v>
                </c:pt>
                <c:pt idx="3">
                  <c:v>16651</c:v>
                </c:pt>
                <c:pt idx="4">
                  <c:v>10065</c:v>
                </c:pt>
                <c:pt idx="5">
                  <c:v>14114</c:v>
                </c:pt>
                <c:pt idx="6">
                  <c:v>13364</c:v>
                </c:pt>
                <c:pt idx="7">
                  <c:v>12795</c:v>
                </c:pt>
                <c:pt idx="8">
                  <c:v>12244</c:v>
                </c:pt>
                <c:pt idx="9">
                  <c:v>11669</c:v>
                </c:pt>
                <c:pt idx="10">
                  <c:v>11549</c:v>
                </c:pt>
                <c:pt idx="11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63-489A-87CC-02947ADB7E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'Sheet4 (2)'!$D$1:$D$26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C-5D63-489A-87CC-02947ADB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4914096"/>
        <c:axId val="324926576"/>
      </c:barChart>
      <c:catAx>
        <c:axId val="324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6576"/>
        <c:crosses val="autoZero"/>
        <c:auto val="1"/>
        <c:lblAlgn val="ctr"/>
        <c:lblOffset val="100"/>
        <c:noMultiLvlLbl val="0"/>
      </c:catAx>
      <c:valAx>
        <c:axId val="3249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59</xdr:row>
      <xdr:rowOff>42862</xdr:rowOff>
    </xdr:from>
    <xdr:to>
      <xdr:col>16</xdr:col>
      <xdr:colOff>390525</xdr:colOff>
      <xdr:row>102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3</xdr:row>
      <xdr:rowOff>4761</xdr:rowOff>
    </xdr:from>
    <xdr:to>
      <xdr:col>22</xdr:col>
      <xdr:colOff>504824</xdr:colOff>
      <xdr:row>42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3</xdr:row>
      <xdr:rowOff>4761</xdr:rowOff>
    </xdr:from>
    <xdr:to>
      <xdr:col>22</xdr:col>
      <xdr:colOff>504824</xdr:colOff>
      <xdr:row>42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:V51" totalsRowShown="0">
  <autoFilter ref="B1:V51"/>
  <tableColumns count="21">
    <tableColumn id="1" name="1"/>
    <tableColumn id="2" name="2"/>
    <tableColumn id="3" name="3"/>
    <tableColumn id="4" name="4"/>
    <tableColumn id="5" name="6"/>
    <tableColumn id="6" name="8"/>
    <tableColumn id="7" name="12"/>
    <tableColumn id="8" name="16"/>
    <tableColumn id="9" name="24"/>
    <tableColumn id="10" name="32"/>
    <tableColumn id="11" name="48"/>
    <tableColumn id="12" name="64"/>
    <tableColumn id="13" name="96"/>
    <tableColumn id="14" name="128"/>
    <tableColumn id="15" name="192"/>
    <tableColumn id="16" name="256"/>
    <tableColumn id="17" name="384"/>
    <tableColumn id="18" name="512"/>
    <tableColumn id="19" name="768"/>
    <tableColumn id="20" name="1024"/>
    <tableColumn id="21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8" sqref="B8"/>
    </sheetView>
  </sheetViews>
  <sheetFormatPr defaultRowHeight="15" x14ac:dyDescent="0.25"/>
  <cols>
    <col min="2" max="2" width="13" customWidth="1"/>
    <col min="3" max="3" width="3.28515625" customWidth="1"/>
    <col min="4" max="4" width="73.140625" customWidth="1"/>
  </cols>
  <sheetData>
    <row r="2" spans="2:4" x14ac:dyDescent="0.25">
      <c r="B2" s="1" t="s">
        <v>25</v>
      </c>
      <c r="C2" s="1"/>
      <c r="D2" s="1"/>
    </row>
    <row r="3" spans="2:4" x14ac:dyDescent="0.25">
      <c r="B3" s="1" t="s">
        <v>26</v>
      </c>
      <c r="C3" s="1"/>
      <c r="D3" s="1"/>
    </row>
    <row r="5" spans="2:4" x14ac:dyDescent="0.25">
      <c r="B5" t="s">
        <v>27</v>
      </c>
    </row>
    <row r="6" spans="2:4" x14ac:dyDescent="0.25">
      <c r="B6" t="s">
        <v>28</v>
      </c>
      <c r="D6" t="s">
        <v>29</v>
      </c>
    </row>
    <row r="7" spans="2:4" x14ac:dyDescent="0.25">
      <c r="B7" t="s">
        <v>30</v>
      </c>
      <c r="D7" t="s">
        <v>31</v>
      </c>
    </row>
  </sheetData>
  <mergeCells count="2">
    <mergeCell ref="B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67" workbookViewId="0">
      <selection activeCell="H107" sqref="H107"/>
    </sheetView>
  </sheetViews>
  <sheetFormatPr defaultRowHeight="15" x14ac:dyDescent="0.25"/>
  <cols>
    <col min="22" max="22" width="11" customWidth="1"/>
  </cols>
  <sheetData>
    <row r="1" spans="2:22" x14ac:dyDescent="0.25"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2:22" x14ac:dyDescent="0.25">
      <c r="B2">
        <v>251</v>
      </c>
      <c r="C2">
        <v>1015</v>
      </c>
      <c r="D2">
        <v>936</v>
      </c>
      <c r="E2">
        <v>538</v>
      </c>
      <c r="F2">
        <v>554</v>
      </c>
      <c r="G2">
        <v>550</v>
      </c>
      <c r="H2">
        <v>406</v>
      </c>
      <c r="I2">
        <v>412</v>
      </c>
      <c r="J2">
        <v>344</v>
      </c>
      <c r="K2">
        <v>360</v>
      </c>
      <c r="L2">
        <v>326</v>
      </c>
      <c r="M2">
        <v>236</v>
      </c>
      <c r="N2">
        <v>296</v>
      </c>
      <c r="O2">
        <v>210</v>
      </c>
      <c r="P2">
        <v>224</v>
      </c>
      <c r="Q2">
        <v>223</v>
      </c>
      <c r="R2">
        <v>235</v>
      </c>
      <c r="S2">
        <v>231</v>
      </c>
      <c r="T2">
        <v>210</v>
      </c>
      <c r="U2">
        <v>208</v>
      </c>
    </row>
    <row r="3" spans="2:22" x14ac:dyDescent="0.25">
      <c r="B3">
        <v>960</v>
      </c>
      <c r="C3">
        <v>982</v>
      </c>
      <c r="D3">
        <v>939</v>
      </c>
      <c r="E3">
        <v>530</v>
      </c>
      <c r="F3">
        <v>530</v>
      </c>
      <c r="G3">
        <v>399</v>
      </c>
      <c r="H3">
        <v>424</v>
      </c>
      <c r="I3">
        <v>432</v>
      </c>
      <c r="J3">
        <v>326</v>
      </c>
      <c r="K3">
        <v>338</v>
      </c>
      <c r="L3">
        <v>245</v>
      </c>
      <c r="M3">
        <v>240</v>
      </c>
      <c r="N3">
        <v>269</v>
      </c>
      <c r="O3">
        <v>193</v>
      </c>
      <c r="P3">
        <v>219</v>
      </c>
      <c r="Q3">
        <v>247</v>
      </c>
      <c r="R3">
        <v>228</v>
      </c>
      <c r="S3">
        <v>244</v>
      </c>
      <c r="T3">
        <v>203</v>
      </c>
      <c r="U3">
        <v>237</v>
      </c>
    </row>
    <row r="4" spans="2:22" x14ac:dyDescent="0.25">
      <c r="B4">
        <v>949</v>
      </c>
      <c r="C4">
        <v>969</v>
      </c>
      <c r="D4">
        <v>962</v>
      </c>
      <c r="E4">
        <v>535</v>
      </c>
      <c r="F4">
        <v>511</v>
      </c>
      <c r="G4">
        <v>388</v>
      </c>
      <c r="H4">
        <v>445</v>
      </c>
      <c r="I4">
        <v>403</v>
      </c>
      <c r="J4">
        <v>324</v>
      </c>
      <c r="K4">
        <v>334</v>
      </c>
      <c r="L4">
        <v>239</v>
      </c>
      <c r="M4">
        <v>234</v>
      </c>
      <c r="N4">
        <v>250</v>
      </c>
      <c r="O4">
        <v>204</v>
      </c>
      <c r="P4">
        <v>188</v>
      </c>
      <c r="Q4">
        <v>238</v>
      </c>
      <c r="R4">
        <v>243</v>
      </c>
      <c r="S4">
        <v>234</v>
      </c>
      <c r="T4">
        <v>212</v>
      </c>
      <c r="U4">
        <v>221</v>
      </c>
    </row>
    <row r="5" spans="2:22" x14ac:dyDescent="0.25">
      <c r="B5">
        <v>953</v>
      </c>
      <c r="C5">
        <v>951</v>
      </c>
      <c r="D5">
        <v>1000</v>
      </c>
      <c r="E5">
        <v>547</v>
      </c>
      <c r="F5">
        <v>535</v>
      </c>
      <c r="G5">
        <v>676</v>
      </c>
      <c r="H5">
        <v>407</v>
      </c>
      <c r="I5">
        <v>414</v>
      </c>
      <c r="J5">
        <v>349</v>
      </c>
      <c r="K5">
        <v>331</v>
      </c>
      <c r="L5">
        <v>240</v>
      </c>
      <c r="M5">
        <v>248</v>
      </c>
      <c r="N5">
        <v>239</v>
      </c>
      <c r="O5">
        <v>218</v>
      </c>
      <c r="P5">
        <v>217</v>
      </c>
      <c r="Q5">
        <v>237</v>
      </c>
      <c r="R5">
        <v>255</v>
      </c>
      <c r="S5">
        <v>246</v>
      </c>
      <c r="T5">
        <v>222</v>
      </c>
      <c r="U5">
        <v>204</v>
      </c>
    </row>
    <row r="6" spans="2:22" x14ac:dyDescent="0.25">
      <c r="B6">
        <v>998</v>
      </c>
      <c r="C6">
        <v>952</v>
      </c>
      <c r="D6">
        <v>960</v>
      </c>
      <c r="E6">
        <v>547</v>
      </c>
      <c r="F6">
        <v>527</v>
      </c>
      <c r="G6">
        <v>405</v>
      </c>
      <c r="H6">
        <v>411</v>
      </c>
      <c r="I6">
        <v>404</v>
      </c>
      <c r="J6">
        <v>355</v>
      </c>
      <c r="K6">
        <v>329</v>
      </c>
      <c r="L6">
        <v>253</v>
      </c>
      <c r="M6">
        <v>239</v>
      </c>
      <c r="N6">
        <v>239</v>
      </c>
      <c r="O6">
        <v>216</v>
      </c>
      <c r="P6">
        <v>230</v>
      </c>
      <c r="Q6">
        <v>230</v>
      </c>
      <c r="R6">
        <v>261</v>
      </c>
      <c r="S6">
        <v>233</v>
      </c>
      <c r="T6">
        <v>212</v>
      </c>
      <c r="U6">
        <v>206</v>
      </c>
    </row>
    <row r="7" spans="2:22" x14ac:dyDescent="0.25">
      <c r="B7">
        <v>968</v>
      </c>
      <c r="C7">
        <v>956</v>
      </c>
      <c r="D7">
        <v>958</v>
      </c>
      <c r="E7">
        <v>506</v>
      </c>
      <c r="F7">
        <v>529</v>
      </c>
      <c r="G7">
        <v>407</v>
      </c>
      <c r="H7">
        <v>422</v>
      </c>
      <c r="I7">
        <v>411</v>
      </c>
      <c r="J7">
        <v>330</v>
      </c>
      <c r="K7">
        <v>326</v>
      </c>
      <c r="L7">
        <v>240</v>
      </c>
      <c r="M7">
        <v>241</v>
      </c>
      <c r="N7">
        <v>247</v>
      </c>
      <c r="O7">
        <v>237</v>
      </c>
      <c r="P7">
        <v>215</v>
      </c>
      <c r="Q7">
        <v>243</v>
      </c>
      <c r="R7">
        <v>234</v>
      </c>
      <c r="S7">
        <v>247</v>
      </c>
      <c r="T7">
        <v>241</v>
      </c>
      <c r="U7">
        <v>231</v>
      </c>
    </row>
    <row r="8" spans="2:22" x14ac:dyDescent="0.25">
      <c r="B8">
        <v>955</v>
      </c>
      <c r="C8">
        <v>994</v>
      </c>
      <c r="D8">
        <v>988</v>
      </c>
      <c r="E8">
        <v>547</v>
      </c>
      <c r="F8">
        <v>524</v>
      </c>
      <c r="G8">
        <v>419</v>
      </c>
      <c r="H8">
        <v>412</v>
      </c>
      <c r="I8">
        <v>406</v>
      </c>
      <c r="J8">
        <v>325</v>
      </c>
      <c r="K8">
        <v>327</v>
      </c>
      <c r="L8">
        <v>243</v>
      </c>
      <c r="M8">
        <v>241</v>
      </c>
      <c r="N8">
        <v>245</v>
      </c>
      <c r="O8">
        <v>209</v>
      </c>
      <c r="P8">
        <v>190</v>
      </c>
      <c r="Q8">
        <v>237</v>
      </c>
      <c r="R8">
        <v>236</v>
      </c>
      <c r="S8">
        <v>240</v>
      </c>
      <c r="T8">
        <v>209</v>
      </c>
      <c r="U8">
        <v>213</v>
      </c>
    </row>
    <row r="9" spans="2:22" x14ac:dyDescent="0.25">
      <c r="B9">
        <v>943</v>
      </c>
      <c r="C9">
        <v>930</v>
      </c>
      <c r="D9">
        <v>946</v>
      </c>
      <c r="E9">
        <v>561</v>
      </c>
      <c r="F9">
        <v>589</v>
      </c>
      <c r="G9">
        <v>407</v>
      </c>
      <c r="H9">
        <v>407</v>
      </c>
      <c r="I9">
        <v>421</v>
      </c>
      <c r="J9">
        <v>333</v>
      </c>
      <c r="K9">
        <v>328</v>
      </c>
      <c r="L9">
        <v>239</v>
      </c>
      <c r="M9">
        <v>239</v>
      </c>
      <c r="N9">
        <v>349</v>
      </c>
      <c r="O9">
        <v>248</v>
      </c>
      <c r="P9">
        <v>211</v>
      </c>
      <c r="Q9">
        <v>226</v>
      </c>
      <c r="R9">
        <v>237</v>
      </c>
      <c r="S9">
        <v>254</v>
      </c>
      <c r="T9">
        <v>212</v>
      </c>
      <c r="U9">
        <v>208</v>
      </c>
    </row>
    <row r="10" spans="2:22" x14ac:dyDescent="0.25">
      <c r="B10">
        <v>963</v>
      </c>
      <c r="C10">
        <v>943</v>
      </c>
      <c r="D10">
        <v>943</v>
      </c>
      <c r="E10">
        <v>544</v>
      </c>
      <c r="F10">
        <v>531</v>
      </c>
      <c r="G10">
        <v>434</v>
      </c>
      <c r="H10">
        <v>416</v>
      </c>
      <c r="I10">
        <v>446</v>
      </c>
      <c r="J10">
        <v>324</v>
      </c>
      <c r="K10">
        <v>347</v>
      </c>
      <c r="L10">
        <v>257</v>
      </c>
      <c r="M10">
        <v>240</v>
      </c>
      <c r="N10">
        <v>241</v>
      </c>
      <c r="O10">
        <v>220</v>
      </c>
      <c r="P10">
        <v>202</v>
      </c>
      <c r="Q10">
        <v>238</v>
      </c>
      <c r="R10">
        <v>255</v>
      </c>
      <c r="S10">
        <v>264</v>
      </c>
      <c r="T10">
        <v>226</v>
      </c>
      <c r="U10">
        <v>226</v>
      </c>
    </row>
    <row r="11" spans="2:22" x14ac:dyDescent="0.25">
      <c r="B11">
        <v>971</v>
      </c>
      <c r="C11">
        <v>947</v>
      </c>
      <c r="D11">
        <v>1003</v>
      </c>
      <c r="E11">
        <v>534</v>
      </c>
      <c r="F11">
        <v>519</v>
      </c>
      <c r="G11">
        <v>427</v>
      </c>
      <c r="H11">
        <v>410</v>
      </c>
      <c r="I11">
        <v>413</v>
      </c>
      <c r="J11">
        <v>334</v>
      </c>
      <c r="K11">
        <v>323</v>
      </c>
      <c r="L11">
        <v>241</v>
      </c>
      <c r="M11">
        <v>235</v>
      </c>
      <c r="N11">
        <v>243</v>
      </c>
      <c r="O11">
        <v>228</v>
      </c>
      <c r="P11">
        <v>203</v>
      </c>
      <c r="Q11">
        <v>230</v>
      </c>
      <c r="R11">
        <v>243</v>
      </c>
      <c r="S11">
        <v>256</v>
      </c>
      <c r="T11">
        <v>199</v>
      </c>
      <c r="U11">
        <v>208</v>
      </c>
    </row>
    <row r="12" spans="2:22" x14ac:dyDescent="0.25">
      <c r="B12">
        <v>962</v>
      </c>
      <c r="C12">
        <v>931</v>
      </c>
      <c r="D12">
        <v>947</v>
      </c>
      <c r="E12">
        <v>551</v>
      </c>
      <c r="F12">
        <v>527</v>
      </c>
      <c r="G12">
        <v>408</v>
      </c>
      <c r="H12">
        <v>409</v>
      </c>
      <c r="I12">
        <v>406</v>
      </c>
      <c r="J12">
        <v>330</v>
      </c>
      <c r="K12">
        <v>327</v>
      </c>
      <c r="L12">
        <v>248</v>
      </c>
      <c r="M12">
        <v>243</v>
      </c>
      <c r="N12">
        <v>242</v>
      </c>
      <c r="O12">
        <v>224</v>
      </c>
      <c r="P12">
        <v>194</v>
      </c>
      <c r="Q12">
        <v>237</v>
      </c>
      <c r="R12">
        <v>238</v>
      </c>
      <c r="S12">
        <v>238</v>
      </c>
      <c r="T12">
        <v>225</v>
      </c>
      <c r="U12">
        <v>219</v>
      </c>
    </row>
    <row r="13" spans="2:22" x14ac:dyDescent="0.25">
      <c r="B13">
        <v>950</v>
      </c>
      <c r="C13">
        <v>952</v>
      </c>
      <c r="D13">
        <v>534</v>
      </c>
      <c r="E13">
        <v>540</v>
      </c>
      <c r="F13">
        <v>545</v>
      </c>
      <c r="G13">
        <v>391</v>
      </c>
      <c r="H13">
        <v>402</v>
      </c>
      <c r="I13">
        <v>331</v>
      </c>
      <c r="J13">
        <v>327</v>
      </c>
      <c r="K13">
        <v>321</v>
      </c>
      <c r="L13">
        <v>232</v>
      </c>
      <c r="M13">
        <v>239</v>
      </c>
      <c r="N13">
        <v>219</v>
      </c>
      <c r="O13">
        <v>214</v>
      </c>
      <c r="P13">
        <v>220</v>
      </c>
      <c r="Q13">
        <v>232</v>
      </c>
      <c r="R13">
        <v>241</v>
      </c>
      <c r="S13">
        <v>215</v>
      </c>
      <c r="T13">
        <v>204</v>
      </c>
      <c r="U13">
        <v>228</v>
      </c>
    </row>
    <row r="14" spans="2:22" x14ac:dyDescent="0.25">
      <c r="B14">
        <v>950</v>
      </c>
      <c r="C14">
        <v>1008</v>
      </c>
      <c r="D14">
        <v>518</v>
      </c>
      <c r="E14">
        <v>518</v>
      </c>
      <c r="F14">
        <v>525</v>
      </c>
      <c r="G14">
        <v>413</v>
      </c>
      <c r="H14">
        <v>416</v>
      </c>
      <c r="I14">
        <v>335</v>
      </c>
      <c r="J14">
        <v>328</v>
      </c>
      <c r="K14">
        <v>323</v>
      </c>
      <c r="L14">
        <v>238</v>
      </c>
      <c r="M14">
        <v>258</v>
      </c>
      <c r="N14">
        <v>192</v>
      </c>
      <c r="O14">
        <v>206</v>
      </c>
      <c r="P14">
        <v>288</v>
      </c>
      <c r="Q14">
        <v>231</v>
      </c>
      <c r="R14">
        <v>253</v>
      </c>
      <c r="S14">
        <v>220</v>
      </c>
      <c r="T14">
        <v>208</v>
      </c>
      <c r="U14">
        <v>216</v>
      </c>
    </row>
    <row r="15" spans="2:22" x14ac:dyDescent="0.25">
      <c r="B15">
        <v>934</v>
      </c>
      <c r="C15">
        <v>959</v>
      </c>
      <c r="D15">
        <v>518</v>
      </c>
      <c r="E15">
        <v>593</v>
      </c>
      <c r="F15">
        <v>515</v>
      </c>
      <c r="G15">
        <v>394</v>
      </c>
      <c r="H15">
        <v>418</v>
      </c>
      <c r="I15">
        <v>329</v>
      </c>
      <c r="J15">
        <v>338</v>
      </c>
      <c r="K15">
        <v>330</v>
      </c>
      <c r="L15">
        <v>244</v>
      </c>
      <c r="M15">
        <v>229</v>
      </c>
      <c r="N15">
        <v>215</v>
      </c>
      <c r="O15">
        <v>209</v>
      </c>
      <c r="P15">
        <v>200</v>
      </c>
      <c r="Q15">
        <v>235</v>
      </c>
      <c r="R15">
        <v>242</v>
      </c>
      <c r="S15">
        <v>224</v>
      </c>
      <c r="T15">
        <v>218</v>
      </c>
      <c r="U15">
        <v>212</v>
      </c>
    </row>
    <row r="16" spans="2:22" x14ac:dyDescent="0.25">
      <c r="B16">
        <v>938</v>
      </c>
      <c r="C16">
        <v>953</v>
      </c>
      <c r="D16">
        <v>535</v>
      </c>
      <c r="E16">
        <v>588</v>
      </c>
      <c r="F16">
        <v>508</v>
      </c>
      <c r="G16">
        <v>396</v>
      </c>
      <c r="H16">
        <v>415</v>
      </c>
      <c r="I16">
        <v>328</v>
      </c>
      <c r="J16">
        <v>340</v>
      </c>
      <c r="K16">
        <v>325</v>
      </c>
      <c r="L16">
        <v>234</v>
      </c>
      <c r="M16">
        <v>236</v>
      </c>
      <c r="N16">
        <v>219</v>
      </c>
      <c r="O16">
        <v>210</v>
      </c>
      <c r="P16">
        <v>208</v>
      </c>
      <c r="Q16">
        <v>249</v>
      </c>
      <c r="R16">
        <v>241</v>
      </c>
      <c r="S16">
        <v>221</v>
      </c>
      <c r="T16">
        <v>213</v>
      </c>
      <c r="U16">
        <v>225</v>
      </c>
    </row>
    <row r="17" spans="2:21" x14ac:dyDescent="0.25">
      <c r="B17">
        <v>1014</v>
      </c>
      <c r="C17">
        <v>926</v>
      </c>
      <c r="D17">
        <v>530</v>
      </c>
      <c r="E17">
        <v>563</v>
      </c>
      <c r="F17">
        <v>542</v>
      </c>
      <c r="G17">
        <v>422</v>
      </c>
      <c r="H17">
        <v>448</v>
      </c>
      <c r="I17">
        <v>327</v>
      </c>
      <c r="J17">
        <v>326</v>
      </c>
      <c r="K17">
        <v>332</v>
      </c>
      <c r="L17">
        <v>245</v>
      </c>
      <c r="M17">
        <v>242</v>
      </c>
      <c r="N17">
        <v>207</v>
      </c>
      <c r="O17">
        <v>225</v>
      </c>
      <c r="P17">
        <v>230</v>
      </c>
      <c r="Q17">
        <v>230</v>
      </c>
      <c r="R17">
        <v>234</v>
      </c>
      <c r="S17">
        <v>229</v>
      </c>
      <c r="T17">
        <v>232</v>
      </c>
      <c r="U17">
        <v>212</v>
      </c>
    </row>
    <row r="18" spans="2:21" x14ac:dyDescent="0.25">
      <c r="B18">
        <v>940</v>
      </c>
      <c r="C18">
        <v>943</v>
      </c>
      <c r="D18">
        <v>560</v>
      </c>
      <c r="E18">
        <v>529</v>
      </c>
      <c r="F18">
        <v>518</v>
      </c>
      <c r="G18">
        <v>410</v>
      </c>
      <c r="H18">
        <v>402</v>
      </c>
      <c r="I18">
        <v>332</v>
      </c>
      <c r="J18">
        <v>331</v>
      </c>
      <c r="K18">
        <v>348</v>
      </c>
      <c r="L18">
        <v>239</v>
      </c>
      <c r="M18">
        <v>250</v>
      </c>
      <c r="N18">
        <v>221</v>
      </c>
      <c r="O18">
        <v>207</v>
      </c>
      <c r="P18">
        <v>209</v>
      </c>
      <c r="Q18">
        <v>232</v>
      </c>
      <c r="R18">
        <v>246</v>
      </c>
      <c r="S18">
        <v>209</v>
      </c>
      <c r="T18">
        <v>247</v>
      </c>
      <c r="U18">
        <v>208</v>
      </c>
    </row>
    <row r="19" spans="2:21" x14ac:dyDescent="0.25">
      <c r="B19">
        <v>975</v>
      </c>
      <c r="C19">
        <v>975</v>
      </c>
      <c r="D19">
        <v>579</v>
      </c>
      <c r="E19">
        <v>586</v>
      </c>
      <c r="F19">
        <v>594</v>
      </c>
      <c r="G19">
        <v>416</v>
      </c>
      <c r="H19">
        <v>409</v>
      </c>
      <c r="I19">
        <v>336</v>
      </c>
      <c r="J19">
        <v>329</v>
      </c>
      <c r="K19">
        <v>336</v>
      </c>
      <c r="L19">
        <v>253</v>
      </c>
      <c r="M19">
        <v>253</v>
      </c>
      <c r="N19">
        <v>191</v>
      </c>
      <c r="O19">
        <v>189</v>
      </c>
      <c r="P19">
        <v>199</v>
      </c>
      <c r="Q19">
        <v>234</v>
      </c>
      <c r="R19">
        <v>242</v>
      </c>
      <c r="S19">
        <v>207</v>
      </c>
      <c r="T19">
        <v>228</v>
      </c>
      <c r="U19">
        <v>212</v>
      </c>
    </row>
    <row r="20" spans="2:21" x14ac:dyDescent="0.25">
      <c r="B20">
        <v>938</v>
      </c>
      <c r="C20">
        <v>958</v>
      </c>
      <c r="D20">
        <v>532</v>
      </c>
      <c r="E20">
        <v>519</v>
      </c>
      <c r="F20">
        <v>544</v>
      </c>
      <c r="G20">
        <v>418</v>
      </c>
      <c r="H20">
        <v>402</v>
      </c>
      <c r="I20">
        <v>328</v>
      </c>
      <c r="J20">
        <v>329</v>
      </c>
      <c r="K20">
        <v>337</v>
      </c>
      <c r="L20">
        <v>257</v>
      </c>
      <c r="M20">
        <v>259</v>
      </c>
      <c r="N20">
        <v>223</v>
      </c>
      <c r="O20">
        <v>202</v>
      </c>
      <c r="P20">
        <v>219</v>
      </c>
      <c r="Q20">
        <v>231</v>
      </c>
      <c r="R20">
        <v>238</v>
      </c>
      <c r="S20">
        <v>204</v>
      </c>
      <c r="T20">
        <v>221</v>
      </c>
      <c r="U20">
        <v>209</v>
      </c>
    </row>
    <row r="21" spans="2:21" x14ac:dyDescent="0.25">
      <c r="B21">
        <v>963</v>
      </c>
      <c r="C21">
        <v>922</v>
      </c>
      <c r="D21">
        <v>515</v>
      </c>
      <c r="E21">
        <v>530</v>
      </c>
      <c r="F21">
        <v>532</v>
      </c>
      <c r="G21">
        <v>402</v>
      </c>
      <c r="H21">
        <v>407</v>
      </c>
      <c r="I21">
        <v>327</v>
      </c>
      <c r="J21">
        <v>333</v>
      </c>
      <c r="K21">
        <v>328</v>
      </c>
      <c r="L21">
        <v>243</v>
      </c>
      <c r="M21">
        <v>256</v>
      </c>
      <c r="N21">
        <v>214</v>
      </c>
      <c r="O21">
        <v>189</v>
      </c>
      <c r="P21">
        <v>207</v>
      </c>
      <c r="Q21">
        <v>234</v>
      </c>
      <c r="R21">
        <v>238</v>
      </c>
      <c r="S21">
        <v>233</v>
      </c>
      <c r="T21">
        <v>212</v>
      </c>
      <c r="U21">
        <v>232</v>
      </c>
    </row>
    <row r="22" spans="2:21" x14ac:dyDescent="0.25">
      <c r="B22">
        <v>1015</v>
      </c>
      <c r="C22">
        <v>936</v>
      </c>
      <c r="D22">
        <v>538</v>
      </c>
      <c r="E22">
        <v>554</v>
      </c>
      <c r="F22">
        <v>550</v>
      </c>
      <c r="G22">
        <v>406</v>
      </c>
      <c r="H22">
        <v>412</v>
      </c>
      <c r="I22">
        <v>344</v>
      </c>
      <c r="J22">
        <v>360</v>
      </c>
      <c r="K22">
        <v>326</v>
      </c>
      <c r="L22">
        <v>236</v>
      </c>
      <c r="M22">
        <v>296</v>
      </c>
      <c r="N22">
        <v>210</v>
      </c>
      <c r="O22">
        <v>224</v>
      </c>
      <c r="P22">
        <v>223</v>
      </c>
      <c r="Q22">
        <v>235</v>
      </c>
      <c r="R22">
        <v>231</v>
      </c>
      <c r="S22">
        <v>210</v>
      </c>
      <c r="T22">
        <v>208</v>
      </c>
      <c r="U22">
        <v>213</v>
      </c>
    </row>
    <row r="23" spans="2:21" x14ac:dyDescent="0.25">
      <c r="B23">
        <v>982</v>
      </c>
      <c r="C23">
        <v>939</v>
      </c>
      <c r="D23">
        <v>530</v>
      </c>
      <c r="E23">
        <v>530</v>
      </c>
      <c r="F23">
        <v>399</v>
      </c>
      <c r="G23">
        <v>424</v>
      </c>
      <c r="H23">
        <v>432</v>
      </c>
      <c r="I23">
        <v>326</v>
      </c>
      <c r="J23">
        <v>338</v>
      </c>
      <c r="K23">
        <v>245</v>
      </c>
      <c r="L23">
        <v>240</v>
      </c>
      <c r="M23">
        <v>269</v>
      </c>
      <c r="N23">
        <v>193</v>
      </c>
      <c r="O23">
        <v>219</v>
      </c>
      <c r="P23">
        <v>247</v>
      </c>
      <c r="Q23">
        <v>228</v>
      </c>
      <c r="R23">
        <v>244</v>
      </c>
      <c r="S23">
        <v>203</v>
      </c>
      <c r="T23">
        <v>237</v>
      </c>
      <c r="U23">
        <v>227</v>
      </c>
    </row>
    <row r="24" spans="2:21" x14ac:dyDescent="0.25">
      <c r="B24">
        <v>969</v>
      </c>
      <c r="C24">
        <v>962</v>
      </c>
      <c r="D24">
        <v>535</v>
      </c>
      <c r="E24">
        <v>511</v>
      </c>
      <c r="F24">
        <v>388</v>
      </c>
      <c r="G24">
        <v>445</v>
      </c>
      <c r="H24">
        <v>403</v>
      </c>
      <c r="I24">
        <v>324</v>
      </c>
      <c r="J24">
        <v>334</v>
      </c>
      <c r="K24">
        <v>239</v>
      </c>
      <c r="L24">
        <v>234</v>
      </c>
      <c r="M24">
        <v>250</v>
      </c>
      <c r="N24">
        <v>204</v>
      </c>
      <c r="O24">
        <v>188</v>
      </c>
      <c r="P24">
        <v>238</v>
      </c>
      <c r="Q24">
        <v>243</v>
      </c>
      <c r="R24">
        <v>234</v>
      </c>
      <c r="S24">
        <v>212</v>
      </c>
      <c r="T24">
        <v>221</v>
      </c>
      <c r="U24">
        <v>233</v>
      </c>
    </row>
    <row r="25" spans="2:21" x14ac:dyDescent="0.25">
      <c r="B25">
        <v>951</v>
      </c>
      <c r="C25">
        <v>1000</v>
      </c>
      <c r="D25">
        <v>547</v>
      </c>
      <c r="E25">
        <v>535</v>
      </c>
      <c r="F25">
        <v>676</v>
      </c>
      <c r="G25">
        <v>407</v>
      </c>
      <c r="H25">
        <v>414</v>
      </c>
      <c r="I25">
        <v>349</v>
      </c>
      <c r="J25">
        <v>331</v>
      </c>
      <c r="K25">
        <v>240</v>
      </c>
      <c r="L25">
        <v>248</v>
      </c>
      <c r="M25">
        <v>239</v>
      </c>
      <c r="N25">
        <v>218</v>
      </c>
      <c r="O25">
        <v>217</v>
      </c>
      <c r="P25">
        <v>237</v>
      </c>
      <c r="Q25">
        <v>255</v>
      </c>
      <c r="R25">
        <v>246</v>
      </c>
      <c r="S25">
        <v>222</v>
      </c>
      <c r="T25">
        <v>204</v>
      </c>
      <c r="U25">
        <v>235</v>
      </c>
    </row>
    <row r="26" spans="2:21" x14ac:dyDescent="0.25">
      <c r="B26">
        <v>952</v>
      </c>
      <c r="C26">
        <v>960</v>
      </c>
      <c r="D26">
        <v>547</v>
      </c>
      <c r="E26">
        <v>527</v>
      </c>
      <c r="F26">
        <v>405</v>
      </c>
      <c r="G26">
        <v>411</v>
      </c>
      <c r="H26">
        <v>404</v>
      </c>
      <c r="I26">
        <v>355</v>
      </c>
      <c r="J26">
        <v>329</v>
      </c>
      <c r="K26">
        <v>253</v>
      </c>
      <c r="L26">
        <v>239</v>
      </c>
      <c r="M26">
        <v>239</v>
      </c>
      <c r="N26">
        <v>216</v>
      </c>
      <c r="O26">
        <v>230</v>
      </c>
      <c r="P26">
        <v>230</v>
      </c>
      <c r="Q26">
        <v>261</v>
      </c>
      <c r="R26">
        <v>233</v>
      </c>
      <c r="S26">
        <v>212</v>
      </c>
      <c r="T26">
        <v>206</v>
      </c>
      <c r="U26">
        <v>221</v>
      </c>
    </row>
    <row r="27" spans="2:21" x14ac:dyDescent="0.25">
      <c r="B27">
        <v>956</v>
      </c>
      <c r="C27">
        <v>958</v>
      </c>
      <c r="D27">
        <v>506</v>
      </c>
      <c r="E27">
        <v>529</v>
      </c>
      <c r="F27">
        <v>407</v>
      </c>
      <c r="G27">
        <v>422</v>
      </c>
      <c r="H27">
        <v>411</v>
      </c>
      <c r="I27">
        <v>330</v>
      </c>
      <c r="J27">
        <v>326</v>
      </c>
      <c r="K27">
        <v>240</v>
      </c>
      <c r="L27">
        <v>241</v>
      </c>
      <c r="M27">
        <v>247</v>
      </c>
      <c r="N27">
        <v>237</v>
      </c>
      <c r="O27">
        <v>215</v>
      </c>
      <c r="P27">
        <v>243</v>
      </c>
      <c r="Q27">
        <v>234</v>
      </c>
      <c r="R27">
        <v>247</v>
      </c>
      <c r="S27">
        <v>241</v>
      </c>
      <c r="T27">
        <v>231</v>
      </c>
      <c r="U27">
        <v>235</v>
      </c>
    </row>
    <row r="28" spans="2:21" x14ac:dyDescent="0.25">
      <c r="B28">
        <v>994</v>
      </c>
      <c r="C28">
        <v>988</v>
      </c>
      <c r="D28">
        <v>547</v>
      </c>
      <c r="E28">
        <v>524</v>
      </c>
      <c r="F28">
        <v>419</v>
      </c>
      <c r="G28">
        <v>412</v>
      </c>
      <c r="H28">
        <v>406</v>
      </c>
      <c r="I28">
        <v>325</v>
      </c>
      <c r="J28">
        <v>327</v>
      </c>
      <c r="K28">
        <v>243</v>
      </c>
      <c r="L28">
        <v>241</v>
      </c>
      <c r="M28">
        <v>245</v>
      </c>
      <c r="N28">
        <v>209</v>
      </c>
      <c r="O28">
        <v>190</v>
      </c>
      <c r="P28">
        <v>237</v>
      </c>
      <c r="Q28">
        <v>236</v>
      </c>
      <c r="R28">
        <v>240</v>
      </c>
      <c r="S28">
        <v>209</v>
      </c>
      <c r="T28">
        <v>213</v>
      </c>
      <c r="U28">
        <v>215</v>
      </c>
    </row>
    <row r="29" spans="2:21" x14ac:dyDescent="0.25">
      <c r="B29">
        <v>930</v>
      </c>
      <c r="C29">
        <v>946</v>
      </c>
      <c r="D29">
        <v>561</v>
      </c>
      <c r="E29">
        <v>589</v>
      </c>
      <c r="F29">
        <v>407</v>
      </c>
      <c r="G29">
        <v>407</v>
      </c>
      <c r="H29">
        <v>421</v>
      </c>
      <c r="I29">
        <v>333</v>
      </c>
      <c r="J29">
        <v>328</v>
      </c>
      <c r="K29">
        <v>239</v>
      </c>
      <c r="L29">
        <v>239</v>
      </c>
      <c r="M29">
        <v>349</v>
      </c>
      <c r="N29">
        <v>248</v>
      </c>
      <c r="O29">
        <v>211</v>
      </c>
      <c r="P29">
        <v>226</v>
      </c>
      <c r="Q29">
        <v>237</v>
      </c>
      <c r="R29">
        <v>254</v>
      </c>
      <c r="S29">
        <v>212</v>
      </c>
      <c r="T29">
        <v>208</v>
      </c>
      <c r="U29">
        <v>210</v>
      </c>
    </row>
    <row r="30" spans="2:21" x14ac:dyDescent="0.25">
      <c r="B30">
        <v>943</v>
      </c>
      <c r="C30">
        <v>943</v>
      </c>
      <c r="D30">
        <v>544</v>
      </c>
      <c r="E30">
        <v>531</v>
      </c>
      <c r="F30">
        <v>434</v>
      </c>
      <c r="G30">
        <v>416</v>
      </c>
      <c r="H30">
        <v>446</v>
      </c>
      <c r="I30">
        <v>324</v>
      </c>
      <c r="J30">
        <v>347</v>
      </c>
      <c r="K30">
        <v>257</v>
      </c>
      <c r="L30">
        <v>240</v>
      </c>
      <c r="M30">
        <v>241</v>
      </c>
      <c r="N30">
        <v>220</v>
      </c>
      <c r="O30">
        <v>202</v>
      </c>
      <c r="P30">
        <v>238</v>
      </c>
      <c r="Q30">
        <v>255</v>
      </c>
      <c r="R30">
        <v>264</v>
      </c>
      <c r="S30">
        <v>226</v>
      </c>
      <c r="T30">
        <v>226</v>
      </c>
      <c r="U30">
        <v>219</v>
      </c>
    </row>
    <row r="31" spans="2:21" x14ac:dyDescent="0.25">
      <c r="B31">
        <v>947</v>
      </c>
      <c r="C31">
        <v>1003</v>
      </c>
      <c r="D31">
        <v>534</v>
      </c>
      <c r="E31">
        <v>519</v>
      </c>
      <c r="F31">
        <v>427</v>
      </c>
      <c r="G31">
        <v>410</v>
      </c>
      <c r="H31">
        <v>413</v>
      </c>
      <c r="I31">
        <v>334</v>
      </c>
      <c r="J31">
        <v>323</v>
      </c>
      <c r="K31">
        <v>241</v>
      </c>
      <c r="L31">
        <v>235</v>
      </c>
      <c r="M31">
        <v>243</v>
      </c>
      <c r="N31">
        <v>228</v>
      </c>
      <c r="O31">
        <v>203</v>
      </c>
      <c r="P31">
        <v>230</v>
      </c>
      <c r="Q31">
        <v>243</v>
      </c>
      <c r="R31">
        <v>256</v>
      </c>
      <c r="S31">
        <v>199</v>
      </c>
      <c r="T31">
        <v>208</v>
      </c>
      <c r="U31">
        <v>218</v>
      </c>
    </row>
    <row r="32" spans="2:21" x14ac:dyDescent="0.25">
      <c r="B32">
        <v>931</v>
      </c>
      <c r="C32">
        <v>947</v>
      </c>
      <c r="D32">
        <v>551</v>
      </c>
      <c r="E32">
        <v>527</v>
      </c>
      <c r="F32">
        <v>408</v>
      </c>
      <c r="G32">
        <v>409</v>
      </c>
      <c r="H32">
        <v>406</v>
      </c>
      <c r="I32">
        <v>330</v>
      </c>
      <c r="J32">
        <v>327</v>
      </c>
      <c r="K32">
        <v>248</v>
      </c>
      <c r="L32">
        <v>243</v>
      </c>
      <c r="M32">
        <v>242</v>
      </c>
      <c r="N32">
        <v>224</v>
      </c>
      <c r="O32">
        <v>194</v>
      </c>
      <c r="P32">
        <v>237</v>
      </c>
      <c r="Q32">
        <v>238</v>
      </c>
      <c r="R32">
        <v>238</v>
      </c>
      <c r="S32">
        <v>225</v>
      </c>
      <c r="T32">
        <v>219</v>
      </c>
      <c r="U32">
        <v>228</v>
      </c>
    </row>
    <row r="33" spans="2:21" x14ac:dyDescent="0.25">
      <c r="B33">
        <v>952</v>
      </c>
      <c r="C33">
        <v>534</v>
      </c>
      <c r="D33">
        <v>540</v>
      </c>
      <c r="E33">
        <v>545</v>
      </c>
      <c r="F33">
        <v>391</v>
      </c>
      <c r="G33">
        <v>402</v>
      </c>
      <c r="H33">
        <v>331</v>
      </c>
      <c r="I33">
        <v>327</v>
      </c>
      <c r="J33">
        <v>321</v>
      </c>
      <c r="K33">
        <v>232</v>
      </c>
      <c r="L33">
        <v>239</v>
      </c>
      <c r="M33">
        <v>219</v>
      </c>
      <c r="N33">
        <v>214</v>
      </c>
      <c r="O33">
        <v>220</v>
      </c>
      <c r="P33">
        <v>232</v>
      </c>
      <c r="Q33">
        <v>241</v>
      </c>
      <c r="R33">
        <v>215</v>
      </c>
      <c r="S33">
        <v>204</v>
      </c>
      <c r="T33">
        <v>228</v>
      </c>
      <c r="U33">
        <v>223</v>
      </c>
    </row>
    <row r="34" spans="2:21" x14ac:dyDescent="0.25">
      <c r="B34">
        <v>1008</v>
      </c>
      <c r="C34">
        <v>518</v>
      </c>
      <c r="D34">
        <v>518</v>
      </c>
      <c r="E34">
        <v>525</v>
      </c>
      <c r="F34">
        <v>413</v>
      </c>
      <c r="G34">
        <v>416</v>
      </c>
      <c r="H34">
        <v>335</v>
      </c>
      <c r="I34">
        <v>328</v>
      </c>
      <c r="J34">
        <v>323</v>
      </c>
      <c r="K34">
        <v>238</v>
      </c>
      <c r="L34">
        <v>258</v>
      </c>
      <c r="M34">
        <v>192</v>
      </c>
      <c r="N34">
        <v>206</v>
      </c>
      <c r="O34">
        <v>288</v>
      </c>
      <c r="P34">
        <v>231</v>
      </c>
      <c r="Q34">
        <v>253</v>
      </c>
      <c r="R34">
        <v>220</v>
      </c>
      <c r="S34">
        <v>208</v>
      </c>
      <c r="T34">
        <v>216</v>
      </c>
      <c r="U34">
        <v>215</v>
      </c>
    </row>
    <row r="35" spans="2:21" x14ac:dyDescent="0.25">
      <c r="B35">
        <v>959</v>
      </c>
      <c r="C35">
        <v>518</v>
      </c>
      <c r="D35">
        <v>593</v>
      </c>
      <c r="E35">
        <v>515</v>
      </c>
      <c r="F35">
        <v>394</v>
      </c>
      <c r="G35">
        <v>418</v>
      </c>
      <c r="H35">
        <v>329</v>
      </c>
      <c r="I35">
        <v>338</v>
      </c>
      <c r="J35">
        <v>330</v>
      </c>
      <c r="K35">
        <v>244</v>
      </c>
      <c r="L35">
        <v>229</v>
      </c>
      <c r="M35">
        <v>215</v>
      </c>
      <c r="N35">
        <v>209</v>
      </c>
      <c r="O35">
        <v>200</v>
      </c>
      <c r="P35">
        <v>235</v>
      </c>
      <c r="Q35">
        <v>242</v>
      </c>
      <c r="R35">
        <v>224</v>
      </c>
      <c r="S35">
        <v>218</v>
      </c>
      <c r="T35">
        <v>212</v>
      </c>
      <c r="U35">
        <v>226</v>
      </c>
    </row>
    <row r="36" spans="2:21" x14ac:dyDescent="0.25">
      <c r="B36">
        <v>953</v>
      </c>
      <c r="C36">
        <v>535</v>
      </c>
      <c r="D36">
        <v>588</v>
      </c>
      <c r="E36">
        <v>508</v>
      </c>
      <c r="F36">
        <v>396</v>
      </c>
      <c r="G36">
        <v>415</v>
      </c>
      <c r="H36">
        <v>328</v>
      </c>
      <c r="I36">
        <v>340</v>
      </c>
      <c r="J36">
        <v>325</v>
      </c>
      <c r="K36">
        <v>234</v>
      </c>
      <c r="L36">
        <v>236</v>
      </c>
      <c r="M36">
        <v>219</v>
      </c>
      <c r="N36">
        <v>210</v>
      </c>
      <c r="O36">
        <v>208</v>
      </c>
      <c r="P36">
        <v>249</v>
      </c>
      <c r="Q36">
        <v>241</v>
      </c>
      <c r="R36">
        <v>221</v>
      </c>
      <c r="S36">
        <v>213</v>
      </c>
      <c r="T36">
        <v>225</v>
      </c>
      <c r="U36">
        <v>226</v>
      </c>
    </row>
    <row r="37" spans="2:21" x14ac:dyDescent="0.25">
      <c r="B37">
        <v>926</v>
      </c>
      <c r="C37">
        <v>530</v>
      </c>
      <c r="D37">
        <v>563</v>
      </c>
      <c r="E37">
        <v>542</v>
      </c>
      <c r="F37">
        <v>422</v>
      </c>
      <c r="G37">
        <v>448</v>
      </c>
      <c r="H37">
        <v>327</v>
      </c>
      <c r="I37">
        <v>326</v>
      </c>
      <c r="J37">
        <v>332</v>
      </c>
      <c r="K37">
        <v>245</v>
      </c>
      <c r="L37">
        <v>242</v>
      </c>
      <c r="M37">
        <v>207</v>
      </c>
      <c r="N37">
        <v>225</v>
      </c>
      <c r="O37">
        <v>230</v>
      </c>
      <c r="P37">
        <v>230</v>
      </c>
      <c r="Q37">
        <v>234</v>
      </c>
      <c r="R37">
        <v>229</v>
      </c>
      <c r="S37">
        <v>232</v>
      </c>
      <c r="T37">
        <v>212</v>
      </c>
      <c r="U37">
        <v>229</v>
      </c>
    </row>
    <row r="38" spans="2:21" x14ac:dyDescent="0.25">
      <c r="B38">
        <v>943</v>
      </c>
      <c r="C38">
        <v>560</v>
      </c>
      <c r="D38">
        <v>529</v>
      </c>
      <c r="E38">
        <v>518</v>
      </c>
      <c r="F38">
        <v>410</v>
      </c>
      <c r="G38">
        <v>402</v>
      </c>
      <c r="H38">
        <v>332</v>
      </c>
      <c r="I38">
        <v>331</v>
      </c>
      <c r="J38">
        <v>348</v>
      </c>
      <c r="K38">
        <v>239</v>
      </c>
      <c r="L38">
        <v>250</v>
      </c>
      <c r="M38">
        <v>221</v>
      </c>
      <c r="N38">
        <v>207</v>
      </c>
      <c r="O38">
        <v>209</v>
      </c>
      <c r="P38">
        <v>232</v>
      </c>
      <c r="Q38">
        <v>246</v>
      </c>
      <c r="R38">
        <v>209</v>
      </c>
      <c r="S38">
        <v>247</v>
      </c>
      <c r="T38">
        <v>208</v>
      </c>
      <c r="U38">
        <v>237</v>
      </c>
    </row>
    <row r="39" spans="2:21" x14ac:dyDescent="0.25">
      <c r="B39">
        <v>975</v>
      </c>
      <c r="C39">
        <v>579</v>
      </c>
      <c r="D39">
        <v>586</v>
      </c>
      <c r="E39">
        <v>594</v>
      </c>
      <c r="F39">
        <v>416</v>
      </c>
      <c r="G39">
        <v>409</v>
      </c>
      <c r="H39">
        <v>336</v>
      </c>
      <c r="I39">
        <v>329</v>
      </c>
      <c r="J39">
        <v>336</v>
      </c>
      <c r="K39">
        <v>253</v>
      </c>
      <c r="L39">
        <v>253</v>
      </c>
      <c r="M39">
        <v>191</v>
      </c>
      <c r="N39">
        <v>189</v>
      </c>
      <c r="O39">
        <v>199</v>
      </c>
      <c r="P39">
        <v>234</v>
      </c>
      <c r="Q39">
        <v>242</v>
      </c>
      <c r="R39">
        <v>207</v>
      </c>
      <c r="S39">
        <v>228</v>
      </c>
      <c r="T39">
        <v>212</v>
      </c>
      <c r="U39">
        <v>224</v>
      </c>
    </row>
    <row r="40" spans="2:21" x14ac:dyDescent="0.25">
      <c r="B40">
        <v>958</v>
      </c>
      <c r="C40">
        <v>532</v>
      </c>
      <c r="D40">
        <v>519</v>
      </c>
      <c r="E40">
        <v>544</v>
      </c>
      <c r="F40">
        <v>418</v>
      </c>
      <c r="G40">
        <v>402</v>
      </c>
      <c r="H40">
        <v>328</v>
      </c>
      <c r="I40">
        <v>329</v>
      </c>
      <c r="J40">
        <v>337</v>
      </c>
      <c r="K40">
        <v>257</v>
      </c>
      <c r="L40">
        <v>259</v>
      </c>
      <c r="M40">
        <v>223</v>
      </c>
      <c r="N40">
        <v>202</v>
      </c>
      <c r="O40">
        <v>219</v>
      </c>
      <c r="P40">
        <v>231</v>
      </c>
      <c r="Q40">
        <v>238</v>
      </c>
      <c r="R40">
        <v>204</v>
      </c>
      <c r="S40">
        <v>221</v>
      </c>
      <c r="T40">
        <v>209</v>
      </c>
      <c r="U40">
        <v>211</v>
      </c>
    </row>
    <row r="41" spans="2:21" x14ac:dyDescent="0.25">
      <c r="B41">
        <v>922</v>
      </c>
      <c r="C41">
        <v>515</v>
      </c>
      <c r="D41">
        <v>530</v>
      </c>
      <c r="E41">
        <v>532</v>
      </c>
      <c r="F41">
        <v>402</v>
      </c>
      <c r="G41">
        <v>407</v>
      </c>
      <c r="H41">
        <v>327</v>
      </c>
      <c r="I41">
        <v>333</v>
      </c>
      <c r="J41">
        <v>328</v>
      </c>
      <c r="K41">
        <v>243</v>
      </c>
      <c r="L41">
        <v>256</v>
      </c>
      <c r="M41">
        <v>214</v>
      </c>
      <c r="N41">
        <v>189</v>
      </c>
      <c r="O41">
        <v>207</v>
      </c>
      <c r="P41">
        <v>234</v>
      </c>
      <c r="Q41">
        <v>238</v>
      </c>
      <c r="R41">
        <v>233</v>
      </c>
      <c r="S41">
        <v>212</v>
      </c>
      <c r="T41">
        <v>232</v>
      </c>
      <c r="U41">
        <v>210</v>
      </c>
    </row>
    <row r="42" spans="2:21" x14ac:dyDescent="0.25">
      <c r="B42">
        <v>936</v>
      </c>
      <c r="C42">
        <v>538</v>
      </c>
      <c r="D42">
        <v>554</v>
      </c>
      <c r="E42">
        <v>550</v>
      </c>
      <c r="F42">
        <v>406</v>
      </c>
      <c r="G42">
        <v>412</v>
      </c>
      <c r="H42">
        <v>344</v>
      </c>
      <c r="I42">
        <v>360</v>
      </c>
      <c r="J42">
        <v>326</v>
      </c>
      <c r="K42">
        <v>236</v>
      </c>
      <c r="L42">
        <v>296</v>
      </c>
      <c r="M42">
        <v>210</v>
      </c>
      <c r="N42">
        <v>224</v>
      </c>
      <c r="O42">
        <v>223</v>
      </c>
      <c r="P42">
        <v>235</v>
      </c>
      <c r="Q42">
        <v>231</v>
      </c>
      <c r="R42">
        <v>210</v>
      </c>
      <c r="S42">
        <v>208</v>
      </c>
      <c r="T42">
        <v>213</v>
      </c>
      <c r="U42">
        <v>229</v>
      </c>
    </row>
    <row r="43" spans="2:21" x14ac:dyDescent="0.25">
      <c r="B43">
        <v>939</v>
      </c>
      <c r="C43">
        <v>530</v>
      </c>
      <c r="D43">
        <v>530</v>
      </c>
      <c r="E43">
        <v>399</v>
      </c>
      <c r="F43">
        <v>424</v>
      </c>
      <c r="G43">
        <v>432</v>
      </c>
      <c r="H43">
        <v>326</v>
      </c>
      <c r="I43">
        <v>338</v>
      </c>
      <c r="J43">
        <v>245</v>
      </c>
      <c r="K43">
        <v>240</v>
      </c>
      <c r="L43">
        <v>269</v>
      </c>
      <c r="M43">
        <v>193</v>
      </c>
      <c r="N43">
        <v>219</v>
      </c>
      <c r="O43">
        <v>247</v>
      </c>
      <c r="P43">
        <v>228</v>
      </c>
      <c r="Q43">
        <v>244</v>
      </c>
      <c r="R43">
        <v>203</v>
      </c>
      <c r="S43">
        <v>237</v>
      </c>
      <c r="T43">
        <v>227</v>
      </c>
      <c r="U43">
        <v>210</v>
      </c>
    </row>
    <row r="44" spans="2:21" x14ac:dyDescent="0.25">
      <c r="B44">
        <v>962</v>
      </c>
      <c r="C44">
        <v>535</v>
      </c>
      <c r="D44">
        <v>511</v>
      </c>
      <c r="E44">
        <v>388</v>
      </c>
      <c r="F44">
        <v>445</v>
      </c>
      <c r="G44">
        <v>403</v>
      </c>
      <c r="H44">
        <v>324</v>
      </c>
      <c r="I44">
        <v>334</v>
      </c>
      <c r="J44">
        <v>239</v>
      </c>
      <c r="K44">
        <v>234</v>
      </c>
      <c r="L44">
        <v>250</v>
      </c>
      <c r="M44">
        <v>204</v>
      </c>
      <c r="N44">
        <v>188</v>
      </c>
      <c r="O44">
        <v>238</v>
      </c>
      <c r="P44">
        <v>243</v>
      </c>
      <c r="Q44">
        <v>234</v>
      </c>
      <c r="R44">
        <v>212</v>
      </c>
      <c r="S44">
        <v>221</v>
      </c>
      <c r="T44">
        <v>233</v>
      </c>
      <c r="U44">
        <v>217</v>
      </c>
    </row>
    <row r="45" spans="2:21" x14ac:dyDescent="0.25">
      <c r="B45">
        <v>1000</v>
      </c>
      <c r="C45">
        <v>547</v>
      </c>
      <c r="D45">
        <v>535</v>
      </c>
      <c r="E45">
        <v>676</v>
      </c>
      <c r="F45">
        <v>407</v>
      </c>
      <c r="G45">
        <v>414</v>
      </c>
      <c r="H45">
        <v>349</v>
      </c>
      <c r="I45">
        <v>331</v>
      </c>
      <c r="J45">
        <v>240</v>
      </c>
      <c r="K45">
        <v>248</v>
      </c>
      <c r="L45">
        <v>239</v>
      </c>
      <c r="M45">
        <v>218</v>
      </c>
      <c r="N45">
        <v>217</v>
      </c>
      <c r="O45">
        <v>237</v>
      </c>
      <c r="P45">
        <v>255</v>
      </c>
      <c r="Q45">
        <v>246</v>
      </c>
      <c r="R45">
        <v>222</v>
      </c>
      <c r="S45">
        <v>204</v>
      </c>
      <c r="T45">
        <v>235</v>
      </c>
      <c r="U45">
        <v>228</v>
      </c>
    </row>
    <row r="46" spans="2:21" x14ac:dyDescent="0.25">
      <c r="B46">
        <v>960</v>
      </c>
      <c r="C46">
        <v>547</v>
      </c>
      <c r="D46">
        <v>527</v>
      </c>
      <c r="E46">
        <v>405</v>
      </c>
      <c r="F46">
        <v>411</v>
      </c>
      <c r="G46">
        <v>404</v>
      </c>
      <c r="H46">
        <v>355</v>
      </c>
      <c r="I46">
        <v>329</v>
      </c>
      <c r="J46">
        <v>253</v>
      </c>
      <c r="K46">
        <v>239</v>
      </c>
      <c r="L46">
        <v>239</v>
      </c>
      <c r="M46">
        <v>216</v>
      </c>
      <c r="N46">
        <v>230</v>
      </c>
      <c r="O46">
        <v>230</v>
      </c>
      <c r="P46">
        <v>261</v>
      </c>
      <c r="Q46">
        <v>233</v>
      </c>
      <c r="R46">
        <v>212</v>
      </c>
      <c r="S46">
        <v>206</v>
      </c>
      <c r="T46">
        <v>221</v>
      </c>
      <c r="U46">
        <v>218</v>
      </c>
    </row>
    <row r="47" spans="2:21" x14ac:dyDescent="0.25">
      <c r="B47">
        <v>958</v>
      </c>
      <c r="C47">
        <v>506</v>
      </c>
      <c r="D47">
        <v>529</v>
      </c>
      <c r="E47">
        <v>407</v>
      </c>
      <c r="F47">
        <v>422</v>
      </c>
      <c r="G47">
        <v>411</v>
      </c>
      <c r="H47">
        <v>330</v>
      </c>
      <c r="I47">
        <v>326</v>
      </c>
      <c r="J47">
        <v>240</v>
      </c>
      <c r="K47">
        <v>241</v>
      </c>
      <c r="L47">
        <v>247</v>
      </c>
      <c r="M47">
        <v>237</v>
      </c>
      <c r="N47">
        <v>215</v>
      </c>
      <c r="O47">
        <v>243</v>
      </c>
      <c r="P47">
        <v>234</v>
      </c>
      <c r="Q47">
        <v>247</v>
      </c>
      <c r="R47">
        <v>241</v>
      </c>
      <c r="S47">
        <v>231</v>
      </c>
      <c r="T47">
        <v>235</v>
      </c>
      <c r="U47">
        <v>225</v>
      </c>
    </row>
    <row r="48" spans="2:21" x14ac:dyDescent="0.25">
      <c r="B48">
        <v>988</v>
      </c>
      <c r="C48">
        <v>547</v>
      </c>
      <c r="D48">
        <v>524</v>
      </c>
      <c r="E48">
        <v>419</v>
      </c>
      <c r="F48">
        <v>412</v>
      </c>
      <c r="G48">
        <v>406</v>
      </c>
      <c r="H48">
        <v>325</v>
      </c>
      <c r="I48">
        <v>327</v>
      </c>
      <c r="J48">
        <v>243</v>
      </c>
      <c r="K48">
        <v>241</v>
      </c>
      <c r="L48">
        <v>245</v>
      </c>
      <c r="M48">
        <v>209</v>
      </c>
      <c r="N48">
        <v>190</v>
      </c>
      <c r="O48">
        <v>237</v>
      </c>
      <c r="P48">
        <v>236</v>
      </c>
      <c r="Q48">
        <v>240</v>
      </c>
      <c r="R48">
        <v>209</v>
      </c>
      <c r="S48">
        <v>213</v>
      </c>
      <c r="T48">
        <v>215</v>
      </c>
      <c r="U48">
        <v>232</v>
      </c>
    </row>
    <row r="49" spans="1:21" x14ac:dyDescent="0.25">
      <c r="B49">
        <v>946</v>
      </c>
      <c r="C49">
        <v>561</v>
      </c>
      <c r="D49">
        <v>589</v>
      </c>
      <c r="E49">
        <v>407</v>
      </c>
      <c r="F49">
        <v>407</v>
      </c>
      <c r="G49">
        <v>421</v>
      </c>
      <c r="H49">
        <v>333</v>
      </c>
      <c r="I49">
        <v>328</v>
      </c>
      <c r="J49">
        <v>239</v>
      </c>
      <c r="K49">
        <v>239</v>
      </c>
      <c r="L49">
        <v>349</v>
      </c>
      <c r="M49">
        <v>248</v>
      </c>
      <c r="N49">
        <v>211</v>
      </c>
      <c r="O49">
        <v>226</v>
      </c>
      <c r="P49">
        <v>237</v>
      </c>
      <c r="Q49">
        <v>254</v>
      </c>
      <c r="R49">
        <v>212</v>
      </c>
      <c r="S49">
        <v>208</v>
      </c>
      <c r="T49">
        <v>210</v>
      </c>
      <c r="U49">
        <v>229</v>
      </c>
    </row>
    <row r="50" spans="1:21" x14ac:dyDescent="0.25">
      <c r="B50">
        <v>943</v>
      </c>
      <c r="C50">
        <v>544</v>
      </c>
      <c r="D50">
        <v>531</v>
      </c>
      <c r="E50">
        <v>434</v>
      </c>
      <c r="F50">
        <v>416</v>
      </c>
      <c r="G50">
        <v>446</v>
      </c>
      <c r="H50">
        <v>324</v>
      </c>
      <c r="I50">
        <v>347</v>
      </c>
      <c r="J50">
        <v>257</v>
      </c>
      <c r="K50">
        <v>240</v>
      </c>
      <c r="L50">
        <v>241</v>
      </c>
      <c r="M50">
        <v>220</v>
      </c>
      <c r="N50">
        <v>202</v>
      </c>
      <c r="O50">
        <v>238</v>
      </c>
      <c r="P50">
        <v>255</v>
      </c>
      <c r="Q50">
        <v>264</v>
      </c>
      <c r="R50">
        <v>226</v>
      </c>
      <c r="S50">
        <v>226</v>
      </c>
      <c r="T50">
        <v>219</v>
      </c>
      <c r="U50">
        <v>227</v>
      </c>
    </row>
    <row r="51" spans="1:21" x14ac:dyDescent="0.25">
      <c r="B51">
        <v>1003</v>
      </c>
      <c r="C51">
        <v>534</v>
      </c>
      <c r="D51">
        <v>519</v>
      </c>
      <c r="E51">
        <v>427</v>
      </c>
      <c r="F51">
        <v>410</v>
      </c>
      <c r="G51">
        <v>413</v>
      </c>
      <c r="H51">
        <v>334</v>
      </c>
      <c r="I51">
        <v>323</v>
      </c>
      <c r="J51">
        <v>241</v>
      </c>
      <c r="K51">
        <v>235</v>
      </c>
      <c r="L51">
        <v>243</v>
      </c>
      <c r="M51">
        <v>228</v>
      </c>
      <c r="N51">
        <v>203</v>
      </c>
      <c r="O51">
        <v>230</v>
      </c>
      <c r="P51">
        <v>243</v>
      </c>
      <c r="Q51">
        <v>256</v>
      </c>
      <c r="R51">
        <v>199</v>
      </c>
      <c r="S51">
        <v>208</v>
      </c>
      <c r="T51">
        <v>218</v>
      </c>
      <c r="U51">
        <v>214</v>
      </c>
    </row>
    <row r="54" spans="1:21" x14ac:dyDescent="0.25">
      <c r="A54" t="s">
        <v>11</v>
      </c>
      <c r="B54">
        <f>MIN(Table3[1])</f>
        <v>251</v>
      </c>
      <c r="C54">
        <f>MIN(Table3[2])</f>
        <v>506</v>
      </c>
      <c r="D54">
        <f>MIN(Table3[3])</f>
        <v>506</v>
      </c>
      <c r="E54">
        <f>MIN(Table3[4])</f>
        <v>388</v>
      </c>
      <c r="F54">
        <f>MIN(Table3[6])</f>
        <v>388</v>
      </c>
      <c r="G54">
        <f>MIN(Table3[8])</f>
        <v>388</v>
      </c>
      <c r="H54">
        <f>MIN(Table3[12])</f>
        <v>324</v>
      </c>
      <c r="I54">
        <f>MIN(Table3[16])</f>
        <v>323</v>
      </c>
      <c r="J54">
        <f>MIN(Table3[24])</f>
        <v>239</v>
      </c>
      <c r="K54">
        <f>MIN(Table3[32])</f>
        <v>232</v>
      </c>
      <c r="L54">
        <f>MIN(Table3[48])</f>
        <v>229</v>
      </c>
      <c r="M54">
        <f>MIN(Table3[64])</f>
        <v>191</v>
      </c>
      <c r="N54">
        <f>MIN(Table3[96])</f>
        <v>188</v>
      </c>
      <c r="O54">
        <f>MIN(Table3[128])</f>
        <v>188</v>
      </c>
      <c r="P54">
        <f>MIN(Table3[192])</f>
        <v>188</v>
      </c>
      <c r="Q54">
        <f>MIN(Table3[256])</f>
        <v>223</v>
      </c>
      <c r="R54">
        <f>MIN(Table3[384])</f>
        <v>199</v>
      </c>
      <c r="S54">
        <f>MIN(Table3[512])</f>
        <v>199</v>
      </c>
      <c r="T54">
        <f>MIN(Table3[768])</f>
        <v>199</v>
      </c>
      <c r="U54">
        <f>MIN(Table3[1024])</f>
        <v>204</v>
      </c>
    </row>
    <row r="55" spans="1:21" x14ac:dyDescent="0.25">
      <c r="A55" t="s">
        <v>13</v>
      </c>
      <c r="B55">
        <f>AVERAGE(Table3[1])</f>
        <v>945.52</v>
      </c>
      <c r="C55">
        <f>AVERAGE(Table3[2])</f>
        <v>799.16</v>
      </c>
      <c r="D55">
        <f>AVERAGE(Table3[3])</f>
        <v>633.16</v>
      </c>
      <c r="E55">
        <f>AVERAGE(Table3[4])</f>
        <v>522.34</v>
      </c>
      <c r="F55">
        <f>AVERAGE(Table3[6])</f>
        <v>468.82</v>
      </c>
      <c r="G55">
        <f>AVERAGE(Table3[8])</f>
        <v>420.64</v>
      </c>
      <c r="H55">
        <f>AVERAGE(Table3[12])</f>
        <v>383.46</v>
      </c>
      <c r="I55">
        <f>AVERAGE(Table3[16])</f>
        <v>350.78</v>
      </c>
      <c r="J55">
        <f>AVERAGE(Table3[24])</f>
        <v>316.56</v>
      </c>
      <c r="K55">
        <f>AVERAGE(Table3[32])</f>
        <v>279.98</v>
      </c>
      <c r="L55">
        <f>AVERAGE(Table3[48])</f>
        <v>248.64</v>
      </c>
      <c r="M55">
        <f>AVERAGE(Table3[64])</f>
        <v>236.04</v>
      </c>
      <c r="N55">
        <f>AVERAGE(Table3[96])</f>
        <v>222.36</v>
      </c>
      <c r="O55">
        <f>AVERAGE(Table3[128])</f>
        <v>217.6</v>
      </c>
      <c r="P55">
        <f>AVERAGE(Table3[192])</f>
        <v>227.88</v>
      </c>
      <c r="Q55">
        <f>AVERAGE(Table3[256])</f>
        <v>239.66</v>
      </c>
      <c r="R55">
        <f>AVERAGE(Table3[384])</f>
        <v>232.7</v>
      </c>
      <c r="S55">
        <f>AVERAGE(Table3[512])</f>
        <v>223.3</v>
      </c>
      <c r="T55">
        <f>AVERAGE(Table3[768])</f>
        <v>218.3</v>
      </c>
      <c r="U55">
        <f>AVERAGE(Table3[1024])</f>
        <v>220.38</v>
      </c>
    </row>
    <row r="56" spans="1:21" x14ac:dyDescent="0.25">
      <c r="A56" t="s">
        <v>12</v>
      </c>
      <c r="B56">
        <f>MAX(Table3[1])</f>
        <v>1015</v>
      </c>
      <c r="C56">
        <f>MAX(Table3[2])</f>
        <v>1015</v>
      </c>
      <c r="D56">
        <f>MAX(Table3[3])</f>
        <v>1003</v>
      </c>
      <c r="E56">
        <f>MAX(Table3[4])</f>
        <v>676</v>
      </c>
      <c r="F56">
        <f>MAX(Table3[6])</f>
        <v>676</v>
      </c>
      <c r="G56">
        <f>MAX(Table3[8])</f>
        <v>676</v>
      </c>
      <c r="H56">
        <f>MAX(Table3[12])</f>
        <v>448</v>
      </c>
      <c r="I56">
        <f>MAX(Table3[16])</f>
        <v>446</v>
      </c>
      <c r="J56">
        <f>MAX(Table3[24])</f>
        <v>360</v>
      </c>
      <c r="K56">
        <f>MAX(Table3[32])</f>
        <v>360</v>
      </c>
      <c r="L56">
        <f>MAX(Table3[48])</f>
        <v>349</v>
      </c>
      <c r="M56">
        <f>MAX(Table3[64])</f>
        <v>349</v>
      </c>
      <c r="N56">
        <f>MAX(Table3[96])</f>
        <v>349</v>
      </c>
      <c r="O56">
        <f>MAX(Table3[128])</f>
        <v>288</v>
      </c>
      <c r="P56">
        <f>MAX(Table3[192])</f>
        <v>288</v>
      </c>
      <c r="Q56">
        <f>MAX(Table3[256])</f>
        <v>264</v>
      </c>
      <c r="R56">
        <f>MAX(Table3[384])</f>
        <v>264</v>
      </c>
      <c r="S56">
        <f>MAX(Table3[512])</f>
        <v>264</v>
      </c>
      <c r="T56">
        <f>MAX(Table3[768])</f>
        <v>247</v>
      </c>
      <c r="U56">
        <f>MAX(Table3[1024])</f>
        <v>237</v>
      </c>
    </row>
    <row r="57" spans="1:21" x14ac:dyDescent="0.25">
      <c r="A57" t="s">
        <v>24</v>
      </c>
      <c r="B57">
        <f>STDEV(Table3[1])/SQRT(COUNT(Table3[1]))</f>
        <v>14.542021867677089</v>
      </c>
      <c r="C57">
        <f>STDEV(Table3[2])/SQRT(COUNT(Table3[2]))</f>
        <v>29.446199435996647</v>
      </c>
      <c r="D57">
        <f>STDEV(Table3[3])/SQRT(COUNT(Table3[3]))</f>
        <v>25.153996882874758</v>
      </c>
      <c r="E57">
        <f>STDEV(Table3[4])/SQRT(COUNT(Table3[4]))</f>
        <v>8.065275024727308</v>
      </c>
      <c r="F57">
        <f>STDEV(Table3[6])/SQRT(COUNT(Table3[6]))</f>
        <v>9.9725619495060052</v>
      </c>
      <c r="G57">
        <f>STDEV(Table3[8])/SQRT(COUNT(Table3[8]))</f>
        <v>6.1567126134067243</v>
      </c>
      <c r="H57">
        <f>STDEV(Table3[12])/SQRT(COUNT(Table3[12]))</f>
        <v>5.915542309571161</v>
      </c>
      <c r="I57">
        <f>STDEV(Table3[16])/SQRT(COUNT(Table3[16]))</f>
        <v>5.0751326513275945</v>
      </c>
      <c r="J57">
        <f>STDEV(Table3[24])/SQRT(COUNT(Table3[24]))</f>
        <v>4.9969100656387386</v>
      </c>
      <c r="K57">
        <f>STDEV(Table3[32])/SQRT(COUNT(Table3[32]))</f>
        <v>6.4435691719317623</v>
      </c>
      <c r="L57">
        <f>STDEV(Table3[48])/SQRT(COUNT(Table3[48]))</f>
        <v>3.0227383179454201</v>
      </c>
      <c r="M57">
        <f>STDEV(Table3[64])/SQRT(COUNT(Table3[64]))</f>
        <v>3.6387887646123893</v>
      </c>
      <c r="N57">
        <f>STDEV(Table3[96])/SQRT(COUNT(Table3[96]))</f>
        <v>3.9835129609685076</v>
      </c>
      <c r="O57">
        <f>STDEV(Table3[128])/SQRT(COUNT(Table3[128]))</f>
        <v>2.6463683239720139</v>
      </c>
      <c r="P57">
        <f>STDEV(Table3[192])/SQRT(COUNT(Table3[192]))</f>
        <v>2.6852035988630241</v>
      </c>
      <c r="Q57">
        <f>STDEV(Table3[256])/SQRT(COUNT(Table3[256]))</f>
        <v>1.283684111438318</v>
      </c>
      <c r="R57">
        <f>STDEV(Table3[384])/SQRT(COUNT(Table3[384]))</f>
        <v>2.3015966064398667</v>
      </c>
      <c r="S57">
        <f>STDEV(Table3[512])/SQRT(COUNT(Table3[512]))</f>
        <v>2.2457669932018995</v>
      </c>
      <c r="T57">
        <f>STDEV(Table3[768])/SQRT(COUNT(Table3[768]))</f>
        <v>1.5511023071825205</v>
      </c>
      <c r="U57">
        <f>STDEV(Table3[1024])/SQRT(COUNT(Table3[1024]))</f>
        <v>1.3182827419620957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34" sqref="F34"/>
    </sheetView>
  </sheetViews>
  <sheetFormatPr defaultRowHeight="15" x14ac:dyDescent="0.25"/>
  <sheetData>
    <row r="1" spans="1:4" x14ac:dyDescent="0.25">
      <c r="A1">
        <v>1</v>
      </c>
      <c r="B1">
        <v>6192</v>
      </c>
      <c r="C1">
        <v>5946</v>
      </c>
      <c r="D1">
        <v>5904</v>
      </c>
    </row>
    <row r="2" spans="1:4" x14ac:dyDescent="0.25">
      <c r="A2">
        <v>2</v>
      </c>
      <c r="B2">
        <v>49716</v>
      </c>
      <c r="C2">
        <v>47941</v>
      </c>
      <c r="D2">
        <v>48488</v>
      </c>
    </row>
    <row r="3" spans="1:4" x14ac:dyDescent="0.25">
      <c r="A3">
        <v>3</v>
      </c>
      <c r="B3">
        <v>27584</v>
      </c>
      <c r="C3">
        <v>26457</v>
      </c>
      <c r="D3">
        <v>26436</v>
      </c>
    </row>
    <row r="4" spans="1:4" x14ac:dyDescent="0.25">
      <c r="A4">
        <v>4</v>
      </c>
      <c r="B4">
        <v>18820</v>
      </c>
      <c r="C4">
        <v>20123</v>
      </c>
      <c r="D4">
        <v>19844</v>
      </c>
    </row>
    <row r="5" spans="1:4" x14ac:dyDescent="0.25">
      <c r="A5">
        <v>6</v>
      </c>
      <c r="B5">
        <v>14924</v>
      </c>
      <c r="C5">
        <v>16125</v>
      </c>
      <c r="D5">
        <v>16225</v>
      </c>
    </row>
    <row r="6" spans="1:4" x14ac:dyDescent="0.25">
      <c r="A6">
        <v>8</v>
      </c>
      <c r="B6">
        <v>11166</v>
      </c>
      <c r="C6">
        <v>12076</v>
      </c>
      <c r="D6">
        <v>12110</v>
      </c>
    </row>
    <row r="7" spans="1:4" x14ac:dyDescent="0.25">
      <c r="A7">
        <v>12</v>
      </c>
      <c r="B7">
        <v>9228</v>
      </c>
      <c r="C7">
        <v>10156</v>
      </c>
      <c r="D7">
        <v>9976</v>
      </c>
    </row>
    <row r="8" spans="1:4" x14ac:dyDescent="0.25">
      <c r="A8">
        <v>16</v>
      </c>
      <c r="B8">
        <v>10924</v>
      </c>
      <c r="C8">
        <v>11750</v>
      </c>
      <c r="D8">
        <v>11635</v>
      </c>
    </row>
    <row r="9" spans="1:4" x14ac:dyDescent="0.25">
      <c r="A9">
        <v>24</v>
      </c>
      <c r="B9">
        <v>10055</v>
      </c>
      <c r="C9">
        <v>10837</v>
      </c>
      <c r="D9">
        <v>10718</v>
      </c>
    </row>
    <row r="10" spans="1:4" x14ac:dyDescent="0.25">
      <c r="A10">
        <v>32</v>
      </c>
      <c r="B10">
        <v>10192</v>
      </c>
      <c r="C10">
        <v>11059</v>
      </c>
      <c r="D10">
        <v>10906</v>
      </c>
    </row>
    <row r="11" spans="1:4" x14ac:dyDescent="0.25">
      <c r="A11">
        <v>48</v>
      </c>
      <c r="B11">
        <v>10000</v>
      </c>
      <c r="C11">
        <v>10795</v>
      </c>
      <c r="D11">
        <v>10945</v>
      </c>
    </row>
    <row r="12" spans="1:4" x14ac:dyDescent="0.25">
      <c r="A12">
        <v>64</v>
      </c>
      <c r="B12">
        <v>9710</v>
      </c>
      <c r="C12">
        <v>10501</v>
      </c>
      <c r="D12">
        <v>10473</v>
      </c>
    </row>
    <row r="13" spans="1:4" x14ac:dyDescent="0.25">
      <c r="A13">
        <v>96</v>
      </c>
      <c r="B13">
        <v>9836</v>
      </c>
      <c r="C13">
        <v>10623</v>
      </c>
      <c r="D13">
        <v>10699</v>
      </c>
    </row>
    <row r="14" spans="1:4" x14ac:dyDescent="0.25">
      <c r="A14">
        <v>128</v>
      </c>
      <c r="B14">
        <v>9836</v>
      </c>
      <c r="C14">
        <v>10610</v>
      </c>
      <c r="D14">
        <v>10614</v>
      </c>
    </row>
    <row r="15" spans="1:4" x14ac:dyDescent="0.25">
      <c r="A15">
        <v>192</v>
      </c>
      <c r="B15">
        <v>9918</v>
      </c>
      <c r="C15">
        <v>10492</v>
      </c>
      <c r="D15">
        <v>10632</v>
      </c>
    </row>
    <row r="16" spans="1:4" x14ac:dyDescent="0.25">
      <c r="A16">
        <v>256</v>
      </c>
      <c r="B16">
        <v>10170</v>
      </c>
      <c r="C16">
        <v>10977</v>
      </c>
      <c r="D16">
        <v>10907</v>
      </c>
    </row>
    <row r="17" spans="1:4" x14ac:dyDescent="0.25">
      <c r="A17">
        <v>384</v>
      </c>
      <c r="B17">
        <v>10274</v>
      </c>
      <c r="C17">
        <v>11040</v>
      </c>
      <c r="D17">
        <v>11117</v>
      </c>
    </row>
    <row r="18" spans="1:4" x14ac:dyDescent="0.25">
      <c r="A18">
        <v>512</v>
      </c>
      <c r="B18">
        <v>10854</v>
      </c>
      <c r="C18">
        <v>11479</v>
      </c>
      <c r="D18">
        <v>11509</v>
      </c>
    </row>
    <row r="19" spans="1:4" x14ac:dyDescent="0.25">
      <c r="A19">
        <v>768</v>
      </c>
      <c r="B19">
        <v>11203</v>
      </c>
      <c r="C19">
        <v>11968</v>
      </c>
      <c r="D19">
        <v>11818</v>
      </c>
    </row>
    <row r="20" spans="1:4" x14ac:dyDescent="0.25">
      <c r="A20">
        <v>1024</v>
      </c>
      <c r="B20">
        <v>12156</v>
      </c>
      <c r="C20">
        <v>12534</v>
      </c>
      <c r="D20">
        <v>12859</v>
      </c>
    </row>
    <row r="21" spans="1:4" x14ac:dyDescent="0.25">
      <c r="A21">
        <v>1536</v>
      </c>
      <c r="B21">
        <v>12806</v>
      </c>
      <c r="C21">
        <v>13391</v>
      </c>
      <c r="D21">
        <v>13512</v>
      </c>
    </row>
    <row r="22" spans="1:4" x14ac:dyDescent="0.25">
      <c r="A22">
        <v>2048</v>
      </c>
      <c r="B22">
        <v>14065</v>
      </c>
      <c r="C22">
        <v>14837</v>
      </c>
      <c r="D22">
        <v>15026</v>
      </c>
    </row>
    <row r="23" spans="1:4" x14ac:dyDescent="0.25">
      <c r="A23">
        <v>3072</v>
      </c>
      <c r="B23">
        <v>16097</v>
      </c>
      <c r="C23">
        <v>16634</v>
      </c>
      <c r="D23">
        <v>16562</v>
      </c>
    </row>
    <row r="24" spans="1:4" x14ac:dyDescent="0.25">
      <c r="A24">
        <v>4096</v>
      </c>
      <c r="B24">
        <v>19128</v>
      </c>
      <c r="C24">
        <v>19899</v>
      </c>
      <c r="D24">
        <v>20113</v>
      </c>
    </row>
    <row r="25" spans="1:4" x14ac:dyDescent="0.25">
      <c r="A25">
        <v>6144</v>
      </c>
      <c r="B25">
        <v>22782</v>
      </c>
      <c r="C25">
        <v>23393</v>
      </c>
      <c r="D25">
        <v>23836</v>
      </c>
    </row>
    <row r="26" spans="1:4" x14ac:dyDescent="0.25">
      <c r="A26">
        <v>8192</v>
      </c>
      <c r="B26">
        <v>30689</v>
      </c>
      <c r="C26">
        <v>31281</v>
      </c>
      <c r="D26">
        <v>32029</v>
      </c>
    </row>
  </sheetData>
  <conditionalFormatting sqref="B2:G26">
    <cfRule type="expression" dxfId="1" priority="1">
      <formula>B2=MIN(B$2:B$26)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7" sqref="H17"/>
    </sheetView>
  </sheetViews>
  <sheetFormatPr defaultRowHeight="15" x14ac:dyDescent="0.25"/>
  <sheetData>
    <row r="1" spans="1:8" x14ac:dyDescent="0.25">
      <c r="A1">
        <v>1</v>
      </c>
      <c r="B1">
        <v>17580</v>
      </c>
      <c r="C1">
        <v>17694</v>
      </c>
      <c r="G1">
        <v>7080</v>
      </c>
      <c r="H1">
        <v>1</v>
      </c>
    </row>
    <row r="2" spans="1:8" x14ac:dyDescent="0.25">
      <c r="A2">
        <v>2</v>
      </c>
      <c r="B2">
        <v>51209</v>
      </c>
      <c r="C2">
        <v>49938</v>
      </c>
      <c r="G2">
        <v>20018</v>
      </c>
      <c r="H2">
        <v>2</v>
      </c>
    </row>
    <row r="3" spans="1:8" x14ac:dyDescent="0.25">
      <c r="A3">
        <v>4</v>
      </c>
      <c r="B3">
        <v>27608</v>
      </c>
      <c r="C3">
        <v>27117</v>
      </c>
      <c r="G3">
        <v>11306</v>
      </c>
      <c r="H3">
        <v>3</v>
      </c>
    </row>
    <row r="4" spans="1:8" x14ac:dyDescent="0.25">
      <c r="A4">
        <v>8</v>
      </c>
      <c r="B4">
        <v>16400</v>
      </c>
      <c r="C4">
        <v>16651</v>
      </c>
      <c r="G4">
        <v>8361</v>
      </c>
      <c r="H4">
        <v>4</v>
      </c>
    </row>
    <row r="5" spans="1:8" x14ac:dyDescent="0.25">
      <c r="A5">
        <v>9</v>
      </c>
      <c r="B5">
        <v>9797</v>
      </c>
      <c r="C5">
        <v>10065</v>
      </c>
      <c r="G5">
        <v>6812</v>
      </c>
      <c r="H5">
        <v>5</v>
      </c>
    </row>
    <row r="6" spans="1:8" x14ac:dyDescent="0.25">
      <c r="A6">
        <v>10</v>
      </c>
      <c r="B6">
        <v>13992</v>
      </c>
      <c r="C6">
        <v>14114</v>
      </c>
      <c r="G6">
        <v>5901</v>
      </c>
      <c r="H6">
        <v>6</v>
      </c>
    </row>
    <row r="7" spans="1:8" x14ac:dyDescent="0.25">
      <c r="A7">
        <v>11</v>
      </c>
      <c r="B7">
        <v>13304</v>
      </c>
      <c r="C7">
        <v>13364</v>
      </c>
      <c r="G7">
        <v>5211</v>
      </c>
      <c r="H7">
        <v>7</v>
      </c>
    </row>
    <row r="8" spans="1:8" x14ac:dyDescent="0.25">
      <c r="A8">
        <v>12</v>
      </c>
      <c r="B8">
        <v>12574</v>
      </c>
      <c r="C8">
        <v>12795</v>
      </c>
      <c r="G8">
        <v>4707</v>
      </c>
      <c r="H8">
        <v>8</v>
      </c>
    </row>
    <row r="9" spans="1:8" x14ac:dyDescent="0.25">
      <c r="A9">
        <v>13</v>
      </c>
      <c r="B9">
        <v>11900</v>
      </c>
      <c r="C9">
        <v>12244</v>
      </c>
      <c r="G9">
        <v>4158</v>
      </c>
      <c r="H9">
        <v>9</v>
      </c>
    </row>
    <row r="10" spans="1:8" x14ac:dyDescent="0.25">
      <c r="A10">
        <v>14</v>
      </c>
      <c r="B10">
        <v>11569</v>
      </c>
      <c r="C10">
        <v>11669</v>
      </c>
      <c r="G10">
        <v>5738</v>
      </c>
      <c r="H10">
        <v>10</v>
      </c>
    </row>
    <row r="11" spans="1:8" x14ac:dyDescent="0.25">
      <c r="A11">
        <v>15</v>
      </c>
      <c r="B11">
        <v>11352</v>
      </c>
      <c r="C11">
        <v>11549</v>
      </c>
      <c r="G11">
        <v>5525</v>
      </c>
      <c r="H11">
        <v>11</v>
      </c>
    </row>
    <row r="12" spans="1:8" x14ac:dyDescent="0.25">
      <c r="A12">
        <v>16</v>
      </c>
      <c r="B12">
        <v>11094</v>
      </c>
      <c r="C12">
        <v>11250</v>
      </c>
      <c r="G12">
        <v>5072</v>
      </c>
      <c r="H12">
        <v>12</v>
      </c>
    </row>
    <row r="13" spans="1:8" x14ac:dyDescent="0.25">
      <c r="G13">
        <v>4892</v>
      </c>
      <c r="H13">
        <v>13</v>
      </c>
    </row>
    <row r="14" spans="1:8" x14ac:dyDescent="0.25">
      <c r="G14">
        <v>4731</v>
      </c>
      <c r="H14">
        <v>14</v>
      </c>
    </row>
    <row r="15" spans="1:8" x14ac:dyDescent="0.25">
      <c r="G15">
        <v>4596</v>
      </c>
      <c r="H15">
        <v>15</v>
      </c>
    </row>
    <row r="16" spans="1:8" x14ac:dyDescent="0.25">
      <c r="G16">
        <v>4474</v>
      </c>
      <c r="H16">
        <v>16</v>
      </c>
    </row>
  </sheetData>
  <conditionalFormatting sqref="B2:G26">
    <cfRule type="expression" dxfId="0" priority="1">
      <formula>B2=MIN(B$2:B$26)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2018-12-14T14:15:00Z</dcterms:created>
  <dcterms:modified xsi:type="dcterms:W3CDTF">2018-12-15T05:30:51Z</dcterms:modified>
</cp:coreProperties>
</file>