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80" windowHeight="8625"/>
  </bookViews>
  <sheets>
    <sheet name="clslc_07058" sheetId="1" r:id="rId1"/>
  </sheets>
  <calcPr calcId="125725" iterateDelta="1E-4"/>
</workbook>
</file>

<file path=xl/calcChain.xml><?xml version="1.0" encoding="utf-8"?>
<calcChain xmlns="http://schemas.openxmlformats.org/spreadsheetml/2006/main">
  <c r="J26" i="1"/>
  <c r="J22"/>
  <c r="J10"/>
  <c r="J8"/>
  <c r="J5"/>
  <c r="I14"/>
  <c r="J14" s="1"/>
  <c r="I13"/>
  <c r="J13" s="1"/>
  <c r="I24"/>
  <c r="J24" s="1"/>
  <c r="I21"/>
  <c r="J21" s="1"/>
  <c r="I4"/>
  <c r="J4" s="1"/>
  <c r="I16"/>
  <c r="J16" s="1"/>
  <c r="I15"/>
  <c r="J15" s="1"/>
  <c r="I7"/>
  <c r="J7" s="1"/>
  <c r="I9"/>
  <c r="J9" s="1"/>
  <c r="I12"/>
  <c r="J12" s="1"/>
  <c r="I17"/>
  <c r="J17" s="1"/>
  <c r="I19"/>
  <c r="J19" s="1"/>
  <c r="I20"/>
  <c r="J20" s="1"/>
  <c r="I3"/>
  <c r="J3" s="1"/>
  <c r="I25"/>
  <c r="J25" s="1"/>
  <c r="I27"/>
  <c r="J27" s="1"/>
  <c r="I6"/>
  <c r="J6" s="1"/>
  <c r="I11"/>
  <c r="J11" s="1"/>
  <c r="I2"/>
  <c r="J2" s="1"/>
  <c r="I18"/>
  <c r="J18" s="1"/>
  <c r="K28" l="1"/>
  <c r="F27" l="1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A2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</calcChain>
</file>

<file path=xl/sharedStrings.xml><?xml version="1.0" encoding="utf-8"?>
<sst xmlns="http://schemas.openxmlformats.org/spreadsheetml/2006/main" count="36" uniqueCount="36">
  <si>
    <t>STUDENT_ID</t>
  </si>
  <si>
    <t>NAME</t>
  </si>
  <si>
    <t>CARVALHO PEDREIRA,LUCIANA RENATA</t>
  </si>
  <si>
    <t>CORRAL,MICHAEL DAVID</t>
  </si>
  <si>
    <t>DEMPSTER,CRAIG</t>
  </si>
  <si>
    <t>FANDA,ZIGWAI AUGUSTINE</t>
  </si>
  <si>
    <t>FONG,KIERAN</t>
  </si>
  <si>
    <t>GARDEN,PETER WILLIAM</t>
  </si>
  <si>
    <t>GORDON,NICHOLAS JOHN CHARLES</t>
  </si>
  <si>
    <t>JOY,JAMES MCGINTY</t>
  </si>
  <si>
    <t>KHAN,AHMER</t>
  </si>
  <si>
    <t>LEGGE,MATTHEW KEITH</t>
  </si>
  <si>
    <t>LITTLEJOHN,KIM</t>
  </si>
  <si>
    <t>MACLEAN,KELSEY</t>
  </si>
  <si>
    <t>MCCULLOCH,JOSHUA</t>
  </si>
  <si>
    <t>MCWILLIAM,KERR</t>
  </si>
  <si>
    <t>MO,ANDREW KEI CHUN</t>
  </si>
  <si>
    <t>MO,JACKY KEI-KET</t>
  </si>
  <si>
    <t>NASIROVA,ZAMIRA</t>
  </si>
  <si>
    <t>RASUL,NADIA HAMEEDA</t>
  </si>
  <si>
    <t>SBARDELLA,CLAUDIO</t>
  </si>
  <si>
    <t>SIM,JON JAMES</t>
  </si>
  <si>
    <t>SIMPSON,NIGEL GREIG</t>
  </si>
  <si>
    <t>SIVAKUMAR,GAYATRI</t>
  </si>
  <si>
    <t>STANIEWSKA,JOANNA EWA</t>
  </si>
  <si>
    <t>WALLACE,VICTORIA MARY</t>
  </si>
  <si>
    <t>WELLS,JAMES ALFRED CHARLES</t>
  </si>
  <si>
    <t>WILLIAMSON,ANDREW PRESSLEY</t>
  </si>
  <si>
    <t>(%)</t>
  </si>
  <si>
    <t>CAS</t>
  </si>
  <si>
    <t>Delivered in time</t>
  </si>
  <si>
    <t>Penalty for late delivery (1 CAS/day)</t>
  </si>
  <si>
    <t>CAS final</t>
  </si>
  <si>
    <t xml:space="preserve"> </t>
  </si>
  <si>
    <t>JG Part</t>
  </si>
  <si>
    <t>Final Marks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</si>
</sst>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/>
    <xf numFmtId="0" fontId="0" fillId="34" borderId="0" xfId="0" applyFill="1"/>
    <xf numFmtId="0" fontId="17" fillId="0" borderId="0" xfId="0" applyFont="1" applyAlignment="1">
      <alignment horizontal="center"/>
    </xf>
    <xf numFmtId="0" fontId="17" fillId="33" borderId="0" xfId="0" applyFont="1" applyFill="1" applyAlignment="1">
      <alignment horizontal="center"/>
    </xf>
    <xf numFmtId="0" fontId="17" fillId="3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5" borderId="0" xfId="0" applyFill="1" applyAlignment="1">
      <alignment horizontal="center"/>
    </xf>
    <xf numFmtId="39" fontId="0" fillId="0" borderId="0" xfId="42" applyNumberFormat="1" applyFont="1" applyAlignment="1">
      <alignment horizontal="center"/>
    </xf>
    <xf numFmtId="39" fontId="0" fillId="35" borderId="0" xfId="42" applyNumberFormat="1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M12" sqref="M12"/>
    </sheetView>
  </sheetViews>
  <sheetFormatPr defaultRowHeight="15"/>
  <cols>
    <col min="1" max="1" width="11.85546875" style="2" bestFit="1" customWidth="1"/>
    <col min="2" max="2" width="36.5703125" bestFit="1" customWidth="1"/>
    <col min="3" max="4" width="9.140625" style="2"/>
    <col min="5" max="5" width="9.140625" style="5"/>
    <col min="6" max="6" width="11.42578125" style="8" customWidth="1"/>
    <col min="8" max="8" width="9.140625" style="2"/>
    <col min="9" max="9" width="12.5703125" style="2" customWidth="1"/>
    <col min="10" max="10" width="9.140625" style="2"/>
  </cols>
  <sheetData>
    <row r="1" spans="1:11">
      <c r="A1" s="1" t="s">
        <v>0</v>
      </c>
      <c r="B1" s="1" t="s">
        <v>1</v>
      </c>
      <c r="C1" s="1" t="s">
        <v>28</v>
      </c>
      <c r="D1" s="1" t="s">
        <v>29</v>
      </c>
      <c r="F1" s="1" t="s">
        <v>32</v>
      </c>
      <c r="H1" s="2" t="s">
        <v>34</v>
      </c>
      <c r="I1" s="2" t="s">
        <v>35</v>
      </c>
    </row>
    <row r="2" spans="1:11">
      <c r="A2" s="2" t="str">
        <f>"51340355"</f>
        <v>51340355</v>
      </c>
      <c r="B2" t="s">
        <v>2</v>
      </c>
      <c r="C2" s="2">
        <v>74</v>
      </c>
      <c r="D2" s="2">
        <v>18</v>
      </c>
      <c r="E2" s="6"/>
      <c r="F2" s="8">
        <f t="shared" ref="F2:F15" si="0">D2+E2</f>
        <v>18</v>
      </c>
      <c r="H2" s="2">
        <v>20</v>
      </c>
      <c r="I2" s="2">
        <f>19+3+20+25</f>
        <v>67</v>
      </c>
      <c r="J2" s="10">
        <f>H2/I2*100</f>
        <v>29.850746268656714</v>
      </c>
    </row>
    <row r="3" spans="1:11">
      <c r="A3" s="2" t="str">
        <f>"50901524"</f>
        <v>50901524</v>
      </c>
      <c r="B3" t="s">
        <v>3</v>
      </c>
      <c r="C3" s="2">
        <v>75.5</v>
      </c>
      <c r="D3" s="2">
        <v>19</v>
      </c>
      <c r="E3" s="7">
        <v>-1</v>
      </c>
      <c r="F3" s="8">
        <f t="shared" si="0"/>
        <v>18</v>
      </c>
      <c r="H3" s="2">
        <v>3</v>
      </c>
      <c r="I3" s="2">
        <f>8+9+3+20</f>
        <v>40</v>
      </c>
      <c r="J3" s="10">
        <f t="shared" ref="J3:J27" si="1">H3/I3*100</f>
        <v>7.5</v>
      </c>
    </row>
    <row r="4" spans="1:11">
      <c r="A4" s="2" t="str">
        <f>"50903465"</f>
        <v>50903465</v>
      </c>
      <c r="B4" t="s">
        <v>4</v>
      </c>
      <c r="C4" s="2">
        <v>75.5</v>
      </c>
      <c r="D4" s="2">
        <v>19</v>
      </c>
      <c r="E4" s="7">
        <v>-1</v>
      </c>
      <c r="F4" s="8">
        <f t="shared" si="0"/>
        <v>18</v>
      </c>
      <c r="H4" s="2">
        <v>3</v>
      </c>
      <c r="I4" s="2">
        <f>13+8+3+10</f>
        <v>34</v>
      </c>
      <c r="J4" s="10">
        <f t="shared" si="1"/>
        <v>8.8235294117647065</v>
      </c>
    </row>
    <row r="5" spans="1:11">
      <c r="A5" s="2" t="str">
        <f>"08487952"</f>
        <v>08487952</v>
      </c>
      <c r="B5" t="s">
        <v>5</v>
      </c>
      <c r="C5" s="2">
        <v>88</v>
      </c>
      <c r="D5" s="2">
        <v>20</v>
      </c>
      <c r="E5" s="7">
        <v>-1</v>
      </c>
      <c r="F5" s="8">
        <f t="shared" si="0"/>
        <v>19</v>
      </c>
      <c r="H5" s="2">
        <v>6</v>
      </c>
      <c r="I5" s="2">
        <v>19</v>
      </c>
      <c r="J5" s="10">
        <f t="shared" si="1"/>
        <v>31.578947368421051</v>
      </c>
    </row>
    <row r="6" spans="1:11">
      <c r="A6" s="2" t="str">
        <f>"50902065"</f>
        <v>50902065</v>
      </c>
      <c r="B6" t="s">
        <v>6</v>
      </c>
      <c r="C6" s="2">
        <v>88</v>
      </c>
      <c r="D6" s="2">
        <v>20</v>
      </c>
      <c r="E6" s="6"/>
      <c r="F6" s="8">
        <f t="shared" si="0"/>
        <v>20</v>
      </c>
      <c r="H6" s="2">
        <v>11</v>
      </c>
      <c r="I6" s="2">
        <f>13+24+11+25</f>
        <v>73</v>
      </c>
      <c r="J6" s="10">
        <f t="shared" si="1"/>
        <v>15.068493150684931</v>
      </c>
    </row>
    <row r="7" spans="1:11">
      <c r="A7" s="2" t="str">
        <f>"50903472"</f>
        <v>50903472</v>
      </c>
      <c r="B7" t="s">
        <v>7</v>
      </c>
      <c r="C7" s="2">
        <v>75</v>
      </c>
      <c r="D7" s="2">
        <v>19</v>
      </c>
      <c r="E7" s="6"/>
      <c r="F7" s="8">
        <f t="shared" si="0"/>
        <v>19</v>
      </c>
      <c r="H7" s="2">
        <v>3</v>
      </c>
      <c r="I7" s="2">
        <f>8+15+3</f>
        <v>26</v>
      </c>
      <c r="J7" s="10">
        <f t="shared" si="1"/>
        <v>11.538461538461538</v>
      </c>
    </row>
    <row r="8" spans="1:11">
      <c r="A8" s="2" t="str">
        <f>"50901827"</f>
        <v>50901827</v>
      </c>
      <c r="B8" t="s">
        <v>8</v>
      </c>
      <c r="C8" s="2">
        <v>77.5</v>
      </c>
      <c r="D8" s="2">
        <v>19</v>
      </c>
      <c r="E8" s="7">
        <v>-1</v>
      </c>
      <c r="F8" s="8">
        <f t="shared" si="0"/>
        <v>18</v>
      </c>
      <c r="H8" s="2">
        <v>7</v>
      </c>
      <c r="I8" s="2">
        <v>20</v>
      </c>
      <c r="J8" s="10">
        <f t="shared" si="1"/>
        <v>35</v>
      </c>
    </row>
    <row r="9" spans="1:11">
      <c r="A9" s="2" t="str">
        <f>"50901556"</f>
        <v>50901556</v>
      </c>
      <c r="B9" t="s">
        <v>9</v>
      </c>
      <c r="C9" s="2">
        <v>50</v>
      </c>
      <c r="D9" s="2">
        <v>12</v>
      </c>
      <c r="E9" s="6"/>
      <c r="F9" s="8">
        <f t="shared" si="0"/>
        <v>12</v>
      </c>
      <c r="H9" s="2">
        <v>2</v>
      </c>
      <c r="I9" s="2">
        <f>10+18+2+25</f>
        <v>55</v>
      </c>
      <c r="J9" s="10">
        <f t="shared" si="1"/>
        <v>3.6363636363636362</v>
      </c>
    </row>
    <row r="10" spans="1:11">
      <c r="A10" s="2" t="str">
        <f>"50902013"</f>
        <v>50902013</v>
      </c>
      <c r="B10" t="s">
        <v>10</v>
      </c>
      <c r="C10" s="2">
        <v>81</v>
      </c>
      <c r="D10" s="2">
        <v>19</v>
      </c>
      <c r="E10" s="7">
        <v>-2</v>
      </c>
      <c r="F10" s="8">
        <f t="shared" si="0"/>
        <v>17</v>
      </c>
      <c r="H10" s="2">
        <v>7</v>
      </c>
      <c r="I10" s="2">
        <v>24</v>
      </c>
      <c r="J10" s="10">
        <f t="shared" si="1"/>
        <v>29.166666666666668</v>
      </c>
    </row>
    <row r="11" spans="1:11">
      <c r="A11" s="2" t="str">
        <f>"50902985"</f>
        <v>50902985</v>
      </c>
      <c r="B11" t="s">
        <v>11</v>
      </c>
      <c r="C11" s="2">
        <v>68</v>
      </c>
      <c r="D11" s="2">
        <v>17</v>
      </c>
      <c r="E11" s="6"/>
      <c r="F11" s="8">
        <f t="shared" si="0"/>
        <v>17</v>
      </c>
      <c r="H11" s="2">
        <v>7</v>
      </c>
      <c r="I11" s="2">
        <f>13+15+7+22</f>
        <v>57</v>
      </c>
      <c r="J11" s="10">
        <f t="shared" si="1"/>
        <v>12.280701754385964</v>
      </c>
    </row>
    <row r="12" spans="1:11">
      <c r="A12" s="2" t="str">
        <f>"50901544"</f>
        <v>50901544</v>
      </c>
      <c r="B12" t="s">
        <v>12</v>
      </c>
      <c r="C12" s="2">
        <v>88</v>
      </c>
      <c r="D12" s="2">
        <v>20</v>
      </c>
      <c r="E12" s="6"/>
      <c r="F12" s="8">
        <f t="shared" si="0"/>
        <v>20</v>
      </c>
      <c r="H12" s="2">
        <v>6</v>
      </c>
      <c r="I12" s="2">
        <f>15+13+6+20</f>
        <v>54</v>
      </c>
      <c r="J12" s="10">
        <f t="shared" si="1"/>
        <v>11.111111111111111</v>
      </c>
      <c r="K12" t="s">
        <v>33</v>
      </c>
    </row>
    <row r="13" spans="1:11">
      <c r="A13" s="2" t="str">
        <f>"50906075"</f>
        <v>50906075</v>
      </c>
      <c r="B13" t="s">
        <v>13</v>
      </c>
      <c r="C13" s="2">
        <v>62</v>
      </c>
      <c r="D13" s="2">
        <v>15</v>
      </c>
      <c r="E13" s="7">
        <v>-1</v>
      </c>
      <c r="F13" s="8">
        <f t="shared" si="0"/>
        <v>14</v>
      </c>
      <c r="H13" s="2">
        <v>7</v>
      </c>
      <c r="I13" s="2">
        <f>16+4+7</f>
        <v>27</v>
      </c>
      <c r="J13" s="10">
        <f t="shared" si="1"/>
        <v>25.925925925925924</v>
      </c>
    </row>
    <row r="14" spans="1:11">
      <c r="A14" s="2" t="str">
        <f>"50903462"</f>
        <v>50903462</v>
      </c>
      <c r="B14" t="s">
        <v>14</v>
      </c>
      <c r="C14" s="2">
        <v>64</v>
      </c>
      <c r="D14" s="2">
        <v>16</v>
      </c>
      <c r="E14" s="6"/>
      <c r="F14" s="8">
        <f t="shared" si="0"/>
        <v>16</v>
      </c>
      <c r="H14" s="2">
        <v>6</v>
      </c>
      <c r="I14" s="2">
        <f>13+14+6+10</f>
        <v>43</v>
      </c>
      <c r="J14" s="10">
        <f t="shared" si="1"/>
        <v>13.953488372093023</v>
      </c>
    </row>
    <row r="15" spans="1:11">
      <c r="A15" s="2" t="str">
        <f>"50902051"</f>
        <v>50902051</v>
      </c>
      <c r="B15" s="3" t="s">
        <v>15</v>
      </c>
      <c r="C15" s="2">
        <v>77.5</v>
      </c>
      <c r="D15" s="2">
        <v>19</v>
      </c>
      <c r="E15" s="7">
        <v>-1</v>
      </c>
      <c r="F15" s="8">
        <f t="shared" si="0"/>
        <v>18</v>
      </c>
      <c r="H15" s="2">
        <v>4</v>
      </c>
      <c r="I15" s="2">
        <f>7+17+4+10</f>
        <v>38</v>
      </c>
      <c r="J15" s="10">
        <f t="shared" si="1"/>
        <v>10.526315789473683</v>
      </c>
    </row>
    <row r="16" spans="1:11">
      <c r="A16" s="2" t="str">
        <f>"50903460"</f>
        <v>50903460</v>
      </c>
      <c r="B16" t="s">
        <v>16</v>
      </c>
      <c r="C16" s="2">
        <v>50</v>
      </c>
      <c r="D16" s="2">
        <v>12</v>
      </c>
      <c r="E16" s="6"/>
      <c r="F16" s="8">
        <f t="shared" ref="F16:F24" si="2">D16+E16</f>
        <v>12</v>
      </c>
      <c r="H16" s="2">
        <v>5</v>
      </c>
      <c r="I16" s="2">
        <f>8+16+5+10</f>
        <v>39</v>
      </c>
      <c r="J16" s="10">
        <f t="shared" si="1"/>
        <v>12.820512820512819</v>
      </c>
    </row>
    <row r="17" spans="1:11">
      <c r="A17" s="2" t="str">
        <f>"50902105"</f>
        <v>50902105</v>
      </c>
      <c r="B17" t="s">
        <v>17</v>
      </c>
      <c r="C17" s="2">
        <v>100</v>
      </c>
      <c r="D17" s="2">
        <v>20</v>
      </c>
      <c r="E17" s="6"/>
      <c r="F17" s="8">
        <f t="shared" si="2"/>
        <v>20</v>
      </c>
      <c r="H17" s="2">
        <v>6</v>
      </c>
      <c r="I17" s="2">
        <f>7+22+6+13</f>
        <v>48</v>
      </c>
      <c r="J17" s="10">
        <f t="shared" si="1"/>
        <v>12.5</v>
      </c>
    </row>
    <row r="18" spans="1:11">
      <c r="A18" s="2" t="str">
        <f>"50902140"</f>
        <v>50902140</v>
      </c>
      <c r="B18" t="s">
        <v>18</v>
      </c>
      <c r="C18" s="2">
        <v>98</v>
      </c>
      <c r="D18" s="2">
        <v>20</v>
      </c>
      <c r="E18" s="6"/>
      <c r="F18" s="8">
        <f t="shared" si="2"/>
        <v>20</v>
      </c>
      <c r="H18" s="2">
        <v>16</v>
      </c>
      <c r="I18" s="2">
        <f>4+25+16+20</f>
        <v>65</v>
      </c>
      <c r="J18" s="10">
        <f t="shared" si="1"/>
        <v>24.615384615384617</v>
      </c>
    </row>
    <row r="19" spans="1:11">
      <c r="A19" s="2" t="str">
        <f>"50901440"</f>
        <v>50901440</v>
      </c>
      <c r="B19" t="s">
        <v>19</v>
      </c>
      <c r="C19" s="2">
        <v>50</v>
      </c>
      <c r="D19" s="2">
        <v>12</v>
      </c>
      <c r="E19" s="6"/>
      <c r="F19" s="8">
        <f t="shared" si="2"/>
        <v>12</v>
      </c>
      <c r="H19" s="2">
        <v>8</v>
      </c>
      <c r="I19" s="2">
        <f>22+16+8+25</f>
        <v>71</v>
      </c>
      <c r="J19" s="10">
        <f t="shared" si="1"/>
        <v>11.267605633802818</v>
      </c>
    </row>
    <row r="20" spans="1:11">
      <c r="A20" s="2" t="str">
        <f>"51122269"</f>
        <v>51122269</v>
      </c>
      <c r="B20" t="s">
        <v>20</v>
      </c>
      <c r="C20" s="2">
        <v>96</v>
      </c>
      <c r="D20" s="2">
        <v>20</v>
      </c>
      <c r="E20" s="6"/>
      <c r="F20" s="8">
        <f t="shared" si="2"/>
        <v>20</v>
      </c>
      <c r="H20" s="2">
        <v>12</v>
      </c>
      <c r="I20" s="2">
        <f>15+12+22</f>
        <v>49</v>
      </c>
      <c r="J20" s="10">
        <f t="shared" si="1"/>
        <v>24.489795918367346</v>
      </c>
    </row>
    <row r="21" spans="1:11">
      <c r="A21" s="2" t="str">
        <f>"50903470"</f>
        <v>50903470</v>
      </c>
      <c r="B21" t="s">
        <v>21</v>
      </c>
      <c r="C21" s="2">
        <v>75</v>
      </c>
      <c r="D21" s="2">
        <v>19</v>
      </c>
      <c r="E21" s="6"/>
      <c r="F21" s="8">
        <f t="shared" si="2"/>
        <v>19</v>
      </c>
      <c r="H21" s="2">
        <v>0</v>
      </c>
      <c r="I21" s="2">
        <f>9+10+13</f>
        <v>32</v>
      </c>
      <c r="J21" s="10">
        <f t="shared" si="1"/>
        <v>0</v>
      </c>
    </row>
    <row r="22" spans="1:11">
      <c r="A22" s="2" t="str">
        <f>"51120063"</f>
        <v>51120063</v>
      </c>
      <c r="B22" t="s">
        <v>22</v>
      </c>
      <c r="C22" s="2">
        <v>47</v>
      </c>
      <c r="D22" s="2">
        <v>11</v>
      </c>
      <c r="E22" s="6"/>
      <c r="F22" s="8">
        <f t="shared" si="2"/>
        <v>11</v>
      </c>
      <c r="H22" s="2">
        <v>8</v>
      </c>
      <c r="I22" s="2">
        <v>22</v>
      </c>
      <c r="J22" s="10">
        <f t="shared" si="1"/>
        <v>36.363636363636367</v>
      </c>
    </row>
    <row r="23" spans="1:11">
      <c r="A23" s="2" t="str">
        <f>"50907448"</f>
        <v>50907448</v>
      </c>
      <c r="B23" t="s">
        <v>23</v>
      </c>
      <c r="C23" s="2">
        <v>47</v>
      </c>
      <c r="D23" s="2">
        <v>11</v>
      </c>
      <c r="E23" s="6"/>
      <c r="F23" s="8">
        <f t="shared" si="2"/>
        <v>11</v>
      </c>
      <c r="H23" s="9"/>
      <c r="I23" s="2">
        <v>10</v>
      </c>
      <c r="J23" s="11"/>
    </row>
    <row r="24" spans="1:11">
      <c r="A24" s="2" t="str">
        <f>"50908098"</f>
        <v>50908098</v>
      </c>
      <c r="B24" t="s">
        <v>24</v>
      </c>
      <c r="C24" s="2">
        <v>50</v>
      </c>
      <c r="D24" s="2">
        <v>12</v>
      </c>
      <c r="E24" s="6"/>
      <c r="F24" s="8">
        <f t="shared" si="2"/>
        <v>12</v>
      </c>
      <c r="H24" s="2">
        <v>21</v>
      </c>
      <c r="I24" s="2">
        <f>24+13+21+10</f>
        <v>68</v>
      </c>
      <c r="J24" s="10">
        <f t="shared" si="1"/>
        <v>30.882352941176471</v>
      </c>
    </row>
    <row r="25" spans="1:11">
      <c r="A25" s="2" t="str">
        <f>"50903463"</f>
        <v>50903463</v>
      </c>
      <c r="B25" t="s">
        <v>25</v>
      </c>
      <c r="C25" s="2">
        <v>100</v>
      </c>
      <c r="D25" s="2">
        <v>20</v>
      </c>
      <c r="E25" s="6"/>
      <c r="F25" s="8">
        <f>D25+E25</f>
        <v>20</v>
      </c>
      <c r="H25" s="2">
        <v>2</v>
      </c>
      <c r="I25" s="2">
        <f>2+16+2+6</f>
        <v>26</v>
      </c>
      <c r="J25" s="10">
        <f t="shared" si="1"/>
        <v>7.6923076923076925</v>
      </c>
    </row>
    <row r="26" spans="1:11">
      <c r="A26" s="2" t="str">
        <f>"08247818"</f>
        <v>08247818</v>
      </c>
      <c r="B26" t="s">
        <v>26</v>
      </c>
      <c r="C26" s="2">
        <v>77</v>
      </c>
      <c r="D26" s="2">
        <v>19</v>
      </c>
      <c r="E26" s="7">
        <v>-2</v>
      </c>
      <c r="F26" s="8">
        <f>D26+E26</f>
        <v>17</v>
      </c>
      <c r="H26" s="8">
        <v>0</v>
      </c>
      <c r="I26" s="8">
        <v>24</v>
      </c>
      <c r="J26" s="10">
        <f t="shared" si="1"/>
        <v>0</v>
      </c>
    </row>
    <row r="27" spans="1:11">
      <c r="A27" s="2" t="str">
        <f>"50903467"</f>
        <v>50903467</v>
      </c>
      <c r="B27" t="s">
        <v>27</v>
      </c>
      <c r="C27" s="2">
        <v>78</v>
      </c>
      <c r="D27" s="2">
        <v>19</v>
      </c>
      <c r="E27" s="6"/>
      <c r="F27" s="8">
        <f>D27+E27</f>
        <v>19</v>
      </c>
      <c r="H27" s="2">
        <v>6</v>
      </c>
      <c r="I27" s="2">
        <f>8+6+8+10</f>
        <v>32</v>
      </c>
      <c r="J27" s="10">
        <f t="shared" si="1"/>
        <v>18.75</v>
      </c>
    </row>
    <row r="28" spans="1:11">
      <c r="K28">
        <f>SUM(J2:J27)/COUNTA(J2:J27)</f>
        <v>17.013693879167885</v>
      </c>
    </row>
    <row r="33" spans="1:2">
      <c r="A33" s="3"/>
      <c r="B33" t="s">
        <v>30</v>
      </c>
    </row>
    <row r="34" spans="1:2">
      <c r="A34" s="4"/>
      <c r="B34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clslc_07058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 de almeida Gomes, Jefferson Luis</dc:creator>
  <cp:lastModifiedBy>Melo de almeida Gomes, Jefferson Luis</cp:lastModifiedBy>
  <cp:lastPrinted>2014-05-23T13:33:52Z</cp:lastPrinted>
  <dcterms:created xsi:type="dcterms:W3CDTF">2014-05-21T10:01:46Z</dcterms:created>
  <dcterms:modified xsi:type="dcterms:W3CDTF">2014-06-17T09:23:07Z</dcterms:modified>
</cp:coreProperties>
</file>