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Projects\currency-swap\doc\estimation\"/>
    </mc:Choice>
  </mc:AlternateContent>
  <bookViews>
    <workbookView xWindow="240" yWindow="30" windowWidth="14940" windowHeight="7275" activeTab="1"/>
  </bookViews>
  <sheets>
    <sheet name="Summary" sheetId="9" r:id="rId1"/>
    <sheet name="WBS" sheetId="4" r:id="rId2"/>
    <sheet name="Record of change" sheetId="8" r:id="rId3"/>
  </sheets>
  <definedNames>
    <definedName name="R_11">#REF!</definedName>
    <definedName name="R_12">#REF!</definedName>
    <definedName name="R_13">#REF!</definedName>
    <definedName name="R_14">#REF!</definedName>
    <definedName name="R_15">#REF!</definedName>
    <definedName name="R_21">#REF!</definedName>
    <definedName name="R_22">#REF!</definedName>
    <definedName name="R_23">#REF!</definedName>
    <definedName name="R_24">#REF!</definedName>
    <definedName name="R_31">#REF!</definedName>
    <definedName name="R_32">#REF!</definedName>
    <definedName name="R_33">#REF!</definedName>
    <definedName name="R_34">#REF!</definedName>
    <definedName name="R_35">#REF!</definedName>
    <definedName name="R_41">#REF!</definedName>
    <definedName name="R_42">#REF!</definedName>
    <definedName name="R_43">#REF!</definedName>
    <definedName name="R_44">#REF!</definedName>
    <definedName name="R_45">#REF!</definedName>
    <definedName name="R_46">#REF!</definedName>
    <definedName name="R_51">#REF!</definedName>
    <definedName name="R_52">#REF!</definedName>
    <definedName name="R_53">#REF!</definedName>
    <definedName name="R_54">#REF!</definedName>
    <definedName name="R_61">#REF!</definedName>
    <definedName name="R_62">#REF!</definedName>
    <definedName name="R_63">#REF!</definedName>
    <definedName name="R_71">#REF!</definedName>
    <definedName name="R_72">#REF!</definedName>
    <definedName name="R_73">#REF!</definedName>
    <definedName name="R_74">#REF!</definedName>
    <definedName name="R_75">#REF!</definedName>
    <definedName name="R_81">#REF!</definedName>
    <definedName name="R_82">#REF!</definedName>
    <definedName name="R_83">#REF!</definedName>
    <definedName name="R_84">#REF!</definedName>
  </definedNames>
  <calcPr calcId="152511"/>
</workbook>
</file>

<file path=xl/calcChain.xml><?xml version="1.0" encoding="utf-8"?>
<calcChain xmlns="http://schemas.openxmlformats.org/spreadsheetml/2006/main">
  <c r="M26" i="4" l="1"/>
  <c r="L26" i="4"/>
  <c r="K26" i="4"/>
  <c r="J26" i="4"/>
  <c r="I26" i="4"/>
  <c r="H26" i="4"/>
  <c r="F26" i="4"/>
  <c r="E26" i="4"/>
  <c r="N26" i="4" s="1"/>
  <c r="M25" i="4" l="1"/>
  <c r="L25" i="4"/>
  <c r="K25" i="4"/>
  <c r="J25" i="4"/>
  <c r="I25" i="4"/>
  <c r="H25" i="4"/>
  <c r="F25" i="4"/>
  <c r="E25" i="4"/>
  <c r="E39" i="4"/>
  <c r="F39" i="4"/>
  <c r="H39" i="4"/>
  <c r="I39" i="4"/>
  <c r="J39" i="4"/>
  <c r="K39" i="4"/>
  <c r="L39" i="4"/>
  <c r="M39" i="4"/>
  <c r="E15" i="4"/>
  <c r="F15" i="4"/>
  <c r="H15" i="4"/>
  <c r="I15" i="4"/>
  <c r="J15" i="4"/>
  <c r="K15" i="4"/>
  <c r="L15" i="4"/>
  <c r="M15" i="4"/>
  <c r="G43" i="4"/>
  <c r="G39" i="4"/>
  <c r="G28" i="4"/>
  <c r="G18" i="4"/>
  <c r="M46" i="4"/>
  <c r="L46" i="4"/>
  <c r="K46" i="4"/>
  <c r="J46" i="4"/>
  <c r="I46" i="4"/>
  <c r="H46" i="4"/>
  <c r="F46" i="4"/>
  <c r="E46" i="4"/>
  <c r="M45" i="4"/>
  <c r="L45" i="4"/>
  <c r="K45" i="4"/>
  <c r="K43" i="4" s="1"/>
  <c r="J45" i="4"/>
  <c r="J43" i="4" s="1"/>
  <c r="I45" i="4"/>
  <c r="H45" i="4"/>
  <c r="F45" i="4"/>
  <c r="F43" i="4" s="1"/>
  <c r="E45" i="4"/>
  <c r="M44" i="4"/>
  <c r="M43" i="4" s="1"/>
  <c r="L44" i="4"/>
  <c r="L43" i="4" s="1"/>
  <c r="K44" i="4"/>
  <c r="J44" i="4"/>
  <c r="I44" i="4"/>
  <c r="I43" i="4" s="1"/>
  <c r="H44" i="4"/>
  <c r="F44" i="4"/>
  <c r="E44" i="4"/>
  <c r="N44" i="4" s="1"/>
  <c r="E42" i="4"/>
  <c r="F42" i="4"/>
  <c r="H42" i="4"/>
  <c r="I42" i="4"/>
  <c r="J42" i="4"/>
  <c r="K42" i="4"/>
  <c r="L42" i="4"/>
  <c r="M42" i="4"/>
  <c r="E41" i="4"/>
  <c r="F41" i="4"/>
  <c r="H41" i="4"/>
  <c r="N41" i="4" s="1"/>
  <c r="I41" i="4"/>
  <c r="J41" i="4"/>
  <c r="K41" i="4"/>
  <c r="L41" i="4"/>
  <c r="M41" i="4"/>
  <c r="M40" i="4"/>
  <c r="L40" i="4"/>
  <c r="K40" i="4"/>
  <c r="J40" i="4"/>
  <c r="I40" i="4"/>
  <c r="H40" i="4"/>
  <c r="F40" i="4"/>
  <c r="E40" i="4"/>
  <c r="H38" i="4"/>
  <c r="M38" i="4"/>
  <c r="L38" i="4"/>
  <c r="K38" i="4"/>
  <c r="J38" i="4"/>
  <c r="I38" i="4"/>
  <c r="F38" i="4"/>
  <c r="E38" i="4"/>
  <c r="M37" i="4"/>
  <c r="L37" i="4"/>
  <c r="K37" i="4"/>
  <c r="J37" i="4"/>
  <c r="I37" i="4"/>
  <c r="H37" i="4"/>
  <c r="F37" i="4"/>
  <c r="E37" i="4"/>
  <c r="M35" i="4"/>
  <c r="L35" i="4"/>
  <c r="K35" i="4"/>
  <c r="J35" i="4"/>
  <c r="I35" i="4"/>
  <c r="H35" i="4"/>
  <c r="F35" i="4"/>
  <c r="E35" i="4"/>
  <c r="M33" i="4"/>
  <c r="L33" i="4"/>
  <c r="K33" i="4"/>
  <c r="J33" i="4"/>
  <c r="I33" i="4"/>
  <c r="H33" i="4"/>
  <c r="F33" i="4"/>
  <c r="E33" i="4"/>
  <c r="M32" i="4"/>
  <c r="L32" i="4"/>
  <c r="K32" i="4"/>
  <c r="J32" i="4"/>
  <c r="I32" i="4"/>
  <c r="H32" i="4"/>
  <c r="F32" i="4"/>
  <c r="E32" i="4"/>
  <c r="M31" i="4"/>
  <c r="L31" i="4"/>
  <c r="K31" i="4"/>
  <c r="J31" i="4"/>
  <c r="I31" i="4"/>
  <c r="H31" i="4"/>
  <c r="F31" i="4"/>
  <c r="E31" i="4"/>
  <c r="M29" i="4"/>
  <c r="L29" i="4"/>
  <c r="K29" i="4"/>
  <c r="J29" i="4"/>
  <c r="I29" i="4"/>
  <c r="H29" i="4"/>
  <c r="F29" i="4"/>
  <c r="E29" i="4"/>
  <c r="M30" i="4"/>
  <c r="L30" i="4"/>
  <c r="K30" i="4"/>
  <c r="J30" i="4"/>
  <c r="I30" i="4"/>
  <c r="H30" i="4"/>
  <c r="F30" i="4"/>
  <c r="E30" i="4"/>
  <c r="M34" i="4"/>
  <c r="L34" i="4"/>
  <c r="K34" i="4"/>
  <c r="J34" i="4"/>
  <c r="I34" i="4"/>
  <c r="H34" i="4"/>
  <c r="F34" i="4"/>
  <c r="E34" i="4"/>
  <c r="M36" i="4"/>
  <c r="L36" i="4"/>
  <c r="K36" i="4"/>
  <c r="J36" i="4"/>
  <c r="I36" i="4"/>
  <c r="H36" i="4"/>
  <c r="F36" i="4"/>
  <c r="E36" i="4"/>
  <c r="M27" i="4"/>
  <c r="L27" i="4"/>
  <c r="K27" i="4"/>
  <c r="J27" i="4"/>
  <c r="I27" i="4"/>
  <c r="H27" i="4"/>
  <c r="F27" i="4"/>
  <c r="E27" i="4"/>
  <c r="M24" i="4"/>
  <c r="L24" i="4"/>
  <c r="K24" i="4"/>
  <c r="J24" i="4"/>
  <c r="I24" i="4"/>
  <c r="H24" i="4"/>
  <c r="F24" i="4"/>
  <c r="E24" i="4"/>
  <c r="M23" i="4"/>
  <c r="L23" i="4"/>
  <c r="K23" i="4"/>
  <c r="J23" i="4"/>
  <c r="I23" i="4"/>
  <c r="H23" i="4"/>
  <c r="F23" i="4"/>
  <c r="E23" i="4"/>
  <c r="M22" i="4"/>
  <c r="L22" i="4"/>
  <c r="K22" i="4"/>
  <c r="J22" i="4"/>
  <c r="I22" i="4"/>
  <c r="H22" i="4"/>
  <c r="F22" i="4"/>
  <c r="E22" i="4"/>
  <c r="M21" i="4"/>
  <c r="L21" i="4"/>
  <c r="K21" i="4"/>
  <c r="J21" i="4"/>
  <c r="I21" i="4"/>
  <c r="H21" i="4"/>
  <c r="F21" i="4"/>
  <c r="E21" i="4"/>
  <c r="M20" i="4"/>
  <c r="L20" i="4"/>
  <c r="K20" i="4"/>
  <c r="J20" i="4"/>
  <c r="I20" i="4"/>
  <c r="H20" i="4"/>
  <c r="F20" i="4"/>
  <c r="E20" i="4"/>
  <c r="M14" i="4"/>
  <c r="L14" i="4"/>
  <c r="K14" i="4"/>
  <c r="J14" i="4"/>
  <c r="I14" i="4"/>
  <c r="H14" i="4"/>
  <c r="F14" i="4"/>
  <c r="E14" i="4"/>
  <c r="M13" i="4"/>
  <c r="L13" i="4"/>
  <c r="K13" i="4"/>
  <c r="J13" i="4"/>
  <c r="I13" i="4"/>
  <c r="H13" i="4"/>
  <c r="F13" i="4"/>
  <c r="E13" i="4"/>
  <c r="M12" i="4"/>
  <c r="L12" i="4"/>
  <c r="K12" i="4"/>
  <c r="J12" i="4"/>
  <c r="I12" i="4"/>
  <c r="H12" i="4"/>
  <c r="H10" i="4" s="1"/>
  <c r="F12" i="4"/>
  <c r="E12" i="4"/>
  <c r="M11" i="4"/>
  <c r="M10" i="4" s="1"/>
  <c r="L11" i="4"/>
  <c r="L10" i="4" s="1"/>
  <c r="K11" i="4"/>
  <c r="K10" i="4" s="1"/>
  <c r="J11" i="4"/>
  <c r="J10" i="4" s="1"/>
  <c r="I11" i="4"/>
  <c r="I10" i="4" s="1"/>
  <c r="H11" i="4"/>
  <c r="F11" i="4"/>
  <c r="E11" i="4"/>
  <c r="E10" i="4" s="1"/>
  <c r="N25" i="4" l="1"/>
  <c r="J28" i="4"/>
  <c r="M28" i="4"/>
  <c r="E28" i="4"/>
  <c r="F28" i="4"/>
  <c r="H28" i="4"/>
  <c r="I28" i="4"/>
  <c r="K28" i="4"/>
  <c r="L28" i="4"/>
  <c r="H43" i="4"/>
  <c r="E43" i="4"/>
  <c r="F10" i="4"/>
  <c r="N31" i="4"/>
  <c r="N32" i="4"/>
  <c r="N35" i="4"/>
  <c r="N37" i="4"/>
  <c r="N40" i="4"/>
  <c r="N46" i="4"/>
  <c r="N45" i="4"/>
  <c r="N43" i="4" s="1"/>
  <c r="N42" i="4"/>
  <c r="N22" i="4"/>
  <c r="N36" i="4"/>
  <c r="N11" i="4"/>
  <c r="N12" i="4"/>
  <c r="N13" i="4"/>
  <c r="N14" i="4"/>
  <c r="N21" i="4"/>
  <c r="N38" i="4"/>
  <c r="N33" i="4"/>
  <c r="N34" i="4"/>
  <c r="N30" i="4"/>
  <c r="N29" i="4"/>
  <c r="N23" i="4"/>
  <c r="N24" i="4"/>
  <c r="N27" i="4"/>
  <c r="N20" i="4"/>
  <c r="M19" i="4"/>
  <c r="M18" i="4" s="1"/>
  <c r="L19" i="4"/>
  <c r="L18" i="4" s="1"/>
  <c r="K19" i="4"/>
  <c r="K18" i="4" s="1"/>
  <c r="K9" i="4" s="1"/>
  <c r="J19" i="4"/>
  <c r="J18" i="4" s="1"/>
  <c r="J9" i="4" s="1"/>
  <c r="I19" i="4"/>
  <c r="I18" i="4" s="1"/>
  <c r="H19" i="4"/>
  <c r="H18" i="4" s="1"/>
  <c r="F19" i="4"/>
  <c r="F18" i="4" s="1"/>
  <c r="E19" i="4"/>
  <c r="E18" i="4" s="1"/>
  <c r="M17" i="4"/>
  <c r="L17" i="4"/>
  <c r="K17" i="4"/>
  <c r="J17" i="4"/>
  <c r="I17" i="4"/>
  <c r="H17" i="4"/>
  <c r="F17" i="4"/>
  <c r="E17" i="4"/>
  <c r="M16" i="4"/>
  <c r="L16" i="4"/>
  <c r="K16" i="4"/>
  <c r="J16" i="4"/>
  <c r="I16" i="4"/>
  <c r="H16" i="4"/>
  <c r="F16" i="4"/>
  <c r="E16" i="4"/>
  <c r="D74" i="4"/>
  <c r="D62" i="4"/>
  <c r="N39" i="4" l="1"/>
  <c r="L9" i="4"/>
  <c r="M9" i="4"/>
  <c r="N28" i="4"/>
  <c r="I9" i="4"/>
  <c r="H9" i="4"/>
  <c r="E9" i="4"/>
  <c r="F9" i="4"/>
  <c r="N10" i="4"/>
  <c r="N17" i="4"/>
  <c r="N19" i="4"/>
  <c r="N18" i="4" s="1"/>
  <c r="N16" i="4"/>
  <c r="G10" i="4"/>
  <c r="G9" i="4" s="1"/>
  <c r="G15" i="4"/>
  <c r="N15" i="4" l="1"/>
  <c r="N9" i="4"/>
  <c r="N50" i="4" s="1"/>
  <c r="N49" i="4" l="1"/>
  <c r="N48" i="4"/>
  <c r="N52" i="4"/>
  <c r="N51" i="4"/>
  <c r="N47" i="4" l="1"/>
  <c r="N53" i="4" s="1"/>
  <c r="C14" i="9" s="1"/>
  <c r="C15" i="9" s="1"/>
  <c r="C45" i="9" s="1"/>
  <c r="C17" i="9" l="1"/>
</calcChain>
</file>

<file path=xl/sharedStrings.xml><?xml version="1.0" encoding="utf-8"?>
<sst xmlns="http://schemas.openxmlformats.org/spreadsheetml/2006/main" count="189" uniqueCount="124">
  <si>
    <t>No</t>
  </si>
  <si>
    <t>Communication and Translation</t>
  </si>
  <si>
    <t>Total</t>
  </si>
  <si>
    <t>Note:</t>
  </si>
  <si>
    <t>Unit Cost</t>
  </si>
  <si>
    <t>Integration Test</t>
  </si>
  <si>
    <t>System Test</t>
  </si>
  <si>
    <t>Deployment</t>
  </si>
  <si>
    <t>Design</t>
  </si>
  <si>
    <t>Quality Control</t>
  </si>
  <si>
    <t>Record of change</t>
  </si>
  <si>
    <t>Effective Date</t>
  </si>
  <si>
    <t>New Version</t>
  </si>
  <si>
    <t>Changed Item</t>
  </si>
  <si>
    <t>Change description</t>
  </si>
  <si>
    <t>Reason for Change</t>
  </si>
  <si>
    <t>Reference</t>
  </si>
  <si>
    <t>Estimate for</t>
  </si>
  <si>
    <t>Version</t>
  </si>
  <si>
    <t>Date</t>
  </si>
  <si>
    <t>Estimated by</t>
  </si>
  <si>
    <t>Approved by</t>
  </si>
  <si>
    <t>I. Estimates</t>
  </si>
  <si>
    <t>The estimate does not include the following items:</t>
  </si>
  <si>
    <t>Item</t>
  </si>
  <si>
    <t>Reason</t>
  </si>
  <si>
    <t>There are onsite resources required:</t>
  </si>
  <si>
    <t>The following items need to be resolved ASAP</t>
  </si>
  <si>
    <t>Support for Acceptance Test</t>
  </si>
  <si>
    <t>Task Particulars</t>
  </si>
  <si>
    <t>Contract Management</t>
  </si>
  <si>
    <t>Training</t>
  </si>
  <si>
    <t>Test</t>
  </si>
  <si>
    <t>Requirement</t>
  </si>
  <si>
    <t>CM</t>
  </si>
  <si>
    <t>Development</t>
  </si>
  <si>
    <t>Management</t>
  </si>
  <si>
    <t>PM</t>
  </si>
  <si>
    <t>Work Breakdown Structure</t>
  </si>
  <si>
    <t>Complexity</t>
  </si>
  <si>
    <t>2. Project Organization</t>
  </si>
  <si>
    <t>1. Project Effort</t>
  </si>
  <si>
    <t>Person Months</t>
  </si>
  <si>
    <t>Person Days</t>
  </si>
  <si>
    <t>Final Cost</t>
  </si>
  <si>
    <t>The following input are expected to be provided by customer:</t>
  </si>
  <si>
    <t>Onsite cost hasn't yet been calculated in the Final Cost</t>
  </si>
  <si>
    <t>Reviewed by</t>
  </si>
  <si>
    <t xml:space="preserve">Simple </t>
  </si>
  <si>
    <t>Average</t>
  </si>
  <si>
    <t>Percent</t>
  </si>
  <si>
    <t>Overhead Management</t>
  </si>
  <si>
    <t>III. Assumption</t>
  </si>
  <si>
    <t>II. Major Milestones</t>
  </si>
  <si>
    <t>person(s)</t>
  </si>
  <si>
    <t>month(s)</t>
  </si>
  <si>
    <t>&lt;Person Amount&gt;</t>
  </si>
  <si>
    <t>1. Scope</t>
  </si>
  <si>
    <t>&lt;Item&gt;</t>
  </si>
  <si>
    <t>2. Software Development Environment</t>
  </si>
  <si>
    <t>We describe  below our proposed solutions (business, technology, ...):</t>
  </si>
  <si>
    <t>3.Proposed Solution</t>
  </si>
  <si>
    <t>4. Out of scope</t>
  </si>
  <si>
    <t>5. Input from Client</t>
  </si>
  <si>
    <t>6. On-site resource</t>
  </si>
  <si>
    <t>7. Risks</t>
  </si>
  <si>
    <t>8. Others</t>
  </si>
  <si>
    <t>The following item define scope of software development</t>
  </si>
  <si>
    <t>Resource Plan</t>
  </si>
  <si>
    <t>Duration Plan</t>
  </si>
  <si>
    <t>Norm Reference</t>
  </si>
  <si>
    <t>Coding &amp; Unit Test</t>
  </si>
  <si>
    <t>Component Test</t>
  </si>
  <si>
    <t>1.0</t>
  </si>
  <si>
    <t>Delivery</t>
  </si>
  <si>
    <t>The following item list all software development &amp; testing environments (programming language, IDE, database tool, OS, ...):</t>
  </si>
  <si>
    <t>Development Environment</t>
  </si>
  <si>
    <t>Testing Environment</t>
  </si>
  <si>
    <t>Delivery Date</t>
  </si>
  <si>
    <t>Acceptance Test</t>
  </si>
  <si>
    <t>Remark</t>
  </si>
  <si>
    <t>Users</t>
  </si>
  <si>
    <t>Orders</t>
  </si>
  <si>
    <t>Layout</t>
  </si>
  <si>
    <t>Database</t>
  </si>
  <si>
    <t>Project Struct</t>
  </si>
  <si>
    <t>Effort (person-hour)</t>
  </si>
  <si>
    <t>Supporting Script</t>
  </si>
  <si>
    <t>UI Layout Frame</t>
  </si>
  <si>
    <t>Security Layer</t>
  </si>
  <si>
    <t>Menu/Navigation</t>
  </si>
  <si>
    <t>Register</t>
  </si>
  <si>
    <t>Approve Registered User</t>
  </si>
  <si>
    <t>User List</t>
  </si>
  <si>
    <t>User Tabs</t>
  </si>
  <si>
    <t>Save Action</t>
  </si>
  <si>
    <t>New Order</t>
  </si>
  <si>
    <t>Support</t>
  </si>
  <si>
    <t>Notification</t>
  </si>
  <si>
    <t>Search Matching Orders</t>
  </si>
  <si>
    <t>Submit Action</t>
  </si>
  <si>
    <t>Swap Action</t>
  </si>
  <si>
    <t>Order Details</t>
  </si>
  <si>
    <t>Cancel Action</t>
  </si>
  <si>
    <t>Confirm Action</t>
  </si>
  <si>
    <t>Activity Logs</t>
  </si>
  <si>
    <t>Clear Action</t>
  </si>
  <si>
    <t>Order Tabs: Working Orders, Submited Orders, History</t>
  </si>
  <si>
    <t>Support Form</t>
  </si>
  <si>
    <t>Help</t>
  </si>
  <si>
    <t>Support Message Management</t>
  </si>
  <si>
    <t>Login/Logout</t>
  </si>
  <si>
    <t>Quick View</t>
  </si>
  <si>
    <t>Full View</t>
  </si>
  <si>
    <t>Notification on All actions</t>
  </si>
  <si>
    <t>User Profile &amp; Avatar</t>
  </si>
  <si>
    <t>Forget Password</t>
  </si>
  <si>
    <t>Currency Swap</t>
  </si>
  <si>
    <t>Nguyen Quang Vinh</t>
  </si>
  <si>
    <t>Vu Hoang Viet</t>
  </si>
  <si>
    <t>Vu Ba Huan</t>
  </si>
  <si>
    <t>29/09/2016</t>
  </si>
  <si>
    <t>Initial</t>
  </si>
  <si>
    <t>Auto Block User when Date Expired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</si>
</sst>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_ "/>
    <numFmt numFmtId="165" formatCode="0.0"/>
    <numFmt numFmtId="166" formatCode="[$-409]d\-mmm\-yy;@"/>
    <numFmt numFmtId="167" formatCode="[$JPY]\ #,##0.0"/>
  </numFmts>
  <fonts count="20"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Tahoma"/>
      <family val="2"/>
    </font>
    <font>
      <b/>
      <sz val="12"/>
      <color indexed="18"/>
      <name val="Arial"/>
      <family val="2"/>
    </font>
    <font>
      <u/>
      <sz val="10"/>
      <color indexed="12"/>
      <name val="Arial"/>
      <family val="2"/>
    </font>
    <font>
      <b/>
      <sz val="18"/>
      <color indexed="1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1"/>
      <name val="Tahoma"/>
      <family val="2"/>
    </font>
    <font>
      <b/>
      <sz val="14"/>
      <name val="Tahoma"/>
      <family val="2"/>
    </font>
    <font>
      <sz val="11"/>
      <name val="Arial"/>
      <family val="2"/>
    </font>
    <font>
      <b/>
      <sz val="14"/>
      <color indexed="18"/>
      <name val="Arial"/>
      <family val="2"/>
    </font>
    <font>
      <b/>
      <sz val="10"/>
      <color indexed="16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u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rgb="FFCCFFCC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top"/>
    </xf>
  </cellStyleXfs>
  <cellXfs count="129">
    <xf numFmtId="0" fontId="0" fillId="0" borderId="0" xfId="0"/>
    <xf numFmtId="0" fontId="2" fillId="2" borderId="1" xfId="6" applyFont="1" applyFill="1" applyBorder="1"/>
    <xf numFmtId="15" fontId="2" fillId="2" borderId="0" xfId="6" applyNumberFormat="1" applyFont="1" applyFill="1"/>
    <xf numFmtId="0" fontId="2" fillId="2" borderId="0" xfId="6" applyFont="1" applyFill="1"/>
    <xf numFmtId="0" fontId="2" fillId="2" borderId="0" xfId="6" applyFont="1" applyFill="1" applyBorder="1"/>
    <xf numFmtId="0" fontId="9" fillId="2" borderId="1" xfId="6" applyFont="1" applyFill="1" applyBorder="1"/>
    <xf numFmtId="166" fontId="7" fillId="3" borderId="2" xfId="6" applyNumberFormat="1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/>
    </xf>
    <xf numFmtId="166" fontId="2" fillId="0" borderId="3" xfId="6" applyNumberFormat="1" applyFont="1" applyBorder="1" applyAlignment="1">
      <alignment horizontal="center" vertical="center"/>
    </xf>
    <xf numFmtId="166" fontId="2" fillId="0" borderId="4" xfId="6" applyNumberFormat="1" applyFont="1" applyBorder="1" applyAlignment="1">
      <alignment horizontal="center" vertical="center"/>
    </xf>
    <xf numFmtId="166" fontId="2" fillId="0" borderId="4" xfId="6" applyNumberFormat="1" applyFont="1" applyBorder="1" applyAlignment="1">
      <alignment vertical="center"/>
    </xf>
    <xf numFmtId="166" fontId="2" fillId="0" borderId="5" xfId="6" applyNumberFormat="1" applyFont="1" applyBorder="1" applyAlignment="1">
      <alignment vertical="center"/>
    </xf>
    <xf numFmtId="49" fontId="2" fillId="0" borderId="6" xfId="6" applyNumberFormat="1" applyFont="1" applyBorder="1" applyAlignment="1">
      <alignment horizontal="center" vertical="center"/>
    </xf>
    <xf numFmtId="49" fontId="2" fillId="0" borderId="7" xfId="6" quotePrefix="1" applyNumberFormat="1" applyFont="1" applyBorder="1" applyAlignment="1">
      <alignment horizontal="center" vertical="center"/>
    </xf>
    <xf numFmtId="49" fontId="2" fillId="0" borderId="7" xfId="6" applyNumberFormat="1" applyFont="1" applyBorder="1" applyAlignment="1">
      <alignment horizontal="center" vertical="center"/>
    </xf>
    <xf numFmtId="49" fontId="2" fillId="0" borderId="7" xfId="6" applyNumberFormat="1" applyFont="1" applyBorder="1" applyAlignment="1">
      <alignment vertical="center"/>
    </xf>
    <xf numFmtId="49" fontId="2" fillId="0" borderId="8" xfId="6" applyNumberFormat="1" applyFont="1" applyBorder="1" applyAlignment="1">
      <alignment vertical="center"/>
    </xf>
    <xf numFmtId="15" fontId="2" fillId="0" borderId="9" xfId="6" applyNumberFormat="1" applyFont="1" applyBorder="1" applyAlignment="1">
      <alignment horizontal="left" vertical="center"/>
    </xf>
    <xf numFmtId="0" fontId="2" fillId="0" borderId="10" xfId="6" applyFont="1" applyBorder="1" applyAlignment="1">
      <alignment horizontal="left" vertical="center"/>
    </xf>
    <xf numFmtId="0" fontId="2" fillId="0" borderId="10" xfId="6" applyFont="1" applyBorder="1" applyAlignment="1">
      <alignment vertical="center"/>
    </xf>
    <xf numFmtId="0" fontId="2" fillId="0" borderId="11" xfId="6" applyFont="1" applyBorder="1" applyAlignment="1">
      <alignment vertical="center"/>
    </xf>
    <xf numFmtId="0" fontId="2" fillId="0" borderId="9" xfId="6" quotePrefix="1" applyFont="1" applyBorder="1" applyAlignment="1">
      <alignment horizontal="center" vertical="center"/>
    </xf>
    <xf numFmtId="0" fontId="2" fillId="0" borderId="10" xfId="6" quotePrefix="1" applyFont="1" applyBorder="1" applyAlignment="1">
      <alignment horizontal="center" vertical="center"/>
    </xf>
    <xf numFmtId="0" fontId="2" fillId="0" borderId="10" xfId="6" applyFont="1" applyBorder="1" applyAlignment="1">
      <alignment horizontal="center" vertical="center"/>
    </xf>
    <xf numFmtId="15" fontId="2" fillId="0" borderId="6" xfId="6" applyNumberFormat="1" applyFont="1" applyBorder="1" applyAlignment="1">
      <alignment horizontal="left" vertical="center"/>
    </xf>
    <xf numFmtId="0" fontId="2" fillId="0" borderId="7" xfId="6" applyFont="1" applyBorder="1" applyAlignment="1">
      <alignment horizontal="left" vertical="center"/>
    </xf>
    <xf numFmtId="0" fontId="2" fillId="0" borderId="7" xfId="6" applyFont="1" applyBorder="1" applyAlignment="1">
      <alignment vertical="center"/>
    </xf>
    <xf numFmtId="0" fontId="2" fillId="0" borderId="8" xfId="6" applyFont="1" applyBorder="1" applyAlignment="1">
      <alignment vertical="center"/>
    </xf>
    <xf numFmtId="0" fontId="2" fillId="0" borderId="6" xfId="6" applyFont="1" applyBorder="1" applyAlignment="1">
      <alignment horizontal="left" vertical="center" wrapText="1"/>
    </xf>
    <xf numFmtId="0" fontId="2" fillId="0" borderId="7" xfId="6" applyFont="1" applyBorder="1" applyAlignment="1">
      <alignment horizontal="left" vertical="center" wrapText="1"/>
    </xf>
    <xf numFmtId="0" fontId="8" fillId="0" borderId="7" xfId="6" applyFont="1" applyBorder="1" applyAlignment="1">
      <alignment vertical="center"/>
    </xf>
    <xf numFmtId="0" fontId="11" fillId="2" borderId="0" xfId="5" applyFont="1" applyFill="1"/>
    <xf numFmtId="0" fontId="1" fillId="2" borderId="0" xfId="5" applyFont="1" applyFill="1"/>
    <xf numFmtId="0" fontId="12" fillId="2" borderId="0" xfId="5" applyFont="1" applyFill="1" applyBorder="1"/>
    <xf numFmtId="49" fontId="1" fillId="0" borderId="0" xfId="5" applyNumberFormat="1" applyFont="1" applyFill="1"/>
    <xf numFmtId="165" fontId="1" fillId="0" borderId="0" xfId="5" applyNumberFormat="1" applyFont="1" applyFill="1"/>
    <xf numFmtId="0" fontId="13" fillId="2" borderId="0" xfId="5" applyFont="1" applyFill="1"/>
    <xf numFmtId="0" fontId="10" fillId="2" borderId="0" xfId="5" applyFont="1" applyFill="1"/>
    <xf numFmtId="0" fontId="14" fillId="2" borderId="0" xfId="5" applyFont="1" applyFill="1"/>
    <xf numFmtId="165" fontId="15" fillId="2" borderId="0" xfId="5" applyNumberFormat="1" applyFont="1" applyFill="1"/>
    <xf numFmtId="0" fontId="12" fillId="2" borderId="0" xfId="5" applyFont="1" applyFill="1"/>
    <xf numFmtId="0" fontId="16" fillId="2" borderId="0" xfId="5" applyFont="1" applyFill="1"/>
    <xf numFmtId="0" fontId="1" fillId="2" borderId="0" xfId="5" applyFont="1" applyFill="1" applyAlignment="1">
      <alignment horizontal="center"/>
    </xf>
    <xf numFmtId="0" fontId="1" fillId="2" borderId="0" xfId="5" applyFont="1" applyFill="1" applyAlignment="1">
      <alignment horizontal="left"/>
    </xf>
    <xf numFmtId="0" fontId="1" fillId="4" borderId="0" xfId="4" applyFont="1" applyFill="1" applyAlignment="1">
      <alignment wrapText="1"/>
    </xf>
    <xf numFmtId="0" fontId="17" fillId="5" borderId="2" xfId="4" applyFont="1" applyFill="1" applyBorder="1" applyAlignment="1">
      <alignment wrapText="1"/>
    </xf>
    <xf numFmtId="0" fontId="1" fillId="4" borderId="2" xfId="4" applyFont="1" applyFill="1" applyBorder="1" applyAlignment="1">
      <alignment wrapText="1"/>
    </xf>
    <xf numFmtId="0" fontId="17" fillId="6" borderId="12" xfId="0" applyFont="1" applyFill="1" applyBorder="1" applyAlignment="1">
      <alignment horizontal="center" vertical="center"/>
    </xf>
    <xf numFmtId="0" fontId="17" fillId="7" borderId="2" xfId="4" applyFont="1" applyFill="1" applyBorder="1" applyAlignment="1">
      <alignment horizontal="center" vertical="center" wrapText="1"/>
    </xf>
    <xf numFmtId="0" fontId="17" fillId="6" borderId="13" xfId="4" applyFont="1" applyFill="1" applyBorder="1" applyAlignment="1">
      <alignment horizontal="center" vertical="center" wrapText="1"/>
    </xf>
    <xf numFmtId="0" fontId="1" fillId="4" borderId="0" xfId="4" applyFont="1" applyFill="1" applyAlignment="1">
      <alignment horizontal="center" wrapText="1"/>
    </xf>
    <xf numFmtId="0" fontId="17" fillId="5" borderId="2" xfId="4" applyFont="1" applyFill="1" applyBorder="1" applyAlignment="1">
      <alignment horizontal="left" wrapText="1" indent="1"/>
    </xf>
    <xf numFmtId="0" fontId="17" fillId="9" borderId="2" xfId="4" applyFont="1" applyFill="1" applyBorder="1" applyAlignment="1">
      <alignment wrapText="1"/>
    </xf>
    <xf numFmtId="0" fontId="17" fillId="0" borderId="2" xfId="0" applyFont="1" applyFill="1" applyBorder="1" applyAlignment="1">
      <alignment horizontal="left" wrapText="1" indent="1"/>
    </xf>
    <xf numFmtId="0" fontId="1" fillId="0" borderId="2" xfId="4" applyFont="1" applyFill="1" applyBorder="1" applyAlignment="1">
      <alignment wrapText="1"/>
    </xf>
    <xf numFmtId="0" fontId="17" fillId="9" borderId="16" xfId="4" applyFont="1" applyFill="1" applyBorder="1" applyAlignment="1">
      <alignment wrapText="1"/>
    </xf>
    <xf numFmtId="0" fontId="18" fillId="4" borderId="0" xfId="4" applyFont="1" applyFill="1" applyBorder="1" applyAlignment="1">
      <alignment horizontal="left" vertical="center" wrapText="1"/>
    </xf>
    <xf numFmtId="0" fontId="17" fillId="0" borderId="16" xfId="0" applyFont="1" applyFill="1" applyBorder="1" applyAlignment="1">
      <alignment horizontal="left" wrapText="1" indent="1"/>
    </xf>
    <xf numFmtId="0" fontId="18" fillId="4" borderId="0" xfId="4" applyFont="1" applyFill="1" applyBorder="1" applyAlignment="1">
      <alignment horizontal="left" vertical="center"/>
    </xf>
    <xf numFmtId="0" fontId="1" fillId="4" borderId="0" xfId="4" applyFont="1" applyFill="1" applyBorder="1" applyAlignment="1">
      <alignment horizontal="left" wrapText="1"/>
    </xf>
    <xf numFmtId="0" fontId="1" fillId="4" borderId="0" xfId="4" applyFont="1" applyFill="1" applyBorder="1" applyAlignment="1">
      <alignment horizontal="left"/>
    </xf>
    <xf numFmtId="0" fontId="17" fillId="4" borderId="0" xfId="4" applyFont="1" applyFill="1" applyBorder="1" applyAlignment="1">
      <alignment wrapText="1"/>
    </xf>
    <xf numFmtId="0" fontId="17" fillId="4" borderId="0" xfId="4" applyFont="1" applyFill="1" applyBorder="1" applyAlignment="1">
      <alignment horizontal="center" wrapText="1"/>
    </xf>
    <xf numFmtId="0" fontId="1" fillId="10" borderId="0" xfId="5" applyFont="1" applyFill="1"/>
    <xf numFmtId="167" fontId="15" fillId="2" borderId="0" xfId="5" applyNumberFormat="1" applyFont="1" applyFill="1"/>
    <xf numFmtId="164" fontId="17" fillId="6" borderId="2" xfId="0" applyNumberFormat="1" applyFont="1" applyFill="1" applyBorder="1" applyAlignment="1">
      <alignment horizontal="left" vertical="center" wrapText="1"/>
    </xf>
    <xf numFmtId="167" fontId="17" fillId="6" borderId="2" xfId="0" applyNumberFormat="1" applyFont="1" applyFill="1" applyBorder="1" applyAlignment="1">
      <alignment horizontal="right" vertical="center" wrapText="1"/>
    </xf>
    <xf numFmtId="0" fontId="17" fillId="8" borderId="2" xfId="4" applyFont="1" applyFill="1" applyBorder="1" applyAlignment="1">
      <alignment horizontal="center" vertical="center" wrapText="1"/>
    </xf>
    <xf numFmtId="9" fontId="1" fillId="4" borderId="2" xfId="4" applyNumberFormat="1" applyFont="1" applyFill="1" applyBorder="1" applyAlignment="1">
      <alignment wrapText="1"/>
    </xf>
    <xf numFmtId="9" fontId="17" fillId="6" borderId="15" xfId="4" applyNumberFormat="1" applyFont="1" applyFill="1" applyBorder="1" applyAlignment="1">
      <alignment horizontal="right" vertical="center" wrapText="1"/>
    </xf>
    <xf numFmtId="165" fontId="17" fillId="9" borderId="2" xfId="4" applyNumberFormat="1" applyFont="1" applyFill="1" applyBorder="1" applyAlignment="1">
      <alignment horizontal="right" wrapText="1"/>
    </xf>
    <xf numFmtId="165" fontId="17" fillId="9" borderId="2" xfId="4" applyNumberFormat="1" applyFont="1" applyFill="1" applyBorder="1" applyAlignment="1">
      <alignment horizontal="center" wrapText="1"/>
    </xf>
    <xf numFmtId="165" fontId="17" fillId="5" borderId="2" xfId="4" applyNumberFormat="1" applyFont="1" applyFill="1" applyBorder="1" applyAlignment="1">
      <alignment wrapText="1"/>
    </xf>
    <xf numFmtId="165" fontId="17" fillId="5" borderId="2" xfId="4" applyNumberFormat="1" applyFont="1" applyFill="1" applyBorder="1" applyAlignment="1">
      <alignment horizontal="center" wrapText="1"/>
    </xf>
    <xf numFmtId="165" fontId="1" fillId="4" borderId="2" xfId="4" applyNumberFormat="1" applyFont="1" applyFill="1" applyBorder="1" applyAlignment="1">
      <alignment wrapText="1"/>
    </xf>
    <xf numFmtId="165" fontId="17" fillId="4" borderId="2" xfId="4" applyNumberFormat="1" applyFont="1" applyFill="1" applyBorder="1" applyAlignment="1">
      <alignment horizontal="center" wrapText="1"/>
    </xf>
    <xf numFmtId="165" fontId="1" fillId="4" borderId="2" xfId="4" applyNumberFormat="1" applyFont="1" applyFill="1" applyBorder="1" applyAlignment="1">
      <alignment horizontal="center" wrapText="1"/>
    </xf>
    <xf numFmtId="165" fontId="15" fillId="2" borderId="0" xfId="5" applyNumberFormat="1" applyFont="1" applyFill="1" applyAlignment="1">
      <alignment horizontal="right"/>
    </xf>
    <xf numFmtId="15" fontId="1" fillId="0" borderId="0" xfId="5" applyNumberFormat="1" applyFont="1" applyFill="1" applyAlignment="1">
      <alignment horizontal="left"/>
    </xf>
    <xf numFmtId="0" fontId="17" fillId="8" borderId="2" xfId="4" applyFont="1" applyFill="1" applyBorder="1" applyAlignment="1">
      <alignment horizontal="center" vertical="center" wrapText="1"/>
    </xf>
    <xf numFmtId="165" fontId="19" fillId="5" borderId="2" xfId="4" applyNumberFormat="1" applyFont="1" applyFill="1" applyBorder="1" applyAlignment="1">
      <alignment horizontal="center" wrapText="1"/>
    </xf>
    <xf numFmtId="165" fontId="17" fillId="0" borderId="2" xfId="4" applyNumberFormat="1" applyFont="1" applyFill="1" applyBorder="1" applyAlignment="1">
      <alignment horizontal="center" wrapText="1"/>
    </xf>
    <xf numFmtId="0" fontId="1" fillId="10" borderId="0" xfId="5" applyFont="1" applyFill="1" applyAlignment="1">
      <alignment horizontal="center"/>
    </xf>
    <xf numFmtId="0" fontId="18" fillId="4" borderId="0" xfId="4" applyFont="1" applyFill="1" applyBorder="1" applyAlignment="1">
      <alignment horizontal="center" vertical="center" wrapText="1"/>
    </xf>
    <xf numFmtId="0" fontId="1" fillId="2" borderId="0" xfId="5" applyFont="1" applyFill="1" applyAlignment="1"/>
    <xf numFmtId="0" fontId="1" fillId="0" borderId="0" xfId="5" applyFont="1" applyFill="1" applyAlignment="1"/>
    <xf numFmtId="14" fontId="1" fillId="0" borderId="0" xfId="5" applyNumberFormat="1" applyFont="1" applyFill="1" applyAlignment="1">
      <alignment horizontal="left"/>
    </xf>
    <xf numFmtId="0" fontId="1" fillId="0" borderId="0" xfId="5" applyFont="1" applyFill="1" applyAlignment="1">
      <alignment wrapText="1"/>
    </xf>
    <xf numFmtId="0" fontId="11" fillId="10" borderId="0" xfId="5" applyFont="1" applyFill="1" applyAlignment="1"/>
    <xf numFmtId="0" fontId="0" fillId="0" borderId="0" xfId="0" applyAlignment="1"/>
    <xf numFmtId="15" fontId="1" fillId="0" borderId="0" xfId="5" applyNumberFormat="1" applyFont="1" applyFill="1" applyAlignment="1">
      <alignment horizontal="left"/>
    </xf>
    <xf numFmtId="9" fontId="1" fillId="4" borderId="19" xfId="4" applyNumberFormat="1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20" xfId="0" applyBorder="1" applyAlignment="1">
      <alignment wrapText="1"/>
    </xf>
    <xf numFmtId="0" fontId="17" fillId="8" borderId="16" xfId="4" applyFont="1" applyFill="1" applyBorder="1" applyAlignment="1">
      <alignment horizontal="center" vertical="center" wrapText="1"/>
    </xf>
    <xf numFmtId="0" fontId="17" fillId="8" borderId="18" xfId="4" applyFont="1" applyFill="1" applyBorder="1" applyAlignment="1">
      <alignment horizontal="center" vertical="center" wrapText="1"/>
    </xf>
    <xf numFmtId="0" fontId="17" fillId="8" borderId="17" xfId="4" applyFont="1" applyFill="1" applyBorder="1" applyAlignment="1">
      <alignment horizontal="center" vertical="center" wrapText="1"/>
    </xf>
    <xf numFmtId="9" fontId="17" fillId="6" borderId="16" xfId="4" applyNumberFormat="1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0" borderId="17" xfId="0" applyBorder="1" applyAlignment="1">
      <alignment wrapText="1"/>
    </xf>
    <xf numFmtId="0" fontId="17" fillId="8" borderId="15" xfId="4" applyFont="1" applyFill="1" applyBorder="1" applyAlignment="1">
      <alignment horizontal="center" vertical="center" wrapText="1"/>
    </xf>
    <xf numFmtId="0" fontId="17" fillId="8" borderId="14" xfId="4" applyFont="1" applyFill="1" applyBorder="1" applyAlignment="1">
      <alignment horizontal="center" vertical="center" wrapText="1"/>
    </xf>
    <xf numFmtId="0" fontId="17" fillId="8" borderId="13" xfId="4" applyFont="1" applyFill="1" applyBorder="1" applyAlignment="1">
      <alignment horizontal="center" vertical="center" wrapText="1"/>
    </xf>
    <xf numFmtId="165" fontId="17" fillId="9" borderId="16" xfId="4" applyNumberFormat="1" applyFont="1" applyFill="1" applyBorder="1" applyAlignment="1">
      <alignment horizontal="center" wrapText="1"/>
    </xf>
    <xf numFmtId="165" fontId="17" fillId="9" borderId="18" xfId="4" applyNumberFormat="1" applyFont="1" applyFill="1" applyBorder="1" applyAlignment="1">
      <alignment horizontal="center" wrapText="1"/>
    </xf>
    <xf numFmtId="165" fontId="17" fillId="9" borderId="17" xfId="4" applyNumberFormat="1" applyFont="1" applyFill="1" applyBorder="1" applyAlignment="1">
      <alignment horizontal="center" wrapText="1"/>
    </xf>
    <xf numFmtId="0" fontId="17" fillId="6" borderId="16" xfId="4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7" fillId="6" borderId="15" xfId="4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165" fontId="1" fillId="0" borderId="16" xfId="0" applyNumberFormat="1" applyFont="1" applyFill="1" applyBorder="1" applyAlignment="1">
      <alignment wrapText="1"/>
    </xf>
    <xf numFmtId="165" fontId="0" fillId="0" borderId="18" xfId="0" applyNumberFormat="1" applyBorder="1"/>
    <xf numFmtId="165" fontId="0" fillId="0" borderId="17" xfId="0" applyNumberFormat="1" applyBorder="1"/>
    <xf numFmtId="0" fontId="1" fillId="8" borderId="14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165" fontId="17" fillId="9" borderId="16" xfId="4" applyNumberFormat="1" applyFont="1" applyFill="1" applyBorder="1" applyAlignment="1">
      <alignment wrapText="1"/>
    </xf>
    <xf numFmtId="165" fontId="17" fillId="9" borderId="18" xfId="4" applyNumberFormat="1" applyFont="1" applyFill="1" applyBorder="1" applyAlignment="1">
      <alignment wrapText="1"/>
    </xf>
    <xf numFmtId="165" fontId="17" fillId="9" borderId="17" xfId="4" applyNumberFormat="1" applyFont="1" applyFill="1" applyBorder="1" applyAlignment="1">
      <alignment wrapText="1"/>
    </xf>
    <xf numFmtId="0" fontId="17" fillId="8" borderId="16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8" borderId="2" xfId="4" applyFont="1" applyFill="1" applyBorder="1" applyAlignment="1">
      <alignment horizontal="center" vertical="center" wrapText="1"/>
    </xf>
    <xf numFmtId="0" fontId="17" fillId="6" borderId="16" xfId="4" applyFont="1" applyFill="1" applyBorder="1" applyAlignment="1">
      <alignment horizontal="left" vertical="center" wrapText="1"/>
    </xf>
    <xf numFmtId="0" fontId="17" fillId="6" borderId="17" xfId="4" applyFont="1" applyFill="1" applyBorder="1" applyAlignment="1">
      <alignment horizontal="left" vertical="center" wrapText="1"/>
    </xf>
    <xf numFmtId="0" fontId="1" fillId="4" borderId="16" xfId="4" applyFont="1" applyFill="1" applyBorder="1" applyAlignment="1">
      <alignment wrapText="1"/>
    </xf>
    <xf numFmtId="0" fontId="1" fillId="4" borderId="17" xfId="4" applyFont="1" applyFill="1" applyBorder="1" applyAlignment="1">
      <alignment wrapText="1"/>
    </xf>
  </cellXfs>
  <cellStyles count="8">
    <cellStyle name="Heading 1" xfId="1" builtinId="16" customBuiltin="1"/>
    <cellStyle name="Hyperlink_Template_Estimate UCP" xfId="2"/>
    <cellStyle name="Normal" xfId="0" builtinId="0"/>
    <cellStyle name="Normal 2" xfId="3"/>
    <cellStyle name="Normal_SSS-3_Estimation&amp;Schedule_v1.0" xfId="4"/>
    <cellStyle name="Normal_Template_Estimate UCP" xfId="5"/>
    <cellStyle name="Normal_Template_Estimate WBS " xfId="6"/>
    <cellStyle name="Title" xfId="7" builtinId="15" customBuiltin="1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FFCC"/>
      <color rgb="FFFFFFF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B8BE16E-3274-429C-AF02-3837347869A0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A4338C7-C728-4951-9FB4-EFFC8DB8770B}">
      <dgm:prSet phldrT="[Text]"/>
      <dgm:spPr/>
      <dgm:t>
        <a:bodyPr/>
        <a:lstStyle/>
        <a:p>
          <a:r>
            <a:rPr lang="en-US"/>
            <a:t>Project Manager </a:t>
          </a:r>
          <a:br>
            <a:rPr lang="en-US"/>
          </a:br>
          <a:r>
            <a:rPr lang="en-US"/>
            <a:t>Vu Ba Huan</a:t>
          </a:r>
        </a:p>
      </dgm:t>
    </dgm:pt>
    <dgm:pt modelId="{93066BA9-4FB0-458F-B588-318A3CC279D5}" type="parTrans" cxnId="{48CDD432-A57D-4E2B-8E80-00AB35EAD0EE}">
      <dgm:prSet/>
      <dgm:spPr/>
      <dgm:t>
        <a:bodyPr/>
        <a:lstStyle/>
        <a:p>
          <a:endParaRPr lang="en-US"/>
        </a:p>
      </dgm:t>
    </dgm:pt>
    <dgm:pt modelId="{743BC57C-ADA4-487E-ABC6-32021AF3EB1C}" type="sibTrans" cxnId="{48CDD432-A57D-4E2B-8E80-00AB35EAD0EE}">
      <dgm:prSet/>
      <dgm:spPr/>
      <dgm:t>
        <a:bodyPr/>
        <a:lstStyle/>
        <a:p>
          <a:endParaRPr lang="en-US"/>
        </a:p>
      </dgm:t>
    </dgm:pt>
    <dgm:pt modelId="{1C9D0754-66BC-400E-80B8-AF7CADE95C77}">
      <dgm:prSet phldrT="[Text]"/>
      <dgm:spPr/>
      <dgm:t>
        <a:bodyPr/>
        <a:lstStyle/>
        <a:p>
          <a:r>
            <a:rPr lang="en-US"/>
            <a:t>Development Team</a:t>
          </a:r>
        </a:p>
      </dgm:t>
    </dgm:pt>
    <dgm:pt modelId="{FB954299-76E4-4291-A972-43E9E291D300}" type="parTrans" cxnId="{9B89D46B-1189-4D1C-AC56-93C9D42844C0}">
      <dgm:prSet/>
      <dgm:spPr/>
      <dgm:t>
        <a:bodyPr/>
        <a:lstStyle/>
        <a:p>
          <a:endParaRPr lang="en-US"/>
        </a:p>
      </dgm:t>
    </dgm:pt>
    <dgm:pt modelId="{19D7A99B-0FAC-4193-A53D-19372F5F5BAE}" type="sibTrans" cxnId="{9B89D46B-1189-4D1C-AC56-93C9D42844C0}">
      <dgm:prSet/>
      <dgm:spPr/>
      <dgm:t>
        <a:bodyPr/>
        <a:lstStyle/>
        <a:p>
          <a:endParaRPr lang="en-US"/>
        </a:p>
      </dgm:t>
    </dgm:pt>
    <dgm:pt modelId="{7BE38B64-B47A-4821-86D4-B7E9269CC18A}">
      <dgm:prSet phldrT="[Text]"/>
      <dgm:spPr/>
      <dgm:t>
        <a:bodyPr/>
        <a:lstStyle/>
        <a:p>
          <a:r>
            <a:rPr lang="en-US"/>
            <a:t>Test Team</a:t>
          </a:r>
        </a:p>
      </dgm:t>
    </dgm:pt>
    <dgm:pt modelId="{0849AFE3-C3E6-4B3A-835D-D0AEDAF7DCA0}" type="parTrans" cxnId="{A20BBB65-EFC7-4980-A368-63BB12B78E47}">
      <dgm:prSet/>
      <dgm:spPr/>
      <dgm:t>
        <a:bodyPr/>
        <a:lstStyle/>
        <a:p>
          <a:endParaRPr lang="en-US"/>
        </a:p>
      </dgm:t>
    </dgm:pt>
    <dgm:pt modelId="{B5C027FD-945A-4012-B082-9FFFFFE70B03}" type="sibTrans" cxnId="{A20BBB65-EFC7-4980-A368-63BB12B78E47}">
      <dgm:prSet/>
      <dgm:spPr/>
      <dgm:t>
        <a:bodyPr/>
        <a:lstStyle/>
        <a:p>
          <a:endParaRPr lang="en-US"/>
        </a:p>
      </dgm:t>
    </dgm:pt>
    <dgm:pt modelId="{CCFBAE33-6815-4FC3-BDE3-F730C5208ACD}">
      <dgm:prSet phldrT="[Text]"/>
      <dgm:spPr/>
      <dgm:t>
        <a:bodyPr/>
        <a:lstStyle/>
        <a:p>
          <a:r>
            <a:rPr lang="en-US"/>
            <a:t>BA Team</a:t>
          </a:r>
        </a:p>
      </dgm:t>
    </dgm:pt>
    <dgm:pt modelId="{A4E74E10-D772-4726-986C-5002970CE315}" type="parTrans" cxnId="{DF5BB8BF-8B42-49A6-9B63-E7A9C4B3A299}">
      <dgm:prSet/>
      <dgm:spPr/>
      <dgm:t>
        <a:bodyPr/>
        <a:lstStyle/>
        <a:p>
          <a:endParaRPr lang="en-US"/>
        </a:p>
      </dgm:t>
    </dgm:pt>
    <dgm:pt modelId="{EB059084-7B70-4A3E-8DAA-F5132D4433A7}" type="sibTrans" cxnId="{DF5BB8BF-8B42-49A6-9B63-E7A9C4B3A299}">
      <dgm:prSet/>
      <dgm:spPr/>
      <dgm:t>
        <a:bodyPr/>
        <a:lstStyle/>
        <a:p>
          <a:endParaRPr lang="en-US"/>
        </a:p>
      </dgm:t>
    </dgm:pt>
    <dgm:pt modelId="{920A9802-0875-4363-B753-ADF6A23702CD}">
      <dgm:prSet phldrT="[Text]"/>
      <dgm:spPr/>
      <dgm:t>
        <a:bodyPr/>
        <a:lstStyle/>
        <a:p>
          <a:r>
            <a:rPr lang="en-US"/>
            <a:t>Senior Manager </a:t>
          </a:r>
          <a:br>
            <a:rPr lang="en-US"/>
          </a:br>
          <a:r>
            <a:rPr lang="en-US"/>
            <a:t>Dang Ngoc Bao</a:t>
          </a:r>
        </a:p>
      </dgm:t>
    </dgm:pt>
    <dgm:pt modelId="{22EB8994-0FFD-4253-9B08-25BD536FE73D}" type="parTrans" cxnId="{4BB87A1B-65FB-47E4-BF2A-71DEDF73B289}">
      <dgm:prSet/>
      <dgm:spPr/>
      <dgm:t>
        <a:bodyPr/>
        <a:lstStyle/>
        <a:p>
          <a:endParaRPr lang="en-US"/>
        </a:p>
      </dgm:t>
    </dgm:pt>
    <dgm:pt modelId="{8CA161E5-A91B-4E58-A7F1-E96F1231CD77}" type="sibTrans" cxnId="{4BB87A1B-65FB-47E4-BF2A-71DEDF73B289}">
      <dgm:prSet/>
      <dgm:spPr/>
      <dgm:t>
        <a:bodyPr/>
        <a:lstStyle/>
        <a:p>
          <a:endParaRPr lang="en-US"/>
        </a:p>
      </dgm:t>
    </dgm:pt>
    <dgm:pt modelId="{AC68BE20-6040-4AF8-A5B4-4E3A4AF99501}" type="asst">
      <dgm:prSet/>
      <dgm:spPr/>
      <dgm:t>
        <a:bodyPr/>
        <a:lstStyle/>
        <a:p>
          <a:r>
            <a:rPr lang="en-US"/>
            <a:t>Quality Assurance</a:t>
          </a:r>
        </a:p>
      </dgm:t>
    </dgm:pt>
    <dgm:pt modelId="{A3817079-5963-412D-8829-D6F79926A0FB}" type="parTrans" cxnId="{C9E548DC-B616-4527-B4D3-D21450CA8D7C}">
      <dgm:prSet/>
      <dgm:spPr/>
      <dgm:t>
        <a:bodyPr/>
        <a:lstStyle/>
        <a:p>
          <a:endParaRPr lang="en-US"/>
        </a:p>
      </dgm:t>
    </dgm:pt>
    <dgm:pt modelId="{2E84438E-36F4-4358-91B5-B30005418226}" type="sibTrans" cxnId="{C9E548DC-B616-4527-B4D3-D21450CA8D7C}">
      <dgm:prSet/>
      <dgm:spPr/>
      <dgm:t>
        <a:bodyPr/>
        <a:lstStyle/>
        <a:p>
          <a:endParaRPr lang="en-US"/>
        </a:p>
      </dgm:t>
    </dgm:pt>
    <dgm:pt modelId="{19E43FCF-D84B-450A-A75C-3142337B470E}">
      <dgm:prSet phldrT="[Text]"/>
      <dgm:spPr/>
      <dgm:t>
        <a:bodyPr/>
        <a:lstStyle/>
        <a:p>
          <a:r>
            <a:rPr lang="en-US"/>
            <a:t>Comtor</a:t>
          </a:r>
        </a:p>
      </dgm:t>
    </dgm:pt>
    <dgm:pt modelId="{E6DB9A03-91C5-4844-8722-768C72B1E769}" type="parTrans" cxnId="{47C37066-3009-47A4-8602-F5E921EB23E4}">
      <dgm:prSet/>
      <dgm:spPr/>
      <dgm:t>
        <a:bodyPr/>
        <a:lstStyle/>
        <a:p>
          <a:endParaRPr lang="en-US"/>
        </a:p>
      </dgm:t>
    </dgm:pt>
    <dgm:pt modelId="{86576D35-4985-481E-B93A-59DCA598F599}" type="sibTrans" cxnId="{47C37066-3009-47A4-8602-F5E921EB23E4}">
      <dgm:prSet/>
      <dgm:spPr/>
      <dgm:t>
        <a:bodyPr/>
        <a:lstStyle/>
        <a:p>
          <a:endParaRPr lang="en-US"/>
        </a:p>
      </dgm:t>
    </dgm:pt>
    <dgm:pt modelId="{1151420A-AE47-4C76-B61E-5354CFB295EF}" type="pres">
      <dgm:prSet presAssocID="{3B8BE16E-3274-429C-AF02-3837347869A0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F9484D5E-77FA-4590-9C63-EF8E33FE28D1}" type="pres">
      <dgm:prSet presAssocID="{920A9802-0875-4363-B753-ADF6A23702CD}" presName="hierRoot1" presStyleCnt="0">
        <dgm:presLayoutVars>
          <dgm:hierBranch val="init"/>
        </dgm:presLayoutVars>
      </dgm:prSet>
      <dgm:spPr/>
    </dgm:pt>
    <dgm:pt modelId="{2596064E-A784-419D-8EAB-D4C4266856CF}" type="pres">
      <dgm:prSet presAssocID="{920A9802-0875-4363-B753-ADF6A23702CD}" presName="rootComposite1" presStyleCnt="0"/>
      <dgm:spPr/>
    </dgm:pt>
    <dgm:pt modelId="{0C7D75BA-C81E-4998-9002-47B777D3BBEF}" type="pres">
      <dgm:prSet presAssocID="{920A9802-0875-4363-B753-ADF6A23702CD}" presName="rootText1" presStyleLbl="node0" presStyleIdx="0" presStyleCnt="1" custScaleX="200217" custScaleY="10829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184CE7D-3A98-4D24-82CC-CA58C95F7F1F}" type="pres">
      <dgm:prSet presAssocID="{920A9802-0875-4363-B753-ADF6A23702CD}" presName="rootConnector1" presStyleLbl="node1" presStyleIdx="0" presStyleCnt="0"/>
      <dgm:spPr/>
      <dgm:t>
        <a:bodyPr/>
        <a:lstStyle/>
        <a:p>
          <a:endParaRPr lang="en-US"/>
        </a:p>
      </dgm:t>
    </dgm:pt>
    <dgm:pt modelId="{B85BF07F-79DE-4551-BE68-92E68010A112}" type="pres">
      <dgm:prSet presAssocID="{920A9802-0875-4363-B753-ADF6A23702CD}" presName="hierChild2" presStyleCnt="0"/>
      <dgm:spPr/>
    </dgm:pt>
    <dgm:pt modelId="{257C4AD6-DECE-4F42-B3E7-69D668F5C858}" type="pres">
      <dgm:prSet presAssocID="{93066BA9-4FB0-458F-B588-318A3CC279D5}" presName="Name37" presStyleLbl="parChTrans1D2" presStyleIdx="0" presStyleCnt="2"/>
      <dgm:spPr/>
      <dgm:t>
        <a:bodyPr/>
        <a:lstStyle/>
        <a:p>
          <a:endParaRPr lang="en-US"/>
        </a:p>
      </dgm:t>
    </dgm:pt>
    <dgm:pt modelId="{FA038FE3-E1F3-41AC-81C1-B6B8CB75B3FC}" type="pres">
      <dgm:prSet presAssocID="{8A4338C7-C728-4951-9FB4-EFFC8DB8770B}" presName="hierRoot2" presStyleCnt="0">
        <dgm:presLayoutVars>
          <dgm:hierBranch val="hang"/>
        </dgm:presLayoutVars>
      </dgm:prSet>
      <dgm:spPr/>
    </dgm:pt>
    <dgm:pt modelId="{62CC1190-B8F0-47E2-B0AF-1897E725FDD4}" type="pres">
      <dgm:prSet presAssocID="{8A4338C7-C728-4951-9FB4-EFFC8DB8770B}" presName="rootComposite" presStyleCnt="0"/>
      <dgm:spPr/>
    </dgm:pt>
    <dgm:pt modelId="{C782B027-D966-4A0F-8D2D-4C97433194B2}" type="pres">
      <dgm:prSet presAssocID="{8A4338C7-C728-4951-9FB4-EFFC8DB8770B}" presName="rootText" presStyleLbl="node2" presStyleIdx="0" presStyleCnt="1" custScaleX="200217" custScaleY="10829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0E7AB5B-D920-48FC-BF60-A556D7E3CE47}" type="pres">
      <dgm:prSet presAssocID="{8A4338C7-C728-4951-9FB4-EFFC8DB8770B}" presName="rootConnector" presStyleLbl="node2" presStyleIdx="0" presStyleCnt="1"/>
      <dgm:spPr/>
      <dgm:t>
        <a:bodyPr/>
        <a:lstStyle/>
        <a:p>
          <a:endParaRPr lang="en-US"/>
        </a:p>
      </dgm:t>
    </dgm:pt>
    <dgm:pt modelId="{CB260DAC-E023-4D09-A583-EFDEE9097990}" type="pres">
      <dgm:prSet presAssocID="{8A4338C7-C728-4951-9FB4-EFFC8DB8770B}" presName="hierChild4" presStyleCnt="0"/>
      <dgm:spPr/>
    </dgm:pt>
    <dgm:pt modelId="{110C2835-3C32-432F-95D4-DC3F9AD32C7A}" type="pres">
      <dgm:prSet presAssocID="{E6DB9A03-91C5-4844-8722-768C72B1E769}" presName="Name48" presStyleLbl="parChTrans1D3" presStyleIdx="0" presStyleCnt="4"/>
      <dgm:spPr/>
      <dgm:t>
        <a:bodyPr/>
        <a:lstStyle/>
        <a:p>
          <a:endParaRPr lang="en-US"/>
        </a:p>
      </dgm:t>
    </dgm:pt>
    <dgm:pt modelId="{568AB2BB-2B2C-47E3-82DC-6A5F30F19967}" type="pres">
      <dgm:prSet presAssocID="{19E43FCF-D84B-450A-A75C-3142337B470E}" presName="hierRoot2" presStyleCnt="0">
        <dgm:presLayoutVars>
          <dgm:hierBranch val="init"/>
        </dgm:presLayoutVars>
      </dgm:prSet>
      <dgm:spPr/>
    </dgm:pt>
    <dgm:pt modelId="{2A237A16-4821-44CD-BFA6-19E979138261}" type="pres">
      <dgm:prSet presAssocID="{19E43FCF-D84B-450A-A75C-3142337B470E}" presName="rootComposite" presStyleCnt="0"/>
      <dgm:spPr/>
    </dgm:pt>
    <dgm:pt modelId="{58F49F42-98A7-4F66-9DDC-385330701640}" type="pres">
      <dgm:prSet presAssocID="{19E43FCF-D84B-450A-A75C-3142337B470E}" presName="rootText" presStyleLbl="node3" presStyleIdx="0" presStyleCnt="4" custScaleX="200217" custScaleY="10829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E9EC938-B375-4926-A972-C819C6167102}" type="pres">
      <dgm:prSet presAssocID="{19E43FCF-D84B-450A-A75C-3142337B470E}" presName="rootConnector" presStyleLbl="node3" presStyleIdx="0" presStyleCnt="4"/>
      <dgm:spPr/>
      <dgm:t>
        <a:bodyPr/>
        <a:lstStyle/>
        <a:p>
          <a:endParaRPr lang="en-US"/>
        </a:p>
      </dgm:t>
    </dgm:pt>
    <dgm:pt modelId="{40B7882A-0CBB-46D9-BD70-9A66F692DE65}" type="pres">
      <dgm:prSet presAssocID="{19E43FCF-D84B-450A-A75C-3142337B470E}" presName="hierChild4" presStyleCnt="0"/>
      <dgm:spPr/>
    </dgm:pt>
    <dgm:pt modelId="{D28A9861-1F1A-4817-818A-3FA99A9AACB4}" type="pres">
      <dgm:prSet presAssocID="{19E43FCF-D84B-450A-A75C-3142337B470E}" presName="hierChild5" presStyleCnt="0"/>
      <dgm:spPr/>
    </dgm:pt>
    <dgm:pt modelId="{2DA8CC59-ACAD-42D5-A36B-B85BFDC5DBD0}" type="pres">
      <dgm:prSet presAssocID="{FB954299-76E4-4291-A972-43E9E291D300}" presName="Name48" presStyleLbl="parChTrans1D3" presStyleIdx="1" presStyleCnt="4"/>
      <dgm:spPr/>
      <dgm:t>
        <a:bodyPr/>
        <a:lstStyle/>
        <a:p>
          <a:endParaRPr lang="en-US"/>
        </a:p>
      </dgm:t>
    </dgm:pt>
    <dgm:pt modelId="{206B88F1-BB73-4FDD-91C3-A304CA5F55E1}" type="pres">
      <dgm:prSet presAssocID="{1C9D0754-66BC-400E-80B8-AF7CADE95C77}" presName="hierRoot2" presStyleCnt="0">
        <dgm:presLayoutVars>
          <dgm:hierBranch val="init"/>
        </dgm:presLayoutVars>
      </dgm:prSet>
      <dgm:spPr/>
    </dgm:pt>
    <dgm:pt modelId="{D51403D4-0996-439E-9E40-9C99C4FCD4B1}" type="pres">
      <dgm:prSet presAssocID="{1C9D0754-66BC-400E-80B8-AF7CADE95C77}" presName="rootComposite" presStyleCnt="0"/>
      <dgm:spPr/>
    </dgm:pt>
    <dgm:pt modelId="{57C12A86-2FDB-4EE2-9F18-C5B7CB95C0CB}" type="pres">
      <dgm:prSet presAssocID="{1C9D0754-66BC-400E-80B8-AF7CADE95C77}" presName="rootText" presStyleLbl="node3" presStyleIdx="1" presStyleCnt="4" custScaleX="200217" custScaleY="10829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CD86B3D-DAF6-4364-8470-4152103F0C8D}" type="pres">
      <dgm:prSet presAssocID="{1C9D0754-66BC-400E-80B8-AF7CADE95C77}" presName="rootConnector" presStyleLbl="node3" presStyleIdx="1" presStyleCnt="4"/>
      <dgm:spPr/>
      <dgm:t>
        <a:bodyPr/>
        <a:lstStyle/>
        <a:p>
          <a:endParaRPr lang="en-US"/>
        </a:p>
      </dgm:t>
    </dgm:pt>
    <dgm:pt modelId="{094F2240-23E8-4199-8FAB-FAC47665D6E3}" type="pres">
      <dgm:prSet presAssocID="{1C9D0754-66BC-400E-80B8-AF7CADE95C77}" presName="hierChild4" presStyleCnt="0"/>
      <dgm:spPr/>
    </dgm:pt>
    <dgm:pt modelId="{878ACCAD-FBF4-4943-9338-4CDB60A22382}" type="pres">
      <dgm:prSet presAssocID="{1C9D0754-66BC-400E-80B8-AF7CADE95C77}" presName="hierChild5" presStyleCnt="0"/>
      <dgm:spPr/>
    </dgm:pt>
    <dgm:pt modelId="{275B0EAC-DD3F-45C6-8B20-E71A3F58A987}" type="pres">
      <dgm:prSet presAssocID="{0849AFE3-C3E6-4B3A-835D-D0AEDAF7DCA0}" presName="Name48" presStyleLbl="parChTrans1D3" presStyleIdx="2" presStyleCnt="4"/>
      <dgm:spPr/>
      <dgm:t>
        <a:bodyPr/>
        <a:lstStyle/>
        <a:p>
          <a:endParaRPr lang="en-US"/>
        </a:p>
      </dgm:t>
    </dgm:pt>
    <dgm:pt modelId="{2E79EA75-396D-429F-B3D7-0CABFDD96AAD}" type="pres">
      <dgm:prSet presAssocID="{7BE38B64-B47A-4821-86D4-B7E9269CC18A}" presName="hierRoot2" presStyleCnt="0">
        <dgm:presLayoutVars>
          <dgm:hierBranch val="init"/>
        </dgm:presLayoutVars>
      </dgm:prSet>
      <dgm:spPr/>
    </dgm:pt>
    <dgm:pt modelId="{FEB8304D-3A2F-4F8C-8E90-A1E888C90C6B}" type="pres">
      <dgm:prSet presAssocID="{7BE38B64-B47A-4821-86D4-B7E9269CC18A}" presName="rootComposite" presStyleCnt="0"/>
      <dgm:spPr/>
    </dgm:pt>
    <dgm:pt modelId="{14EA14F1-DBD5-4620-A6DE-7C8B4C60D824}" type="pres">
      <dgm:prSet presAssocID="{7BE38B64-B47A-4821-86D4-B7E9269CC18A}" presName="rootText" presStyleLbl="node3" presStyleIdx="2" presStyleCnt="4" custScaleX="200217" custScaleY="10829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3E92167-BCA8-4113-8695-147AEA89F76A}" type="pres">
      <dgm:prSet presAssocID="{7BE38B64-B47A-4821-86D4-B7E9269CC18A}" presName="rootConnector" presStyleLbl="node3" presStyleIdx="2" presStyleCnt="4"/>
      <dgm:spPr/>
      <dgm:t>
        <a:bodyPr/>
        <a:lstStyle/>
        <a:p>
          <a:endParaRPr lang="en-US"/>
        </a:p>
      </dgm:t>
    </dgm:pt>
    <dgm:pt modelId="{95FCF3B4-BFC6-4DA1-8F4E-350DC8561858}" type="pres">
      <dgm:prSet presAssocID="{7BE38B64-B47A-4821-86D4-B7E9269CC18A}" presName="hierChild4" presStyleCnt="0"/>
      <dgm:spPr/>
    </dgm:pt>
    <dgm:pt modelId="{25EC55E5-0E66-42C1-98E3-9AAEF1B137ED}" type="pres">
      <dgm:prSet presAssocID="{7BE38B64-B47A-4821-86D4-B7E9269CC18A}" presName="hierChild5" presStyleCnt="0"/>
      <dgm:spPr/>
    </dgm:pt>
    <dgm:pt modelId="{1E74BAB7-9F8D-4A25-B443-8FFAD8CEDFE1}" type="pres">
      <dgm:prSet presAssocID="{A4E74E10-D772-4726-986C-5002970CE315}" presName="Name48" presStyleLbl="parChTrans1D3" presStyleIdx="3" presStyleCnt="4"/>
      <dgm:spPr/>
      <dgm:t>
        <a:bodyPr/>
        <a:lstStyle/>
        <a:p>
          <a:endParaRPr lang="en-US"/>
        </a:p>
      </dgm:t>
    </dgm:pt>
    <dgm:pt modelId="{EE8E1288-A10B-41EF-85B2-4A2907B05D08}" type="pres">
      <dgm:prSet presAssocID="{CCFBAE33-6815-4FC3-BDE3-F730C5208ACD}" presName="hierRoot2" presStyleCnt="0">
        <dgm:presLayoutVars>
          <dgm:hierBranch val="init"/>
        </dgm:presLayoutVars>
      </dgm:prSet>
      <dgm:spPr/>
    </dgm:pt>
    <dgm:pt modelId="{E3D4A38B-2B37-437C-8D03-E4394AC92D57}" type="pres">
      <dgm:prSet presAssocID="{CCFBAE33-6815-4FC3-BDE3-F730C5208ACD}" presName="rootComposite" presStyleCnt="0"/>
      <dgm:spPr/>
    </dgm:pt>
    <dgm:pt modelId="{70BD596A-B0EE-47F6-8A19-86E0B2981FDD}" type="pres">
      <dgm:prSet presAssocID="{CCFBAE33-6815-4FC3-BDE3-F730C5208ACD}" presName="rootText" presStyleLbl="node3" presStyleIdx="3" presStyleCnt="4" custScaleX="200217" custScaleY="10829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09560544-4A91-4595-91A9-A5840C939DBD}" type="pres">
      <dgm:prSet presAssocID="{CCFBAE33-6815-4FC3-BDE3-F730C5208ACD}" presName="rootConnector" presStyleLbl="node3" presStyleIdx="3" presStyleCnt="4"/>
      <dgm:spPr/>
      <dgm:t>
        <a:bodyPr/>
        <a:lstStyle/>
        <a:p>
          <a:endParaRPr lang="en-US"/>
        </a:p>
      </dgm:t>
    </dgm:pt>
    <dgm:pt modelId="{F84D4ACD-D5AB-4149-84C0-F0E7576CFA8D}" type="pres">
      <dgm:prSet presAssocID="{CCFBAE33-6815-4FC3-BDE3-F730C5208ACD}" presName="hierChild4" presStyleCnt="0"/>
      <dgm:spPr/>
    </dgm:pt>
    <dgm:pt modelId="{4C3363FE-CAF2-477C-8FA2-A8B24675C60F}" type="pres">
      <dgm:prSet presAssocID="{CCFBAE33-6815-4FC3-BDE3-F730C5208ACD}" presName="hierChild5" presStyleCnt="0"/>
      <dgm:spPr/>
    </dgm:pt>
    <dgm:pt modelId="{96C95A99-33B7-4F77-AFBD-751D00844380}" type="pres">
      <dgm:prSet presAssocID="{8A4338C7-C728-4951-9FB4-EFFC8DB8770B}" presName="hierChild5" presStyleCnt="0"/>
      <dgm:spPr/>
    </dgm:pt>
    <dgm:pt modelId="{287B8122-BF04-4DAE-8EBB-B7E478CFE814}" type="pres">
      <dgm:prSet presAssocID="{920A9802-0875-4363-B753-ADF6A23702CD}" presName="hierChild3" presStyleCnt="0"/>
      <dgm:spPr/>
    </dgm:pt>
    <dgm:pt modelId="{348B23B8-2CEA-46CE-B70B-1070A3098EAD}" type="pres">
      <dgm:prSet presAssocID="{A3817079-5963-412D-8829-D6F79926A0FB}" presName="Name111" presStyleLbl="parChTrans1D2" presStyleIdx="1" presStyleCnt="2"/>
      <dgm:spPr/>
      <dgm:t>
        <a:bodyPr/>
        <a:lstStyle/>
        <a:p>
          <a:endParaRPr lang="en-US"/>
        </a:p>
      </dgm:t>
    </dgm:pt>
    <dgm:pt modelId="{7DAB2F8E-CC86-4DDE-8746-E7BCADB6B8FD}" type="pres">
      <dgm:prSet presAssocID="{AC68BE20-6040-4AF8-A5B4-4E3A4AF99501}" presName="hierRoot3" presStyleCnt="0">
        <dgm:presLayoutVars>
          <dgm:hierBranch val="init"/>
        </dgm:presLayoutVars>
      </dgm:prSet>
      <dgm:spPr/>
    </dgm:pt>
    <dgm:pt modelId="{31AC2ED1-D70C-47EB-8E4E-C3AA284CC041}" type="pres">
      <dgm:prSet presAssocID="{AC68BE20-6040-4AF8-A5B4-4E3A4AF99501}" presName="rootComposite3" presStyleCnt="0"/>
      <dgm:spPr/>
    </dgm:pt>
    <dgm:pt modelId="{578E1B4D-2AA8-436F-A03D-380D8C8BDBDC}" type="pres">
      <dgm:prSet presAssocID="{AC68BE20-6040-4AF8-A5B4-4E3A4AF99501}" presName="rootText3" presStyleLbl="asst1" presStyleIdx="0" presStyleCnt="1" custScaleX="200217" custScaleY="10829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CD7E04B-6809-4CD3-9637-75AC28522C17}" type="pres">
      <dgm:prSet presAssocID="{AC68BE20-6040-4AF8-A5B4-4E3A4AF99501}" presName="rootConnector3" presStyleLbl="asst1" presStyleIdx="0" presStyleCnt="1"/>
      <dgm:spPr/>
      <dgm:t>
        <a:bodyPr/>
        <a:lstStyle/>
        <a:p>
          <a:endParaRPr lang="en-US"/>
        </a:p>
      </dgm:t>
    </dgm:pt>
    <dgm:pt modelId="{7AB6EFA4-89C6-4253-A4F7-1A96774C43ED}" type="pres">
      <dgm:prSet presAssocID="{AC68BE20-6040-4AF8-A5B4-4E3A4AF99501}" presName="hierChild6" presStyleCnt="0"/>
      <dgm:spPr/>
    </dgm:pt>
    <dgm:pt modelId="{1E662FE6-28C2-4154-AB81-80C113933F32}" type="pres">
      <dgm:prSet presAssocID="{AC68BE20-6040-4AF8-A5B4-4E3A4AF99501}" presName="hierChild7" presStyleCnt="0"/>
      <dgm:spPr/>
    </dgm:pt>
  </dgm:ptLst>
  <dgm:cxnLst>
    <dgm:cxn modelId="{4F639278-2B5E-4F00-8A75-B5D4F2E35E44}" type="presOf" srcId="{920A9802-0875-4363-B753-ADF6A23702CD}" destId="{1184CE7D-3A98-4D24-82CC-CA58C95F7F1F}" srcOrd="1" destOrd="0" presId="urn:microsoft.com/office/officeart/2005/8/layout/orgChart1"/>
    <dgm:cxn modelId="{906BEAD3-E9BE-4A44-B55F-7C9457440D40}" type="presOf" srcId="{920A9802-0875-4363-B753-ADF6A23702CD}" destId="{0C7D75BA-C81E-4998-9002-47B777D3BBEF}" srcOrd="0" destOrd="0" presId="urn:microsoft.com/office/officeart/2005/8/layout/orgChart1"/>
    <dgm:cxn modelId="{C25C4E65-1865-4894-BF3D-AB1906F793E2}" type="presOf" srcId="{1C9D0754-66BC-400E-80B8-AF7CADE95C77}" destId="{FCD86B3D-DAF6-4364-8470-4152103F0C8D}" srcOrd="1" destOrd="0" presId="urn:microsoft.com/office/officeart/2005/8/layout/orgChart1"/>
    <dgm:cxn modelId="{57E601E7-FB82-4978-8485-A65DDA105A4E}" type="presOf" srcId="{8A4338C7-C728-4951-9FB4-EFFC8DB8770B}" destId="{C0E7AB5B-D920-48FC-BF60-A556D7E3CE47}" srcOrd="1" destOrd="0" presId="urn:microsoft.com/office/officeart/2005/8/layout/orgChart1"/>
    <dgm:cxn modelId="{6DCDBC69-8516-48A8-9B4E-8413B661BBBD}" type="presOf" srcId="{FB954299-76E4-4291-A972-43E9E291D300}" destId="{2DA8CC59-ACAD-42D5-A36B-B85BFDC5DBD0}" srcOrd="0" destOrd="0" presId="urn:microsoft.com/office/officeart/2005/8/layout/orgChart1"/>
    <dgm:cxn modelId="{C9E548DC-B616-4527-B4D3-D21450CA8D7C}" srcId="{920A9802-0875-4363-B753-ADF6A23702CD}" destId="{AC68BE20-6040-4AF8-A5B4-4E3A4AF99501}" srcOrd="1" destOrd="0" parTransId="{A3817079-5963-412D-8829-D6F79926A0FB}" sibTransId="{2E84438E-36F4-4358-91B5-B30005418226}"/>
    <dgm:cxn modelId="{A20BBB65-EFC7-4980-A368-63BB12B78E47}" srcId="{8A4338C7-C728-4951-9FB4-EFFC8DB8770B}" destId="{7BE38B64-B47A-4821-86D4-B7E9269CC18A}" srcOrd="2" destOrd="0" parTransId="{0849AFE3-C3E6-4B3A-835D-D0AEDAF7DCA0}" sibTransId="{B5C027FD-945A-4012-B082-9FFFFFE70B03}"/>
    <dgm:cxn modelId="{6ED04562-155A-4994-9B1B-7EBB44494F39}" type="presOf" srcId="{AC68BE20-6040-4AF8-A5B4-4E3A4AF99501}" destId="{578E1B4D-2AA8-436F-A03D-380D8C8BDBDC}" srcOrd="0" destOrd="0" presId="urn:microsoft.com/office/officeart/2005/8/layout/orgChart1"/>
    <dgm:cxn modelId="{9F645641-7418-4D78-B84F-97AD6992DC47}" type="presOf" srcId="{19E43FCF-D84B-450A-A75C-3142337B470E}" destId="{58F49F42-98A7-4F66-9DDC-385330701640}" srcOrd="0" destOrd="0" presId="urn:microsoft.com/office/officeart/2005/8/layout/orgChart1"/>
    <dgm:cxn modelId="{36D100A8-118B-43AD-A056-6B804B70D159}" type="presOf" srcId="{CCFBAE33-6815-4FC3-BDE3-F730C5208ACD}" destId="{09560544-4A91-4595-91A9-A5840C939DBD}" srcOrd="1" destOrd="0" presId="urn:microsoft.com/office/officeart/2005/8/layout/orgChart1"/>
    <dgm:cxn modelId="{4BB87A1B-65FB-47E4-BF2A-71DEDF73B289}" srcId="{3B8BE16E-3274-429C-AF02-3837347869A0}" destId="{920A9802-0875-4363-B753-ADF6A23702CD}" srcOrd="0" destOrd="0" parTransId="{22EB8994-0FFD-4253-9B08-25BD536FE73D}" sibTransId="{8CA161E5-A91B-4E58-A7F1-E96F1231CD77}"/>
    <dgm:cxn modelId="{72F8A875-7574-41D5-8C06-397F1642411B}" type="presOf" srcId="{8A4338C7-C728-4951-9FB4-EFFC8DB8770B}" destId="{C782B027-D966-4A0F-8D2D-4C97433194B2}" srcOrd="0" destOrd="0" presId="urn:microsoft.com/office/officeart/2005/8/layout/orgChart1"/>
    <dgm:cxn modelId="{69961439-A8BB-4F4B-A53E-34B6F716EF63}" type="presOf" srcId="{E6DB9A03-91C5-4844-8722-768C72B1E769}" destId="{110C2835-3C32-432F-95D4-DC3F9AD32C7A}" srcOrd="0" destOrd="0" presId="urn:microsoft.com/office/officeart/2005/8/layout/orgChart1"/>
    <dgm:cxn modelId="{9082B503-0C7A-402A-95B7-5FAD6EB7FF54}" type="presOf" srcId="{AC68BE20-6040-4AF8-A5B4-4E3A4AF99501}" destId="{6CD7E04B-6809-4CD3-9637-75AC28522C17}" srcOrd="1" destOrd="0" presId="urn:microsoft.com/office/officeart/2005/8/layout/orgChart1"/>
    <dgm:cxn modelId="{E0AF0026-1D10-4354-9D79-28BC0DAEE83D}" type="presOf" srcId="{CCFBAE33-6815-4FC3-BDE3-F730C5208ACD}" destId="{70BD596A-B0EE-47F6-8A19-86E0B2981FDD}" srcOrd="0" destOrd="0" presId="urn:microsoft.com/office/officeart/2005/8/layout/orgChart1"/>
    <dgm:cxn modelId="{85D6342D-F326-4C40-8C67-A43445B6933F}" type="presOf" srcId="{A4E74E10-D772-4726-986C-5002970CE315}" destId="{1E74BAB7-9F8D-4A25-B443-8FFAD8CEDFE1}" srcOrd="0" destOrd="0" presId="urn:microsoft.com/office/officeart/2005/8/layout/orgChart1"/>
    <dgm:cxn modelId="{9B89D46B-1189-4D1C-AC56-93C9D42844C0}" srcId="{8A4338C7-C728-4951-9FB4-EFFC8DB8770B}" destId="{1C9D0754-66BC-400E-80B8-AF7CADE95C77}" srcOrd="1" destOrd="0" parTransId="{FB954299-76E4-4291-A972-43E9E291D300}" sibTransId="{19D7A99B-0FAC-4193-A53D-19372F5F5BAE}"/>
    <dgm:cxn modelId="{BC19D538-AEAF-4C08-A422-7A9D6AD34311}" type="presOf" srcId="{7BE38B64-B47A-4821-86D4-B7E9269CC18A}" destId="{14EA14F1-DBD5-4620-A6DE-7C8B4C60D824}" srcOrd="0" destOrd="0" presId="urn:microsoft.com/office/officeart/2005/8/layout/orgChart1"/>
    <dgm:cxn modelId="{00C7763D-B84C-4515-9DF1-D45290709444}" type="presOf" srcId="{0849AFE3-C3E6-4B3A-835D-D0AEDAF7DCA0}" destId="{275B0EAC-DD3F-45C6-8B20-E71A3F58A987}" srcOrd="0" destOrd="0" presId="urn:microsoft.com/office/officeart/2005/8/layout/orgChart1"/>
    <dgm:cxn modelId="{5B761393-AE69-4788-BCE8-16A1F56C7B18}" type="presOf" srcId="{7BE38B64-B47A-4821-86D4-B7E9269CC18A}" destId="{D3E92167-BCA8-4113-8695-147AEA89F76A}" srcOrd="1" destOrd="0" presId="urn:microsoft.com/office/officeart/2005/8/layout/orgChart1"/>
    <dgm:cxn modelId="{FE1BF780-3616-4CBF-B3FC-CBABCB11C412}" type="presOf" srcId="{93066BA9-4FB0-458F-B588-318A3CC279D5}" destId="{257C4AD6-DECE-4F42-B3E7-69D668F5C858}" srcOrd="0" destOrd="0" presId="urn:microsoft.com/office/officeart/2005/8/layout/orgChart1"/>
    <dgm:cxn modelId="{6E1C3145-06F6-4CD3-BC0A-B05B0970F6C0}" type="presOf" srcId="{1C9D0754-66BC-400E-80B8-AF7CADE95C77}" destId="{57C12A86-2FDB-4EE2-9F18-C5B7CB95C0CB}" srcOrd="0" destOrd="0" presId="urn:microsoft.com/office/officeart/2005/8/layout/orgChart1"/>
    <dgm:cxn modelId="{894CA0B3-3A6D-4201-982F-C4793F9ACA8D}" type="presOf" srcId="{3B8BE16E-3274-429C-AF02-3837347869A0}" destId="{1151420A-AE47-4C76-B61E-5354CFB295EF}" srcOrd="0" destOrd="0" presId="urn:microsoft.com/office/officeart/2005/8/layout/orgChart1"/>
    <dgm:cxn modelId="{1D276F29-6925-45E2-9C63-5A22F6AABAC2}" type="presOf" srcId="{19E43FCF-D84B-450A-A75C-3142337B470E}" destId="{2E9EC938-B375-4926-A972-C819C6167102}" srcOrd="1" destOrd="0" presId="urn:microsoft.com/office/officeart/2005/8/layout/orgChart1"/>
    <dgm:cxn modelId="{47C37066-3009-47A4-8602-F5E921EB23E4}" srcId="{8A4338C7-C728-4951-9FB4-EFFC8DB8770B}" destId="{19E43FCF-D84B-450A-A75C-3142337B470E}" srcOrd="0" destOrd="0" parTransId="{E6DB9A03-91C5-4844-8722-768C72B1E769}" sibTransId="{86576D35-4985-481E-B93A-59DCA598F599}"/>
    <dgm:cxn modelId="{48CDD432-A57D-4E2B-8E80-00AB35EAD0EE}" srcId="{920A9802-0875-4363-B753-ADF6A23702CD}" destId="{8A4338C7-C728-4951-9FB4-EFFC8DB8770B}" srcOrd="0" destOrd="0" parTransId="{93066BA9-4FB0-458F-B588-318A3CC279D5}" sibTransId="{743BC57C-ADA4-487E-ABC6-32021AF3EB1C}"/>
    <dgm:cxn modelId="{FA6A39EF-5108-44A2-905E-1444E90E922F}" type="presOf" srcId="{A3817079-5963-412D-8829-D6F79926A0FB}" destId="{348B23B8-2CEA-46CE-B70B-1070A3098EAD}" srcOrd="0" destOrd="0" presId="urn:microsoft.com/office/officeart/2005/8/layout/orgChart1"/>
    <dgm:cxn modelId="{DF5BB8BF-8B42-49A6-9B63-E7A9C4B3A299}" srcId="{8A4338C7-C728-4951-9FB4-EFFC8DB8770B}" destId="{CCFBAE33-6815-4FC3-BDE3-F730C5208ACD}" srcOrd="3" destOrd="0" parTransId="{A4E74E10-D772-4726-986C-5002970CE315}" sibTransId="{EB059084-7B70-4A3E-8DAA-F5132D4433A7}"/>
    <dgm:cxn modelId="{405C13EB-22F4-4000-9BC3-74A2936A3B8C}" type="presParOf" srcId="{1151420A-AE47-4C76-B61E-5354CFB295EF}" destId="{F9484D5E-77FA-4590-9C63-EF8E33FE28D1}" srcOrd="0" destOrd="0" presId="urn:microsoft.com/office/officeart/2005/8/layout/orgChart1"/>
    <dgm:cxn modelId="{990C3185-2BA3-4C02-A6FF-37DCC14D9075}" type="presParOf" srcId="{F9484D5E-77FA-4590-9C63-EF8E33FE28D1}" destId="{2596064E-A784-419D-8EAB-D4C4266856CF}" srcOrd="0" destOrd="0" presId="urn:microsoft.com/office/officeart/2005/8/layout/orgChart1"/>
    <dgm:cxn modelId="{A6E40BD1-9B8B-4373-887A-A262B5F04B31}" type="presParOf" srcId="{2596064E-A784-419D-8EAB-D4C4266856CF}" destId="{0C7D75BA-C81E-4998-9002-47B777D3BBEF}" srcOrd="0" destOrd="0" presId="urn:microsoft.com/office/officeart/2005/8/layout/orgChart1"/>
    <dgm:cxn modelId="{9F8392FA-47A7-4944-A55C-630EDBAC08A2}" type="presParOf" srcId="{2596064E-A784-419D-8EAB-D4C4266856CF}" destId="{1184CE7D-3A98-4D24-82CC-CA58C95F7F1F}" srcOrd="1" destOrd="0" presId="urn:microsoft.com/office/officeart/2005/8/layout/orgChart1"/>
    <dgm:cxn modelId="{934F60E8-6605-48B8-AE10-98C8E2B0C035}" type="presParOf" srcId="{F9484D5E-77FA-4590-9C63-EF8E33FE28D1}" destId="{B85BF07F-79DE-4551-BE68-92E68010A112}" srcOrd="1" destOrd="0" presId="urn:microsoft.com/office/officeart/2005/8/layout/orgChart1"/>
    <dgm:cxn modelId="{391BDDA0-86CA-4869-983F-44579DAD5E9C}" type="presParOf" srcId="{B85BF07F-79DE-4551-BE68-92E68010A112}" destId="{257C4AD6-DECE-4F42-B3E7-69D668F5C858}" srcOrd="0" destOrd="0" presId="urn:microsoft.com/office/officeart/2005/8/layout/orgChart1"/>
    <dgm:cxn modelId="{59348CAC-7C89-40EC-933C-D32328BF261D}" type="presParOf" srcId="{B85BF07F-79DE-4551-BE68-92E68010A112}" destId="{FA038FE3-E1F3-41AC-81C1-B6B8CB75B3FC}" srcOrd="1" destOrd="0" presId="urn:microsoft.com/office/officeart/2005/8/layout/orgChart1"/>
    <dgm:cxn modelId="{01AEE80E-BF79-4EBE-8449-1445E3A62D27}" type="presParOf" srcId="{FA038FE3-E1F3-41AC-81C1-B6B8CB75B3FC}" destId="{62CC1190-B8F0-47E2-B0AF-1897E725FDD4}" srcOrd="0" destOrd="0" presId="urn:microsoft.com/office/officeart/2005/8/layout/orgChart1"/>
    <dgm:cxn modelId="{0F8C1DB1-224E-4106-B600-C524F9EFB6A0}" type="presParOf" srcId="{62CC1190-B8F0-47E2-B0AF-1897E725FDD4}" destId="{C782B027-D966-4A0F-8D2D-4C97433194B2}" srcOrd="0" destOrd="0" presId="urn:microsoft.com/office/officeart/2005/8/layout/orgChart1"/>
    <dgm:cxn modelId="{47868171-10A4-4346-AC4F-E5CB4BBBC71B}" type="presParOf" srcId="{62CC1190-B8F0-47E2-B0AF-1897E725FDD4}" destId="{C0E7AB5B-D920-48FC-BF60-A556D7E3CE47}" srcOrd="1" destOrd="0" presId="urn:microsoft.com/office/officeart/2005/8/layout/orgChart1"/>
    <dgm:cxn modelId="{C85CAE7C-83EE-4BCE-BE23-9D3F5E0D0D2D}" type="presParOf" srcId="{FA038FE3-E1F3-41AC-81C1-B6B8CB75B3FC}" destId="{CB260DAC-E023-4D09-A583-EFDEE9097990}" srcOrd="1" destOrd="0" presId="urn:microsoft.com/office/officeart/2005/8/layout/orgChart1"/>
    <dgm:cxn modelId="{591665CA-E6CA-4832-9870-726408686743}" type="presParOf" srcId="{CB260DAC-E023-4D09-A583-EFDEE9097990}" destId="{110C2835-3C32-432F-95D4-DC3F9AD32C7A}" srcOrd="0" destOrd="0" presId="urn:microsoft.com/office/officeart/2005/8/layout/orgChart1"/>
    <dgm:cxn modelId="{C8226073-5571-4D43-B8C4-2C839BC1C935}" type="presParOf" srcId="{CB260DAC-E023-4D09-A583-EFDEE9097990}" destId="{568AB2BB-2B2C-47E3-82DC-6A5F30F19967}" srcOrd="1" destOrd="0" presId="urn:microsoft.com/office/officeart/2005/8/layout/orgChart1"/>
    <dgm:cxn modelId="{60AB281C-68A0-4C09-9C89-9C169AC7821A}" type="presParOf" srcId="{568AB2BB-2B2C-47E3-82DC-6A5F30F19967}" destId="{2A237A16-4821-44CD-BFA6-19E979138261}" srcOrd="0" destOrd="0" presId="urn:microsoft.com/office/officeart/2005/8/layout/orgChart1"/>
    <dgm:cxn modelId="{0AABA8D7-1F16-4D1A-B006-921548A045F6}" type="presParOf" srcId="{2A237A16-4821-44CD-BFA6-19E979138261}" destId="{58F49F42-98A7-4F66-9DDC-385330701640}" srcOrd="0" destOrd="0" presId="urn:microsoft.com/office/officeart/2005/8/layout/orgChart1"/>
    <dgm:cxn modelId="{7F67F88C-C9D4-4520-95D6-DCF3AD581FD3}" type="presParOf" srcId="{2A237A16-4821-44CD-BFA6-19E979138261}" destId="{2E9EC938-B375-4926-A972-C819C6167102}" srcOrd="1" destOrd="0" presId="urn:microsoft.com/office/officeart/2005/8/layout/orgChart1"/>
    <dgm:cxn modelId="{9B56B7D3-9125-43B9-9C3C-DCC1A9065147}" type="presParOf" srcId="{568AB2BB-2B2C-47E3-82DC-6A5F30F19967}" destId="{40B7882A-0CBB-46D9-BD70-9A66F692DE65}" srcOrd="1" destOrd="0" presId="urn:microsoft.com/office/officeart/2005/8/layout/orgChart1"/>
    <dgm:cxn modelId="{8766D340-1EC9-4D93-82A2-CC928D2D063B}" type="presParOf" srcId="{568AB2BB-2B2C-47E3-82DC-6A5F30F19967}" destId="{D28A9861-1F1A-4817-818A-3FA99A9AACB4}" srcOrd="2" destOrd="0" presId="urn:microsoft.com/office/officeart/2005/8/layout/orgChart1"/>
    <dgm:cxn modelId="{F16BF8EF-A790-41E1-BF2E-1AD5741FF140}" type="presParOf" srcId="{CB260DAC-E023-4D09-A583-EFDEE9097990}" destId="{2DA8CC59-ACAD-42D5-A36B-B85BFDC5DBD0}" srcOrd="2" destOrd="0" presId="urn:microsoft.com/office/officeart/2005/8/layout/orgChart1"/>
    <dgm:cxn modelId="{78950CA4-84B0-47C1-BA2C-D8F13576B108}" type="presParOf" srcId="{CB260DAC-E023-4D09-A583-EFDEE9097990}" destId="{206B88F1-BB73-4FDD-91C3-A304CA5F55E1}" srcOrd="3" destOrd="0" presId="urn:microsoft.com/office/officeart/2005/8/layout/orgChart1"/>
    <dgm:cxn modelId="{3134142A-4629-48BA-9979-08C30215D20D}" type="presParOf" srcId="{206B88F1-BB73-4FDD-91C3-A304CA5F55E1}" destId="{D51403D4-0996-439E-9E40-9C99C4FCD4B1}" srcOrd="0" destOrd="0" presId="urn:microsoft.com/office/officeart/2005/8/layout/orgChart1"/>
    <dgm:cxn modelId="{91213378-3357-4213-B51D-EAE0D0F7C988}" type="presParOf" srcId="{D51403D4-0996-439E-9E40-9C99C4FCD4B1}" destId="{57C12A86-2FDB-4EE2-9F18-C5B7CB95C0CB}" srcOrd="0" destOrd="0" presId="urn:microsoft.com/office/officeart/2005/8/layout/orgChart1"/>
    <dgm:cxn modelId="{58C967C7-17C9-4696-AF2A-2B0FE1A8F393}" type="presParOf" srcId="{D51403D4-0996-439E-9E40-9C99C4FCD4B1}" destId="{FCD86B3D-DAF6-4364-8470-4152103F0C8D}" srcOrd="1" destOrd="0" presId="urn:microsoft.com/office/officeart/2005/8/layout/orgChart1"/>
    <dgm:cxn modelId="{089E309C-B0AE-4B30-994F-505979088041}" type="presParOf" srcId="{206B88F1-BB73-4FDD-91C3-A304CA5F55E1}" destId="{094F2240-23E8-4199-8FAB-FAC47665D6E3}" srcOrd="1" destOrd="0" presId="urn:microsoft.com/office/officeart/2005/8/layout/orgChart1"/>
    <dgm:cxn modelId="{859F195F-8AF7-472E-A4A2-72DFA46321B1}" type="presParOf" srcId="{206B88F1-BB73-4FDD-91C3-A304CA5F55E1}" destId="{878ACCAD-FBF4-4943-9338-4CDB60A22382}" srcOrd="2" destOrd="0" presId="urn:microsoft.com/office/officeart/2005/8/layout/orgChart1"/>
    <dgm:cxn modelId="{EAABC9FB-EBA2-4FC2-AF6B-ED0E4B3CE5EF}" type="presParOf" srcId="{CB260DAC-E023-4D09-A583-EFDEE9097990}" destId="{275B0EAC-DD3F-45C6-8B20-E71A3F58A987}" srcOrd="4" destOrd="0" presId="urn:microsoft.com/office/officeart/2005/8/layout/orgChart1"/>
    <dgm:cxn modelId="{F6257173-2738-465B-A3F4-70DE43FE7828}" type="presParOf" srcId="{CB260DAC-E023-4D09-A583-EFDEE9097990}" destId="{2E79EA75-396D-429F-B3D7-0CABFDD96AAD}" srcOrd="5" destOrd="0" presId="urn:microsoft.com/office/officeart/2005/8/layout/orgChart1"/>
    <dgm:cxn modelId="{945EDEA1-C7E4-491F-804A-A23A54524F65}" type="presParOf" srcId="{2E79EA75-396D-429F-B3D7-0CABFDD96AAD}" destId="{FEB8304D-3A2F-4F8C-8E90-A1E888C90C6B}" srcOrd="0" destOrd="0" presId="urn:microsoft.com/office/officeart/2005/8/layout/orgChart1"/>
    <dgm:cxn modelId="{2CF98108-0453-4F0E-B188-741417D360AC}" type="presParOf" srcId="{FEB8304D-3A2F-4F8C-8E90-A1E888C90C6B}" destId="{14EA14F1-DBD5-4620-A6DE-7C8B4C60D824}" srcOrd="0" destOrd="0" presId="urn:microsoft.com/office/officeart/2005/8/layout/orgChart1"/>
    <dgm:cxn modelId="{7059B967-285A-47C1-B0CF-7DEE7421090C}" type="presParOf" srcId="{FEB8304D-3A2F-4F8C-8E90-A1E888C90C6B}" destId="{D3E92167-BCA8-4113-8695-147AEA89F76A}" srcOrd="1" destOrd="0" presId="urn:microsoft.com/office/officeart/2005/8/layout/orgChart1"/>
    <dgm:cxn modelId="{C36BF045-FF22-4E3E-9E58-81FF8D7DB51D}" type="presParOf" srcId="{2E79EA75-396D-429F-B3D7-0CABFDD96AAD}" destId="{95FCF3B4-BFC6-4DA1-8F4E-350DC8561858}" srcOrd="1" destOrd="0" presId="urn:microsoft.com/office/officeart/2005/8/layout/orgChart1"/>
    <dgm:cxn modelId="{B18B6603-714B-46C6-9978-96D13F1576DA}" type="presParOf" srcId="{2E79EA75-396D-429F-B3D7-0CABFDD96AAD}" destId="{25EC55E5-0E66-42C1-98E3-9AAEF1B137ED}" srcOrd="2" destOrd="0" presId="urn:microsoft.com/office/officeart/2005/8/layout/orgChart1"/>
    <dgm:cxn modelId="{1BF2BF5B-349C-487A-B10C-847D982576A1}" type="presParOf" srcId="{CB260DAC-E023-4D09-A583-EFDEE9097990}" destId="{1E74BAB7-9F8D-4A25-B443-8FFAD8CEDFE1}" srcOrd="6" destOrd="0" presId="urn:microsoft.com/office/officeart/2005/8/layout/orgChart1"/>
    <dgm:cxn modelId="{7F357F73-C6F1-405B-9835-1D96C13941BB}" type="presParOf" srcId="{CB260DAC-E023-4D09-A583-EFDEE9097990}" destId="{EE8E1288-A10B-41EF-85B2-4A2907B05D08}" srcOrd="7" destOrd="0" presId="urn:microsoft.com/office/officeart/2005/8/layout/orgChart1"/>
    <dgm:cxn modelId="{25B1F66D-0AD6-46D8-AC13-70879794E041}" type="presParOf" srcId="{EE8E1288-A10B-41EF-85B2-4A2907B05D08}" destId="{E3D4A38B-2B37-437C-8D03-E4394AC92D57}" srcOrd="0" destOrd="0" presId="urn:microsoft.com/office/officeart/2005/8/layout/orgChart1"/>
    <dgm:cxn modelId="{3A64BB2A-042B-4018-B847-D2A81B7BD463}" type="presParOf" srcId="{E3D4A38B-2B37-437C-8D03-E4394AC92D57}" destId="{70BD596A-B0EE-47F6-8A19-86E0B2981FDD}" srcOrd="0" destOrd="0" presId="urn:microsoft.com/office/officeart/2005/8/layout/orgChart1"/>
    <dgm:cxn modelId="{07931CBF-3F43-446A-BC47-F1F1E3B182DA}" type="presParOf" srcId="{E3D4A38B-2B37-437C-8D03-E4394AC92D57}" destId="{09560544-4A91-4595-91A9-A5840C939DBD}" srcOrd="1" destOrd="0" presId="urn:microsoft.com/office/officeart/2005/8/layout/orgChart1"/>
    <dgm:cxn modelId="{871359DC-D974-48E0-A675-B7DD2BA9D9FD}" type="presParOf" srcId="{EE8E1288-A10B-41EF-85B2-4A2907B05D08}" destId="{F84D4ACD-D5AB-4149-84C0-F0E7576CFA8D}" srcOrd="1" destOrd="0" presId="urn:microsoft.com/office/officeart/2005/8/layout/orgChart1"/>
    <dgm:cxn modelId="{0B79679E-D4A4-4B98-9393-406546CDF683}" type="presParOf" srcId="{EE8E1288-A10B-41EF-85B2-4A2907B05D08}" destId="{4C3363FE-CAF2-477C-8FA2-A8B24675C60F}" srcOrd="2" destOrd="0" presId="urn:microsoft.com/office/officeart/2005/8/layout/orgChart1"/>
    <dgm:cxn modelId="{E134C66C-AF70-4F3F-AEDE-714CD923FC62}" type="presParOf" srcId="{FA038FE3-E1F3-41AC-81C1-B6B8CB75B3FC}" destId="{96C95A99-33B7-4F77-AFBD-751D00844380}" srcOrd="2" destOrd="0" presId="urn:microsoft.com/office/officeart/2005/8/layout/orgChart1"/>
    <dgm:cxn modelId="{3E74E9A0-857B-4D6D-B96B-615D77F28801}" type="presParOf" srcId="{F9484D5E-77FA-4590-9C63-EF8E33FE28D1}" destId="{287B8122-BF04-4DAE-8EBB-B7E478CFE814}" srcOrd="2" destOrd="0" presId="urn:microsoft.com/office/officeart/2005/8/layout/orgChart1"/>
    <dgm:cxn modelId="{C2E690AC-2E75-468A-8DC3-266620D8D88E}" type="presParOf" srcId="{287B8122-BF04-4DAE-8EBB-B7E478CFE814}" destId="{348B23B8-2CEA-46CE-B70B-1070A3098EAD}" srcOrd="0" destOrd="0" presId="urn:microsoft.com/office/officeart/2005/8/layout/orgChart1"/>
    <dgm:cxn modelId="{1B90D923-D553-4077-9CBE-ED5A249DAE6E}" type="presParOf" srcId="{287B8122-BF04-4DAE-8EBB-B7E478CFE814}" destId="{7DAB2F8E-CC86-4DDE-8746-E7BCADB6B8FD}" srcOrd="1" destOrd="0" presId="urn:microsoft.com/office/officeart/2005/8/layout/orgChart1"/>
    <dgm:cxn modelId="{23B1CEE9-BC0F-4EA0-827A-D76FCA8EADA3}" type="presParOf" srcId="{7DAB2F8E-CC86-4DDE-8746-E7BCADB6B8FD}" destId="{31AC2ED1-D70C-47EB-8E4E-C3AA284CC041}" srcOrd="0" destOrd="0" presId="urn:microsoft.com/office/officeart/2005/8/layout/orgChart1"/>
    <dgm:cxn modelId="{87D72B84-3ABC-4663-9297-7EC9ECD26E23}" type="presParOf" srcId="{31AC2ED1-D70C-47EB-8E4E-C3AA284CC041}" destId="{578E1B4D-2AA8-436F-A03D-380D8C8BDBDC}" srcOrd="0" destOrd="0" presId="urn:microsoft.com/office/officeart/2005/8/layout/orgChart1"/>
    <dgm:cxn modelId="{D863423E-9AF6-479B-96B2-3FAE0A292AE4}" type="presParOf" srcId="{31AC2ED1-D70C-47EB-8E4E-C3AA284CC041}" destId="{6CD7E04B-6809-4CD3-9637-75AC28522C17}" srcOrd="1" destOrd="0" presId="urn:microsoft.com/office/officeart/2005/8/layout/orgChart1"/>
    <dgm:cxn modelId="{2094FDB0-85B0-4F2E-A52A-6D4D52E50B23}" type="presParOf" srcId="{7DAB2F8E-CC86-4DDE-8746-E7BCADB6B8FD}" destId="{7AB6EFA4-89C6-4253-A4F7-1A96774C43ED}" srcOrd="1" destOrd="0" presId="urn:microsoft.com/office/officeart/2005/8/layout/orgChart1"/>
    <dgm:cxn modelId="{7D8CCC45-F723-4686-83AB-EA5FD05F27B9}" type="presParOf" srcId="{7DAB2F8E-CC86-4DDE-8746-E7BCADB6B8FD}" destId="{1E662FE6-28C2-4154-AB81-80C113933F32}" srcOrd="2" destOrd="0" presId="urn:microsoft.com/office/officeart/2005/8/layout/orgChart1"/>
  </dgm:cxnLst>
  <dgm:bg>
    <a:solidFill>
      <a:schemeClr val="bg1"/>
    </a:solidFill>
    <a:effectLst>
      <a:outerShdw blurRad="50800" dist="38100" dir="2700000" algn="tl" rotWithShape="0">
        <a:prstClr val="black">
          <a:alpha val="40000"/>
        </a:prstClr>
      </a:outerShdw>
    </a:effectLst>
  </dgm:bg>
  <dgm:whole>
    <a:ln>
      <a:solidFill>
        <a:schemeClr val="tx1"/>
      </a:solidFill>
    </a:ln>
  </dgm:whole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48B23B8-2CEA-46CE-B70B-1070A3098EAD}">
      <dsp:nvSpPr>
        <dsp:cNvPr id="0" name=""/>
        <dsp:cNvSpPr/>
      </dsp:nvSpPr>
      <dsp:spPr>
        <a:xfrm>
          <a:off x="3377253" y="512627"/>
          <a:ext cx="99371" cy="454965"/>
        </a:xfrm>
        <a:custGeom>
          <a:avLst/>
          <a:gdLst/>
          <a:ahLst/>
          <a:cxnLst/>
          <a:rect l="0" t="0" r="0" b="0"/>
          <a:pathLst>
            <a:path>
              <a:moveTo>
                <a:pt x="99371" y="0"/>
              </a:moveTo>
              <a:lnTo>
                <a:pt x="99371" y="454965"/>
              </a:lnTo>
              <a:lnTo>
                <a:pt x="0" y="45496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74BAB7-9F8D-4A25-B443-8FFAD8CEDFE1}">
      <dsp:nvSpPr>
        <dsp:cNvPr id="0" name=""/>
        <dsp:cNvSpPr/>
      </dsp:nvSpPr>
      <dsp:spPr>
        <a:xfrm>
          <a:off x="3476625" y="1935003"/>
          <a:ext cx="99371" cy="116615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6153"/>
              </a:lnTo>
              <a:lnTo>
                <a:pt x="99371" y="1166153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75B0EAC-DD3F-45C6-8B20-E71A3F58A987}">
      <dsp:nvSpPr>
        <dsp:cNvPr id="0" name=""/>
        <dsp:cNvSpPr/>
      </dsp:nvSpPr>
      <dsp:spPr>
        <a:xfrm>
          <a:off x="3377253" y="1935003"/>
          <a:ext cx="99371" cy="1166153"/>
        </a:xfrm>
        <a:custGeom>
          <a:avLst/>
          <a:gdLst/>
          <a:ahLst/>
          <a:cxnLst/>
          <a:rect l="0" t="0" r="0" b="0"/>
          <a:pathLst>
            <a:path>
              <a:moveTo>
                <a:pt x="99371" y="0"/>
              </a:moveTo>
              <a:lnTo>
                <a:pt x="99371" y="1166153"/>
              </a:lnTo>
              <a:lnTo>
                <a:pt x="0" y="1166153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A8CC59-ACAD-42D5-A36B-B85BFDC5DBD0}">
      <dsp:nvSpPr>
        <dsp:cNvPr id="0" name=""/>
        <dsp:cNvSpPr/>
      </dsp:nvSpPr>
      <dsp:spPr>
        <a:xfrm>
          <a:off x="3476625" y="1935003"/>
          <a:ext cx="99371" cy="4549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965"/>
              </a:lnTo>
              <a:lnTo>
                <a:pt x="99371" y="454965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0C2835-3C32-432F-95D4-DC3F9AD32C7A}">
      <dsp:nvSpPr>
        <dsp:cNvPr id="0" name=""/>
        <dsp:cNvSpPr/>
      </dsp:nvSpPr>
      <dsp:spPr>
        <a:xfrm>
          <a:off x="3377253" y="1935003"/>
          <a:ext cx="99371" cy="454965"/>
        </a:xfrm>
        <a:custGeom>
          <a:avLst/>
          <a:gdLst/>
          <a:ahLst/>
          <a:cxnLst/>
          <a:rect l="0" t="0" r="0" b="0"/>
          <a:pathLst>
            <a:path>
              <a:moveTo>
                <a:pt x="99371" y="0"/>
              </a:moveTo>
              <a:lnTo>
                <a:pt x="99371" y="454965"/>
              </a:lnTo>
              <a:lnTo>
                <a:pt x="0" y="454965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7C4AD6-DECE-4F42-B3E7-69D668F5C858}">
      <dsp:nvSpPr>
        <dsp:cNvPr id="0" name=""/>
        <dsp:cNvSpPr/>
      </dsp:nvSpPr>
      <dsp:spPr>
        <a:xfrm>
          <a:off x="3430905" y="512627"/>
          <a:ext cx="91440" cy="90993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09931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C7D75BA-C81E-4998-9002-47B777D3BBEF}">
      <dsp:nvSpPr>
        <dsp:cNvPr id="0" name=""/>
        <dsp:cNvSpPr/>
      </dsp:nvSpPr>
      <dsp:spPr>
        <a:xfrm>
          <a:off x="2529202" y="182"/>
          <a:ext cx="1894845" cy="51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Senior Manager </a:t>
          </a:r>
          <a:br>
            <a:rPr lang="en-US" sz="1700" kern="1200"/>
          </a:br>
          <a:r>
            <a:rPr lang="en-US" sz="1700" kern="1200"/>
            <a:t>Dang Ngoc Bao</a:t>
          </a:r>
        </a:p>
      </dsp:txBody>
      <dsp:txXfrm>
        <a:off x="2529202" y="182"/>
        <a:ext cx="1894845" cy="512444"/>
      </dsp:txXfrm>
    </dsp:sp>
    <dsp:sp modelId="{C782B027-D966-4A0F-8D2D-4C97433194B2}">
      <dsp:nvSpPr>
        <dsp:cNvPr id="0" name=""/>
        <dsp:cNvSpPr/>
      </dsp:nvSpPr>
      <dsp:spPr>
        <a:xfrm>
          <a:off x="2529202" y="1422559"/>
          <a:ext cx="1894845" cy="51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Project Manager </a:t>
          </a:r>
          <a:br>
            <a:rPr lang="en-US" sz="1700" kern="1200"/>
          </a:br>
          <a:r>
            <a:rPr lang="en-US" sz="1700" kern="1200"/>
            <a:t>Vu Ba Huan</a:t>
          </a:r>
        </a:p>
      </dsp:txBody>
      <dsp:txXfrm>
        <a:off x="2529202" y="1422559"/>
        <a:ext cx="1894845" cy="512444"/>
      </dsp:txXfrm>
    </dsp:sp>
    <dsp:sp modelId="{58F49F42-98A7-4F66-9DDC-385330701640}">
      <dsp:nvSpPr>
        <dsp:cNvPr id="0" name=""/>
        <dsp:cNvSpPr/>
      </dsp:nvSpPr>
      <dsp:spPr>
        <a:xfrm>
          <a:off x="1482408" y="2133747"/>
          <a:ext cx="1894845" cy="51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Comtor</a:t>
          </a:r>
        </a:p>
      </dsp:txBody>
      <dsp:txXfrm>
        <a:off x="1482408" y="2133747"/>
        <a:ext cx="1894845" cy="512444"/>
      </dsp:txXfrm>
    </dsp:sp>
    <dsp:sp modelId="{57C12A86-2FDB-4EE2-9F18-C5B7CB95C0CB}">
      <dsp:nvSpPr>
        <dsp:cNvPr id="0" name=""/>
        <dsp:cNvSpPr/>
      </dsp:nvSpPr>
      <dsp:spPr>
        <a:xfrm>
          <a:off x="3575997" y="2133747"/>
          <a:ext cx="1894845" cy="51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Development Team</a:t>
          </a:r>
        </a:p>
      </dsp:txBody>
      <dsp:txXfrm>
        <a:off x="3575997" y="2133747"/>
        <a:ext cx="1894845" cy="512444"/>
      </dsp:txXfrm>
    </dsp:sp>
    <dsp:sp modelId="{14EA14F1-DBD5-4620-A6DE-7C8B4C60D824}">
      <dsp:nvSpPr>
        <dsp:cNvPr id="0" name=""/>
        <dsp:cNvSpPr/>
      </dsp:nvSpPr>
      <dsp:spPr>
        <a:xfrm>
          <a:off x="1482408" y="2844935"/>
          <a:ext cx="1894845" cy="51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Test Team</a:t>
          </a:r>
        </a:p>
      </dsp:txBody>
      <dsp:txXfrm>
        <a:off x="1482408" y="2844935"/>
        <a:ext cx="1894845" cy="512444"/>
      </dsp:txXfrm>
    </dsp:sp>
    <dsp:sp modelId="{70BD596A-B0EE-47F6-8A19-86E0B2981FDD}">
      <dsp:nvSpPr>
        <dsp:cNvPr id="0" name=""/>
        <dsp:cNvSpPr/>
      </dsp:nvSpPr>
      <dsp:spPr>
        <a:xfrm>
          <a:off x="3575997" y="2844935"/>
          <a:ext cx="1894845" cy="51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BA Team</a:t>
          </a:r>
        </a:p>
      </dsp:txBody>
      <dsp:txXfrm>
        <a:off x="3575997" y="2844935"/>
        <a:ext cx="1894845" cy="512444"/>
      </dsp:txXfrm>
    </dsp:sp>
    <dsp:sp modelId="{578E1B4D-2AA8-436F-A03D-380D8C8BDBDC}">
      <dsp:nvSpPr>
        <dsp:cNvPr id="0" name=""/>
        <dsp:cNvSpPr/>
      </dsp:nvSpPr>
      <dsp:spPr>
        <a:xfrm>
          <a:off x="1482408" y="711370"/>
          <a:ext cx="1894845" cy="51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Quality Assurance</a:t>
          </a:r>
        </a:p>
      </dsp:txBody>
      <dsp:txXfrm>
        <a:off x="1482408" y="711370"/>
        <a:ext cx="1894845" cy="51244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95250</xdr:rowOff>
    </xdr:from>
    <xdr:to>
      <xdr:col>1</xdr:col>
      <xdr:colOff>2133600</xdr:colOff>
      <xdr:row>3</xdr:row>
      <xdr:rowOff>76200</xdr:rowOff>
    </xdr:to>
    <xdr:pic>
      <xdr:nvPicPr>
        <xdr:cNvPr id="2" name="Picture 2" descr="VSII_Logo_60x265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0"/>
          <a:ext cx="22479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38099</xdr:colOff>
      <xdr:row>19</xdr:row>
      <xdr:rowOff>109536</xdr:rowOff>
    </xdr:from>
    <xdr:to>
      <xdr:col>6</xdr:col>
      <xdr:colOff>247650</xdr:colOff>
      <xdr:row>40</xdr:row>
      <xdr:rowOff>66674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104775</xdr:rowOff>
    </xdr:from>
    <xdr:to>
      <xdr:col>2</xdr:col>
      <xdr:colOff>1362075</xdr:colOff>
      <xdr:row>3</xdr:row>
      <xdr:rowOff>85725</xdr:rowOff>
    </xdr:to>
    <xdr:pic>
      <xdr:nvPicPr>
        <xdr:cNvPr id="3" name="Picture 2" descr="VSII_Logo_60x265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04775"/>
          <a:ext cx="22479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104775</xdr:rowOff>
    </xdr:from>
    <xdr:to>
      <xdr:col>3</xdr:col>
      <xdr:colOff>190500</xdr:colOff>
      <xdr:row>3</xdr:row>
      <xdr:rowOff>85725</xdr:rowOff>
    </xdr:to>
    <xdr:pic>
      <xdr:nvPicPr>
        <xdr:cNvPr id="5" name="Picture 2" descr="VSII_Logo_60x265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04775"/>
          <a:ext cx="22479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131"/>
  <sheetViews>
    <sheetView workbookViewId="0">
      <selection activeCell="I12" sqref="I12"/>
    </sheetView>
  </sheetViews>
  <sheetFormatPr defaultColWidth="8" defaultRowHeight="12.75"/>
  <cols>
    <col min="1" max="1" width="3" style="32" customWidth="1"/>
    <col min="2" max="2" width="31.875" style="32" customWidth="1"/>
    <col min="3" max="3" width="19.125" style="32" customWidth="1"/>
    <col min="4" max="4" width="12.25" style="32" customWidth="1"/>
    <col min="5" max="5" width="17.25" style="32" customWidth="1"/>
    <col min="6" max="16384" width="8" style="32"/>
  </cols>
  <sheetData>
    <row r="1" spans="2:5" s="63" customFormat="1"/>
    <row r="2" spans="2:5" s="63" customFormat="1"/>
    <row r="3" spans="2:5" s="63" customFormat="1"/>
    <row r="4" spans="2:5" s="63" customFormat="1"/>
    <row r="5" spans="2:5">
      <c r="B5" s="33"/>
    </row>
    <row r="6" spans="2:5" ht="18">
      <c r="B6" s="31" t="s">
        <v>17</v>
      </c>
      <c r="C6" s="88" t="s">
        <v>117</v>
      </c>
      <c r="D6" s="89"/>
      <c r="E6" s="89"/>
    </row>
    <row r="7" spans="2:5">
      <c r="B7" s="32" t="s">
        <v>18</v>
      </c>
      <c r="C7" s="34" t="s">
        <v>73</v>
      </c>
      <c r="D7" s="32" t="s">
        <v>19</v>
      </c>
      <c r="E7" s="78">
        <v>42642</v>
      </c>
    </row>
    <row r="8" spans="2:5">
      <c r="B8" s="32" t="s">
        <v>20</v>
      </c>
      <c r="C8" s="35" t="s">
        <v>119</v>
      </c>
      <c r="D8" s="32" t="s">
        <v>47</v>
      </c>
      <c r="E8" s="35" t="s">
        <v>120</v>
      </c>
    </row>
    <row r="9" spans="2:5">
      <c r="B9" s="32" t="s">
        <v>21</v>
      </c>
      <c r="C9" s="35" t="s">
        <v>118</v>
      </c>
    </row>
    <row r="10" spans="2:5">
      <c r="B10" s="33"/>
    </row>
    <row r="11" spans="2:5" s="37" customFormat="1" ht="15">
      <c r="B11" s="36" t="s">
        <v>22</v>
      </c>
    </row>
    <row r="12" spans="2:5">
      <c r="B12" s="38"/>
    </row>
    <row r="13" spans="2:5">
      <c r="B13" s="38" t="s">
        <v>41</v>
      </c>
      <c r="C13" s="39"/>
    </row>
    <row r="14" spans="2:5">
      <c r="B14" s="32" t="s">
        <v>43</v>
      </c>
      <c r="C14" s="39">
        <f>WBS!N53</f>
        <v>240.80267558528422</v>
      </c>
    </row>
    <row r="15" spans="2:5">
      <c r="B15" s="32" t="s">
        <v>42</v>
      </c>
      <c r="C15" s="39">
        <f>C14/20/8</f>
        <v>1.5050167224080264</v>
      </c>
    </row>
    <row r="16" spans="2:5" ht="12.75" customHeight="1">
      <c r="B16" s="32" t="s">
        <v>4</v>
      </c>
      <c r="C16" s="64"/>
    </row>
    <row r="17" spans="2:3">
      <c r="B17" s="65" t="s">
        <v>44</v>
      </c>
      <c r="C17" s="66">
        <f>C15*C16</f>
        <v>0</v>
      </c>
    </row>
    <row r="18" spans="2:3">
      <c r="B18" s="38"/>
      <c r="C18" s="39"/>
    </row>
    <row r="19" spans="2:3" s="38" customFormat="1">
      <c r="B19" s="38" t="s">
        <v>40</v>
      </c>
    </row>
    <row r="20" spans="2:3" s="38" customFormat="1"/>
    <row r="21" spans="2:3" s="38" customFormat="1"/>
    <row r="22" spans="2:3" s="38" customFormat="1"/>
    <row r="23" spans="2:3" s="38" customFormat="1"/>
    <row r="24" spans="2:3" s="38" customFormat="1"/>
    <row r="25" spans="2:3" s="38" customFormat="1"/>
    <row r="26" spans="2:3" s="38" customFormat="1"/>
    <row r="27" spans="2:3" s="38" customFormat="1"/>
    <row r="28" spans="2:3" s="38" customFormat="1"/>
    <row r="29" spans="2:3" s="38" customFormat="1"/>
    <row r="30" spans="2:3" s="38" customFormat="1"/>
    <row r="31" spans="2:3" s="38" customFormat="1"/>
    <row r="32" spans="2:3" s="38" customFormat="1"/>
    <row r="33" spans="2:5" s="38" customFormat="1"/>
    <row r="34" spans="2:5" s="38" customFormat="1"/>
    <row r="35" spans="2:5" s="38" customFormat="1"/>
    <row r="36" spans="2:5" s="38" customFormat="1"/>
    <row r="37" spans="2:5" s="38" customFormat="1"/>
    <row r="38" spans="2:5" s="38" customFormat="1"/>
    <row r="39" spans="2:5" s="38" customFormat="1"/>
    <row r="40" spans="2:5" s="38" customFormat="1"/>
    <row r="41" spans="2:5" s="38" customFormat="1"/>
    <row r="42" spans="2:5" ht="13.5" customHeight="1">
      <c r="B42" s="36" t="s">
        <v>53</v>
      </c>
      <c r="C42" s="41"/>
      <c r="D42" s="41"/>
      <c r="E42" s="41"/>
    </row>
    <row r="43" spans="2:5" ht="13.5" customHeight="1"/>
    <row r="44" spans="2:5" ht="13.5" customHeight="1">
      <c r="B44" s="32" t="s">
        <v>68</v>
      </c>
      <c r="C44" s="77" t="s">
        <v>56</v>
      </c>
      <c r="D44" s="32" t="s">
        <v>54</v>
      </c>
    </row>
    <row r="45" spans="2:5" ht="13.5" customHeight="1">
      <c r="B45" s="32" t="s">
        <v>69</v>
      </c>
      <c r="C45" s="77" t="e">
        <f>C15/C44</f>
        <v>#VALUE!</v>
      </c>
      <c r="D45" s="32" t="s">
        <v>55</v>
      </c>
    </row>
    <row r="46" spans="2:5" ht="13.5" customHeight="1"/>
    <row r="47" spans="2:5" ht="13.5" customHeight="1">
      <c r="D47" s="84" t="s">
        <v>78</v>
      </c>
      <c r="E47" s="84"/>
    </row>
    <row r="48" spans="2:5" ht="13.5" customHeight="1">
      <c r="B48" s="85" t="s">
        <v>33</v>
      </c>
      <c r="C48" s="85"/>
      <c r="D48" s="86"/>
      <c r="E48" s="86"/>
    </row>
    <row r="49" spans="2:5" ht="13.5" customHeight="1">
      <c r="B49" s="87" t="s">
        <v>8</v>
      </c>
      <c r="C49" s="85"/>
      <c r="D49" s="86"/>
      <c r="E49" s="86"/>
    </row>
    <row r="50" spans="2:5" ht="13.5" customHeight="1">
      <c r="B50" s="87" t="s">
        <v>71</v>
      </c>
      <c r="C50" s="85"/>
      <c r="D50" s="86"/>
      <c r="E50" s="86"/>
    </row>
    <row r="51" spans="2:5" ht="13.5" customHeight="1">
      <c r="B51" s="85" t="s">
        <v>72</v>
      </c>
      <c r="C51" s="85"/>
      <c r="D51" s="86"/>
      <c r="E51" s="86"/>
    </row>
    <row r="52" spans="2:5" ht="13.5" customHeight="1">
      <c r="B52" s="85" t="s">
        <v>5</v>
      </c>
      <c r="C52" s="85"/>
      <c r="D52" s="86"/>
      <c r="E52" s="86"/>
    </row>
    <row r="53" spans="2:5" ht="13.5" customHeight="1">
      <c r="B53" s="85" t="s">
        <v>6</v>
      </c>
      <c r="C53" s="85"/>
      <c r="D53" s="86"/>
      <c r="E53" s="86"/>
    </row>
    <row r="54" spans="2:5" ht="13.5" customHeight="1">
      <c r="B54" s="85" t="s">
        <v>79</v>
      </c>
      <c r="C54" s="85"/>
      <c r="D54" s="86"/>
      <c r="E54" s="86"/>
    </row>
    <row r="55" spans="2:5" ht="13.5" customHeight="1"/>
    <row r="56" spans="2:5" ht="13.5" customHeight="1">
      <c r="B56" s="36" t="s">
        <v>52</v>
      </c>
      <c r="C56" s="41"/>
      <c r="D56" s="41"/>
      <c r="E56" s="41"/>
    </row>
    <row r="57" spans="2:5" ht="13.5" customHeight="1">
      <c r="B57" s="36"/>
      <c r="C57" s="41"/>
      <c r="D57" s="41"/>
      <c r="E57" s="41"/>
    </row>
    <row r="58" spans="2:5" ht="13.5" customHeight="1">
      <c r="B58" s="38" t="s">
        <v>57</v>
      </c>
      <c r="C58" s="38"/>
      <c r="D58" s="38"/>
      <c r="E58" s="38"/>
    </row>
    <row r="59" spans="2:5" ht="13.5" customHeight="1">
      <c r="B59" s="32" t="s">
        <v>67</v>
      </c>
      <c r="C59" s="38"/>
      <c r="D59" s="38"/>
      <c r="E59" s="38"/>
    </row>
    <row r="60" spans="2:5" ht="13.5" customHeight="1">
      <c r="B60" s="42"/>
      <c r="C60" s="42"/>
      <c r="D60" s="43" t="s">
        <v>74</v>
      </c>
      <c r="E60" s="42"/>
    </row>
    <row r="61" spans="2:5">
      <c r="B61" s="85" t="s">
        <v>58</v>
      </c>
      <c r="C61" s="85"/>
      <c r="D61" s="85"/>
      <c r="E61" s="85"/>
    </row>
    <row r="62" spans="2:5">
      <c r="B62" s="85"/>
      <c r="C62" s="85"/>
      <c r="D62" s="85"/>
      <c r="E62" s="85"/>
    </row>
    <row r="63" spans="2:5">
      <c r="B63" s="85"/>
      <c r="C63" s="85"/>
      <c r="D63" s="85"/>
      <c r="E63" s="85"/>
    </row>
    <row r="64" spans="2:5">
      <c r="B64" s="85"/>
      <c r="C64" s="85"/>
      <c r="D64" s="85"/>
      <c r="E64" s="85"/>
    </row>
    <row r="65" spans="2:5" s="41" customFormat="1" ht="14.25">
      <c r="B65" s="85"/>
      <c r="C65" s="85"/>
      <c r="D65" s="85"/>
      <c r="E65" s="85"/>
    </row>
    <row r="66" spans="2:5" ht="13.5" customHeight="1"/>
    <row r="67" spans="2:5" ht="13.5" customHeight="1">
      <c r="B67" s="38" t="s">
        <v>59</v>
      </c>
      <c r="C67" s="38"/>
      <c r="D67" s="38"/>
      <c r="E67" s="38"/>
    </row>
    <row r="68" spans="2:5" ht="13.5" customHeight="1">
      <c r="B68" s="32" t="s">
        <v>75</v>
      </c>
      <c r="C68" s="38"/>
      <c r="D68" s="38"/>
      <c r="E68" s="38"/>
    </row>
    <row r="69" spans="2:5" ht="13.5" customHeight="1">
      <c r="C69" s="38"/>
      <c r="D69" s="38"/>
      <c r="E69" s="38"/>
    </row>
    <row r="70" spans="2:5" ht="13.5" customHeight="1">
      <c r="B70" s="43" t="s">
        <v>76</v>
      </c>
      <c r="C70" s="38"/>
      <c r="D70" s="38"/>
      <c r="E70" s="38"/>
    </row>
    <row r="71" spans="2:5">
      <c r="B71" s="85" t="s">
        <v>58</v>
      </c>
      <c r="C71" s="85"/>
      <c r="D71" s="85"/>
      <c r="E71" s="85"/>
    </row>
    <row r="72" spans="2:5">
      <c r="B72" s="85"/>
      <c r="C72" s="85"/>
      <c r="D72" s="85"/>
      <c r="E72" s="85"/>
    </row>
    <row r="73" spans="2:5">
      <c r="B73" s="85"/>
      <c r="C73" s="85"/>
      <c r="D73" s="85"/>
      <c r="E73" s="85"/>
    </row>
    <row r="74" spans="2:5">
      <c r="B74" s="85"/>
      <c r="C74" s="85"/>
      <c r="D74" s="85"/>
      <c r="E74" s="85"/>
    </row>
    <row r="75" spans="2:5" s="41" customFormat="1" ht="14.25">
      <c r="B75" s="85"/>
      <c r="C75" s="85"/>
      <c r="D75" s="85"/>
      <c r="E75" s="85"/>
    </row>
    <row r="76" spans="2:5" ht="13.5" customHeight="1"/>
    <row r="77" spans="2:5" ht="13.5" customHeight="1">
      <c r="B77" s="43" t="s">
        <v>77</v>
      </c>
      <c r="C77" s="38"/>
      <c r="D77" s="38"/>
      <c r="E77" s="38"/>
    </row>
    <row r="78" spans="2:5">
      <c r="B78" s="85" t="s">
        <v>58</v>
      </c>
      <c r="C78" s="85"/>
      <c r="D78" s="85"/>
      <c r="E78" s="85"/>
    </row>
    <row r="79" spans="2:5">
      <c r="B79" s="85"/>
      <c r="C79" s="85"/>
      <c r="D79" s="85"/>
      <c r="E79" s="85"/>
    </row>
    <row r="80" spans="2:5">
      <c r="B80" s="85"/>
      <c r="C80" s="85"/>
      <c r="D80" s="85"/>
      <c r="E80" s="85"/>
    </row>
    <row r="81" spans="2:5">
      <c r="B81" s="85"/>
      <c r="C81" s="85"/>
      <c r="D81" s="85"/>
      <c r="E81" s="85"/>
    </row>
    <row r="82" spans="2:5" s="41" customFormat="1" ht="14.25">
      <c r="B82" s="85"/>
      <c r="C82" s="85"/>
      <c r="D82" s="85"/>
      <c r="E82" s="85"/>
    </row>
    <row r="83" spans="2:5" ht="13.5" customHeight="1"/>
    <row r="84" spans="2:5" ht="13.5" customHeight="1">
      <c r="B84" s="38" t="s">
        <v>61</v>
      </c>
      <c r="C84" s="38"/>
      <c r="D84" s="38"/>
      <c r="E84" s="38"/>
    </row>
    <row r="85" spans="2:5" ht="13.5" customHeight="1">
      <c r="B85" s="32" t="s">
        <v>60</v>
      </c>
      <c r="C85" s="38"/>
      <c r="D85" s="38"/>
      <c r="E85" s="38"/>
    </row>
    <row r="86" spans="2:5">
      <c r="B86" s="85" t="s">
        <v>58</v>
      </c>
      <c r="C86" s="85"/>
      <c r="D86" s="85"/>
      <c r="E86" s="85"/>
    </row>
    <row r="87" spans="2:5">
      <c r="B87" s="85"/>
      <c r="C87" s="85"/>
      <c r="D87" s="85"/>
      <c r="E87" s="85"/>
    </row>
    <row r="88" spans="2:5">
      <c r="B88" s="85"/>
      <c r="C88" s="85"/>
      <c r="D88" s="85"/>
      <c r="E88" s="85"/>
    </row>
    <row r="89" spans="2:5" ht="13.5" customHeight="1"/>
    <row r="90" spans="2:5" ht="13.5" customHeight="1">
      <c r="B90" s="38" t="s">
        <v>62</v>
      </c>
      <c r="C90" s="38"/>
      <c r="D90" s="38"/>
      <c r="E90" s="38"/>
    </row>
    <row r="91" spans="2:5" ht="13.5" customHeight="1">
      <c r="B91" s="32" t="s">
        <v>23</v>
      </c>
    </row>
    <row r="92" spans="2:5" ht="13.5" customHeight="1">
      <c r="B92" s="42" t="s">
        <v>24</v>
      </c>
      <c r="C92" s="42"/>
      <c r="D92" s="43" t="s">
        <v>25</v>
      </c>
      <c r="E92" s="42"/>
    </row>
    <row r="93" spans="2:5">
      <c r="B93" s="85" t="s">
        <v>58</v>
      </c>
      <c r="C93" s="85"/>
      <c r="D93" s="85"/>
      <c r="E93" s="85"/>
    </row>
    <row r="94" spans="2:5">
      <c r="B94" s="85"/>
      <c r="C94" s="85"/>
      <c r="D94" s="85"/>
      <c r="E94" s="85"/>
    </row>
    <row r="95" spans="2:5">
      <c r="B95" s="85"/>
      <c r="C95" s="85"/>
      <c r="D95" s="85"/>
      <c r="E95" s="85"/>
    </row>
    <row r="96" spans="2:5">
      <c r="B96" s="85"/>
      <c r="C96" s="85"/>
      <c r="D96" s="85"/>
      <c r="E96" s="85"/>
    </row>
    <row r="97" spans="2:5" s="41" customFormat="1" ht="14.25">
      <c r="B97" s="85"/>
      <c r="C97" s="85"/>
      <c r="D97" s="85"/>
      <c r="E97" s="85"/>
    </row>
    <row r="98" spans="2:5">
      <c r="B98" s="40"/>
      <c r="C98" s="40"/>
    </row>
    <row r="99" spans="2:5" s="38" customFormat="1" ht="13.5" customHeight="1">
      <c r="B99" s="38" t="s">
        <v>63</v>
      </c>
    </row>
    <row r="100" spans="2:5">
      <c r="B100" s="32" t="s">
        <v>45</v>
      </c>
    </row>
    <row r="101" spans="2:5" s="42" customFormat="1">
      <c r="B101" s="42" t="s">
        <v>24</v>
      </c>
      <c r="D101" s="43" t="s">
        <v>19</v>
      </c>
    </row>
    <row r="102" spans="2:5">
      <c r="B102" s="85" t="s">
        <v>58</v>
      </c>
      <c r="C102" s="85"/>
      <c r="D102" s="90"/>
      <c r="E102" s="90"/>
    </row>
    <row r="103" spans="2:5">
      <c r="B103" s="85"/>
      <c r="C103" s="85"/>
      <c r="D103" s="90"/>
      <c r="E103" s="90"/>
    </row>
    <row r="104" spans="2:5">
      <c r="B104" s="85"/>
      <c r="C104" s="85"/>
      <c r="D104" s="90"/>
      <c r="E104" s="90"/>
    </row>
    <row r="105" spans="2:5">
      <c r="B105" s="85"/>
      <c r="C105" s="85"/>
      <c r="D105" s="90"/>
      <c r="E105" s="90"/>
    </row>
    <row r="106" spans="2:5">
      <c r="B106" s="85"/>
      <c r="C106" s="85"/>
      <c r="D106" s="90"/>
      <c r="E106" s="90"/>
    </row>
    <row r="107" spans="2:5" ht="13.5" customHeight="1">
      <c r="B107" s="40"/>
      <c r="C107" s="40"/>
    </row>
    <row r="108" spans="2:5">
      <c r="B108" s="38" t="s">
        <v>64</v>
      </c>
      <c r="C108" s="38"/>
      <c r="D108" s="38"/>
      <c r="E108" s="38"/>
    </row>
    <row r="109" spans="2:5">
      <c r="B109" s="32" t="s">
        <v>26</v>
      </c>
    </row>
    <row r="110" spans="2:5" s="38" customFormat="1">
      <c r="B110" s="85" t="s">
        <v>58</v>
      </c>
      <c r="C110" s="85"/>
      <c r="D110" s="85"/>
      <c r="E110" s="85"/>
    </row>
    <row r="111" spans="2:5">
      <c r="B111" s="85"/>
      <c r="C111" s="85"/>
      <c r="D111" s="85"/>
      <c r="E111" s="85"/>
    </row>
    <row r="112" spans="2:5" s="42" customFormat="1">
      <c r="B112" s="85"/>
      <c r="C112" s="85"/>
      <c r="D112" s="85"/>
      <c r="E112" s="85"/>
    </row>
    <row r="113" spans="2:5">
      <c r="B113" s="40"/>
      <c r="C113" s="40"/>
    </row>
    <row r="114" spans="2:5">
      <c r="B114" s="32" t="s">
        <v>3</v>
      </c>
      <c r="C114" s="40"/>
    </row>
    <row r="115" spans="2:5">
      <c r="B115" s="32" t="s">
        <v>46</v>
      </c>
      <c r="C115" s="40"/>
    </row>
    <row r="116" spans="2:5">
      <c r="B116" s="40"/>
      <c r="C116" s="40"/>
    </row>
    <row r="117" spans="2:5">
      <c r="B117" s="38" t="s">
        <v>65</v>
      </c>
      <c r="C117" s="38"/>
      <c r="D117" s="38"/>
      <c r="E117" s="38"/>
    </row>
    <row r="118" spans="2:5">
      <c r="B118" s="32" t="s">
        <v>27</v>
      </c>
    </row>
    <row r="119" spans="2:5">
      <c r="B119" s="85" t="s">
        <v>58</v>
      </c>
      <c r="C119" s="85"/>
      <c r="D119" s="85"/>
      <c r="E119" s="85"/>
    </row>
    <row r="120" spans="2:5" s="38" customFormat="1">
      <c r="B120" s="85"/>
      <c r="C120" s="85"/>
      <c r="D120" s="85"/>
      <c r="E120" s="85"/>
    </row>
    <row r="121" spans="2:5">
      <c r="B121" s="85"/>
      <c r="C121" s="85"/>
      <c r="D121" s="85"/>
      <c r="E121" s="85"/>
    </row>
    <row r="122" spans="2:5">
      <c r="B122" s="85"/>
      <c r="C122" s="85"/>
      <c r="D122" s="85"/>
      <c r="E122" s="85"/>
    </row>
    <row r="123" spans="2:5">
      <c r="B123" s="85"/>
      <c r="C123" s="85"/>
      <c r="D123" s="85"/>
      <c r="E123" s="85"/>
    </row>
    <row r="124" spans="2:5">
      <c r="B124" s="40"/>
      <c r="C124" s="40"/>
    </row>
    <row r="125" spans="2:5">
      <c r="B125" s="38" t="s">
        <v>66</v>
      </c>
    </row>
    <row r="126" spans="2:5">
      <c r="B126" s="85" t="s">
        <v>58</v>
      </c>
      <c r="C126" s="85"/>
      <c r="D126" s="85"/>
      <c r="E126" s="85"/>
    </row>
    <row r="127" spans="2:5" s="38" customFormat="1">
      <c r="B127" s="85"/>
      <c r="C127" s="85"/>
      <c r="D127" s="85"/>
      <c r="E127" s="85"/>
    </row>
    <row r="128" spans="2:5">
      <c r="B128" s="85"/>
      <c r="C128" s="85"/>
      <c r="D128" s="85"/>
      <c r="E128" s="85"/>
    </row>
    <row r="129" spans="2:5">
      <c r="B129" s="85"/>
      <c r="C129" s="85"/>
      <c r="D129" s="85"/>
      <c r="E129" s="85"/>
    </row>
    <row r="130" spans="2:5">
      <c r="B130" s="85"/>
      <c r="C130" s="85"/>
      <c r="D130" s="85"/>
      <c r="E130" s="85"/>
    </row>
    <row r="131" spans="2:5">
      <c r="B131" s="40"/>
      <c r="C131" s="40"/>
    </row>
  </sheetData>
  <mergeCells count="72">
    <mergeCell ref="B80:E80"/>
    <mergeCell ref="B81:E81"/>
    <mergeCell ref="B82:E82"/>
    <mergeCell ref="D64:E64"/>
    <mergeCell ref="B65:C65"/>
    <mergeCell ref="D65:E65"/>
    <mergeCell ref="B78:E78"/>
    <mergeCell ref="B79:E79"/>
    <mergeCell ref="B96:C96"/>
    <mergeCell ref="D96:E96"/>
    <mergeCell ref="B97:C97"/>
    <mergeCell ref="D97:E97"/>
    <mergeCell ref="B93:C93"/>
    <mergeCell ref="D93:E93"/>
    <mergeCell ref="B94:C94"/>
    <mergeCell ref="D94:E94"/>
    <mergeCell ref="B95:C95"/>
    <mergeCell ref="D95:E95"/>
    <mergeCell ref="B102:C102"/>
    <mergeCell ref="D102:E102"/>
    <mergeCell ref="B110:E110"/>
    <mergeCell ref="B111:E111"/>
    <mergeCell ref="B112:E112"/>
    <mergeCell ref="B106:C106"/>
    <mergeCell ref="D106:E106"/>
    <mergeCell ref="B103:C103"/>
    <mergeCell ref="B105:C105"/>
    <mergeCell ref="D105:E105"/>
    <mergeCell ref="D103:E103"/>
    <mergeCell ref="B104:C104"/>
    <mergeCell ref="D104:E104"/>
    <mergeCell ref="B129:E129"/>
    <mergeCell ref="B130:E130"/>
    <mergeCell ref="B119:E119"/>
    <mergeCell ref="B120:E120"/>
    <mergeCell ref="B121:E121"/>
    <mergeCell ref="B123:E123"/>
    <mergeCell ref="B126:E126"/>
    <mergeCell ref="B127:E127"/>
    <mergeCell ref="B122:E122"/>
    <mergeCell ref="B128:E128"/>
    <mergeCell ref="C6:E6"/>
    <mergeCell ref="B86:E86"/>
    <mergeCell ref="B87:E87"/>
    <mergeCell ref="B88:E88"/>
    <mergeCell ref="B74:E74"/>
    <mergeCell ref="B75:E75"/>
    <mergeCell ref="B71:E71"/>
    <mergeCell ref="B72:E72"/>
    <mergeCell ref="B73:E73"/>
    <mergeCell ref="B61:C61"/>
    <mergeCell ref="D61:E61"/>
    <mergeCell ref="B62:C62"/>
    <mergeCell ref="D62:E62"/>
    <mergeCell ref="B63:C63"/>
    <mergeCell ref="D63:E63"/>
    <mergeCell ref="B64:C64"/>
    <mergeCell ref="D47:E47"/>
    <mergeCell ref="B52:C52"/>
    <mergeCell ref="B53:C53"/>
    <mergeCell ref="B54:C54"/>
    <mergeCell ref="D52:E52"/>
    <mergeCell ref="D53:E53"/>
    <mergeCell ref="D54:E54"/>
    <mergeCell ref="B48:C48"/>
    <mergeCell ref="D48:E48"/>
    <mergeCell ref="B49:C49"/>
    <mergeCell ref="D49:E49"/>
    <mergeCell ref="B50:C50"/>
    <mergeCell ref="D50:E50"/>
    <mergeCell ref="B51:C51"/>
    <mergeCell ref="D51:E51"/>
  </mergeCells>
  <phoneticPr fontId="1" type="noConversion"/>
  <pageMargins left="0.75" right="0.55000000000000004" top="0.71" bottom="0.72" header="0.5" footer="0.35"/>
  <pageSetup paperSize="9" scale="91" fitToHeight="0" orientation="portrait" r:id="rId1"/>
  <headerFooter alignWithMargins="0">
    <oddFooter>&amp;LVietsoftware International&amp;C&amp;"Arial,Regular"&amp;10Estimation WBS&amp;R&amp;"Arial,Regular"&amp;10&amp;P/&amp;N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80"/>
  <sheetViews>
    <sheetView tabSelected="1" topLeftCell="A7" zoomScale="90" zoomScaleNormal="90" workbookViewId="0">
      <selection activeCell="R24" sqref="R24"/>
    </sheetView>
  </sheetViews>
  <sheetFormatPr defaultColWidth="8" defaultRowHeight="12.75"/>
  <cols>
    <col min="1" max="1" width="4" style="44" customWidth="1"/>
    <col min="2" max="2" width="9.25" style="44" customWidth="1"/>
    <col min="3" max="3" width="21" style="44" customWidth="1"/>
    <col min="4" max="4" width="11.25" style="44" customWidth="1"/>
    <col min="5" max="5" width="7" style="44" customWidth="1"/>
    <col min="6" max="6" width="6.875" style="44" customWidth="1"/>
    <col min="7" max="7" width="7.75" style="44" customWidth="1"/>
    <col min="8" max="8" width="10" style="44" customWidth="1"/>
    <col min="9" max="10" width="9.625" style="44" customWidth="1"/>
    <col min="11" max="11" width="10.25" style="44" customWidth="1"/>
    <col min="12" max="12" width="11" style="44" customWidth="1"/>
    <col min="13" max="13" width="13.75" style="44" customWidth="1"/>
    <col min="14" max="14" width="10.625" style="50" customWidth="1"/>
    <col min="15" max="15" width="16.75" style="50" customWidth="1"/>
    <col min="16" max="16" width="8" style="44"/>
    <col min="17" max="17" width="11.125" style="44" bestFit="1" customWidth="1"/>
    <col min="18" max="16384" width="8" style="44"/>
  </cols>
  <sheetData>
    <row r="1" spans="1:15" s="63" customFormat="1">
      <c r="N1" s="82"/>
    </row>
    <row r="2" spans="1:15" s="63" customFormat="1">
      <c r="N2" s="82"/>
    </row>
    <row r="3" spans="1:15" s="63" customFormat="1">
      <c r="N3" s="82"/>
    </row>
    <row r="4" spans="1:15" s="63" customFormat="1">
      <c r="N4" s="82"/>
    </row>
    <row r="5" spans="1:15" ht="27.75" customHeight="1">
      <c r="A5" s="58" t="s">
        <v>38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83"/>
      <c r="O5" s="56"/>
    </row>
    <row r="6" spans="1:15" ht="12.75" customHeight="1">
      <c r="B6" s="102" t="s">
        <v>0</v>
      </c>
      <c r="C6" s="102" t="s">
        <v>29</v>
      </c>
      <c r="D6" s="102" t="s">
        <v>39</v>
      </c>
      <c r="E6" s="121" t="s">
        <v>86</v>
      </c>
      <c r="F6" s="122"/>
      <c r="G6" s="122"/>
      <c r="H6" s="122"/>
      <c r="I6" s="122"/>
      <c r="J6" s="122"/>
      <c r="K6" s="122"/>
      <c r="L6" s="122"/>
      <c r="M6" s="123"/>
      <c r="N6" s="102" t="s">
        <v>2</v>
      </c>
      <c r="O6" s="102" t="s">
        <v>80</v>
      </c>
    </row>
    <row r="7" spans="1:15" ht="12.75" customHeight="1">
      <c r="B7" s="116"/>
      <c r="C7" s="116"/>
      <c r="D7" s="103"/>
      <c r="E7" s="111" t="s">
        <v>33</v>
      </c>
      <c r="F7" s="111" t="s">
        <v>8</v>
      </c>
      <c r="G7" s="111" t="s">
        <v>71</v>
      </c>
      <c r="H7" s="108" t="s">
        <v>32</v>
      </c>
      <c r="I7" s="109"/>
      <c r="J7" s="110"/>
      <c r="K7" s="111" t="s">
        <v>7</v>
      </c>
      <c r="L7" s="111" t="s">
        <v>28</v>
      </c>
      <c r="M7" s="47"/>
      <c r="N7" s="116"/>
      <c r="O7" s="103"/>
    </row>
    <row r="8" spans="1:15" ht="25.5">
      <c r="B8" s="117"/>
      <c r="C8" s="117"/>
      <c r="D8" s="104"/>
      <c r="E8" s="112"/>
      <c r="F8" s="112"/>
      <c r="G8" s="112"/>
      <c r="H8" s="48" t="s">
        <v>72</v>
      </c>
      <c r="I8" s="48" t="s">
        <v>5</v>
      </c>
      <c r="J8" s="48" t="s">
        <v>6</v>
      </c>
      <c r="K8" s="112"/>
      <c r="L8" s="112"/>
      <c r="M8" s="49" t="s">
        <v>1</v>
      </c>
      <c r="N8" s="117"/>
      <c r="O8" s="104"/>
    </row>
    <row r="9" spans="1:15">
      <c r="B9" s="52"/>
      <c r="C9" s="52" t="s">
        <v>35</v>
      </c>
      <c r="D9" s="52"/>
      <c r="E9" s="70">
        <f t="shared" ref="E9:F9" si="0">SUM(E10,E15,E18,E28,E39,E43)</f>
        <v>11.076923076923077</v>
      </c>
      <c r="F9" s="70">
        <f t="shared" si="0"/>
        <v>11.076923076923077</v>
      </c>
      <c r="G9" s="70">
        <f>SUM(G10,G15,G18,G28,G39,G43)</f>
        <v>144</v>
      </c>
      <c r="H9" s="70">
        <f t="shared" ref="H9:N9" si="1">SUM(H10,H15,H18,H28,H39,H43)</f>
        <v>8.8615384615384603</v>
      </c>
      <c r="I9" s="70">
        <f t="shared" si="1"/>
        <v>8.8615384615384603</v>
      </c>
      <c r="J9" s="70">
        <f t="shared" si="1"/>
        <v>19.938461538461535</v>
      </c>
      <c r="K9" s="70">
        <f t="shared" si="1"/>
        <v>2.2153846153846151</v>
      </c>
      <c r="L9" s="70">
        <f t="shared" si="1"/>
        <v>4.4307692307692301</v>
      </c>
      <c r="M9" s="70">
        <f t="shared" si="1"/>
        <v>11.076923076923077</v>
      </c>
      <c r="N9" s="71">
        <f t="shared" si="1"/>
        <v>221.53846153846149</v>
      </c>
      <c r="O9" s="71"/>
    </row>
    <row r="10" spans="1:15">
      <c r="B10" s="45"/>
      <c r="C10" s="51" t="s">
        <v>8</v>
      </c>
      <c r="D10" s="51"/>
      <c r="E10" s="72">
        <f t="shared" ref="E10:F10" si="2">SUM(E11:E14)</f>
        <v>2.7692307692307696</v>
      </c>
      <c r="F10" s="72">
        <f t="shared" si="2"/>
        <v>2.7692307692307696</v>
      </c>
      <c r="G10" s="72">
        <f>SUM(G11:G14)</f>
        <v>36</v>
      </c>
      <c r="H10" s="72">
        <f t="shared" ref="H10:N10" si="3">SUM(H11:H14)</f>
        <v>2.2153846153846151</v>
      </c>
      <c r="I10" s="72">
        <f t="shared" si="3"/>
        <v>2.2153846153846151</v>
      </c>
      <c r="J10" s="72">
        <f t="shared" si="3"/>
        <v>4.9846153846153838</v>
      </c>
      <c r="K10" s="72">
        <f t="shared" si="3"/>
        <v>0.55384615384615377</v>
      </c>
      <c r="L10" s="72">
        <f t="shared" si="3"/>
        <v>1.1076923076923075</v>
      </c>
      <c r="M10" s="72">
        <f t="shared" si="3"/>
        <v>2.7692307692307696</v>
      </c>
      <c r="N10" s="73">
        <f t="shared" si="3"/>
        <v>55.384615384615373</v>
      </c>
      <c r="O10" s="73"/>
    </row>
    <row r="11" spans="1:15">
      <c r="B11" s="46">
        <v>1</v>
      </c>
      <c r="C11" s="46" t="s">
        <v>84</v>
      </c>
      <c r="D11" s="46" t="s">
        <v>49</v>
      </c>
      <c r="E11" s="74">
        <f>D$63*G11/D$65</f>
        <v>0.61538461538461542</v>
      </c>
      <c r="F11" s="74">
        <f>D$64*G11/D$65</f>
        <v>0.61538461538461542</v>
      </c>
      <c r="G11" s="74">
        <v>8</v>
      </c>
      <c r="H11" s="74">
        <f>D$66*G11/D$65</f>
        <v>0.49230769230769228</v>
      </c>
      <c r="I11" s="74">
        <f>D$67*G11/D$65</f>
        <v>0.49230769230769228</v>
      </c>
      <c r="J11" s="74">
        <f>D$68*G11/D$65</f>
        <v>1.1076923076923075</v>
      </c>
      <c r="K11" s="74">
        <f>D$69*G11/D$65</f>
        <v>0.12307692307692307</v>
      </c>
      <c r="L11" s="74">
        <f>D$70*G11/D$65</f>
        <v>0.24615384615384614</v>
      </c>
      <c r="M11" s="74">
        <f>D$71*G11/D$65</f>
        <v>0.61538461538461542</v>
      </c>
      <c r="N11" s="81">
        <f t="shared" ref="N11:N13" si="4">SUM(E11:M11)</f>
        <v>12.307692307692305</v>
      </c>
      <c r="O11" s="75"/>
    </row>
    <row r="12" spans="1:15">
      <c r="B12" s="46">
        <v>2</v>
      </c>
      <c r="C12" s="46" t="s">
        <v>85</v>
      </c>
      <c r="D12" s="46" t="s">
        <v>49</v>
      </c>
      <c r="E12" s="74">
        <f>D$63*G12/D$65</f>
        <v>1.2307692307692308</v>
      </c>
      <c r="F12" s="74">
        <f>D$64*G12/D$65</f>
        <v>1.2307692307692308</v>
      </c>
      <c r="G12" s="74">
        <v>16</v>
      </c>
      <c r="H12" s="74">
        <f>D$66*G12/D$65</f>
        <v>0.98461538461538456</v>
      </c>
      <c r="I12" s="74">
        <f>D$67*G12/D$65</f>
        <v>0.98461538461538456</v>
      </c>
      <c r="J12" s="74">
        <f>D$68*G12/D$65</f>
        <v>2.2153846153846151</v>
      </c>
      <c r="K12" s="74">
        <f>D$69*G12/D$65</f>
        <v>0.24615384615384614</v>
      </c>
      <c r="L12" s="74">
        <f>D$70*G12/D$65</f>
        <v>0.49230769230769228</v>
      </c>
      <c r="M12" s="74">
        <f>D$71*G12/D$65</f>
        <v>1.2307692307692308</v>
      </c>
      <c r="N12" s="81">
        <f t="shared" si="4"/>
        <v>24.61538461538461</v>
      </c>
      <c r="O12" s="75"/>
    </row>
    <row r="13" spans="1:15">
      <c r="B13" s="46">
        <v>3</v>
      </c>
      <c r="C13" s="46" t="s">
        <v>87</v>
      </c>
      <c r="D13" s="46" t="s">
        <v>48</v>
      </c>
      <c r="E13" s="74">
        <f>D$63*G13/D$65</f>
        <v>0.30769230769230771</v>
      </c>
      <c r="F13" s="74">
        <f>D$64*G13/D$65</f>
        <v>0.30769230769230771</v>
      </c>
      <c r="G13" s="74">
        <v>4</v>
      </c>
      <c r="H13" s="74">
        <f>D$66*G13/D$65</f>
        <v>0.24615384615384614</v>
      </c>
      <c r="I13" s="74">
        <f>D$67*G13/D$65</f>
        <v>0.24615384615384614</v>
      </c>
      <c r="J13" s="74">
        <f>D$68*G13/D$65</f>
        <v>0.55384615384615377</v>
      </c>
      <c r="K13" s="74">
        <f>D$69*G13/D$65</f>
        <v>6.1538461538461535E-2</v>
      </c>
      <c r="L13" s="74">
        <f>D$70*G13/D$65</f>
        <v>0.12307692307692307</v>
      </c>
      <c r="M13" s="74">
        <f>D$71*G13/D$65</f>
        <v>0.30769230769230771</v>
      </c>
      <c r="N13" s="81">
        <f t="shared" si="4"/>
        <v>6.1538461538461524</v>
      </c>
      <c r="O13" s="75"/>
    </row>
    <row r="14" spans="1:15">
      <c r="B14" s="46">
        <v>4</v>
      </c>
      <c r="C14" s="46" t="s">
        <v>89</v>
      </c>
      <c r="D14" s="46" t="s">
        <v>49</v>
      </c>
      <c r="E14" s="74">
        <f>D$63*G14/D$65</f>
        <v>0.61538461538461542</v>
      </c>
      <c r="F14" s="74">
        <f>D$64*G14/D$65</f>
        <v>0.61538461538461542</v>
      </c>
      <c r="G14" s="74">
        <v>8</v>
      </c>
      <c r="H14" s="74">
        <f>D$66*G14/D$65</f>
        <v>0.49230769230769228</v>
      </c>
      <c r="I14" s="74">
        <f>D$67*G14/D$65</f>
        <v>0.49230769230769228</v>
      </c>
      <c r="J14" s="74">
        <f>D$68*G14/D$65</f>
        <v>1.1076923076923075</v>
      </c>
      <c r="K14" s="74">
        <f>D$69*G14/D$65</f>
        <v>0.12307692307692307</v>
      </c>
      <c r="L14" s="74">
        <f>D$70*G14/D$65</f>
        <v>0.24615384615384614</v>
      </c>
      <c r="M14" s="74">
        <f>D$71*G14/D$65</f>
        <v>0.61538461538461542</v>
      </c>
      <c r="N14" s="81">
        <f t="shared" ref="N14" si="5">SUM(E14:M14)</f>
        <v>12.307692307692305</v>
      </c>
      <c r="O14" s="75"/>
    </row>
    <row r="15" spans="1:15">
      <c r="B15" s="45"/>
      <c r="C15" s="51" t="s">
        <v>83</v>
      </c>
      <c r="D15" s="51"/>
      <c r="E15" s="72">
        <f t="shared" ref="E15:F15" si="6">SUM(E16:E17)</f>
        <v>0.76923076923076927</v>
      </c>
      <c r="F15" s="72">
        <f t="shared" si="6"/>
        <v>0.76923076923076927</v>
      </c>
      <c r="G15" s="72">
        <f>SUM(G16:G17)</f>
        <v>10</v>
      </c>
      <c r="H15" s="72">
        <f t="shared" ref="H15:N15" si="7">SUM(H16:H17)</f>
        <v>0.61538461538461531</v>
      </c>
      <c r="I15" s="72">
        <f t="shared" si="7"/>
        <v>0.61538461538461531</v>
      </c>
      <c r="J15" s="72">
        <f t="shared" si="7"/>
        <v>1.3846153846153844</v>
      </c>
      <c r="K15" s="72">
        <f t="shared" si="7"/>
        <v>0.15384615384615383</v>
      </c>
      <c r="L15" s="72">
        <f t="shared" si="7"/>
        <v>0.30769230769230765</v>
      </c>
      <c r="M15" s="72">
        <f t="shared" si="7"/>
        <v>0.76923076923076927</v>
      </c>
      <c r="N15" s="73">
        <f t="shared" si="7"/>
        <v>15.384615384615381</v>
      </c>
      <c r="O15" s="80"/>
    </row>
    <row r="16" spans="1:15">
      <c r="B16" s="46">
        <v>5</v>
      </c>
      <c r="C16" s="46" t="s">
        <v>88</v>
      </c>
      <c r="D16" s="46" t="s">
        <v>49</v>
      </c>
      <c r="E16" s="74">
        <f>D$63*G16/D$65</f>
        <v>0.61538461538461542</v>
      </c>
      <c r="F16" s="74">
        <f>D$64*G16/D$65</f>
        <v>0.61538461538461542</v>
      </c>
      <c r="G16" s="74">
        <v>8</v>
      </c>
      <c r="H16" s="74">
        <f>D$66*G16/D$65</f>
        <v>0.49230769230769228</v>
      </c>
      <c r="I16" s="74">
        <f>D$67*G16/D$65</f>
        <v>0.49230769230769228</v>
      </c>
      <c r="J16" s="74">
        <f>D$68*G16/D$65</f>
        <v>1.1076923076923075</v>
      </c>
      <c r="K16" s="74">
        <f>D$69*G16/D$65</f>
        <v>0.12307692307692307</v>
      </c>
      <c r="L16" s="74">
        <f>D$70*G16/D$65</f>
        <v>0.24615384615384614</v>
      </c>
      <c r="M16" s="74">
        <f>D$71*G16/D$65</f>
        <v>0.61538461538461542</v>
      </c>
      <c r="N16" s="81">
        <f t="shared" ref="N16:N19" si="8">SUM(E16:M16)</f>
        <v>12.307692307692305</v>
      </c>
      <c r="O16" s="75"/>
    </row>
    <row r="17" spans="2:15">
      <c r="B17" s="46">
        <v>6</v>
      </c>
      <c r="C17" s="46" t="s">
        <v>90</v>
      </c>
      <c r="D17" s="46" t="s">
        <v>49</v>
      </c>
      <c r="E17" s="74">
        <f>D$63*G17/D$65</f>
        <v>0.15384615384615385</v>
      </c>
      <c r="F17" s="74">
        <f>D$64*G17/D$65</f>
        <v>0.15384615384615385</v>
      </c>
      <c r="G17" s="74">
        <v>2</v>
      </c>
      <c r="H17" s="74">
        <f>D$66*G17/D$65</f>
        <v>0.12307692307692307</v>
      </c>
      <c r="I17" s="74">
        <f>D$67*G17/D$65</f>
        <v>0.12307692307692307</v>
      </c>
      <c r="J17" s="74">
        <f>D$68*G17/D$65</f>
        <v>0.27692307692307688</v>
      </c>
      <c r="K17" s="74">
        <f>D$69*G17/D$65</f>
        <v>3.0769230769230767E-2</v>
      </c>
      <c r="L17" s="74">
        <f>D$70*G17/D$65</f>
        <v>6.1538461538461535E-2</v>
      </c>
      <c r="M17" s="74">
        <f>D$71*G17/D$65</f>
        <v>0.15384615384615385</v>
      </c>
      <c r="N17" s="81">
        <f t="shared" si="8"/>
        <v>3.0769230769230762</v>
      </c>
      <c r="O17" s="75"/>
    </row>
    <row r="18" spans="2:15">
      <c r="B18" s="45"/>
      <c r="C18" s="51" t="s">
        <v>81</v>
      </c>
      <c r="D18" s="51"/>
      <c r="E18" s="72">
        <f t="shared" ref="E18:F18" si="9">SUM(E19:E27)</f>
        <v>4.1538461538461533</v>
      </c>
      <c r="F18" s="72">
        <f t="shared" si="9"/>
        <v>4.1538461538461533</v>
      </c>
      <c r="G18" s="72">
        <f>SUM(G19:G27)</f>
        <v>54</v>
      </c>
      <c r="H18" s="72">
        <f t="shared" ref="H18:N18" si="10">SUM(H19:H27)</f>
        <v>3.3230769230769228</v>
      </c>
      <c r="I18" s="72">
        <f t="shared" si="10"/>
        <v>3.3230769230769228</v>
      </c>
      <c r="J18" s="72">
        <f t="shared" si="10"/>
        <v>7.4769230769230761</v>
      </c>
      <c r="K18" s="72">
        <f t="shared" si="10"/>
        <v>0.8307692307692307</v>
      </c>
      <c r="L18" s="72">
        <f t="shared" si="10"/>
        <v>1.6615384615384614</v>
      </c>
      <c r="M18" s="72">
        <f t="shared" si="10"/>
        <v>4.1538461538461533</v>
      </c>
      <c r="N18" s="73">
        <f t="shared" si="10"/>
        <v>83.076923076923038</v>
      </c>
      <c r="O18" s="73"/>
    </row>
    <row r="19" spans="2:15">
      <c r="B19" s="46">
        <v>7</v>
      </c>
      <c r="C19" s="46" t="s">
        <v>111</v>
      </c>
      <c r="D19" s="46" t="s">
        <v>49</v>
      </c>
      <c r="E19" s="74">
        <f>D$63*G19/D$65</f>
        <v>0.92307692307692313</v>
      </c>
      <c r="F19" s="74">
        <f>D$64*G19/D$65</f>
        <v>0.92307692307692313</v>
      </c>
      <c r="G19" s="74">
        <v>12</v>
      </c>
      <c r="H19" s="74">
        <f>D$66*G19/D$65</f>
        <v>0.73846153846153839</v>
      </c>
      <c r="I19" s="74">
        <f>D$67*G19/D$65</f>
        <v>0.73846153846153839</v>
      </c>
      <c r="J19" s="74">
        <f>D$68*G19/D$65</f>
        <v>1.6615384615384616</v>
      </c>
      <c r="K19" s="74">
        <f>D$69*G19/D$65</f>
        <v>0.1846153846153846</v>
      </c>
      <c r="L19" s="74">
        <f>D$70*G19/D$65</f>
        <v>0.3692307692307692</v>
      </c>
      <c r="M19" s="74">
        <f>D$71*G19/D$65</f>
        <v>0.92307692307692313</v>
      </c>
      <c r="N19" s="81">
        <f t="shared" si="8"/>
        <v>18.46153846153846</v>
      </c>
      <c r="O19" s="75"/>
    </row>
    <row r="20" spans="2:15">
      <c r="B20" s="46">
        <v>8</v>
      </c>
      <c r="C20" s="46" t="s">
        <v>91</v>
      </c>
      <c r="D20" s="46" t="s">
        <v>49</v>
      </c>
      <c r="E20" s="74">
        <f>D$63*G20/D$65</f>
        <v>0.61538461538461542</v>
      </c>
      <c r="F20" s="74">
        <f>D$64*G20/D$65</f>
        <v>0.61538461538461542</v>
      </c>
      <c r="G20" s="74">
        <v>8</v>
      </c>
      <c r="H20" s="74">
        <f>D$66*G20/D$65</f>
        <v>0.49230769230769228</v>
      </c>
      <c r="I20" s="74">
        <f>D$67*G20/D$65</f>
        <v>0.49230769230769228</v>
      </c>
      <c r="J20" s="74">
        <f>D$68*G20/D$65</f>
        <v>1.1076923076923075</v>
      </c>
      <c r="K20" s="74">
        <f>D$69*G20/D$65</f>
        <v>0.12307692307692307</v>
      </c>
      <c r="L20" s="74">
        <f>D$70*G20/D$65</f>
        <v>0.24615384615384614</v>
      </c>
      <c r="M20" s="74">
        <f>D$71*G20/D$65</f>
        <v>0.61538461538461542</v>
      </c>
      <c r="N20" s="81">
        <f t="shared" ref="N20:N22" si="11">SUM(E20:M20)</f>
        <v>12.307692307692305</v>
      </c>
      <c r="O20" s="75"/>
    </row>
    <row r="21" spans="2:15">
      <c r="B21" s="46">
        <v>9</v>
      </c>
      <c r="C21" s="46" t="s">
        <v>115</v>
      </c>
      <c r="D21" s="46" t="s">
        <v>49</v>
      </c>
      <c r="E21" s="74">
        <f>D$63*G21/D$65</f>
        <v>0.92307692307692313</v>
      </c>
      <c r="F21" s="74">
        <f>D$64*G21/D$65</f>
        <v>0.92307692307692313</v>
      </c>
      <c r="G21" s="74">
        <v>12</v>
      </c>
      <c r="H21" s="74">
        <f>D$66*G21/D$65</f>
        <v>0.73846153846153839</v>
      </c>
      <c r="I21" s="74">
        <f>D$67*G21/D$65</f>
        <v>0.73846153846153839</v>
      </c>
      <c r="J21" s="74">
        <f>D$68*G21/D$65</f>
        <v>1.6615384615384616</v>
      </c>
      <c r="K21" s="74">
        <f>D$69*G21/D$65</f>
        <v>0.1846153846153846</v>
      </c>
      <c r="L21" s="74">
        <f>D$70*G21/D$65</f>
        <v>0.3692307692307692</v>
      </c>
      <c r="M21" s="74">
        <f>D$71*G21/D$65</f>
        <v>0.92307692307692313</v>
      </c>
      <c r="N21" s="81">
        <f t="shared" si="11"/>
        <v>18.46153846153846</v>
      </c>
      <c r="O21" s="75"/>
    </row>
    <row r="22" spans="2:15">
      <c r="B22" s="46">
        <v>10</v>
      </c>
      <c r="C22" s="46" t="s">
        <v>92</v>
      </c>
      <c r="D22" s="46" t="s">
        <v>49</v>
      </c>
      <c r="E22" s="74">
        <f>D$63*G22/D$65</f>
        <v>0.15384615384615385</v>
      </c>
      <c r="F22" s="74">
        <f>D$64*G22/D$65</f>
        <v>0.15384615384615385</v>
      </c>
      <c r="G22" s="74">
        <v>2</v>
      </c>
      <c r="H22" s="74">
        <f>D$66*G22/D$65</f>
        <v>0.12307692307692307</v>
      </c>
      <c r="I22" s="74">
        <f>D$67*G22/D$65</f>
        <v>0.12307692307692307</v>
      </c>
      <c r="J22" s="74">
        <f>D$68*G22/D$65</f>
        <v>0.27692307692307688</v>
      </c>
      <c r="K22" s="74">
        <f>D$69*G22/D$65</f>
        <v>3.0769230769230767E-2</v>
      </c>
      <c r="L22" s="74">
        <f>D$70*G22/D$65</f>
        <v>6.1538461538461535E-2</v>
      </c>
      <c r="M22" s="74">
        <f>D$71*G22/D$65</f>
        <v>0.15384615384615385</v>
      </c>
      <c r="N22" s="81">
        <f t="shared" si="11"/>
        <v>3.0769230769230762</v>
      </c>
      <c r="O22" s="75"/>
    </row>
    <row r="23" spans="2:15">
      <c r="B23" s="46">
        <v>11</v>
      </c>
      <c r="C23" s="46" t="s">
        <v>94</v>
      </c>
      <c r="D23" s="46" t="s">
        <v>48</v>
      </c>
      <c r="E23" s="74">
        <f>D$63*G23/D$65</f>
        <v>0.30769230769230771</v>
      </c>
      <c r="F23" s="74">
        <f>D$64*G23/D$65</f>
        <v>0.30769230769230771</v>
      </c>
      <c r="G23" s="74">
        <v>4</v>
      </c>
      <c r="H23" s="74">
        <f>D$66*G23/D$65</f>
        <v>0.24615384615384614</v>
      </c>
      <c r="I23" s="74">
        <f>D$67*G23/D$65</f>
        <v>0.24615384615384614</v>
      </c>
      <c r="J23" s="74">
        <f>D$68*G23/D$65</f>
        <v>0.55384615384615377</v>
      </c>
      <c r="K23" s="74">
        <f>D$69*G23/D$65</f>
        <v>6.1538461538461535E-2</v>
      </c>
      <c r="L23" s="74">
        <f>D$70*G23/D$65</f>
        <v>0.12307692307692307</v>
      </c>
      <c r="M23" s="74">
        <f>D$71*G23/D$65</f>
        <v>0.30769230769230771</v>
      </c>
      <c r="N23" s="81">
        <f t="shared" ref="N23:N27" si="12">SUM(E23:M23)</f>
        <v>6.1538461538461524</v>
      </c>
      <c r="O23" s="75"/>
    </row>
    <row r="24" spans="2:15">
      <c r="B24" s="46">
        <v>12</v>
      </c>
      <c r="C24" s="46" t="s">
        <v>93</v>
      </c>
      <c r="D24" s="46" t="s">
        <v>49</v>
      </c>
      <c r="E24" s="74">
        <f>D$63*G24/D$65</f>
        <v>0.30769230769230771</v>
      </c>
      <c r="F24" s="74">
        <f>D$64*G24/D$65</f>
        <v>0.30769230769230771</v>
      </c>
      <c r="G24" s="74">
        <v>4</v>
      </c>
      <c r="H24" s="74">
        <f>D$66*G24/D$65</f>
        <v>0.24615384615384614</v>
      </c>
      <c r="I24" s="74">
        <f>D$67*G24/D$65</f>
        <v>0.24615384615384614</v>
      </c>
      <c r="J24" s="74">
        <f>D$68*G24/D$65</f>
        <v>0.55384615384615377</v>
      </c>
      <c r="K24" s="74">
        <f>D$69*G24/D$65</f>
        <v>6.1538461538461535E-2</v>
      </c>
      <c r="L24" s="74">
        <f>D$70*G24/D$65</f>
        <v>0.12307692307692307</v>
      </c>
      <c r="M24" s="74">
        <f>D$71*G24/D$65</f>
        <v>0.30769230769230771</v>
      </c>
      <c r="N24" s="81">
        <f t="shared" si="12"/>
        <v>6.1538461538461524</v>
      </c>
      <c r="O24" s="75"/>
    </row>
    <row r="25" spans="2:15">
      <c r="B25" s="46">
        <v>13</v>
      </c>
      <c r="C25" s="46" t="s">
        <v>95</v>
      </c>
      <c r="D25" s="46" t="s">
        <v>49</v>
      </c>
      <c r="E25" s="74">
        <f>D$63*G25/D$65</f>
        <v>0.30769230769230771</v>
      </c>
      <c r="F25" s="74">
        <f>D$64*G25/D$65</f>
        <v>0.30769230769230771</v>
      </c>
      <c r="G25" s="74">
        <v>4</v>
      </c>
      <c r="H25" s="74">
        <f>D$66*G25/D$65</f>
        <v>0.24615384615384614</v>
      </c>
      <c r="I25" s="74">
        <f>D$67*G25/D$65</f>
        <v>0.24615384615384614</v>
      </c>
      <c r="J25" s="74">
        <f>D$68*G25/D$65</f>
        <v>0.55384615384615377</v>
      </c>
      <c r="K25" s="74">
        <f>D$69*G25/D$65</f>
        <v>6.1538461538461535E-2</v>
      </c>
      <c r="L25" s="74">
        <f>D$70*G25/D$65</f>
        <v>0.12307692307692307</v>
      </c>
      <c r="M25" s="74">
        <f>D$71*G25/D$65</f>
        <v>0.30769230769230771</v>
      </c>
      <c r="N25" s="81">
        <f t="shared" ref="N25:N26" si="13">SUM(E25:M25)</f>
        <v>6.1538461538461524</v>
      </c>
      <c r="O25" s="75"/>
    </row>
    <row r="26" spans="2:15">
      <c r="B26" s="46">
        <v>14</v>
      </c>
      <c r="C26" s="46" t="s">
        <v>116</v>
      </c>
      <c r="D26" s="46" t="s">
        <v>49</v>
      </c>
      <c r="E26" s="74">
        <f>D$63*G26/D$65</f>
        <v>0.30769230769230771</v>
      </c>
      <c r="F26" s="74">
        <f>D$64*G26/D$65</f>
        <v>0.30769230769230771</v>
      </c>
      <c r="G26" s="74">
        <v>4</v>
      </c>
      <c r="H26" s="74">
        <f>D$66*G26/D$65</f>
        <v>0.24615384615384614</v>
      </c>
      <c r="I26" s="74">
        <f>D$67*G26/D$65</f>
        <v>0.24615384615384614</v>
      </c>
      <c r="J26" s="74">
        <f>D$68*G26/D$65</f>
        <v>0.55384615384615377</v>
      </c>
      <c r="K26" s="74">
        <f>D$69*G26/D$65</f>
        <v>6.1538461538461535E-2</v>
      </c>
      <c r="L26" s="74">
        <f>D$70*G26/D$65</f>
        <v>0.12307692307692307</v>
      </c>
      <c r="M26" s="74">
        <f>D$71*G26/D$65</f>
        <v>0.30769230769230771</v>
      </c>
      <c r="N26" s="81">
        <f t="shared" si="13"/>
        <v>6.1538461538461524</v>
      </c>
      <c r="O26" s="75"/>
    </row>
    <row r="27" spans="2:15" ht="25.5">
      <c r="B27" s="46">
        <v>15</v>
      </c>
      <c r="C27" s="46" t="s">
        <v>123</v>
      </c>
      <c r="D27" s="46" t="s">
        <v>49</v>
      </c>
      <c r="E27" s="74">
        <f>D$63*G27/D$65</f>
        <v>0.30769230769230771</v>
      </c>
      <c r="F27" s="74">
        <f>D$64*G27/D$65</f>
        <v>0.30769230769230771</v>
      </c>
      <c r="G27" s="74">
        <v>4</v>
      </c>
      <c r="H27" s="74">
        <f>D$66*G27/D$65</f>
        <v>0.24615384615384614</v>
      </c>
      <c r="I27" s="74">
        <f>D$67*G27/D$65</f>
        <v>0.24615384615384614</v>
      </c>
      <c r="J27" s="74">
        <f>D$68*G27/D$65</f>
        <v>0.55384615384615377</v>
      </c>
      <c r="K27" s="74">
        <f>D$69*G27/D$65</f>
        <v>6.1538461538461535E-2</v>
      </c>
      <c r="L27" s="74">
        <f>D$70*G27/D$65</f>
        <v>0.12307692307692307</v>
      </c>
      <c r="M27" s="74">
        <f>D$71*G27/D$65</f>
        <v>0.30769230769230771</v>
      </c>
      <c r="N27" s="81">
        <f t="shared" si="12"/>
        <v>6.1538461538461524</v>
      </c>
      <c r="O27" s="75"/>
    </row>
    <row r="28" spans="2:15">
      <c r="B28" s="45"/>
      <c r="C28" s="51" t="s">
        <v>82</v>
      </c>
      <c r="D28" s="51"/>
      <c r="E28" s="72">
        <f t="shared" ref="E28:F28" si="14">SUM(E29:E37)</f>
        <v>1.8461538461538463</v>
      </c>
      <c r="F28" s="72">
        <f t="shared" si="14"/>
        <v>1.8461538461538463</v>
      </c>
      <c r="G28" s="72">
        <f>SUM(G29:G37)</f>
        <v>24</v>
      </c>
      <c r="H28" s="72">
        <f t="shared" ref="H28:N28" si="15">SUM(H29:H37)</f>
        <v>1.4769230769230768</v>
      </c>
      <c r="I28" s="72">
        <f t="shared" si="15"/>
        <v>1.4769230769230768</v>
      </c>
      <c r="J28" s="72">
        <f t="shared" si="15"/>
        <v>3.3230769230769224</v>
      </c>
      <c r="K28" s="72">
        <f t="shared" si="15"/>
        <v>0.3692307692307692</v>
      </c>
      <c r="L28" s="72">
        <f t="shared" si="15"/>
        <v>0.73846153846153839</v>
      </c>
      <c r="M28" s="72">
        <f t="shared" si="15"/>
        <v>1.8461538461538463</v>
      </c>
      <c r="N28" s="73">
        <f t="shared" si="15"/>
        <v>36.923076923076913</v>
      </c>
      <c r="O28" s="73"/>
    </row>
    <row r="29" spans="2:15">
      <c r="B29" s="46">
        <v>16</v>
      </c>
      <c r="C29" s="46" t="s">
        <v>96</v>
      </c>
      <c r="D29" s="46" t="s">
        <v>49</v>
      </c>
      <c r="E29" s="74">
        <f t="shared" ref="E29:E38" si="16">D$63*G29/D$65</f>
        <v>0.15384615384615385</v>
      </c>
      <c r="F29" s="74">
        <f t="shared" ref="F29:F38" si="17">D$64*G29/D$65</f>
        <v>0.15384615384615385</v>
      </c>
      <c r="G29" s="74">
        <v>2</v>
      </c>
      <c r="H29" s="74">
        <f t="shared" ref="H29:H38" si="18">D$66*G29/D$65</f>
        <v>0.12307692307692307</v>
      </c>
      <c r="I29" s="74">
        <f t="shared" ref="I29:I38" si="19">D$67*G29/D$65</f>
        <v>0.12307692307692307</v>
      </c>
      <c r="J29" s="74">
        <f t="shared" ref="J29:J38" si="20">D$68*G29/D$65</f>
        <v>0.27692307692307688</v>
      </c>
      <c r="K29" s="74">
        <f t="shared" ref="K29:K38" si="21">D$69*G29/D$65</f>
        <v>3.0769230769230767E-2</v>
      </c>
      <c r="L29" s="74">
        <f t="shared" ref="L29:L38" si="22">D$70*G29/D$65</f>
        <v>6.1538461538461535E-2</v>
      </c>
      <c r="M29" s="74">
        <f t="shared" ref="M29:M38" si="23">D$71*G29/D$65</f>
        <v>0.15384615384615385</v>
      </c>
      <c r="N29" s="81">
        <f t="shared" ref="N29" si="24">SUM(E29:M29)</f>
        <v>3.0769230769230762</v>
      </c>
      <c r="O29" s="75"/>
    </row>
    <row r="30" spans="2:15">
      <c r="B30" s="46">
        <v>17</v>
      </c>
      <c r="C30" s="46" t="s">
        <v>99</v>
      </c>
      <c r="D30" s="46" t="s">
        <v>49</v>
      </c>
      <c r="E30" s="74">
        <f t="shared" si="16"/>
        <v>0.30769230769230771</v>
      </c>
      <c r="F30" s="74">
        <f t="shared" si="17"/>
        <v>0.30769230769230771</v>
      </c>
      <c r="G30" s="74">
        <v>4</v>
      </c>
      <c r="H30" s="74">
        <f t="shared" si="18"/>
        <v>0.24615384615384614</v>
      </c>
      <c r="I30" s="74">
        <f t="shared" si="19"/>
        <v>0.24615384615384614</v>
      </c>
      <c r="J30" s="74">
        <f t="shared" si="20"/>
        <v>0.55384615384615377</v>
      </c>
      <c r="K30" s="74">
        <f t="shared" si="21"/>
        <v>6.1538461538461535E-2</v>
      </c>
      <c r="L30" s="74">
        <f t="shared" si="22"/>
        <v>0.12307692307692307</v>
      </c>
      <c r="M30" s="74">
        <f t="shared" si="23"/>
        <v>0.30769230769230771</v>
      </c>
      <c r="N30" s="81">
        <f t="shared" ref="N30:N32" si="25">SUM(E30:M30)</f>
        <v>6.1538461538461524</v>
      </c>
      <c r="O30" s="75"/>
    </row>
    <row r="31" spans="2:15">
      <c r="B31" s="46">
        <v>18</v>
      </c>
      <c r="C31" s="46" t="s">
        <v>100</v>
      </c>
      <c r="D31" s="46" t="s">
        <v>49</v>
      </c>
      <c r="E31" s="74">
        <f t="shared" si="16"/>
        <v>0.15384615384615385</v>
      </c>
      <c r="F31" s="74">
        <f t="shared" si="17"/>
        <v>0.15384615384615385</v>
      </c>
      <c r="G31" s="74">
        <v>2</v>
      </c>
      <c r="H31" s="74">
        <f t="shared" si="18"/>
        <v>0.12307692307692307</v>
      </c>
      <c r="I31" s="74">
        <f t="shared" si="19"/>
        <v>0.12307692307692307</v>
      </c>
      <c r="J31" s="74">
        <f t="shared" si="20"/>
        <v>0.27692307692307688</v>
      </c>
      <c r="K31" s="74">
        <f t="shared" si="21"/>
        <v>3.0769230769230767E-2</v>
      </c>
      <c r="L31" s="74">
        <f t="shared" si="22"/>
        <v>6.1538461538461535E-2</v>
      </c>
      <c r="M31" s="74">
        <f t="shared" si="23"/>
        <v>0.15384615384615385</v>
      </c>
      <c r="N31" s="81">
        <f t="shared" si="25"/>
        <v>3.0769230769230762</v>
      </c>
      <c r="O31" s="75"/>
    </row>
    <row r="32" spans="2:15">
      <c r="B32" s="46">
        <v>19</v>
      </c>
      <c r="C32" s="46" t="s">
        <v>101</v>
      </c>
      <c r="D32" s="46" t="s">
        <v>49</v>
      </c>
      <c r="E32" s="74">
        <f t="shared" si="16"/>
        <v>0.15384615384615385</v>
      </c>
      <c r="F32" s="74">
        <f t="shared" si="17"/>
        <v>0.15384615384615385</v>
      </c>
      <c r="G32" s="74">
        <v>2</v>
      </c>
      <c r="H32" s="74">
        <f t="shared" si="18"/>
        <v>0.12307692307692307</v>
      </c>
      <c r="I32" s="74">
        <f t="shared" si="19"/>
        <v>0.12307692307692307</v>
      </c>
      <c r="J32" s="74">
        <f t="shared" si="20"/>
        <v>0.27692307692307688</v>
      </c>
      <c r="K32" s="74">
        <f t="shared" si="21"/>
        <v>3.0769230769230767E-2</v>
      </c>
      <c r="L32" s="74">
        <f t="shared" si="22"/>
        <v>6.1538461538461535E-2</v>
      </c>
      <c r="M32" s="74">
        <f t="shared" si="23"/>
        <v>0.15384615384615385</v>
      </c>
      <c r="N32" s="81">
        <f t="shared" si="25"/>
        <v>3.0769230769230762</v>
      </c>
      <c r="O32" s="75"/>
    </row>
    <row r="33" spans="2:15">
      <c r="B33" s="46">
        <v>20</v>
      </c>
      <c r="C33" s="46" t="s">
        <v>102</v>
      </c>
      <c r="D33" s="46" t="s">
        <v>49</v>
      </c>
      <c r="E33" s="74">
        <f t="shared" si="16"/>
        <v>0.30769230769230771</v>
      </c>
      <c r="F33" s="74">
        <f t="shared" si="17"/>
        <v>0.30769230769230771</v>
      </c>
      <c r="G33" s="74">
        <v>4</v>
      </c>
      <c r="H33" s="74">
        <f t="shared" si="18"/>
        <v>0.24615384615384614</v>
      </c>
      <c r="I33" s="74">
        <f t="shared" si="19"/>
        <v>0.24615384615384614</v>
      </c>
      <c r="J33" s="74">
        <f t="shared" si="20"/>
        <v>0.55384615384615377</v>
      </c>
      <c r="K33" s="74">
        <f t="shared" si="21"/>
        <v>6.1538461538461535E-2</v>
      </c>
      <c r="L33" s="74">
        <f t="shared" si="22"/>
        <v>0.12307692307692307</v>
      </c>
      <c r="M33" s="74">
        <f t="shared" si="23"/>
        <v>0.30769230769230771</v>
      </c>
      <c r="N33" s="81">
        <f t="shared" ref="N33" si="26">SUM(E33:M33)</f>
        <v>6.1538461538461524</v>
      </c>
      <c r="O33" s="75"/>
    </row>
    <row r="34" spans="2:15">
      <c r="B34" s="46">
        <v>21</v>
      </c>
      <c r="C34" s="46" t="s">
        <v>105</v>
      </c>
      <c r="D34" s="46" t="s">
        <v>49</v>
      </c>
      <c r="E34" s="74">
        <f t="shared" si="16"/>
        <v>0.30769230769230771</v>
      </c>
      <c r="F34" s="74">
        <f t="shared" si="17"/>
        <v>0.30769230769230771</v>
      </c>
      <c r="G34" s="74">
        <v>4</v>
      </c>
      <c r="H34" s="74">
        <f t="shared" si="18"/>
        <v>0.24615384615384614</v>
      </c>
      <c r="I34" s="74">
        <f t="shared" si="19"/>
        <v>0.24615384615384614</v>
      </c>
      <c r="J34" s="74">
        <f t="shared" si="20"/>
        <v>0.55384615384615377</v>
      </c>
      <c r="K34" s="74">
        <f t="shared" si="21"/>
        <v>6.1538461538461535E-2</v>
      </c>
      <c r="L34" s="74">
        <f t="shared" si="22"/>
        <v>0.12307692307692307</v>
      </c>
      <c r="M34" s="74">
        <f t="shared" si="23"/>
        <v>0.30769230769230771</v>
      </c>
      <c r="N34" s="81">
        <f t="shared" ref="N34:N35" si="27">SUM(E34:M34)</f>
        <v>6.1538461538461524</v>
      </c>
      <c r="O34" s="75"/>
    </row>
    <row r="35" spans="2:15">
      <c r="B35" s="46">
        <v>22</v>
      </c>
      <c r="C35" s="46" t="s">
        <v>104</v>
      </c>
      <c r="D35" s="46" t="s">
        <v>49</v>
      </c>
      <c r="E35" s="74">
        <f t="shared" si="16"/>
        <v>0.15384615384615385</v>
      </c>
      <c r="F35" s="74">
        <f t="shared" si="17"/>
        <v>0.15384615384615385</v>
      </c>
      <c r="G35" s="74">
        <v>2</v>
      </c>
      <c r="H35" s="74">
        <f t="shared" si="18"/>
        <v>0.12307692307692307</v>
      </c>
      <c r="I35" s="74">
        <f t="shared" si="19"/>
        <v>0.12307692307692307</v>
      </c>
      <c r="J35" s="74">
        <f t="shared" si="20"/>
        <v>0.27692307692307688</v>
      </c>
      <c r="K35" s="74">
        <f t="shared" si="21"/>
        <v>3.0769230769230767E-2</v>
      </c>
      <c r="L35" s="74">
        <f t="shared" si="22"/>
        <v>6.1538461538461535E-2</v>
      </c>
      <c r="M35" s="74">
        <f t="shared" si="23"/>
        <v>0.15384615384615385</v>
      </c>
      <c r="N35" s="81">
        <f t="shared" si="27"/>
        <v>3.0769230769230762</v>
      </c>
      <c r="O35" s="75"/>
    </row>
    <row r="36" spans="2:15">
      <c r="B36" s="46">
        <v>23</v>
      </c>
      <c r="C36" s="46" t="s">
        <v>103</v>
      </c>
      <c r="D36" s="46" t="s">
        <v>49</v>
      </c>
      <c r="E36" s="74">
        <f t="shared" si="16"/>
        <v>0.15384615384615385</v>
      </c>
      <c r="F36" s="74">
        <f t="shared" si="17"/>
        <v>0.15384615384615385</v>
      </c>
      <c r="G36" s="74">
        <v>2</v>
      </c>
      <c r="H36" s="74">
        <f t="shared" si="18"/>
        <v>0.12307692307692307</v>
      </c>
      <c r="I36" s="74">
        <f t="shared" si="19"/>
        <v>0.12307692307692307</v>
      </c>
      <c r="J36" s="74">
        <f t="shared" si="20"/>
        <v>0.27692307692307688</v>
      </c>
      <c r="K36" s="74">
        <f t="shared" si="21"/>
        <v>3.0769230769230767E-2</v>
      </c>
      <c r="L36" s="74">
        <f t="shared" si="22"/>
        <v>6.1538461538461535E-2</v>
      </c>
      <c r="M36" s="74">
        <f t="shared" si="23"/>
        <v>0.15384615384615385</v>
      </c>
      <c r="N36" s="81">
        <f t="shared" ref="N36" si="28">SUM(E36:M36)</f>
        <v>3.0769230769230762</v>
      </c>
      <c r="O36" s="75"/>
    </row>
    <row r="37" spans="2:15">
      <c r="B37" s="46">
        <v>24</v>
      </c>
      <c r="C37" s="46" t="s">
        <v>106</v>
      </c>
      <c r="D37" s="46" t="s">
        <v>49</v>
      </c>
      <c r="E37" s="74">
        <f t="shared" si="16"/>
        <v>0.15384615384615385</v>
      </c>
      <c r="F37" s="74">
        <f t="shared" si="17"/>
        <v>0.15384615384615385</v>
      </c>
      <c r="G37" s="74">
        <v>2</v>
      </c>
      <c r="H37" s="74">
        <f t="shared" si="18"/>
        <v>0.12307692307692307</v>
      </c>
      <c r="I37" s="74">
        <f t="shared" si="19"/>
        <v>0.12307692307692307</v>
      </c>
      <c r="J37" s="74">
        <f t="shared" si="20"/>
        <v>0.27692307692307688</v>
      </c>
      <c r="K37" s="74">
        <f t="shared" si="21"/>
        <v>3.0769230769230767E-2</v>
      </c>
      <c r="L37" s="74">
        <f t="shared" si="22"/>
        <v>6.1538461538461535E-2</v>
      </c>
      <c r="M37" s="74">
        <f t="shared" si="23"/>
        <v>0.15384615384615385</v>
      </c>
      <c r="N37" s="81">
        <f t="shared" ref="N37:N38" si="29">SUM(E37:M37)</f>
        <v>3.0769230769230762</v>
      </c>
      <c r="O37" s="75"/>
    </row>
    <row r="38" spans="2:15" ht="38.25">
      <c r="B38" s="46">
        <v>25</v>
      </c>
      <c r="C38" s="46" t="s">
        <v>107</v>
      </c>
      <c r="D38" s="46" t="s">
        <v>48</v>
      </c>
      <c r="E38" s="74">
        <f t="shared" si="16"/>
        <v>0.30769230769230771</v>
      </c>
      <c r="F38" s="74">
        <f t="shared" si="17"/>
        <v>0.30769230769230771</v>
      </c>
      <c r="G38" s="74">
        <v>4</v>
      </c>
      <c r="H38" s="74">
        <f t="shared" si="18"/>
        <v>0.24615384615384614</v>
      </c>
      <c r="I38" s="74">
        <f t="shared" si="19"/>
        <v>0.24615384615384614</v>
      </c>
      <c r="J38" s="74">
        <f t="shared" si="20"/>
        <v>0.55384615384615377</v>
      </c>
      <c r="K38" s="74">
        <f t="shared" si="21"/>
        <v>6.1538461538461535E-2</v>
      </c>
      <c r="L38" s="74">
        <f t="shared" si="22"/>
        <v>0.12307692307692307</v>
      </c>
      <c r="M38" s="74">
        <f t="shared" si="23"/>
        <v>0.30769230769230771</v>
      </c>
      <c r="N38" s="81">
        <f t="shared" si="29"/>
        <v>6.1538461538461524</v>
      </c>
      <c r="O38" s="75"/>
    </row>
    <row r="39" spans="2:15">
      <c r="B39" s="45"/>
      <c r="C39" s="51" t="s">
        <v>97</v>
      </c>
      <c r="D39" s="51"/>
      <c r="E39" s="72">
        <f t="shared" ref="E39:F39" si="30">SUM(E40:E42)</f>
        <v>0.61538461538461542</v>
      </c>
      <c r="F39" s="72">
        <f t="shared" si="30"/>
        <v>0.61538461538461542</v>
      </c>
      <c r="G39" s="72">
        <f>SUM(G40:G42)</f>
        <v>8</v>
      </c>
      <c r="H39" s="72">
        <f t="shared" ref="H39:N39" si="31">SUM(H40:H42)</f>
        <v>0.49230769230769228</v>
      </c>
      <c r="I39" s="72">
        <f t="shared" si="31"/>
        <v>0.49230769230769228</v>
      </c>
      <c r="J39" s="72">
        <f t="shared" si="31"/>
        <v>1.1076923076923078</v>
      </c>
      <c r="K39" s="72">
        <f t="shared" si="31"/>
        <v>0.12307692307692307</v>
      </c>
      <c r="L39" s="72">
        <f t="shared" si="31"/>
        <v>0.24615384615384614</v>
      </c>
      <c r="M39" s="72">
        <f t="shared" si="31"/>
        <v>0.61538461538461542</v>
      </c>
      <c r="N39" s="73">
        <f t="shared" si="31"/>
        <v>12.307692307692307</v>
      </c>
      <c r="O39" s="73"/>
    </row>
    <row r="40" spans="2:15">
      <c r="B40" s="46">
        <v>26</v>
      </c>
      <c r="C40" s="46" t="s">
        <v>108</v>
      </c>
      <c r="D40" s="46" t="s">
        <v>49</v>
      </c>
      <c r="E40" s="74">
        <f>D$63*G40/D$65</f>
        <v>0.23076923076923078</v>
      </c>
      <c r="F40" s="74">
        <f>D$64*G40/D$65</f>
        <v>0.23076923076923078</v>
      </c>
      <c r="G40" s="74">
        <v>3</v>
      </c>
      <c r="H40" s="74">
        <f>D$66*G40/D$65</f>
        <v>0.1846153846153846</v>
      </c>
      <c r="I40" s="74">
        <f>D$67*G40/D$65</f>
        <v>0.1846153846153846</v>
      </c>
      <c r="J40" s="74">
        <f>D$68*G40/D$65</f>
        <v>0.41538461538461541</v>
      </c>
      <c r="K40" s="74">
        <f>D$69*G40/D$65</f>
        <v>4.6153846153846149E-2</v>
      </c>
      <c r="L40" s="74">
        <f>D$70*G40/D$65</f>
        <v>9.2307692307692299E-2</v>
      </c>
      <c r="M40" s="74">
        <f>D$71*G40/D$65</f>
        <v>0.23076923076923078</v>
      </c>
      <c r="N40" s="81">
        <f t="shared" ref="N40:N42" si="32">SUM(E40:M40)</f>
        <v>4.615384615384615</v>
      </c>
      <c r="O40" s="75"/>
    </row>
    <row r="41" spans="2:15">
      <c r="B41" s="46">
        <v>27</v>
      </c>
      <c r="C41" s="46" t="s">
        <v>109</v>
      </c>
      <c r="D41" s="46"/>
      <c r="E41" s="74">
        <f>D$63*G41/D$65</f>
        <v>7.6923076923076927E-2</v>
      </c>
      <c r="F41" s="74">
        <f>D$64*G41/D$65</f>
        <v>7.6923076923076927E-2</v>
      </c>
      <c r="G41" s="74">
        <v>1</v>
      </c>
      <c r="H41" s="74">
        <f>D$66*G41/D$65</f>
        <v>6.1538461538461535E-2</v>
      </c>
      <c r="I41" s="74">
        <f>D$67*G41/D$65</f>
        <v>6.1538461538461535E-2</v>
      </c>
      <c r="J41" s="74">
        <f>D$68*G41/D$65</f>
        <v>0.13846153846153844</v>
      </c>
      <c r="K41" s="74">
        <f>D$69*G41/D$65</f>
        <v>1.5384615384615384E-2</v>
      </c>
      <c r="L41" s="74">
        <f>D$70*G41/D$65</f>
        <v>3.0769230769230767E-2</v>
      </c>
      <c r="M41" s="74">
        <f>D$71*G41/D$65</f>
        <v>7.6923076923076927E-2</v>
      </c>
      <c r="N41" s="81">
        <f t="shared" si="32"/>
        <v>1.5384615384615381</v>
      </c>
      <c r="O41" s="75"/>
    </row>
    <row r="42" spans="2:15" ht="25.5">
      <c r="B42" s="46">
        <v>28</v>
      </c>
      <c r="C42" s="46" t="s">
        <v>110</v>
      </c>
      <c r="D42" s="46"/>
      <c r="E42" s="74">
        <f>D$63*G42/D$65</f>
        <v>0.30769230769230771</v>
      </c>
      <c r="F42" s="74">
        <f>D$64*G42/D$65</f>
        <v>0.30769230769230771</v>
      </c>
      <c r="G42" s="74">
        <v>4</v>
      </c>
      <c r="H42" s="74">
        <f>D$66*G42/D$65</f>
        <v>0.24615384615384614</v>
      </c>
      <c r="I42" s="74">
        <f>D$67*G42/D$65</f>
        <v>0.24615384615384614</v>
      </c>
      <c r="J42" s="74">
        <f>D$68*G42/D$65</f>
        <v>0.55384615384615377</v>
      </c>
      <c r="K42" s="74">
        <f>D$69*G42/D$65</f>
        <v>6.1538461538461535E-2</v>
      </c>
      <c r="L42" s="74">
        <f>D$70*G42/D$65</f>
        <v>0.12307692307692307</v>
      </c>
      <c r="M42" s="74">
        <f>D$71*G42/D$65</f>
        <v>0.30769230769230771</v>
      </c>
      <c r="N42" s="81">
        <f t="shared" si="32"/>
        <v>6.1538461538461524</v>
      </c>
      <c r="O42" s="75"/>
    </row>
    <row r="43" spans="2:15">
      <c r="B43" s="45"/>
      <c r="C43" s="51" t="s">
        <v>98</v>
      </c>
      <c r="D43" s="51"/>
      <c r="E43" s="72">
        <f t="shared" ref="E43:F43" si="33">SUM(E44:E46)</f>
        <v>0.92307692307692313</v>
      </c>
      <c r="F43" s="72">
        <f t="shared" si="33"/>
        <v>0.92307692307692313</v>
      </c>
      <c r="G43" s="72">
        <f>SUM(G44:G46)</f>
        <v>12</v>
      </c>
      <c r="H43" s="72">
        <f t="shared" ref="H43:N43" si="34">SUM(H44:H46)</f>
        <v>0.73846153846153839</v>
      </c>
      <c r="I43" s="72">
        <f t="shared" si="34"/>
        <v>0.73846153846153839</v>
      </c>
      <c r="J43" s="72">
        <f t="shared" si="34"/>
        <v>1.6615384615384614</v>
      </c>
      <c r="K43" s="72">
        <f t="shared" si="34"/>
        <v>0.1846153846153846</v>
      </c>
      <c r="L43" s="72">
        <f t="shared" si="34"/>
        <v>0.3692307692307692</v>
      </c>
      <c r="M43" s="72">
        <f t="shared" si="34"/>
        <v>0.92307692307692313</v>
      </c>
      <c r="N43" s="73">
        <f t="shared" si="34"/>
        <v>18.461538461538456</v>
      </c>
      <c r="O43" s="75"/>
    </row>
    <row r="44" spans="2:15">
      <c r="B44" s="46">
        <v>29</v>
      </c>
      <c r="C44" s="46" t="s">
        <v>112</v>
      </c>
      <c r="D44" s="46" t="s">
        <v>49</v>
      </c>
      <c r="E44" s="74">
        <f>D$63*G44/D$65</f>
        <v>0.30769230769230771</v>
      </c>
      <c r="F44" s="74">
        <f>D$64*G44/D$65</f>
        <v>0.30769230769230771</v>
      </c>
      <c r="G44" s="74">
        <v>4</v>
      </c>
      <c r="H44" s="74">
        <f>D$66*G44/D$65</f>
        <v>0.24615384615384614</v>
      </c>
      <c r="I44" s="74">
        <f>D$67*G44/D$65</f>
        <v>0.24615384615384614</v>
      </c>
      <c r="J44" s="74">
        <f>D$68*G44/D$65</f>
        <v>0.55384615384615377</v>
      </c>
      <c r="K44" s="74">
        <f>D$69*G44/D$65</f>
        <v>6.1538461538461535E-2</v>
      </c>
      <c r="L44" s="74">
        <f>D$70*G44/D$65</f>
        <v>0.12307692307692307</v>
      </c>
      <c r="M44" s="74">
        <f>D$71*G44/D$65</f>
        <v>0.30769230769230771</v>
      </c>
      <c r="N44" s="81">
        <f t="shared" ref="N44:N46" si="35">SUM(E44:M44)</f>
        <v>6.1538461538461524</v>
      </c>
      <c r="O44" s="75"/>
    </row>
    <row r="45" spans="2:15">
      <c r="B45" s="46">
        <v>30</v>
      </c>
      <c r="C45" s="46" t="s">
        <v>113</v>
      </c>
      <c r="D45" s="46" t="s">
        <v>49</v>
      </c>
      <c r="E45" s="74">
        <f>D$63*G45/D$65</f>
        <v>0.30769230769230771</v>
      </c>
      <c r="F45" s="74">
        <f>D$64*G45/D$65</f>
        <v>0.30769230769230771</v>
      </c>
      <c r="G45" s="74">
        <v>4</v>
      </c>
      <c r="H45" s="74">
        <f>D$66*G45/D$65</f>
        <v>0.24615384615384614</v>
      </c>
      <c r="I45" s="74">
        <f>D$67*G45/D$65</f>
        <v>0.24615384615384614</v>
      </c>
      <c r="J45" s="74">
        <f>D$68*G45/D$65</f>
        <v>0.55384615384615377</v>
      </c>
      <c r="K45" s="74">
        <f>D$69*G45/D$65</f>
        <v>6.1538461538461535E-2</v>
      </c>
      <c r="L45" s="74">
        <f>D$70*G45/D$65</f>
        <v>0.12307692307692307</v>
      </c>
      <c r="M45" s="74">
        <f>D$71*G45/D$65</f>
        <v>0.30769230769230771</v>
      </c>
      <c r="N45" s="81">
        <f t="shared" si="35"/>
        <v>6.1538461538461524</v>
      </c>
      <c r="O45" s="75"/>
    </row>
    <row r="46" spans="2:15">
      <c r="B46" s="46">
        <v>31</v>
      </c>
      <c r="C46" s="46" t="s">
        <v>114</v>
      </c>
      <c r="D46" s="46" t="s">
        <v>49</v>
      </c>
      <c r="E46" s="74">
        <f>D$63*G46/D$65</f>
        <v>0.30769230769230771</v>
      </c>
      <c r="F46" s="74">
        <f>D$64*G46/D$65</f>
        <v>0.30769230769230771</v>
      </c>
      <c r="G46" s="74">
        <v>4</v>
      </c>
      <c r="H46" s="74">
        <f>D$66*G46/D$65</f>
        <v>0.24615384615384614</v>
      </c>
      <c r="I46" s="74">
        <f>D$67*G46/D$65</f>
        <v>0.24615384615384614</v>
      </c>
      <c r="J46" s="74">
        <f>D$68*G46/D$65</f>
        <v>0.55384615384615377</v>
      </c>
      <c r="K46" s="74">
        <f>D$69*G46/D$65</f>
        <v>6.1538461538461535E-2</v>
      </c>
      <c r="L46" s="74">
        <f>D$70*G46/D$65</f>
        <v>0.12307692307692307</v>
      </c>
      <c r="M46" s="74">
        <f>D$71*G46/D$65</f>
        <v>0.30769230769230771</v>
      </c>
      <c r="N46" s="81">
        <f t="shared" si="35"/>
        <v>6.1538461538461524</v>
      </c>
      <c r="O46" s="75"/>
    </row>
    <row r="47" spans="2:15">
      <c r="B47" s="52"/>
      <c r="C47" s="52" t="s">
        <v>36</v>
      </c>
      <c r="D47" s="55"/>
      <c r="E47" s="118"/>
      <c r="F47" s="119"/>
      <c r="G47" s="119"/>
      <c r="H47" s="119"/>
      <c r="I47" s="119"/>
      <c r="J47" s="119"/>
      <c r="K47" s="119"/>
      <c r="L47" s="119"/>
      <c r="M47" s="120"/>
      <c r="N47" s="71">
        <f>SUM(N48:N52)</f>
        <v>19.264214046822737</v>
      </c>
      <c r="O47" s="71"/>
    </row>
    <row r="48" spans="2:15" ht="12.75" customHeight="1">
      <c r="B48" s="54">
        <v>1</v>
      </c>
      <c r="C48" s="53" t="s">
        <v>37</v>
      </c>
      <c r="D48" s="57"/>
      <c r="E48" s="113"/>
      <c r="F48" s="114"/>
      <c r="G48" s="114"/>
      <c r="H48" s="114"/>
      <c r="I48" s="114"/>
      <c r="J48" s="114"/>
      <c r="K48" s="114"/>
      <c r="L48" s="114"/>
      <c r="M48" s="115"/>
      <c r="N48" s="76">
        <f>D76*N9/D75</f>
        <v>12.040133779264211</v>
      </c>
      <c r="O48" s="76"/>
    </row>
    <row r="49" spans="1:15" ht="12.75" customHeight="1">
      <c r="B49" s="54">
        <v>2</v>
      </c>
      <c r="C49" s="53" t="s">
        <v>34</v>
      </c>
      <c r="D49" s="57"/>
      <c r="E49" s="113"/>
      <c r="F49" s="114"/>
      <c r="G49" s="114"/>
      <c r="H49" s="114"/>
      <c r="I49" s="114"/>
      <c r="J49" s="114"/>
      <c r="K49" s="114"/>
      <c r="L49" s="114"/>
      <c r="M49" s="115"/>
      <c r="N49" s="76">
        <f>D77*N9/D75</f>
        <v>2.4080267558528425</v>
      </c>
      <c r="O49" s="76"/>
    </row>
    <row r="50" spans="1:15" ht="12.75" customHeight="1">
      <c r="B50" s="54">
        <v>3</v>
      </c>
      <c r="C50" s="53" t="s">
        <v>30</v>
      </c>
      <c r="D50" s="57"/>
      <c r="E50" s="113"/>
      <c r="F50" s="114"/>
      <c r="G50" s="114"/>
      <c r="H50" s="114"/>
      <c r="I50" s="114"/>
      <c r="J50" s="114"/>
      <c r="K50" s="114"/>
      <c r="L50" s="114"/>
      <c r="M50" s="115"/>
      <c r="N50" s="76">
        <f>D78*N9/D75</f>
        <v>2.4080267558528425</v>
      </c>
      <c r="O50" s="76"/>
    </row>
    <row r="51" spans="1:15" ht="12.75" customHeight="1">
      <c r="B51" s="54">
        <v>4</v>
      </c>
      <c r="C51" s="53" t="s">
        <v>31</v>
      </c>
      <c r="D51" s="57"/>
      <c r="E51" s="113"/>
      <c r="F51" s="114"/>
      <c r="G51" s="114"/>
      <c r="H51" s="114"/>
      <c r="I51" s="114"/>
      <c r="J51" s="114"/>
      <c r="K51" s="114"/>
      <c r="L51" s="114"/>
      <c r="M51" s="115"/>
      <c r="N51" s="76">
        <f>D79*N9/D75</f>
        <v>0</v>
      </c>
      <c r="O51" s="76"/>
    </row>
    <row r="52" spans="1:15" ht="12.75" customHeight="1">
      <c r="B52" s="54">
        <v>5</v>
      </c>
      <c r="C52" s="53" t="s">
        <v>9</v>
      </c>
      <c r="D52" s="57"/>
      <c r="E52" s="113"/>
      <c r="F52" s="114"/>
      <c r="G52" s="114"/>
      <c r="H52" s="114"/>
      <c r="I52" s="114"/>
      <c r="J52" s="114"/>
      <c r="K52" s="114"/>
      <c r="L52" s="114"/>
      <c r="M52" s="115"/>
      <c r="N52" s="76">
        <f>D80*N9/D75</f>
        <v>2.4080267558528425</v>
      </c>
      <c r="O52" s="76"/>
    </row>
    <row r="53" spans="1:15">
      <c r="B53" s="52"/>
      <c r="C53" s="52" t="s">
        <v>2</v>
      </c>
      <c r="D53" s="55"/>
      <c r="E53" s="105"/>
      <c r="F53" s="106"/>
      <c r="G53" s="106"/>
      <c r="H53" s="106"/>
      <c r="I53" s="106"/>
      <c r="J53" s="106"/>
      <c r="K53" s="106"/>
      <c r="L53" s="106"/>
      <c r="M53" s="107"/>
      <c r="N53" s="71">
        <f>SUM(N47,N9)</f>
        <v>240.80267558528422</v>
      </c>
      <c r="O53" s="71"/>
    </row>
    <row r="54" spans="1:15">
      <c r="B54" s="61"/>
      <c r="C54" s="61"/>
      <c r="D54" s="61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</row>
    <row r="55" spans="1:15">
      <c r="B55" s="60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15">
      <c r="B56" s="60"/>
      <c r="C56" s="59"/>
      <c r="D56" s="59"/>
      <c r="E56" s="59"/>
      <c r="F56" s="59"/>
      <c r="G56" s="59"/>
      <c r="H56" s="59"/>
      <c r="I56" s="59"/>
      <c r="J56" s="59"/>
      <c r="K56" s="59"/>
      <c r="L56" s="59"/>
    </row>
    <row r="57" spans="1:15">
      <c r="B57" s="60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15">
      <c r="B58" s="60"/>
      <c r="C58" s="59"/>
      <c r="D58" s="59"/>
      <c r="E58" s="59"/>
      <c r="F58" s="59"/>
      <c r="G58" s="59"/>
      <c r="H58" s="59"/>
      <c r="I58" s="59"/>
      <c r="J58" s="59"/>
      <c r="K58" s="59"/>
      <c r="L58" s="59"/>
    </row>
    <row r="60" spans="1:15" ht="27.75" customHeight="1">
      <c r="A60" s="58" t="s">
        <v>70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83"/>
      <c r="O60" s="56"/>
    </row>
    <row r="61" spans="1:15">
      <c r="B61" s="124"/>
      <c r="C61" s="124"/>
      <c r="D61" s="67" t="s">
        <v>50</v>
      </c>
      <c r="E61" s="95" t="s">
        <v>80</v>
      </c>
      <c r="F61" s="96"/>
      <c r="G61" s="96"/>
      <c r="H61" s="97"/>
    </row>
    <row r="62" spans="1:15" ht="12.75" customHeight="1">
      <c r="B62" s="125" t="s">
        <v>35</v>
      </c>
      <c r="C62" s="126"/>
      <c r="D62" s="69">
        <f>SUM(D63:D71)</f>
        <v>1</v>
      </c>
      <c r="E62" s="98"/>
      <c r="F62" s="99"/>
      <c r="G62" s="100"/>
      <c r="H62" s="101"/>
    </row>
    <row r="63" spans="1:15" ht="12.75" customHeight="1">
      <c r="B63" s="127" t="s">
        <v>33</v>
      </c>
      <c r="C63" s="128"/>
      <c r="D63" s="68">
        <v>0.05</v>
      </c>
      <c r="E63" s="91"/>
      <c r="F63" s="92"/>
      <c r="G63" s="93"/>
      <c r="H63" s="94"/>
    </row>
    <row r="64" spans="1:15" ht="12.75" customHeight="1">
      <c r="B64" s="127" t="s">
        <v>8</v>
      </c>
      <c r="C64" s="128"/>
      <c r="D64" s="68">
        <v>0.05</v>
      </c>
      <c r="E64" s="91"/>
      <c r="F64" s="92"/>
      <c r="G64" s="93"/>
      <c r="H64" s="94"/>
    </row>
    <row r="65" spans="2:8" ht="12.75" customHeight="1">
      <c r="B65" s="127" t="s">
        <v>71</v>
      </c>
      <c r="C65" s="128"/>
      <c r="D65" s="68">
        <v>0.65</v>
      </c>
      <c r="E65" s="91"/>
      <c r="F65" s="92"/>
      <c r="G65" s="93"/>
      <c r="H65" s="94"/>
    </row>
    <row r="66" spans="2:8" ht="12.75" customHeight="1">
      <c r="B66" s="127" t="s">
        <v>72</v>
      </c>
      <c r="C66" s="128"/>
      <c r="D66" s="68">
        <v>0.04</v>
      </c>
      <c r="E66" s="91"/>
      <c r="F66" s="92"/>
      <c r="G66" s="93"/>
      <c r="H66" s="94"/>
    </row>
    <row r="67" spans="2:8" ht="12.75" customHeight="1">
      <c r="B67" s="127" t="s">
        <v>5</v>
      </c>
      <c r="C67" s="128"/>
      <c r="D67" s="68">
        <v>0.04</v>
      </c>
      <c r="E67" s="91"/>
      <c r="F67" s="92"/>
      <c r="G67" s="93"/>
      <c r="H67" s="94"/>
    </row>
    <row r="68" spans="2:8" ht="12.75" customHeight="1">
      <c r="B68" s="127" t="s">
        <v>6</v>
      </c>
      <c r="C68" s="128"/>
      <c r="D68" s="68">
        <v>0.09</v>
      </c>
      <c r="E68" s="91"/>
      <c r="F68" s="92"/>
      <c r="G68" s="93"/>
      <c r="H68" s="94"/>
    </row>
    <row r="69" spans="2:8" ht="12.75" customHeight="1">
      <c r="B69" s="127" t="s">
        <v>7</v>
      </c>
      <c r="C69" s="128"/>
      <c r="D69" s="68">
        <v>0.01</v>
      </c>
      <c r="E69" s="91"/>
      <c r="F69" s="92"/>
      <c r="G69" s="93"/>
      <c r="H69" s="94"/>
    </row>
    <row r="70" spans="2:8" ht="12.75" customHeight="1">
      <c r="B70" s="127" t="s">
        <v>28</v>
      </c>
      <c r="C70" s="128"/>
      <c r="D70" s="68">
        <v>0.02</v>
      </c>
      <c r="E70" s="91"/>
      <c r="F70" s="92"/>
      <c r="G70" s="93"/>
      <c r="H70" s="94"/>
    </row>
    <row r="71" spans="2:8" ht="12.75" customHeight="1">
      <c r="B71" s="127" t="s">
        <v>1</v>
      </c>
      <c r="C71" s="128"/>
      <c r="D71" s="68">
        <v>0.05</v>
      </c>
      <c r="E71" s="91"/>
      <c r="F71" s="92"/>
      <c r="G71" s="93"/>
      <c r="H71" s="94"/>
    </row>
    <row r="73" spans="2:8">
      <c r="B73" s="124"/>
      <c r="C73" s="124"/>
      <c r="D73" s="79" t="s">
        <v>50</v>
      </c>
      <c r="E73" s="95" t="s">
        <v>80</v>
      </c>
      <c r="F73" s="96"/>
      <c r="G73" s="96"/>
      <c r="H73" s="97"/>
    </row>
    <row r="74" spans="2:8" ht="12.75" customHeight="1">
      <c r="B74" s="125" t="s">
        <v>51</v>
      </c>
      <c r="C74" s="126"/>
      <c r="D74" s="69">
        <f>SUM(D75:D80)</f>
        <v>1</v>
      </c>
      <c r="E74" s="98"/>
      <c r="F74" s="99"/>
      <c r="G74" s="100"/>
      <c r="H74" s="101"/>
    </row>
    <row r="75" spans="2:8" ht="12.75" customHeight="1">
      <c r="B75" s="127" t="s">
        <v>35</v>
      </c>
      <c r="C75" s="128"/>
      <c r="D75" s="68">
        <v>0.92</v>
      </c>
      <c r="E75" s="91"/>
      <c r="F75" s="92"/>
      <c r="G75" s="93"/>
      <c r="H75" s="94"/>
    </row>
    <row r="76" spans="2:8" ht="14.25">
      <c r="B76" s="127" t="s">
        <v>37</v>
      </c>
      <c r="C76" s="128"/>
      <c r="D76" s="68">
        <v>0.05</v>
      </c>
      <c r="E76" s="91"/>
      <c r="F76" s="92"/>
      <c r="G76" s="93"/>
      <c r="H76" s="94"/>
    </row>
    <row r="77" spans="2:8" ht="14.25">
      <c r="B77" s="127" t="s">
        <v>34</v>
      </c>
      <c r="C77" s="128"/>
      <c r="D77" s="68">
        <v>0.01</v>
      </c>
      <c r="E77" s="91"/>
      <c r="F77" s="92"/>
      <c r="G77" s="93"/>
      <c r="H77" s="94"/>
    </row>
    <row r="78" spans="2:8" ht="14.25">
      <c r="B78" s="127" t="s">
        <v>30</v>
      </c>
      <c r="C78" s="128"/>
      <c r="D78" s="68">
        <v>0.01</v>
      </c>
      <c r="E78" s="91"/>
      <c r="F78" s="92"/>
      <c r="G78" s="93"/>
      <c r="H78" s="94"/>
    </row>
    <row r="79" spans="2:8" ht="14.25">
      <c r="B79" s="127" t="s">
        <v>31</v>
      </c>
      <c r="C79" s="128"/>
      <c r="D79" s="68">
        <v>0</v>
      </c>
      <c r="E79" s="91"/>
      <c r="F79" s="92"/>
      <c r="G79" s="93"/>
      <c r="H79" s="94"/>
    </row>
    <row r="80" spans="2:8" ht="14.25">
      <c r="B80" s="127" t="s">
        <v>9</v>
      </c>
      <c r="C80" s="128"/>
      <c r="D80" s="68">
        <v>0.01</v>
      </c>
      <c r="E80" s="91"/>
      <c r="F80" s="92"/>
      <c r="G80" s="93"/>
      <c r="H80" s="94"/>
    </row>
  </sheetData>
  <mergeCells count="57">
    <mergeCell ref="B79:C79"/>
    <mergeCell ref="B80:C80"/>
    <mergeCell ref="B75:C75"/>
    <mergeCell ref="B71:C71"/>
    <mergeCell ref="B74:C74"/>
    <mergeCell ref="B76:C76"/>
    <mergeCell ref="B77:C77"/>
    <mergeCell ref="B78:C78"/>
    <mergeCell ref="B73:C73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6:B8"/>
    <mergeCell ref="C6:C8"/>
    <mergeCell ref="E7:E8"/>
    <mergeCell ref="F7:F8"/>
    <mergeCell ref="G7:G8"/>
    <mergeCell ref="E6:M6"/>
    <mergeCell ref="D6:D8"/>
    <mergeCell ref="O6:O8"/>
    <mergeCell ref="E61:H61"/>
    <mergeCell ref="E62:H62"/>
    <mergeCell ref="E63:H63"/>
    <mergeCell ref="E64:H64"/>
    <mergeCell ref="E53:M53"/>
    <mergeCell ref="H7:J7"/>
    <mergeCell ref="K7:K8"/>
    <mergeCell ref="L7:L8"/>
    <mergeCell ref="E48:M48"/>
    <mergeCell ref="N6:N8"/>
    <mergeCell ref="E50:M50"/>
    <mergeCell ref="E51:M51"/>
    <mergeCell ref="E52:M52"/>
    <mergeCell ref="E49:M49"/>
    <mergeCell ref="E47:M47"/>
    <mergeCell ref="E65:H65"/>
    <mergeCell ref="E66:H66"/>
    <mergeCell ref="E67:H67"/>
    <mergeCell ref="E68:H68"/>
    <mergeCell ref="E69:H69"/>
    <mergeCell ref="E70:H70"/>
    <mergeCell ref="E71:H71"/>
    <mergeCell ref="E73:H73"/>
    <mergeCell ref="E74:H74"/>
    <mergeCell ref="E75:H75"/>
    <mergeCell ref="E76:H76"/>
    <mergeCell ref="E77:H77"/>
    <mergeCell ref="E78:H78"/>
    <mergeCell ref="E79:H79"/>
    <mergeCell ref="E80:H80"/>
  </mergeCells>
  <phoneticPr fontId="1" type="noConversion"/>
  <conditionalFormatting sqref="N29:N38 N19:N24 N16:N17 N11:N14 N40:N42 N44:N46 N27">
    <cfRule type="expression" dxfId="3" priority="50">
      <formula>$N11&lt;&gt;$G11/$D$65*$D$62</formula>
    </cfRule>
  </conditionalFormatting>
  <conditionalFormatting sqref="N25">
    <cfRule type="expression" dxfId="2" priority="2">
      <formula>$N25&lt;&gt;$G25/$D$65*$D$62</formula>
    </cfRule>
  </conditionalFormatting>
  <conditionalFormatting sqref="N26">
    <cfRule type="expression" dxfId="1" priority="1">
      <formula>$N26&lt;&gt;$G26/$D$65*$D$62</formula>
    </cfRule>
  </conditionalFormatting>
  <pageMargins left="0.75" right="0.75" top="1" bottom="1" header="0.5" footer="0.5"/>
  <pageSetup paperSize="9" scale="83" fitToHeight="0" orientation="landscape" r:id="rId1"/>
  <headerFooter alignWithMargins="0">
    <oddFooter>&amp;L&amp;"Arial,Regular"&amp;10Vietsoftware International&amp;C&amp;"Arial,Regular"&amp;10Estimation WBS&amp;R&amp;"Tahoma,Regular"&amp;10&amp;P/&amp;N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0"/>
  <sheetViews>
    <sheetView workbookViewId="0">
      <selection activeCell="D26" sqref="D26"/>
    </sheetView>
  </sheetViews>
  <sheetFormatPr defaultColWidth="8" defaultRowHeight="12.75"/>
  <cols>
    <col min="1" max="1" width="4.25" style="3" customWidth="1"/>
    <col min="2" max="2" width="12.375" style="3" customWidth="1"/>
    <col min="3" max="3" width="12" style="3" customWidth="1"/>
    <col min="4" max="4" width="15.125" style="3" customWidth="1"/>
    <col min="5" max="6" width="25.5" style="3" customWidth="1"/>
    <col min="7" max="7" width="29" style="3" customWidth="1"/>
    <col min="8" max="16384" width="8" style="3"/>
  </cols>
  <sheetData>
    <row r="1" spans="2:7" s="63" customFormat="1"/>
    <row r="2" spans="2:7" s="63" customFormat="1"/>
    <row r="3" spans="2:7" s="63" customFormat="1"/>
    <row r="4" spans="2:7" s="63" customFormat="1"/>
    <row r="5" spans="2:7" s="1" customFormat="1" ht="18">
      <c r="B5" s="5" t="s">
        <v>10</v>
      </c>
    </row>
    <row r="6" spans="2:7">
      <c r="B6" s="2"/>
    </row>
    <row r="7" spans="2:7" s="4" customFormat="1">
      <c r="B7" s="6" t="s">
        <v>11</v>
      </c>
      <c r="C7" s="7" t="s">
        <v>12</v>
      </c>
      <c r="D7" s="7" t="s">
        <v>13</v>
      </c>
      <c r="E7" s="7" t="s">
        <v>14</v>
      </c>
      <c r="F7" s="7" t="s">
        <v>15</v>
      </c>
      <c r="G7" s="7" t="s">
        <v>16</v>
      </c>
    </row>
    <row r="8" spans="2:7">
      <c r="B8" s="8" t="s">
        <v>121</v>
      </c>
      <c r="C8" s="12" t="s">
        <v>73</v>
      </c>
      <c r="D8" s="21" t="s">
        <v>122</v>
      </c>
      <c r="E8" s="24"/>
      <c r="F8" s="17"/>
      <c r="G8" s="28"/>
    </row>
    <row r="9" spans="2:7">
      <c r="B9" s="9"/>
      <c r="C9" s="13"/>
      <c r="D9" s="22"/>
      <c r="E9" s="25"/>
      <c r="F9" s="18"/>
      <c r="G9" s="29"/>
    </row>
    <row r="10" spans="2:7">
      <c r="B10" s="9"/>
      <c r="C10" s="14"/>
      <c r="D10" s="23"/>
      <c r="E10" s="26"/>
      <c r="F10" s="19"/>
      <c r="G10" s="26"/>
    </row>
    <row r="11" spans="2:7">
      <c r="B11" s="9"/>
      <c r="C11" s="13"/>
      <c r="D11" s="22"/>
      <c r="E11" s="26"/>
      <c r="F11" s="19"/>
      <c r="G11" s="26"/>
    </row>
    <row r="12" spans="2:7">
      <c r="B12" s="10"/>
      <c r="C12" s="15"/>
      <c r="D12" s="19"/>
      <c r="E12" s="26"/>
      <c r="F12" s="19"/>
      <c r="G12" s="26"/>
    </row>
    <row r="13" spans="2:7" ht="14.25">
      <c r="B13" s="9"/>
      <c r="C13" s="13"/>
      <c r="D13" s="22"/>
      <c r="E13" s="26"/>
      <c r="F13" s="19"/>
      <c r="G13" s="30"/>
    </row>
    <row r="14" spans="2:7">
      <c r="B14" s="10"/>
      <c r="C14" s="15"/>
      <c r="D14" s="19"/>
      <c r="E14" s="26"/>
      <c r="F14" s="19"/>
      <c r="G14" s="26"/>
    </row>
    <row r="15" spans="2:7">
      <c r="B15" s="10"/>
      <c r="C15" s="15"/>
      <c r="D15" s="19"/>
      <c r="E15" s="26"/>
      <c r="F15" s="19"/>
      <c r="G15" s="26"/>
    </row>
    <row r="16" spans="2:7">
      <c r="B16" s="10"/>
      <c r="C16" s="15"/>
      <c r="D16" s="19"/>
      <c r="E16" s="26"/>
      <c r="F16" s="19"/>
      <c r="G16" s="26"/>
    </row>
    <row r="17" spans="2:7">
      <c r="B17" s="10"/>
      <c r="C17" s="15"/>
      <c r="D17" s="19"/>
      <c r="E17" s="26"/>
      <c r="F17" s="19"/>
      <c r="G17" s="26"/>
    </row>
    <row r="18" spans="2:7">
      <c r="B18" s="10"/>
      <c r="C18" s="15"/>
      <c r="D18" s="19"/>
      <c r="E18" s="26"/>
      <c r="F18" s="19"/>
      <c r="G18" s="26"/>
    </row>
    <row r="19" spans="2:7">
      <c r="B19" s="10"/>
      <c r="C19" s="15"/>
      <c r="D19" s="19"/>
      <c r="E19" s="26"/>
      <c r="F19" s="19"/>
      <c r="G19" s="26"/>
    </row>
    <row r="20" spans="2:7">
      <c r="B20" s="11"/>
      <c r="C20" s="16"/>
      <c r="D20" s="20"/>
      <c r="E20" s="27"/>
      <c r="F20" s="20"/>
      <c r="G20" s="27"/>
    </row>
  </sheetData>
  <phoneticPr fontId="6" type="noConversion"/>
  <pageMargins left="0.75" right="0.75" top="1" bottom="1" header="0.5" footer="0.5"/>
  <pageSetup paperSize="9" fitToHeight="0" orientation="landscape" r:id="rId1"/>
  <headerFooter alignWithMargins="0">
    <oddFooter>&amp;L&amp;"Tahoma,Regular"&amp;10Vietsoftware International&amp;C&amp;"Arial,Regular"&amp;10Estimation WBS&amp;R&amp;"Arial,Regular"&amp;10&amp;P/&amp;N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WBS</vt:lpstr>
      <vt:lpstr>Record of change</vt:lpstr>
    </vt:vector>
  </TitlesOfParts>
  <Company>VSII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Estimation WBS</dc:title>
  <dc:subject/>
  <dc:creator>Do Viet Anh</dc:creator>
  <cp:keywords/>
  <dc:description/>
  <cp:lastModifiedBy>Viet Vu</cp:lastModifiedBy>
  <cp:lastPrinted>2013-10-07T04:33:51Z</cp:lastPrinted>
  <dcterms:created xsi:type="dcterms:W3CDTF">2005-06-02T09:16:26Z</dcterms:created>
  <dcterms:modified xsi:type="dcterms:W3CDTF">2016-09-29T04:17:40Z</dcterms:modified>
  <cp:category/>
  <cp:contentStatus/>
</cp:coreProperties>
</file>