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G2\BBsalmon\Run Reconstruction\2019\"/>
    </mc:Choice>
  </mc:AlternateContent>
  <xr:revisionPtr revIDLastSave="0" documentId="13_ncr:1_{2DE87E78-04D9-427F-95FC-560A0B8826C1}" xr6:coauthVersionLast="45" xr6:coauthVersionMax="45" xr10:uidLastSave="{00000000-0000-0000-0000-000000000000}"/>
  <bookViews>
    <workbookView xWindow="-1770" yWindow="765" windowWidth="29160" windowHeight="13845" xr2:uid="{00000000-000D-0000-FFFF-FFFF00000000}"/>
  </bookViews>
  <sheets>
    <sheet name="summary" sheetId="1" r:id="rId1"/>
    <sheet name="unallocated" sheetId="2" r:id="rId2"/>
  </sheets>
  <definedNames>
    <definedName name="_xlnm._FilterDatabase" localSheetId="1" hidden="1">unallocated!$A$4:$M$103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4" i="1" l="1"/>
  <c r="N100" i="1"/>
  <c r="O100" i="1" s="1"/>
  <c r="N99" i="1"/>
  <c r="O99" i="1" s="1"/>
  <c r="N98" i="1"/>
  <c r="O98" i="1" s="1"/>
  <c r="N97" i="1"/>
  <c r="O97" i="1" s="1"/>
  <c r="O96" i="1"/>
  <c r="N96" i="1"/>
  <c r="T92" i="1"/>
  <c r="U90" i="1" l="1"/>
  <c r="T86" i="1"/>
  <c r="T88" i="1" l="1"/>
  <c r="T87" i="1"/>
  <c r="V90" i="1"/>
  <c r="T85" i="1"/>
  <c r="N101" i="1"/>
  <c r="O101" i="1" s="1"/>
  <c r="M100" i="1"/>
  <c r="M99" i="1"/>
  <c r="J88" i="1"/>
  <c r="M98" i="1"/>
  <c r="M96" i="1"/>
  <c r="J87" i="1"/>
  <c r="J86" i="1"/>
  <c r="I101" i="1"/>
  <c r="I100" i="1"/>
  <c r="I99" i="1"/>
  <c r="I98" i="1"/>
  <c r="I97" i="1"/>
  <c r="I96" i="1"/>
  <c r="M101" i="1" l="1"/>
  <c r="T89" i="1" s="1"/>
  <c r="I95" i="1"/>
  <c r="I94" i="1"/>
  <c r="E13" i="2"/>
  <c r="F13" i="2"/>
  <c r="G13" i="2"/>
  <c r="H13" i="2"/>
  <c r="I13" i="2"/>
  <c r="J13" i="2"/>
  <c r="K13" i="2"/>
  <c r="L13" i="2"/>
  <c r="M13" i="2"/>
  <c r="E17" i="2"/>
  <c r="F17" i="2"/>
  <c r="G17" i="2"/>
  <c r="H17" i="2"/>
  <c r="I17" i="2"/>
  <c r="J17" i="2"/>
  <c r="K17" i="2"/>
  <c r="L17" i="2"/>
  <c r="M17" i="2"/>
  <c r="E21" i="2"/>
  <c r="F21" i="2"/>
  <c r="G21" i="2"/>
  <c r="H21" i="2"/>
  <c r="I21" i="2"/>
  <c r="J21" i="2"/>
  <c r="K21" i="2"/>
  <c r="L21" i="2"/>
  <c r="M21" i="2"/>
  <c r="E25" i="2"/>
  <c r="F25" i="2"/>
  <c r="G25" i="2"/>
  <c r="H25" i="2"/>
  <c r="I25" i="2"/>
  <c r="J25" i="2"/>
  <c r="K25" i="2"/>
  <c r="L25" i="2"/>
  <c r="M25" i="2"/>
  <c r="E28" i="2"/>
  <c r="F28" i="2"/>
  <c r="G28" i="2"/>
  <c r="H28" i="2"/>
  <c r="I28" i="2"/>
  <c r="J28" i="2"/>
  <c r="K28" i="2"/>
  <c r="L28" i="2"/>
  <c r="M28" i="2"/>
  <c r="E33" i="2"/>
  <c r="F33" i="2"/>
  <c r="G33" i="2"/>
  <c r="H33" i="2"/>
  <c r="I33" i="2"/>
  <c r="J33" i="2"/>
  <c r="K33" i="2"/>
  <c r="L33" i="2"/>
  <c r="M33" i="2"/>
  <c r="E36" i="2"/>
  <c r="F36" i="2"/>
  <c r="G36" i="2"/>
  <c r="H36" i="2"/>
  <c r="I36" i="2"/>
  <c r="J36" i="2"/>
  <c r="K36" i="2"/>
  <c r="L36" i="2"/>
  <c r="M36" i="2"/>
  <c r="E40" i="2"/>
  <c r="F40" i="2"/>
  <c r="G40" i="2"/>
  <c r="H40" i="2"/>
  <c r="I40" i="2"/>
  <c r="J40" i="2"/>
  <c r="K40" i="2"/>
  <c r="L40" i="2"/>
  <c r="M40" i="2"/>
  <c r="E49" i="2"/>
  <c r="F49" i="2"/>
  <c r="G49" i="2"/>
  <c r="H49" i="2"/>
  <c r="I49" i="2"/>
  <c r="J49" i="2"/>
  <c r="K49" i="2"/>
  <c r="L49" i="2"/>
  <c r="M49" i="2"/>
  <c r="E52" i="2"/>
  <c r="F52" i="2"/>
  <c r="G52" i="2"/>
  <c r="H52" i="2"/>
  <c r="I52" i="2"/>
  <c r="J52" i="2"/>
  <c r="K52" i="2"/>
  <c r="L52" i="2"/>
  <c r="M52" i="2"/>
  <c r="E57" i="2"/>
  <c r="F57" i="2"/>
  <c r="G57" i="2"/>
  <c r="H57" i="2"/>
  <c r="I57" i="2"/>
  <c r="J57" i="2"/>
  <c r="K57" i="2"/>
  <c r="L57" i="2"/>
  <c r="M57" i="2"/>
  <c r="E65" i="2"/>
  <c r="F65" i="2"/>
  <c r="G65" i="2"/>
  <c r="H65" i="2"/>
  <c r="I65" i="2"/>
  <c r="J65" i="2"/>
  <c r="K65" i="2"/>
  <c r="L65" i="2"/>
  <c r="M65" i="2"/>
  <c r="E70" i="2"/>
  <c r="F70" i="2"/>
  <c r="G70" i="2"/>
  <c r="H70" i="2"/>
  <c r="I70" i="2"/>
  <c r="J70" i="2"/>
  <c r="K70" i="2"/>
  <c r="L70" i="2"/>
  <c r="M70" i="2"/>
  <c r="E75" i="2"/>
  <c r="F75" i="2"/>
  <c r="G75" i="2"/>
  <c r="H75" i="2"/>
  <c r="I75" i="2"/>
  <c r="J75" i="2"/>
  <c r="K75" i="2"/>
  <c r="L75" i="2"/>
  <c r="M75" i="2"/>
  <c r="E76" i="2"/>
  <c r="F76" i="2"/>
  <c r="G76" i="2"/>
  <c r="H76" i="2"/>
  <c r="I76" i="2"/>
  <c r="J76" i="2"/>
  <c r="K76" i="2"/>
  <c r="L76" i="2"/>
  <c r="M76" i="2"/>
  <c r="J89" i="1" s="1"/>
  <c r="J90" i="1" s="1"/>
  <c r="U85" i="1" s="1"/>
  <c r="E80" i="2"/>
  <c r="F80" i="2"/>
  <c r="G80" i="2"/>
  <c r="H80" i="2"/>
  <c r="I80" i="2"/>
  <c r="J80" i="2"/>
  <c r="K80" i="2"/>
  <c r="L80" i="2"/>
  <c r="M80" i="2"/>
  <c r="E83" i="2"/>
  <c r="F83" i="2"/>
  <c r="G83" i="2"/>
  <c r="H83" i="2"/>
  <c r="I83" i="2"/>
  <c r="J83" i="2"/>
  <c r="K83" i="2"/>
  <c r="L83" i="2"/>
  <c r="M83" i="2"/>
  <c r="E86" i="2"/>
  <c r="F86" i="2"/>
  <c r="G86" i="2"/>
  <c r="H86" i="2"/>
  <c r="I86" i="2"/>
  <c r="J86" i="2"/>
  <c r="K86" i="2"/>
  <c r="L86" i="2"/>
  <c r="M86" i="2"/>
  <c r="E92" i="2"/>
  <c r="F92" i="2"/>
  <c r="G92" i="2"/>
  <c r="H92" i="2"/>
  <c r="I92" i="2"/>
  <c r="J92" i="2"/>
  <c r="K92" i="2"/>
  <c r="L92" i="2"/>
  <c r="M92" i="2"/>
  <c r="E97" i="2"/>
  <c r="F97" i="2"/>
  <c r="G97" i="2"/>
  <c r="H97" i="2"/>
  <c r="I97" i="2"/>
  <c r="J97" i="2"/>
  <c r="K97" i="2"/>
  <c r="L97" i="2"/>
  <c r="M97" i="2"/>
  <c r="E101" i="2"/>
  <c r="F101" i="2"/>
  <c r="G101" i="2"/>
  <c r="H101" i="2"/>
  <c r="I101" i="2"/>
  <c r="J101" i="2"/>
  <c r="K101" i="2"/>
  <c r="L101" i="2"/>
  <c r="M101" i="2"/>
  <c r="V89" i="1" l="1"/>
  <c r="T91" i="1"/>
  <c r="I102" i="1"/>
  <c r="U86" i="1" s="1"/>
  <c r="V86" i="1" s="1"/>
  <c r="V85" i="1"/>
  <c r="T96" i="1" l="1"/>
  <c r="U88" i="1"/>
  <c r="V88" i="1" l="1"/>
  <c r="U91" i="1"/>
  <c r="U96" i="1" l="1"/>
  <c r="V96" i="1" s="1"/>
  <c r="V97" i="1" s="1"/>
  <c r="V91" i="1"/>
</calcChain>
</file>

<file path=xl/sharedStrings.xml><?xml version="1.0" encoding="utf-8"?>
<sst xmlns="http://schemas.openxmlformats.org/spreadsheetml/2006/main" count="874" uniqueCount="134">
  <si>
    <t xml:space="preserve">Igushik   </t>
  </si>
  <si>
    <t>TOTAL</t>
  </si>
  <si>
    <t>Catch</t>
  </si>
  <si>
    <t xml:space="preserve"> - </t>
  </si>
  <si>
    <t>Escapement</t>
  </si>
  <si>
    <t>Reallocated Esc Obs Error</t>
  </si>
  <si>
    <t>Igushik Set</t>
  </si>
  <si>
    <t xml:space="preserve"> NA </t>
  </si>
  <si>
    <t>WRSHA</t>
  </si>
  <si>
    <t>Offshore Catch</t>
  </si>
  <si>
    <t>Total</t>
  </si>
  <si>
    <t>Wood</t>
  </si>
  <si>
    <t>Nushagak</t>
  </si>
  <si>
    <t xml:space="preserve">Kvichak   </t>
  </si>
  <si>
    <t>Kvichak Set</t>
  </si>
  <si>
    <t>ARSHA</t>
  </si>
  <si>
    <t>NRSHA</t>
  </si>
  <si>
    <t>Naknek Set</t>
  </si>
  <si>
    <t>Alagnak</t>
  </si>
  <si>
    <t xml:space="preserve">Naknek  </t>
  </si>
  <si>
    <t xml:space="preserve">Egegik </t>
  </si>
  <si>
    <t>Ugashik</t>
  </si>
  <si>
    <t>Model</t>
  </si>
  <si>
    <t>ADFG Data</t>
  </si>
  <si>
    <t>Diff</t>
  </si>
  <si>
    <t>Non-set aside harvest</t>
  </si>
  <si>
    <t xml:space="preserve"> Catch </t>
  </si>
  <si>
    <t>egegik</t>
  </si>
  <si>
    <t>Esc</t>
  </si>
  <si>
    <t>ugashik</t>
  </si>
  <si>
    <t xml:space="preserve"> Realloc OE </t>
  </si>
  <si>
    <t>N/K</t>
  </si>
  <si>
    <t xml:space="preserve"> Subtotal </t>
  </si>
  <si>
    <t>Nush</t>
  </si>
  <si>
    <t>Set-Aside Catch</t>
  </si>
  <si>
    <t>total</t>
  </si>
  <si>
    <t>Togiak</t>
  </si>
  <si>
    <t>ADFG Sheet Total</t>
  </si>
  <si>
    <t xml:space="preserve"> Offshore </t>
  </si>
  <si>
    <t>ESC</t>
  </si>
  <si>
    <t>Togiak Contrib Offshore</t>
  </si>
  <si>
    <t>Igushik</t>
  </si>
  <si>
    <t>Source</t>
  </si>
  <si>
    <t>Total Offshore</t>
  </si>
  <si>
    <t>2019 Set Asides</t>
  </si>
  <si>
    <t>TR table</t>
  </si>
  <si>
    <t>Kvi Set</t>
  </si>
  <si>
    <t>Grand Total</t>
  </si>
  <si>
    <t>Nak</t>
  </si>
  <si>
    <t>Nak Set</t>
  </si>
  <si>
    <t>Kvichak</t>
  </si>
  <si>
    <t>Togiak Offshore Allocation' -- (output)</t>
  </si>
  <si>
    <t>Egegik</t>
  </si>
  <si>
    <t>offshoreCatchAdd' -- (input)</t>
  </si>
  <si>
    <t>catchAdd' -- (input)</t>
  </si>
  <si>
    <t>inshore Togiak' -- (input)</t>
  </si>
  <si>
    <t>Ugahsik Escapement Proportions</t>
  </si>
  <si>
    <t>Ugashik District</t>
  </si>
  <si>
    <t>Ugashik River Escapement Total</t>
  </si>
  <si>
    <t>Ugashik River Escapement</t>
  </si>
  <si>
    <t>Ugashik Harvest Proportions</t>
  </si>
  <si>
    <t>Ugashik District Harvest Total</t>
  </si>
  <si>
    <t>Ugashik District Harvest</t>
  </si>
  <si>
    <t>Togiak Harvest Proportions</t>
  </si>
  <si>
    <t>Togiak District</t>
  </si>
  <si>
    <t>Togiak River Section Set Mix Harvest Total</t>
  </si>
  <si>
    <t>Togiak River Section Set Mix Harvest</t>
  </si>
  <si>
    <t>Togiak Escapement Proportions</t>
  </si>
  <si>
    <t>Togiak River Escapement Total</t>
  </si>
  <si>
    <t>Togiak River Escapement</t>
  </si>
  <si>
    <t>Wood Escapement Proportions</t>
  </si>
  <si>
    <t>Nushagak District</t>
  </si>
  <si>
    <t>Wood River SHA Harvest Total</t>
  </si>
  <si>
    <t>Wood River SHA Harvest</t>
  </si>
  <si>
    <t>Wood River Escapement Total</t>
  </si>
  <si>
    <t>Wood River Escapement</t>
  </si>
  <si>
    <t>Nushagak Drift + Nushagak Set for input files:</t>
  </si>
  <si>
    <t>Nushagak Set Proportions</t>
  </si>
  <si>
    <t>Nushagak Section Harvest - Set Total</t>
  </si>
  <si>
    <t>Nushagak Section Harvest - Set</t>
  </si>
  <si>
    <t>Nushagak Escapement Proportions</t>
  </si>
  <si>
    <t>Nushagak River Escapement Total</t>
  </si>
  <si>
    <t>Nushagak River Escapement</t>
  </si>
  <si>
    <t>Nushagak Harvest Proportions</t>
  </si>
  <si>
    <t>Nushagak District Harvest Total</t>
  </si>
  <si>
    <t>Nushagak District Harvest</t>
  </si>
  <si>
    <t>Igushik Set Proportions</t>
  </si>
  <si>
    <t>Igushik Section Harvest - Set Total</t>
  </si>
  <si>
    <t>Igushik Section Harvest - Set</t>
  </si>
  <si>
    <t>Igushik Escapement Proportions</t>
  </si>
  <si>
    <t>Igushik River Escapement Total</t>
  </si>
  <si>
    <t>Igushik River Escapement</t>
  </si>
  <si>
    <t>Naknek-Kvichak Proportions</t>
  </si>
  <si>
    <t>Naknek-Kvichak District</t>
  </si>
  <si>
    <t>Naknek-Kvichak District Harvest Total</t>
  </si>
  <si>
    <t>Naknek-Kvichak District Harvest</t>
  </si>
  <si>
    <t>Naknek Set Proportions</t>
  </si>
  <si>
    <t>Naknek Section Set Total</t>
  </si>
  <si>
    <t>Naknek Section Set</t>
  </si>
  <si>
    <t>NRSHA Proportions</t>
  </si>
  <si>
    <t>Naknek River Special Harvest Total</t>
  </si>
  <si>
    <t>Naknek River Special Harvest</t>
  </si>
  <si>
    <t>Naknek Escapement Proportions</t>
  </si>
  <si>
    <t>Naknek River Escapement Total</t>
  </si>
  <si>
    <t>Naknek River Escapement</t>
  </si>
  <si>
    <t>Kvichak Set Proportions</t>
  </si>
  <si>
    <t>Kvichak Section Harvest - Set Total</t>
  </si>
  <si>
    <t>Kvichak Section Harvest - Set</t>
  </si>
  <si>
    <t>Kvichak Escapement Proportions</t>
  </si>
  <si>
    <t>Kvichak River Escapement Total</t>
  </si>
  <si>
    <t>Kvichak River Escapement</t>
  </si>
  <si>
    <t>Alagnak Escapement Proportions</t>
  </si>
  <si>
    <t>Alagnak River Escapement Total</t>
  </si>
  <si>
    <t>Alagnak River Escapement</t>
  </si>
  <si>
    <t>Egegik Escapement Proportions</t>
  </si>
  <si>
    <t>Egegik District</t>
  </si>
  <si>
    <t>Egegik River Escapement Total</t>
  </si>
  <si>
    <t>Egegik River Escapement</t>
  </si>
  <si>
    <t>Egegik District Harvest Proportions</t>
  </si>
  <si>
    <t>Egegik District Harvest Total</t>
  </si>
  <si>
    <t>Egegik District Harvest</t>
  </si>
  <si>
    <t>33</t>
  </si>
  <si>
    <t>23</t>
  </si>
  <si>
    <t>14</t>
  </si>
  <si>
    <t>22</t>
  </si>
  <si>
    <t>13</t>
  </si>
  <si>
    <t>21</t>
  </si>
  <si>
    <t>12</t>
  </si>
  <si>
    <t>11</t>
  </si>
  <si>
    <t>Period End</t>
  </si>
  <si>
    <t>Period Start</t>
  </si>
  <si>
    <t/>
  </si>
  <si>
    <t>Total Run Summary - Sockeye Salmon</t>
  </si>
  <si>
    <t>Bristol Bay Salmon Fishery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</si>
</sst>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0"/>
    <numFmt numFmtId="166" formatCode="#,##0.000000"/>
    <numFmt numFmtId="167" formatCode="0.0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5"/>
      <color rgb="FFFF0000"/>
      <name val="Calibri"/>
      <family val="2"/>
    </font>
    <font>
      <i/>
      <sz val="17"/>
      <color theme="1"/>
      <name val="Calibri"/>
      <family val="2"/>
    </font>
    <font>
      <b/>
      <sz val="15"/>
      <color theme="1"/>
      <name val="Calibri"/>
      <family val="2"/>
    </font>
    <font>
      <sz val="15"/>
      <color theme="1"/>
      <name val="Calibri"/>
      <family val="2"/>
    </font>
    <font>
      <sz val="14"/>
      <color theme="1"/>
      <name val="Calibri"/>
      <family val="2"/>
    </font>
    <font>
      <b/>
      <sz val="15"/>
      <name val="Calibri"/>
      <family val="2"/>
    </font>
    <font>
      <b/>
      <sz val="17"/>
      <color theme="1"/>
      <name val="Calibri"/>
      <family val="2"/>
    </font>
    <font>
      <sz val="24"/>
      <color rgb="FF333399"/>
      <name val="Calibri"/>
      <family val="2"/>
    </font>
    <font>
      <b/>
      <sz val="32"/>
      <color rgb="FF333399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3F2EA"/>
      </patternFill>
    </fill>
    <fill>
      <patternFill patternType="solid">
        <fgColor rgb="FFEFEDDE"/>
      </patternFill>
    </fill>
    <fill>
      <patternFill patternType="solid">
        <fgColor rgb="FFFFFFEF"/>
      </patternFill>
    </fill>
    <fill>
      <patternFill patternType="solid">
        <fgColor rgb="FFFFFFFF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6">
    <xf numFmtId="0" fontId="0" fillId="0" borderId="0" xfId="0"/>
    <xf numFmtId="3" fontId="0" fillId="0" borderId="0" xfId="0" applyNumberFormat="1"/>
    <xf numFmtId="10" fontId="0" fillId="0" borderId="0" xfId="0" applyNumberFormat="1"/>
    <xf numFmtId="3" fontId="0" fillId="33" borderId="0" xfId="0" applyNumberFormat="1" applyFill="1"/>
    <xf numFmtId="0" fontId="0" fillId="33" borderId="0" xfId="0" applyFill="1"/>
    <xf numFmtId="3" fontId="0" fillId="34" borderId="0" xfId="0" applyNumberFormat="1" applyFill="1"/>
    <xf numFmtId="0" fontId="0" fillId="34" borderId="0" xfId="0" applyFill="1"/>
    <xf numFmtId="3" fontId="0" fillId="35" borderId="0" xfId="0" applyNumberFormat="1" applyFill="1"/>
    <xf numFmtId="0" fontId="0" fillId="35" borderId="0" xfId="0" applyFill="1"/>
    <xf numFmtId="0" fontId="0" fillId="36" borderId="0" xfId="0" applyFill="1"/>
    <xf numFmtId="0" fontId="18" fillId="0" borderId="0" xfId="42"/>
    <xf numFmtId="3" fontId="18" fillId="0" borderId="0" xfId="42" applyNumberFormat="1"/>
    <xf numFmtId="164" fontId="19" fillId="0" borderId="0" xfId="42" applyNumberFormat="1" applyFont="1"/>
    <xf numFmtId="3" fontId="20" fillId="37" borderId="10" xfId="42" applyNumberFormat="1" applyFont="1" applyFill="1" applyBorder="1" applyAlignment="1">
      <alignment horizontal="center" vertical="center" wrapText="1"/>
    </xf>
    <xf numFmtId="3" fontId="20" fillId="37" borderId="11" xfId="42" applyNumberFormat="1" applyFont="1" applyFill="1" applyBorder="1" applyAlignment="1">
      <alignment horizontal="center" vertical="center" wrapText="1"/>
    </xf>
    <xf numFmtId="165" fontId="21" fillId="37" borderId="11" xfId="42" applyNumberFormat="1" applyFont="1" applyFill="1" applyBorder="1" applyAlignment="1">
      <alignment horizontal="center" vertical="center" wrapText="1"/>
    </xf>
    <xf numFmtId="0" fontId="22" fillId="38" borderId="12" xfId="42" applyFont="1" applyFill="1" applyBorder="1" applyAlignment="1">
      <alignment horizontal="left" vertical="top" wrapText="1"/>
    </xf>
    <xf numFmtId="0" fontId="20" fillId="39" borderId="11" xfId="42" applyFont="1" applyFill="1" applyBorder="1" applyAlignment="1">
      <alignment horizontal="left" vertical="top" wrapText="1"/>
    </xf>
    <xf numFmtId="3" fontId="23" fillId="37" borderId="10" xfId="42" applyNumberFormat="1" applyFont="1" applyFill="1" applyBorder="1" applyAlignment="1">
      <alignment horizontal="center" vertical="center" wrapText="1"/>
    </xf>
    <xf numFmtId="0" fontId="18" fillId="37" borderId="11" xfId="42" applyFill="1" applyBorder="1" applyAlignment="1">
      <alignment horizontal="center" vertical="center" wrapText="1"/>
    </xf>
    <xf numFmtId="3" fontId="23" fillId="37" borderId="11" xfId="42" applyNumberFormat="1" applyFont="1" applyFill="1" applyBorder="1" applyAlignment="1">
      <alignment horizontal="center" vertical="center" wrapText="1"/>
    </xf>
    <xf numFmtId="0" fontId="18" fillId="40" borderId="11" xfId="42" applyFill="1" applyBorder="1" applyAlignment="1">
      <alignment horizontal="center" vertical="center" wrapText="1"/>
    </xf>
    <xf numFmtId="3" fontId="24" fillId="40" borderId="11" xfId="42" applyNumberFormat="1" applyFont="1" applyFill="1" applyBorder="1" applyAlignment="1">
      <alignment horizontal="center" vertical="center" wrapText="1"/>
    </xf>
    <xf numFmtId="14" fontId="25" fillId="39" borderId="11" xfId="42" applyNumberFormat="1" applyFont="1" applyFill="1" applyBorder="1" applyAlignment="1">
      <alignment horizontal="center" vertical="center" wrapText="1"/>
    </xf>
    <xf numFmtId="0" fontId="22" fillId="39" borderId="11" xfId="42" applyFont="1" applyFill="1" applyBorder="1" applyAlignment="1">
      <alignment horizontal="left" vertical="top" wrapText="1"/>
    </xf>
    <xf numFmtId="0" fontId="22" fillId="38" borderId="11" xfId="42" applyFont="1" applyFill="1" applyBorder="1" applyAlignment="1">
      <alignment horizontal="left" vertical="top" wrapText="1"/>
    </xf>
    <xf numFmtId="166" fontId="21" fillId="41" borderId="11" xfId="42" applyNumberFormat="1" applyFont="1" applyFill="1" applyBorder="1" applyAlignment="1">
      <alignment horizontal="center" vertical="center" wrapText="1"/>
    </xf>
    <xf numFmtId="3" fontId="26" fillId="42" borderId="11" xfId="42" applyNumberFormat="1" applyFont="1" applyFill="1" applyBorder="1" applyAlignment="1">
      <alignment horizontal="center" vertical="center" wrapText="1"/>
    </xf>
    <xf numFmtId="0" fontId="22" fillId="42" borderId="12" xfId="42" applyFont="1" applyFill="1" applyBorder="1" applyAlignment="1">
      <alignment horizontal="left" vertical="top" wrapText="1"/>
    </xf>
    <xf numFmtId="0" fontId="22" fillId="42" borderId="11" xfId="42" applyFont="1" applyFill="1" applyBorder="1" applyAlignment="1">
      <alignment horizontal="left" vertical="top" wrapText="1"/>
    </xf>
    <xf numFmtId="167" fontId="21" fillId="41" borderId="11" xfId="42" applyNumberFormat="1" applyFont="1" applyFill="1" applyBorder="1" applyAlignment="1">
      <alignment horizontal="center" vertical="center" wrapText="1"/>
    </xf>
    <xf numFmtId="0" fontId="27" fillId="38" borderId="10" xfId="42" applyFont="1" applyFill="1" applyBorder="1" applyAlignment="1">
      <alignment horizontal="left" vertical="top" wrapText="1"/>
    </xf>
    <xf numFmtId="0" fontId="25" fillId="39" borderId="11" xfId="42" applyFont="1" applyFill="1" applyBorder="1" applyAlignment="1">
      <alignment horizontal="center" vertical="top" wrapText="1"/>
    </xf>
    <xf numFmtId="0" fontId="25" fillId="39" borderId="13" xfId="42" applyFont="1" applyFill="1" applyBorder="1" applyAlignment="1">
      <alignment horizontal="left" vertical="top" wrapText="1"/>
    </xf>
    <xf numFmtId="0" fontId="18" fillId="39" borderId="13" xfId="42" applyFill="1" applyBorder="1" applyAlignment="1">
      <alignment horizontal="left" vertical="top" wrapText="1"/>
    </xf>
    <xf numFmtId="0" fontId="18" fillId="0" borderId="0" xfId="42" applyAlignment="1">
      <alignment horizontal="center" vertical="top" wrapText="1"/>
    </xf>
    <xf numFmtId="0" fontId="28" fillId="0" borderId="0" xfId="42" applyFont="1" applyAlignment="1">
      <alignment horizontal="center" vertical="top" wrapText="1"/>
    </xf>
    <xf numFmtId="0" fontId="29" fillId="0" borderId="0" xfId="42" applyFont="1" applyAlignment="1">
      <alignment horizontal="center" vertical="top" wrapText="1"/>
    </xf>
    <xf numFmtId="0" fontId="14" fillId="0" borderId="0" xfId="0" applyFont="1"/>
    <xf numFmtId="3" fontId="14" fillId="0" borderId="0" xfId="0" applyNumberFormat="1" applyFont="1"/>
    <xf numFmtId="0" fontId="16" fillId="0" borderId="14" xfId="0" applyFont="1" applyBorder="1"/>
    <xf numFmtId="0" fontId="22" fillId="38" borderId="11" xfId="42" applyFont="1" applyFill="1" applyBorder="1" applyAlignment="1">
      <alignment horizontal="left" vertical="top" wrapText="1"/>
    </xf>
    <xf numFmtId="0" fontId="22" fillId="38" borderId="12" xfId="42" applyFont="1" applyFill="1" applyBorder="1" applyAlignment="1">
      <alignment horizontal="left" vertical="top" wrapText="1"/>
    </xf>
    <xf numFmtId="0" fontId="18" fillId="0" borderId="0" xfId="42" applyAlignment="1">
      <alignment horizontal="center" vertical="top" wrapText="1"/>
    </xf>
    <xf numFmtId="0" fontId="20" fillId="38" borderId="11" xfId="42" applyFont="1" applyFill="1" applyBorder="1" applyAlignment="1">
      <alignment horizontal="left" wrapText="1"/>
    </xf>
    <xf numFmtId="0" fontId="20" fillId="38" borderId="12" xfId="42" applyFont="1" applyFill="1" applyBorder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503237</xdr:colOff>
      <xdr:row>0</xdr:row>
      <xdr:rowOff>6350</xdr:rowOff>
    </xdr:from>
    <xdr:ext cx="1190625" cy="1190625"/>
    <xdr:pic>
      <xdr:nvPicPr>
        <xdr:cNvPr id="2" name="image1.jpeg" descr="image1.jpeg">
          <a:extLst>
            <a:ext uri="{FF2B5EF4-FFF2-40B4-BE49-F238E27FC236}">
              <a16:creationId xmlns:a16="http://schemas.microsoft.com/office/drawing/2014/main" id="{704E6C94-C05F-4C0A-BFE8-C8A1F5030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142" y="8255"/>
          <a:ext cx="1190625" cy="1190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5"/>
  <sheetViews>
    <sheetView tabSelected="1" topLeftCell="A70" workbookViewId="0">
      <selection activeCell="U94" sqref="U94"/>
    </sheetView>
  </sheetViews>
  <sheetFormatPr defaultRowHeight="14.4" x14ac:dyDescent="0.3"/>
  <cols>
    <col min="1" max="1" width="26.44140625" customWidth="1"/>
    <col min="4" max="4" width="10" bestFit="1" customWidth="1"/>
    <col min="8" max="8" width="9.88671875" bestFit="1" customWidth="1"/>
    <col min="9" max="9" width="11.109375" customWidth="1"/>
    <col min="10" max="10" width="9.88671875" bestFit="1" customWidth="1"/>
    <col min="11" max="11" width="13.6640625" customWidth="1"/>
    <col min="15" max="15" width="10" bestFit="1" customWidth="1"/>
    <col min="19" max="19" width="21.44140625" customWidth="1"/>
    <col min="20" max="20" width="16.109375" customWidth="1"/>
    <col min="21" max="21" width="12.77734375" customWidth="1"/>
  </cols>
  <sheetData>
    <row r="1" spans="1:20" ht="15" thickBot="1" x14ac:dyDescent="0.35">
      <c r="A1" s="40" t="s">
        <v>0</v>
      </c>
      <c r="B1" s="40">
        <v>0.1</v>
      </c>
      <c r="C1" s="40">
        <v>0.2</v>
      </c>
      <c r="D1" s="40">
        <v>0.3</v>
      </c>
      <c r="E1" s="40">
        <v>0.4</v>
      </c>
      <c r="F1" s="40">
        <v>0.5</v>
      </c>
      <c r="G1" s="40">
        <v>1.1000000000000001</v>
      </c>
      <c r="H1" s="40">
        <v>1.2</v>
      </c>
      <c r="I1" s="40">
        <v>1.3</v>
      </c>
      <c r="J1" s="40">
        <v>1.4</v>
      </c>
      <c r="K1" s="40">
        <v>1.5</v>
      </c>
      <c r="L1" s="40">
        <v>2.1</v>
      </c>
      <c r="M1" s="40">
        <v>2.2000000000000002</v>
      </c>
      <c r="N1" s="40">
        <v>2.2999999999999998</v>
      </c>
      <c r="O1" s="40">
        <v>2.4</v>
      </c>
      <c r="P1" s="40">
        <v>3.1</v>
      </c>
      <c r="Q1" s="40">
        <v>3.2</v>
      </c>
      <c r="R1" s="40">
        <v>3.3</v>
      </c>
      <c r="S1" s="40">
        <v>3.4</v>
      </c>
      <c r="T1" s="40" t="s">
        <v>1</v>
      </c>
    </row>
    <row r="2" spans="1:20" ht="15" thickTop="1" x14ac:dyDescent="0.3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>
        <v>97</v>
      </c>
      <c r="H2" s="1">
        <v>90641</v>
      </c>
      <c r="I2" s="1">
        <v>609410</v>
      </c>
      <c r="J2">
        <v>0</v>
      </c>
      <c r="K2" t="s">
        <v>3</v>
      </c>
      <c r="L2">
        <v>0</v>
      </c>
      <c r="M2">
        <v>0</v>
      </c>
      <c r="N2">
        <v>0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s="1">
        <v>700148</v>
      </c>
    </row>
    <row r="3" spans="1:20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721</v>
      </c>
      <c r="H3" s="1">
        <v>73575</v>
      </c>
      <c r="I3" s="1">
        <v>181778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v>256074</v>
      </c>
    </row>
    <row r="4" spans="1:20" x14ac:dyDescent="0.3">
      <c r="A4" t="s">
        <v>5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>
        <v>0</v>
      </c>
      <c r="H4">
        <v>0</v>
      </c>
      <c r="I4">
        <v>0</v>
      </c>
      <c r="J4">
        <v>0</v>
      </c>
      <c r="K4" t="s">
        <v>3</v>
      </c>
      <c r="L4">
        <v>0</v>
      </c>
      <c r="M4">
        <v>0</v>
      </c>
      <c r="N4">
        <v>0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>
        <v>0</v>
      </c>
    </row>
    <row r="5" spans="1:20" x14ac:dyDescent="0.3">
      <c r="A5" t="s">
        <v>6</v>
      </c>
      <c r="B5" t="s">
        <v>7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s="1">
        <v>65482</v>
      </c>
      <c r="I5" s="1">
        <v>310235</v>
      </c>
      <c r="J5" s="1">
        <v>1016</v>
      </c>
      <c r="K5" t="s">
        <v>3</v>
      </c>
      <c r="L5" t="s">
        <v>3</v>
      </c>
      <c r="M5" s="1">
        <v>5200</v>
      </c>
      <c r="N5" s="1">
        <v>3182</v>
      </c>
      <c r="O5" t="s">
        <v>3</v>
      </c>
      <c r="P5" t="s">
        <v>3</v>
      </c>
      <c r="Q5" t="s">
        <v>3</v>
      </c>
      <c r="R5" t="s">
        <v>3</v>
      </c>
      <c r="S5" t="s">
        <v>7</v>
      </c>
      <c r="T5" s="39">
        <v>385115</v>
      </c>
    </row>
    <row r="6" spans="1:20" x14ac:dyDescent="0.3">
      <c r="A6" t="s">
        <v>8</v>
      </c>
      <c r="B6" t="s">
        <v>7</v>
      </c>
      <c r="C6" t="s">
        <v>3</v>
      </c>
      <c r="D6" t="s">
        <v>3</v>
      </c>
      <c r="E6" t="s">
        <v>3</v>
      </c>
      <c r="F6" t="s">
        <v>3</v>
      </c>
      <c r="G6">
        <v>25</v>
      </c>
      <c r="H6">
        <v>683</v>
      </c>
      <c r="I6">
        <v>92</v>
      </c>
      <c r="J6" t="s">
        <v>3</v>
      </c>
      <c r="K6" t="s">
        <v>3</v>
      </c>
      <c r="L6">
        <v>1</v>
      </c>
      <c r="M6">
        <v>28</v>
      </c>
      <c r="N6">
        <v>1</v>
      </c>
      <c r="O6" t="s">
        <v>3</v>
      </c>
      <c r="P6" t="s">
        <v>3</v>
      </c>
      <c r="Q6" t="s">
        <v>3</v>
      </c>
      <c r="R6" t="s">
        <v>3</v>
      </c>
      <c r="S6" t="s">
        <v>7</v>
      </c>
      <c r="T6" s="38">
        <v>830</v>
      </c>
    </row>
    <row r="7" spans="1:20" x14ac:dyDescent="0.3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7</v>
      </c>
      <c r="H7" s="1">
        <v>1940</v>
      </c>
      <c r="I7" s="1">
        <v>9278</v>
      </c>
      <c r="J7">
        <v>9</v>
      </c>
      <c r="K7">
        <v>0</v>
      </c>
      <c r="L7">
        <v>0</v>
      </c>
      <c r="M7">
        <v>44</v>
      </c>
      <c r="N7">
        <v>27</v>
      </c>
      <c r="O7">
        <v>0</v>
      </c>
      <c r="P7">
        <v>0</v>
      </c>
      <c r="Q7">
        <v>0</v>
      </c>
      <c r="R7">
        <v>0</v>
      </c>
      <c r="S7">
        <v>0</v>
      </c>
      <c r="T7" s="1">
        <v>11305</v>
      </c>
    </row>
    <row r="8" spans="1:20" x14ac:dyDescent="0.3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851</v>
      </c>
      <c r="H8" s="1">
        <v>232321</v>
      </c>
      <c r="I8" s="1">
        <v>1110792</v>
      </c>
      <c r="J8" s="1">
        <v>1025</v>
      </c>
      <c r="K8">
        <v>0</v>
      </c>
      <c r="L8">
        <v>1</v>
      </c>
      <c r="M8" s="1">
        <v>5272</v>
      </c>
      <c r="N8" s="1">
        <v>3210</v>
      </c>
      <c r="O8">
        <v>0</v>
      </c>
      <c r="P8">
        <v>0</v>
      </c>
      <c r="Q8">
        <v>0</v>
      </c>
      <c r="R8">
        <v>0</v>
      </c>
      <c r="S8">
        <v>0</v>
      </c>
      <c r="T8" s="1">
        <v>1353472</v>
      </c>
    </row>
    <row r="9" spans="1:20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5" thickBot="1" x14ac:dyDescent="0.35">
      <c r="A10" s="40" t="s">
        <v>11</v>
      </c>
      <c r="B10" s="40">
        <v>0.1</v>
      </c>
      <c r="C10" s="40">
        <v>0.2</v>
      </c>
      <c r="D10" s="40">
        <v>0.3</v>
      </c>
      <c r="E10" s="40">
        <v>0.4</v>
      </c>
      <c r="F10" s="40">
        <v>0.5</v>
      </c>
      <c r="G10" s="40">
        <v>1.1000000000000001</v>
      </c>
      <c r="H10" s="40">
        <v>1.2</v>
      </c>
      <c r="I10" s="40">
        <v>1.3</v>
      </c>
      <c r="J10" s="40">
        <v>1.4</v>
      </c>
      <c r="K10" s="40">
        <v>1.5</v>
      </c>
      <c r="L10" s="40">
        <v>2.1</v>
      </c>
      <c r="M10" s="40">
        <v>2.2000000000000002</v>
      </c>
      <c r="N10" s="40">
        <v>2.2999999999999998</v>
      </c>
      <c r="O10" s="40">
        <v>2.4</v>
      </c>
      <c r="P10" s="40">
        <v>3.1</v>
      </c>
      <c r="Q10" s="40">
        <v>3.2</v>
      </c>
      <c r="R10" s="40">
        <v>3.3</v>
      </c>
      <c r="S10" s="40">
        <v>3.4</v>
      </c>
      <c r="T10" s="40" t="s">
        <v>1</v>
      </c>
    </row>
    <row r="11" spans="1:20" ht="15" thickTop="1" x14ac:dyDescent="0.3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s="1">
        <v>16970</v>
      </c>
      <c r="H11" s="1">
        <v>6077455</v>
      </c>
      <c r="I11" s="1">
        <v>3470044</v>
      </c>
      <c r="J11">
        <v>0</v>
      </c>
      <c r="K11" t="s">
        <v>3</v>
      </c>
      <c r="L11">
        <v>925</v>
      </c>
      <c r="M11" s="1">
        <v>256868</v>
      </c>
      <c r="N11" s="1">
        <v>47713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s="1">
        <v>9869975</v>
      </c>
    </row>
    <row r="12" spans="1:20" x14ac:dyDescent="0.3">
      <c r="A12" t="s">
        <v>4</v>
      </c>
      <c r="B12">
        <v>0</v>
      </c>
      <c r="C12">
        <v>0</v>
      </c>
      <c r="D12">
        <v>0</v>
      </c>
      <c r="E12">
        <v>0</v>
      </c>
      <c r="F12">
        <v>0</v>
      </c>
      <c r="G12" s="1">
        <v>62693</v>
      </c>
      <c r="H12" s="1">
        <v>1703188</v>
      </c>
      <c r="I12" s="1">
        <v>228824</v>
      </c>
      <c r="J12">
        <v>0</v>
      </c>
      <c r="K12">
        <v>0</v>
      </c>
      <c r="L12" s="1">
        <v>3416</v>
      </c>
      <c r="M12" s="1">
        <v>71986</v>
      </c>
      <c r="N12" s="1">
        <v>3146</v>
      </c>
      <c r="O12">
        <v>0</v>
      </c>
      <c r="P12">
        <v>0</v>
      </c>
      <c r="Q12">
        <v>0</v>
      </c>
      <c r="R12">
        <v>0</v>
      </c>
      <c r="S12">
        <v>0</v>
      </c>
      <c r="T12" s="1">
        <v>2073253</v>
      </c>
    </row>
    <row r="13" spans="1:20" x14ac:dyDescent="0.3">
      <c r="A13" t="s">
        <v>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>
        <v>1</v>
      </c>
      <c r="H13">
        <v>19</v>
      </c>
      <c r="I13">
        <v>3</v>
      </c>
      <c r="J13">
        <v>0</v>
      </c>
      <c r="K13" t="s">
        <v>3</v>
      </c>
      <c r="L13">
        <v>0</v>
      </c>
      <c r="M13">
        <v>1</v>
      </c>
      <c r="N13">
        <v>0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>
        <v>23</v>
      </c>
    </row>
    <row r="14" spans="1:20" x14ac:dyDescent="0.3">
      <c r="A14" t="s">
        <v>6</v>
      </c>
      <c r="B14" t="s">
        <v>7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s="1">
        <v>4770</v>
      </c>
      <c r="I14" s="1">
        <v>22598</v>
      </c>
      <c r="J14">
        <v>74</v>
      </c>
      <c r="K14" t="s">
        <v>3</v>
      </c>
      <c r="L14" t="s">
        <v>3</v>
      </c>
      <c r="M14">
        <v>379</v>
      </c>
      <c r="N14">
        <v>232</v>
      </c>
      <c r="O14" t="s">
        <v>3</v>
      </c>
      <c r="P14" t="s">
        <v>3</v>
      </c>
      <c r="Q14" t="s">
        <v>3</v>
      </c>
      <c r="R14" t="s">
        <v>3</v>
      </c>
      <c r="S14" t="s">
        <v>7</v>
      </c>
      <c r="T14" s="39">
        <v>28052</v>
      </c>
    </row>
    <row r="15" spans="1:20" x14ac:dyDescent="0.3">
      <c r="A15" t="s">
        <v>8</v>
      </c>
      <c r="B15" t="s">
        <v>7</v>
      </c>
      <c r="C15" t="s">
        <v>3</v>
      </c>
      <c r="D15" t="s">
        <v>3</v>
      </c>
      <c r="E15" t="s">
        <v>3</v>
      </c>
      <c r="F15" t="s">
        <v>3</v>
      </c>
      <c r="G15" s="1">
        <v>6836</v>
      </c>
      <c r="H15" s="1">
        <v>185878</v>
      </c>
      <c r="I15" s="1">
        <v>24963</v>
      </c>
      <c r="J15" t="s">
        <v>3</v>
      </c>
      <c r="K15" t="s">
        <v>3</v>
      </c>
      <c r="L15">
        <v>375</v>
      </c>
      <c r="M15" s="1">
        <v>7751</v>
      </c>
      <c r="N15">
        <v>333</v>
      </c>
      <c r="O15" t="s">
        <v>3</v>
      </c>
      <c r="P15" t="s">
        <v>3</v>
      </c>
      <c r="Q15" t="s">
        <v>3</v>
      </c>
      <c r="R15" t="s">
        <v>3</v>
      </c>
      <c r="S15" t="s">
        <v>7</v>
      </c>
      <c r="T15" s="39">
        <v>226137</v>
      </c>
    </row>
    <row r="16" spans="1:20" x14ac:dyDescent="0.3">
      <c r="A16" t="s">
        <v>9</v>
      </c>
      <c r="B16">
        <v>0</v>
      </c>
      <c r="C16">
        <v>0</v>
      </c>
      <c r="D16">
        <v>0</v>
      </c>
      <c r="E16">
        <v>0</v>
      </c>
      <c r="F16">
        <v>0</v>
      </c>
      <c r="G16" s="1">
        <v>1001</v>
      </c>
      <c r="H16" s="1">
        <v>92273</v>
      </c>
      <c r="I16" s="1">
        <v>43367</v>
      </c>
      <c r="J16">
        <v>1</v>
      </c>
      <c r="K16">
        <v>0</v>
      </c>
      <c r="L16">
        <v>55</v>
      </c>
      <c r="M16" s="1">
        <v>3901</v>
      </c>
      <c r="N16">
        <v>595</v>
      </c>
      <c r="O16">
        <v>0</v>
      </c>
      <c r="P16">
        <v>0</v>
      </c>
      <c r="Q16">
        <v>0</v>
      </c>
      <c r="R16">
        <v>0</v>
      </c>
      <c r="S16">
        <v>0</v>
      </c>
      <c r="T16" s="1">
        <v>141193</v>
      </c>
    </row>
    <row r="17" spans="1:20" x14ac:dyDescent="0.3">
      <c r="A17" t="s">
        <v>10</v>
      </c>
      <c r="B17">
        <v>0</v>
      </c>
      <c r="C17">
        <v>0</v>
      </c>
      <c r="D17">
        <v>0</v>
      </c>
      <c r="E17">
        <v>0</v>
      </c>
      <c r="F17">
        <v>0</v>
      </c>
      <c r="G17" s="1">
        <v>87500</v>
      </c>
      <c r="H17" s="1">
        <v>8063583</v>
      </c>
      <c r="I17" s="1">
        <v>3789800</v>
      </c>
      <c r="J17">
        <v>75</v>
      </c>
      <c r="K17">
        <v>0</v>
      </c>
      <c r="L17" s="1">
        <v>4770</v>
      </c>
      <c r="M17" s="1">
        <v>340886</v>
      </c>
      <c r="N17" s="1">
        <v>52020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v>12338634</v>
      </c>
    </row>
    <row r="18" spans="1:20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5" thickBot="1" x14ac:dyDescent="0.35">
      <c r="A19" s="40" t="s">
        <v>12</v>
      </c>
      <c r="B19" s="40">
        <v>0.1</v>
      </c>
      <c r="C19" s="40">
        <v>0.2</v>
      </c>
      <c r="D19" s="40">
        <v>0.3</v>
      </c>
      <c r="E19" s="40">
        <v>0.4</v>
      </c>
      <c r="F19" s="40">
        <v>0.5</v>
      </c>
      <c r="G19" s="40">
        <v>1.1000000000000001</v>
      </c>
      <c r="H19" s="40">
        <v>1.2</v>
      </c>
      <c r="I19" s="40">
        <v>1.3</v>
      </c>
      <c r="J19" s="40">
        <v>1.4</v>
      </c>
      <c r="K19" s="40">
        <v>1.5</v>
      </c>
      <c r="L19" s="40">
        <v>2.1</v>
      </c>
      <c r="M19" s="40">
        <v>2.2000000000000002</v>
      </c>
      <c r="N19" s="40">
        <v>2.2999999999999998</v>
      </c>
      <c r="O19" s="40">
        <v>2.4</v>
      </c>
      <c r="P19" s="40">
        <v>3.1</v>
      </c>
      <c r="Q19" s="40">
        <v>3.2</v>
      </c>
      <c r="R19" s="40">
        <v>3.3</v>
      </c>
      <c r="S19" s="40">
        <v>3.4</v>
      </c>
      <c r="T19" s="40" t="s">
        <v>1</v>
      </c>
    </row>
    <row r="20" spans="1:20" ht="15" thickTop="1" x14ac:dyDescent="0.3">
      <c r="A20" t="s">
        <v>2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s="1">
        <v>1010</v>
      </c>
      <c r="H20" s="1">
        <v>318024</v>
      </c>
      <c r="I20" s="1">
        <v>3081409</v>
      </c>
      <c r="J20" s="1">
        <v>32311</v>
      </c>
      <c r="K20" t="s">
        <v>3</v>
      </c>
      <c r="L20">
        <v>0</v>
      </c>
      <c r="M20" s="1">
        <v>42335</v>
      </c>
      <c r="N20" s="1">
        <v>50617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s="1">
        <v>3525705</v>
      </c>
    </row>
    <row r="21" spans="1:20" x14ac:dyDescent="0.3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 s="1">
        <v>5479</v>
      </c>
      <c r="H21" s="1">
        <v>165381</v>
      </c>
      <c r="I21" s="1">
        <v>502366</v>
      </c>
      <c r="J21" s="1">
        <v>5946</v>
      </c>
      <c r="K21">
        <v>0</v>
      </c>
      <c r="L21">
        <v>0</v>
      </c>
      <c r="M21" s="1">
        <v>22015</v>
      </c>
      <c r="N21" s="1">
        <v>8252</v>
      </c>
      <c r="O21">
        <v>0</v>
      </c>
      <c r="P21">
        <v>0</v>
      </c>
      <c r="Q21">
        <v>0</v>
      </c>
      <c r="R21">
        <v>0</v>
      </c>
      <c r="S21">
        <v>0</v>
      </c>
      <c r="T21" s="1">
        <v>709440</v>
      </c>
    </row>
    <row r="22" spans="1:20" x14ac:dyDescent="0.3">
      <c r="A22" t="s">
        <v>5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>
        <v>0</v>
      </c>
      <c r="H22">
        <v>-2</v>
      </c>
      <c r="I22">
        <v>-6</v>
      </c>
      <c r="J22">
        <v>0</v>
      </c>
      <c r="K22" t="s">
        <v>3</v>
      </c>
      <c r="L22">
        <v>0</v>
      </c>
      <c r="M22">
        <v>0</v>
      </c>
      <c r="N22">
        <v>0</v>
      </c>
      <c r="O22" t="s">
        <v>3</v>
      </c>
      <c r="P22" t="s">
        <v>3</v>
      </c>
      <c r="Q22" t="s">
        <v>3</v>
      </c>
      <c r="R22" t="s">
        <v>3</v>
      </c>
      <c r="S22" t="s">
        <v>3</v>
      </c>
      <c r="T22" s="38">
        <v>-9</v>
      </c>
    </row>
    <row r="23" spans="1:20" x14ac:dyDescent="0.3">
      <c r="A23" t="s">
        <v>6</v>
      </c>
      <c r="B23" t="s">
        <v>7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>
        <v>412</v>
      </c>
      <c r="I23" s="1">
        <v>1953</v>
      </c>
      <c r="J23">
        <v>6</v>
      </c>
      <c r="K23" t="s">
        <v>3</v>
      </c>
      <c r="L23" t="s">
        <v>3</v>
      </c>
      <c r="M23">
        <v>33</v>
      </c>
      <c r="N23">
        <v>20</v>
      </c>
      <c r="O23" t="s">
        <v>3</v>
      </c>
      <c r="P23" t="s">
        <v>3</v>
      </c>
      <c r="Q23" t="s">
        <v>3</v>
      </c>
      <c r="R23" t="s">
        <v>3</v>
      </c>
      <c r="S23" t="s">
        <v>7</v>
      </c>
      <c r="T23" s="39">
        <v>2424</v>
      </c>
    </row>
    <row r="24" spans="1:20" x14ac:dyDescent="0.3">
      <c r="A24" t="s">
        <v>8</v>
      </c>
      <c r="B24" t="s">
        <v>7</v>
      </c>
      <c r="C24" t="s">
        <v>3</v>
      </c>
      <c r="D24" t="s">
        <v>3</v>
      </c>
      <c r="E24" t="s">
        <v>3</v>
      </c>
      <c r="F24" t="s">
        <v>3</v>
      </c>
      <c r="G24">
        <v>556</v>
      </c>
      <c r="H24" s="1">
        <v>15113</v>
      </c>
      <c r="I24" s="1">
        <v>2030</v>
      </c>
      <c r="J24" t="s">
        <v>3</v>
      </c>
      <c r="K24" t="s">
        <v>3</v>
      </c>
      <c r="L24">
        <v>31</v>
      </c>
      <c r="M24">
        <v>630</v>
      </c>
      <c r="N24">
        <v>27</v>
      </c>
      <c r="O24" t="s">
        <v>3</v>
      </c>
      <c r="P24" t="s">
        <v>3</v>
      </c>
      <c r="Q24" t="s">
        <v>3</v>
      </c>
      <c r="R24" t="s">
        <v>3</v>
      </c>
      <c r="S24" t="s">
        <v>7</v>
      </c>
      <c r="T24" s="39">
        <v>18386</v>
      </c>
    </row>
    <row r="25" spans="1:20" x14ac:dyDescent="0.3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83</v>
      </c>
      <c r="H25" s="1">
        <v>5870</v>
      </c>
      <c r="I25" s="1">
        <v>42207</v>
      </c>
      <c r="J25">
        <v>450</v>
      </c>
      <c r="K25">
        <v>0</v>
      </c>
      <c r="L25">
        <v>0</v>
      </c>
      <c r="M25">
        <v>765</v>
      </c>
      <c r="N25">
        <v>693</v>
      </c>
      <c r="O25">
        <v>0</v>
      </c>
      <c r="P25">
        <v>0</v>
      </c>
      <c r="Q25">
        <v>0</v>
      </c>
      <c r="R25">
        <v>0</v>
      </c>
      <c r="S25">
        <v>0</v>
      </c>
      <c r="T25" s="1">
        <v>50068</v>
      </c>
    </row>
    <row r="26" spans="1:20" x14ac:dyDescent="0.3">
      <c r="A26" t="s">
        <v>10</v>
      </c>
      <c r="B26">
        <v>0</v>
      </c>
      <c r="C26">
        <v>0</v>
      </c>
      <c r="D26">
        <v>0</v>
      </c>
      <c r="E26">
        <v>0</v>
      </c>
      <c r="F26">
        <v>0</v>
      </c>
      <c r="G26" s="1">
        <v>7128</v>
      </c>
      <c r="H26" s="1">
        <v>504797</v>
      </c>
      <c r="I26" s="1">
        <v>3629958</v>
      </c>
      <c r="J26" s="1">
        <v>38713</v>
      </c>
      <c r="K26">
        <v>0</v>
      </c>
      <c r="L26">
        <v>31</v>
      </c>
      <c r="M26" s="1">
        <v>65778</v>
      </c>
      <c r="N26" s="1">
        <v>59609</v>
      </c>
      <c r="O26">
        <v>0</v>
      </c>
      <c r="P26">
        <v>0</v>
      </c>
      <c r="Q26">
        <v>0</v>
      </c>
      <c r="R26">
        <v>0</v>
      </c>
      <c r="S26">
        <v>0</v>
      </c>
      <c r="T26" s="1">
        <v>4306014</v>
      </c>
    </row>
    <row r="27" spans="1:20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" thickBot="1" x14ac:dyDescent="0.35">
      <c r="A28" s="40" t="s">
        <v>13</v>
      </c>
      <c r="B28" s="40">
        <v>0.1</v>
      </c>
      <c r="C28" s="40">
        <v>0.2</v>
      </c>
      <c r="D28" s="40">
        <v>0.3</v>
      </c>
      <c r="E28" s="40">
        <v>0.4</v>
      </c>
      <c r="F28" s="40">
        <v>0.5</v>
      </c>
      <c r="G28" s="40">
        <v>1.1000000000000001</v>
      </c>
      <c r="H28" s="40">
        <v>1.2</v>
      </c>
      <c r="I28" s="40">
        <v>1.3</v>
      </c>
      <c r="J28" s="40">
        <v>1.4</v>
      </c>
      <c r="K28" s="40">
        <v>1.5</v>
      </c>
      <c r="L28" s="40">
        <v>2.1</v>
      </c>
      <c r="M28" s="40">
        <v>2.2000000000000002</v>
      </c>
      <c r="N28" s="40">
        <v>2.2999999999999998</v>
      </c>
      <c r="O28" s="40">
        <v>2.4</v>
      </c>
      <c r="P28" s="40">
        <v>3.1</v>
      </c>
      <c r="Q28" s="40">
        <v>3.2</v>
      </c>
      <c r="R28" s="40">
        <v>3.3</v>
      </c>
      <c r="S28" s="40">
        <v>3.4</v>
      </c>
      <c r="T28" s="40" t="s">
        <v>1</v>
      </c>
    </row>
    <row r="29" spans="1:20" ht="15" thickTop="1" x14ac:dyDescent="0.3">
      <c r="A29" t="s">
        <v>2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>
        <v>217</v>
      </c>
      <c r="H29" s="1">
        <v>2893050</v>
      </c>
      <c r="I29" s="1">
        <v>1297559</v>
      </c>
      <c r="J29" s="1">
        <v>11020</v>
      </c>
      <c r="K29" t="s">
        <v>3</v>
      </c>
      <c r="L29">
        <v>0</v>
      </c>
      <c r="M29" s="1">
        <v>22419</v>
      </c>
      <c r="N29" s="1">
        <v>17629</v>
      </c>
      <c r="O29" t="s">
        <v>3</v>
      </c>
      <c r="P29" t="s">
        <v>3</v>
      </c>
      <c r="Q29" t="s">
        <v>3</v>
      </c>
      <c r="R29">
        <v>5</v>
      </c>
      <c r="S29" t="s">
        <v>3</v>
      </c>
      <c r="T29" s="1">
        <v>4241900</v>
      </c>
    </row>
    <row r="30" spans="1:20" x14ac:dyDescent="0.3">
      <c r="A30" t="s">
        <v>4</v>
      </c>
      <c r="B30">
        <v>0</v>
      </c>
      <c r="C30">
        <v>0</v>
      </c>
      <c r="D30">
        <v>0</v>
      </c>
      <c r="E30">
        <v>0</v>
      </c>
      <c r="F30">
        <v>0</v>
      </c>
      <c r="G30" s="1">
        <v>2756</v>
      </c>
      <c r="H30" s="1">
        <v>2035582</v>
      </c>
      <c r="I30" s="1">
        <v>306364</v>
      </c>
      <c r="J30">
        <v>1</v>
      </c>
      <c r="K30">
        <v>0</v>
      </c>
      <c r="L30">
        <v>0</v>
      </c>
      <c r="M30" s="1">
        <v>15774</v>
      </c>
      <c r="N30" s="1">
        <v>4162</v>
      </c>
      <c r="O30">
        <v>0</v>
      </c>
      <c r="P30">
        <v>0</v>
      </c>
      <c r="Q30">
        <v>0</v>
      </c>
      <c r="R30">
        <v>1</v>
      </c>
      <c r="S30">
        <v>0</v>
      </c>
      <c r="T30" s="1">
        <v>2364641</v>
      </c>
    </row>
    <row r="31" spans="1:20" x14ac:dyDescent="0.3">
      <c r="A31" t="s">
        <v>5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>
        <v>8</v>
      </c>
      <c r="H31" s="1">
        <v>5683</v>
      </c>
      <c r="I31">
        <v>855</v>
      </c>
      <c r="J31">
        <v>0</v>
      </c>
      <c r="K31" t="s">
        <v>3</v>
      </c>
      <c r="L31">
        <v>0</v>
      </c>
      <c r="M31">
        <v>44</v>
      </c>
      <c r="N31">
        <v>12</v>
      </c>
      <c r="O31" t="s">
        <v>3</v>
      </c>
      <c r="P31" t="s">
        <v>3</v>
      </c>
      <c r="Q31" t="s">
        <v>3</v>
      </c>
      <c r="R31">
        <v>0</v>
      </c>
      <c r="S31" t="s">
        <v>3</v>
      </c>
      <c r="T31" s="1">
        <v>6601</v>
      </c>
    </row>
    <row r="32" spans="1:20" x14ac:dyDescent="0.3">
      <c r="A32" t="s">
        <v>14</v>
      </c>
      <c r="B32" t="s">
        <v>7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s="1">
        <v>508728</v>
      </c>
      <c r="I32" s="1">
        <v>296945</v>
      </c>
      <c r="J32" s="1">
        <v>1120</v>
      </c>
      <c r="K32" t="s">
        <v>3</v>
      </c>
      <c r="L32" t="s">
        <v>3</v>
      </c>
      <c r="M32" s="1">
        <v>22410</v>
      </c>
      <c r="N32" s="1">
        <v>5602</v>
      </c>
      <c r="O32" t="s">
        <v>3</v>
      </c>
      <c r="P32" t="s">
        <v>3</v>
      </c>
      <c r="Q32" t="s">
        <v>3</v>
      </c>
      <c r="R32" t="s">
        <v>3</v>
      </c>
      <c r="S32" t="s">
        <v>7</v>
      </c>
      <c r="T32" s="39">
        <v>834807</v>
      </c>
    </row>
    <row r="33" spans="1:20" x14ac:dyDescent="0.3">
      <c r="A33" t="s">
        <v>15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s="38" t="s">
        <v>3</v>
      </c>
    </row>
    <row r="34" spans="1:20" x14ac:dyDescent="0.3">
      <c r="A34" t="s">
        <v>16</v>
      </c>
      <c r="B34" t="s">
        <v>7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s="1">
        <v>3910</v>
      </c>
      <c r="I34" s="1">
        <v>4576</v>
      </c>
      <c r="J34" t="s">
        <v>3</v>
      </c>
      <c r="K34" t="s">
        <v>3</v>
      </c>
      <c r="L34" t="s">
        <v>3</v>
      </c>
      <c r="M34">
        <v>400</v>
      </c>
      <c r="N34">
        <v>222</v>
      </c>
      <c r="O34" t="s">
        <v>3</v>
      </c>
      <c r="P34" t="s">
        <v>3</v>
      </c>
      <c r="Q34" t="s">
        <v>3</v>
      </c>
      <c r="R34" t="s">
        <v>3</v>
      </c>
      <c r="S34" t="s">
        <v>7</v>
      </c>
      <c r="T34" s="39">
        <v>9108</v>
      </c>
    </row>
    <row r="35" spans="1:20" x14ac:dyDescent="0.3">
      <c r="A35" t="s">
        <v>17</v>
      </c>
      <c r="B35" t="s">
        <v>7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s="1">
        <v>226690</v>
      </c>
      <c r="I35" s="1">
        <v>138718</v>
      </c>
      <c r="J35">
        <v>856</v>
      </c>
      <c r="K35" t="s">
        <v>3</v>
      </c>
      <c r="L35" t="s">
        <v>3</v>
      </c>
      <c r="M35" s="1">
        <v>9501</v>
      </c>
      <c r="N35" s="1">
        <v>4141</v>
      </c>
      <c r="O35" t="s">
        <v>3</v>
      </c>
      <c r="P35" t="s">
        <v>3</v>
      </c>
      <c r="Q35" t="s">
        <v>3</v>
      </c>
      <c r="R35" t="s">
        <v>3</v>
      </c>
      <c r="S35" t="s">
        <v>7</v>
      </c>
      <c r="T35" s="39">
        <v>379905</v>
      </c>
    </row>
    <row r="36" spans="1:20" x14ac:dyDescent="0.3">
      <c r="A36" t="s">
        <v>9</v>
      </c>
      <c r="B36">
        <v>0</v>
      </c>
      <c r="C36">
        <v>0</v>
      </c>
      <c r="D36">
        <v>0</v>
      </c>
      <c r="E36">
        <v>0</v>
      </c>
      <c r="F36">
        <v>0</v>
      </c>
      <c r="G36">
        <v>30</v>
      </c>
      <c r="H36" s="1">
        <v>56543</v>
      </c>
      <c r="I36" s="1">
        <v>20381</v>
      </c>
      <c r="J36">
        <v>130</v>
      </c>
      <c r="K36">
        <v>0</v>
      </c>
      <c r="L36">
        <v>0</v>
      </c>
      <c r="M36">
        <v>703</v>
      </c>
      <c r="N36">
        <v>317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78103</v>
      </c>
    </row>
    <row r="37" spans="1:20" x14ac:dyDescent="0.3">
      <c r="A37" t="s">
        <v>10</v>
      </c>
      <c r="B37">
        <v>0</v>
      </c>
      <c r="C37">
        <v>0</v>
      </c>
      <c r="D37">
        <v>0</v>
      </c>
      <c r="E37">
        <v>0</v>
      </c>
      <c r="F37">
        <v>0</v>
      </c>
      <c r="G37" s="1">
        <v>3011</v>
      </c>
      <c r="H37" s="1">
        <v>5730186</v>
      </c>
      <c r="I37" s="1">
        <v>2065398</v>
      </c>
      <c r="J37" s="1">
        <v>13126</v>
      </c>
      <c r="K37">
        <v>0</v>
      </c>
      <c r="L37">
        <v>0</v>
      </c>
      <c r="M37" s="1">
        <v>71251</v>
      </c>
      <c r="N37" s="1">
        <v>32085</v>
      </c>
      <c r="O37">
        <v>0</v>
      </c>
      <c r="P37">
        <v>0</v>
      </c>
      <c r="Q37">
        <v>0</v>
      </c>
      <c r="R37">
        <v>6</v>
      </c>
      <c r="S37">
        <v>0</v>
      </c>
      <c r="T37" s="1">
        <v>7915064</v>
      </c>
    </row>
    <row r="38" spans="1:20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" thickBot="1" x14ac:dyDescent="0.35">
      <c r="A39" s="40" t="s">
        <v>18</v>
      </c>
      <c r="B39" s="40">
        <v>0.1</v>
      </c>
      <c r="C39" s="40">
        <v>0.2</v>
      </c>
      <c r="D39" s="40">
        <v>0.3</v>
      </c>
      <c r="E39" s="40">
        <v>0.4</v>
      </c>
      <c r="F39" s="40">
        <v>0.5</v>
      </c>
      <c r="G39" s="40">
        <v>1.1000000000000001</v>
      </c>
      <c r="H39" s="40">
        <v>1.2</v>
      </c>
      <c r="I39" s="40">
        <v>1.3</v>
      </c>
      <c r="J39" s="40">
        <v>1.4</v>
      </c>
      <c r="K39" s="40">
        <v>1.5</v>
      </c>
      <c r="L39" s="40">
        <v>2.1</v>
      </c>
      <c r="M39" s="40">
        <v>2.2000000000000002</v>
      </c>
      <c r="N39" s="40">
        <v>2.2999999999999998</v>
      </c>
      <c r="O39" s="40">
        <v>2.4</v>
      </c>
      <c r="P39" s="40">
        <v>3.1</v>
      </c>
      <c r="Q39" s="40">
        <v>3.2</v>
      </c>
      <c r="R39" s="40">
        <v>3.3</v>
      </c>
      <c r="S39" s="40">
        <v>3.4</v>
      </c>
      <c r="T39" s="40" t="s">
        <v>1</v>
      </c>
    </row>
    <row r="40" spans="1:20" ht="15" thickTop="1" x14ac:dyDescent="0.3">
      <c r="A40" t="s">
        <v>2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>
        <v>190</v>
      </c>
      <c r="H40" s="1">
        <v>432696</v>
      </c>
      <c r="I40" s="1">
        <v>290968</v>
      </c>
      <c r="J40">
        <v>1</v>
      </c>
      <c r="K40" t="s">
        <v>3</v>
      </c>
      <c r="L40">
        <v>0</v>
      </c>
      <c r="M40" s="1">
        <v>6806</v>
      </c>
      <c r="N40" s="1">
        <v>4298</v>
      </c>
      <c r="O40" t="s">
        <v>3</v>
      </c>
      <c r="P40" t="s">
        <v>3</v>
      </c>
      <c r="Q40" t="s">
        <v>3</v>
      </c>
      <c r="R40">
        <v>0</v>
      </c>
      <c r="S40" t="s">
        <v>3</v>
      </c>
      <c r="T40" s="1">
        <v>734959</v>
      </c>
    </row>
    <row r="41" spans="1:20" x14ac:dyDescent="0.3">
      <c r="A41" t="s">
        <v>4</v>
      </c>
      <c r="B41">
        <v>0</v>
      </c>
      <c r="C41">
        <v>0</v>
      </c>
      <c r="D41">
        <v>0</v>
      </c>
      <c r="E41">
        <v>0</v>
      </c>
      <c r="F41">
        <v>0</v>
      </c>
      <c r="G41" s="1">
        <v>3948</v>
      </c>
      <c r="H41" s="1">
        <v>616655</v>
      </c>
      <c r="I41" s="1">
        <v>188407</v>
      </c>
      <c r="J41">
        <v>0</v>
      </c>
      <c r="K41">
        <v>0</v>
      </c>
      <c r="L41">
        <v>0</v>
      </c>
      <c r="M41" s="1">
        <v>9699</v>
      </c>
      <c r="N41" s="1">
        <v>2783</v>
      </c>
      <c r="O41">
        <v>0</v>
      </c>
      <c r="P41">
        <v>0</v>
      </c>
      <c r="Q41">
        <v>0</v>
      </c>
      <c r="R41">
        <v>0</v>
      </c>
      <c r="S41">
        <v>0</v>
      </c>
      <c r="T41" s="1">
        <v>821493</v>
      </c>
    </row>
    <row r="42" spans="1:20" x14ac:dyDescent="0.3">
      <c r="A42" t="s">
        <v>5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>
        <v>-5</v>
      </c>
      <c r="H42">
        <v>-777</v>
      </c>
      <c r="I42">
        <v>-237</v>
      </c>
      <c r="J42">
        <v>0</v>
      </c>
      <c r="K42" t="s">
        <v>3</v>
      </c>
      <c r="L42">
        <v>0</v>
      </c>
      <c r="M42">
        <v>-12</v>
      </c>
      <c r="N42">
        <v>-4</v>
      </c>
      <c r="O42" t="s">
        <v>3</v>
      </c>
      <c r="P42" t="s">
        <v>3</v>
      </c>
      <c r="Q42" t="s">
        <v>3</v>
      </c>
      <c r="R42">
        <v>0</v>
      </c>
      <c r="S42" t="s">
        <v>3</v>
      </c>
      <c r="T42" s="1">
        <v>-1035</v>
      </c>
    </row>
    <row r="43" spans="1:20" x14ac:dyDescent="0.3">
      <c r="A43" t="s">
        <v>14</v>
      </c>
      <c r="B43" t="s">
        <v>7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s="1">
        <v>111721</v>
      </c>
      <c r="I43" s="1">
        <v>65212</v>
      </c>
      <c r="J43">
        <v>246</v>
      </c>
      <c r="K43" t="s">
        <v>3</v>
      </c>
      <c r="L43" t="s">
        <v>3</v>
      </c>
      <c r="M43" s="1">
        <v>4922</v>
      </c>
      <c r="N43" s="1">
        <v>1230</v>
      </c>
      <c r="O43" t="s">
        <v>3</v>
      </c>
      <c r="P43" t="s">
        <v>3</v>
      </c>
      <c r="Q43" t="s">
        <v>3</v>
      </c>
      <c r="R43" t="s">
        <v>3</v>
      </c>
      <c r="S43" t="s">
        <v>7</v>
      </c>
      <c r="T43" s="39">
        <v>183330</v>
      </c>
    </row>
    <row r="44" spans="1:20" x14ac:dyDescent="0.3">
      <c r="A44" t="s">
        <v>15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 t="s">
        <v>7</v>
      </c>
      <c r="Q44" t="s">
        <v>7</v>
      </c>
      <c r="R44" t="s">
        <v>7</v>
      </c>
      <c r="S44" t="s">
        <v>7</v>
      </c>
      <c r="T44" s="38" t="s">
        <v>3</v>
      </c>
    </row>
    <row r="45" spans="1:20" x14ac:dyDescent="0.3">
      <c r="A45" t="s">
        <v>16</v>
      </c>
      <c r="B45" t="s">
        <v>7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s="1">
        <v>2151</v>
      </c>
      <c r="I45" s="1">
        <v>2517</v>
      </c>
      <c r="J45" t="s">
        <v>3</v>
      </c>
      <c r="K45" t="s">
        <v>3</v>
      </c>
      <c r="L45" t="s">
        <v>3</v>
      </c>
      <c r="M45">
        <v>220</v>
      </c>
      <c r="N45">
        <v>122</v>
      </c>
      <c r="O45" t="s">
        <v>3</v>
      </c>
      <c r="P45" t="s">
        <v>3</v>
      </c>
      <c r="Q45" t="s">
        <v>3</v>
      </c>
      <c r="R45" t="s">
        <v>3</v>
      </c>
      <c r="S45" t="s">
        <v>7</v>
      </c>
      <c r="T45" s="39">
        <v>5010</v>
      </c>
    </row>
    <row r="46" spans="1:20" x14ac:dyDescent="0.3">
      <c r="A46" t="s">
        <v>17</v>
      </c>
      <c r="B46" t="s">
        <v>7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s="1">
        <v>52661</v>
      </c>
      <c r="I46" s="1">
        <v>32225</v>
      </c>
      <c r="J46">
        <v>199</v>
      </c>
      <c r="K46" t="s">
        <v>3</v>
      </c>
      <c r="L46" t="s">
        <v>3</v>
      </c>
      <c r="M46" s="1">
        <v>2207</v>
      </c>
      <c r="N46">
        <v>962</v>
      </c>
      <c r="O46" t="s">
        <v>3</v>
      </c>
      <c r="P46" t="s">
        <v>3</v>
      </c>
      <c r="Q46" t="s">
        <v>3</v>
      </c>
      <c r="R46" t="s">
        <v>3</v>
      </c>
      <c r="S46" t="s">
        <v>7</v>
      </c>
      <c r="T46" s="39">
        <v>88253</v>
      </c>
    </row>
    <row r="47" spans="1:20" x14ac:dyDescent="0.3">
      <c r="A47" t="s">
        <v>9</v>
      </c>
      <c r="B47">
        <v>0</v>
      </c>
      <c r="C47">
        <v>0</v>
      </c>
      <c r="D47">
        <v>0</v>
      </c>
      <c r="E47">
        <v>0</v>
      </c>
      <c r="F47">
        <v>0</v>
      </c>
      <c r="G47">
        <v>42</v>
      </c>
      <c r="H47" s="1">
        <v>12204</v>
      </c>
      <c r="I47" s="1">
        <v>5816</v>
      </c>
      <c r="J47">
        <v>4</v>
      </c>
      <c r="K47">
        <v>0</v>
      </c>
      <c r="L47">
        <v>0</v>
      </c>
      <c r="M47">
        <v>239</v>
      </c>
      <c r="N47">
        <v>94</v>
      </c>
      <c r="O47">
        <v>0</v>
      </c>
      <c r="P47">
        <v>0</v>
      </c>
      <c r="Q47">
        <v>0</v>
      </c>
      <c r="R47">
        <v>0</v>
      </c>
      <c r="S47">
        <v>0</v>
      </c>
      <c r="T47" s="1">
        <v>18400</v>
      </c>
    </row>
    <row r="48" spans="1:20" x14ac:dyDescent="0.3">
      <c r="A48" t="s">
        <v>10</v>
      </c>
      <c r="B48">
        <v>0</v>
      </c>
      <c r="C48">
        <v>0</v>
      </c>
      <c r="D48">
        <v>0</v>
      </c>
      <c r="E48">
        <v>0</v>
      </c>
      <c r="F48">
        <v>0</v>
      </c>
      <c r="G48" s="1">
        <v>4174</v>
      </c>
      <c r="H48" s="1">
        <v>1227311</v>
      </c>
      <c r="I48" s="1">
        <v>584907</v>
      </c>
      <c r="J48">
        <v>451</v>
      </c>
      <c r="K48">
        <v>0</v>
      </c>
      <c r="L48">
        <v>0</v>
      </c>
      <c r="M48" s="1">
        <v>24081</v>
      </c>
      <c r="N48" s="1">
        <v>9487</v>
      </c>
      <c r="O48">
        <v>0</v>
      </c>
      <c r="P48">
        <v>0</v>
      </c>
      <c r="Q48">
        <v>0</v>
      </c>
      <c r="R48">
        <v>0</v>
      </c>
      <c r="S48">
        <v>0</v>
      </c>
      <c r="T48" s="1">
        <v>1850411</v>
      </c>
    </row>
    <row r="49" spans="1:20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" thickBot="1" x14ac:dyDescent="0.35">
      <c r="A50" s="40" t="s">
        <v>19</v>
      </c>
      <c r="B50" s="40">
        <v>0.1</v>
      </c>
      <c r="C50" s="40">
        <v>0.2</v>
      </c>
      <c r="D50" s="40">
        <v>0.3</v>
      </c>
      <c r="E50" s="40">
        <v>0.4</v>
      </c>
      <c r="F50" s="40">
        <v>0.5</v>
      </c>
      <c r="G50" s="40">
        <v>1.1000000000000001</v>
      </c>
      <c r="H50" s="40">
        <v>1.2</v>
      </c>
      <c r="I50" s="40">
        <v>1.3</v>
      </c>
      <c r="J50" s="40">
        <v>1.4</v>
      </c>
      <c r="K50" s="40">
        <v>1.5</v>
      </c>
      <c r="L50" s="40">
        <v>2.1</v>
      </c>
      <c r="M50" s="40">
        <v>2.2000000000000002</v>
      </c>
      <c r="N50" s="40">
        <v>2.2999999999999998</v>
      </c>
      <c r="O50" s="40">
        <v>2.4</v>
      </c>
      <c r="P50" s="40">
        <v>3.1</v>
      </c>
      <c r="Q50" s="40">
        <v>3.2</v>
      </c>
      <c r="R50" s="40">
        <v>3.3</v>
      </c>
      <c r="S50" s="40">
        <v>3.4</v>
      </c>
      <c r="T50" s="40" t="s">
        <v>1</v>
      </c>
    </row>
    <row r="51" spans="1:20" ht="15" thickTop="1" x14ac:dyDescent="0.3">
      <c r="A51" t="s">
        <v>2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>
        <v>72</v>
      </c>
      <c r="H51" s="1">
        <v>2260892</v>
      </c>
      <c r="I51" s="1">
        <v>1929665</v>
      </c>
      <c r="J51">
        <v>944</v>
      </c>
      <c r="K51" t="s">
        <v>3</v>
      </c>
      <c r="L51">
        <v>0</v>
      </c>
      <c r="M51" s="1">
        <v>103768</v>
      </c>
      <c r="N51" s="1">
        <v>104284</v>
      </c>
      <c r="O51" t="s">
        <v>3</v>
      </c>
      <c r="P51" t="s">
        <v>3</v>
      </c>
      <c r="Q51" t="s">
        <v>3</v>
      </c>
      <c r="R51">
        <v>5</v>
      </c>
      <c r="S51" t="s">
        <v>3</v>
      </c>
      <c r="T51" s="1">
        <v>4399630</v>
      </c>
    </row>
    <row r="52" spans="1:20" x14ac:dyDescent="0.3">
      <c r="A52" t="s">
        <v>4</v>
      </c>
      <c r="B52">
        <v>0</v>
      </c>
      <c r="C52">
        <v>0</v>
      </c>
      <c r="D52">
        <v>0</v>
      </c>
      <c r="E52">
        <v>0</v>
      </c>
      <c r="F52">
        <v>0</v>
      </c>
      <c r="G52" s="1">
        <v>1119</v>
      </c>
      <c r="H52" s="1">
        <v>2105162</v>
      </c>
      <c r="I52" s="1">
        <v>666630</v>
      </c>
      <c r="J52">
        <v>41</v>
      </c>
      <c r="K52">
        <v>0</v>
      </c>
      <c r="L52">
        <v>1</v>
      </c>
      <c r="M52" s="1">
        <v>96620</v>
      </c>
      <c r="N52" s="1">
        <v>36026</v>
      </c>
      <c r="O52">
        <v>0</v>
      </c>
      <c r="P52">
        <v>0</v>
      </c>
      <c r="Q52">
        <v>0</v>
      </c>
      <c r="R52">
        <v>2</v>
      </c>
      <c r="S52">
        <v>0</v>
      </c>
      <c r="T52" s="1">
        <v>2905601</v>
      </c>
    </row>
    <row r="53" spans="1:20" x14ac:dyDescent="0.3">
      <c r="A53" t="s">
        <v>5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>
        <v>2</v>
      </c>
      <c r="H53" s="1">
        <v>4253</v>
      </c>
      <c r="I53" s="1">
        <v>1347</v>
      </c>
      <c r="J53">
        <v>0</v>
      </c>
      <c r="K53" t="s">
        <v>3</v>
      </c>
      <c r="L53">
        <v>0</v>
      </c>
      <c r="M53">
        <v>195</v>
      </c>
      <c r="N53">
        <v>73</v>
      </c>
      <c r="O53" t="s">
        <v>3</v>
      </c>
      <c r="P53" t="s">
        <v>3</v>
      </c>
      <c r="Q53" t="s">
        <v>3</v>
      </c>
      <c r="R53">
        <v>0</v>
      </c>
      <c r="S53" t="s">
        <v>3</v>
      </c>
      <c r="T53" s="1">
        <v>5869</v>
      </c>
    </row>
    <row r="54" spans="1:20" x14ac:dyDescent="0.3">
      <c r="A54" t="s">
        <v>14</v>
      </c>
      <c r="B54" t="s">
        <v>7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s="1">
        <v>108518</v>
      </c>
      <c r="I54" s="1">
        <v>63342</v>
      </c>
      <c r="J54">
        <v>239</v>
      </c>
      <c r="K54" t="s">
        <v>3</v>
      </c>
      <c r="L54" t="s">
        <v>3</v>
      </c>
      <c r="M54" s="1">
        <v>4780</v>
      </c>
      <c r="N54" s="1">
        <v>1195</v>
      </c>
      <c r="O54" t="s">
        <v>3</v>
      </c>
      <c r="P54" t="s">
        <v>3</v>
      </c>
      <c r="Q54" t="s">
        <v>3</v>
      </c>
      <c r="R54" t="s">
        <v>3</v>
      </c>
      <c r="S54" t="s">
        <v>7</v>
      </c>
      <c r="T54" s="39">
        <v>178075</v>
      </c>
    </row>
    <row r="55" spans="1:20" x14ac:dyDescent="0.3">
      <c r="A55" t="s">
        <v>15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  <c r="O55" t="s">
        <v>7</v>
      </c>
      <c r="P55" t="s">
        <v>7</v>
      </c>
      <c r="Q55" t="s">
        <v>7</v>
      </c>
      <c r="R55" t="s">
        <v>7</v>
      </c>
      <c r="S55" t="s">
        <v>7</v>
      </c>
      <c r="T55" s="38" t="s">
        <v>3</v>
      </c>
    </row>
    <row r="56" spans="1:20" x14ac:dyDescent="0.3">
      <c r="A56" t="s">
        <v>16</v>
      </c>
      <c r="B56" t="s">
        <v>7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 s="1">
        <v>35724</v>
      </c>
      <c r="I56" s="1">
        <v>41814</v>
      </c>
      <c r="J56" t="s">
        <v>3</v>
      </c>
      <c r="K56" t="s">
        <v>3</v>
      </c>
      <c r="L56" t="s">
        <v>3</v>
      </c>
      <c r="M56" s="1">
        <v>3654</v>
      </c>
      <c r="N56" s="1">
        <v>2030</v>
      </c>
      <c r="O56" t="s">
        <v>3</v>
      </c>
      <c r="P56" t="s">
        <v>3</v>
      </c>
      <c r="Q56" t="s">
        <v>3</v>
      </c>
      <c r="R56" t="s">
        <v>3</v>
      </c>
      <c r="S56" t="s">
        <v>7</v>
      </c>
      <c r="T56" s="39">
        <v>83222</v>
      </c>
    </row>
    <row r="57" spans="1:20" x14ac:dyDescent="0.3">
      <c r="A57" t="s">
        <v>17</v>
      </c>
      <c r="B57" t="s">
        <v>7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s="1">
        <v>685821</v>
      </c>
      <c r="I57" s="1">
        <v>419674</v>
      </c>
      <c r="J57" s="1">
        <v>2589</v>
      </c>
      <c r="K57" t="s">
        <v>3</v>
      </c>
      <c r="L57" t="s">
        <v>3</v>
      </c>
      <c r="M57" s="1">
        <v>28743</v>
      </c>
      <c r="N57" s="1">
        <v>12528</v>
      </c>
      <c r="O57" t="s">
        <v>3</v>
      </c>
      <c r="P57" t="s">
        <v>3</v>
      </c>
      <c r="Q57" t="s">
        <v>3</v>
      </c>
      <c r="R57" t="s">
        <v>3</v>
      </c>
      <c r="S57" t="s">
        <v>7</v>
      </c>
      <c r="T57" s="39">
        <v>1149355</v>
      </c>
    </row>
    <row r="58" spans="1:20" x14ac:dyDescent="0.3">
      <c r="A58" t="s">
        <v>9</v>
      </c>
      <c r="B58">
        <v>0</v>
      </c>
      <c r="C58">
        <v>0</v>
      </c>
      <c r="D58">
        <v>0</v>
      </c>
      <c r="E58">
        <v>0</v>
      </c>
      <c r="F58">
        <v>0</v>
      </c>
      <c r="G58">
        <v>12</v>
      </c>
      <c r="H58" s="1">
        <v>51494</v>
      </c>
      <c r="I58" s="1">
        <v>30919</v>
      </c>
      <c r="J58">
        <v>38</v>
      </c>
      <c r="K58">
        <v>0</v>
      </c>
      <c r="L58">
        <v>0</v>
      </c>
      <c r="M58" s="1">
        <v>2354</v>
      </c>
      <c r="N58" s="1">
        <v>1546</v>
      </c>
      <c r="O58">
        <v>0</v>
      </c>
      <c r="P58">
        <v>0</v>
      </c>
      <c r="Q58">
        <v>0</v>
      </c>
      <c r="R58">
        <v>0</v>
      </c>
      <c r="S58">
        <v>0</v>
      </c>
      <c r="T58" s="1">
        <v>86363</v>
      </c>
    </row>
    <row r="59" spans="1:20" x14ac:dyDescent="0.3">
      <c r="A59" t="s">
        <v>10</v>
      </c>
      <c r="B59">
        <v>0</v>
      </c>
      <c r="C59">
        <v>0</v>
      </c>
      <c r="D59">
        <v>0</v>
      </c>
      <c r="E59">
        <v>0</v>
      </c>
      <c r="F59">
        <v>0</v>
      </c>
      <c r="G59" s="1">
        <v>1205</v>
      </c>
      <c r="H59" s="1">
        <v>5251864</v>
      </c>
      <c r="I59" s="1">
        <v>3153391</v>
      </c>
      <c r="J59" s="1">
        <v>3850</v>
      </c>
      <c r="K59">
        <v>0</v>
      </c>
      <c r="L59">
        <v>1</v>
      </c>
      <c r="M59" s="1">
        <v>240114</v>
      </c>
      <c r="N59" s="1">
        <v>157682</v>
      </c>
      <c r="O59">
        <v>0</v>
      </c>
      <c r="P59">
        <v>0</v>
      </c>
      <c r="Q59">
        <v>0</v>
      </c>
      <c r="R59">
        <v>7</v>
      </c>
      <c r="S59">
        <v>0</v>
      </c>
      <c r="T59" s="1">
        <v>8808114</v>
      </c>
    </row>
    <row r="60" spans="1:20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" thickBot="1" x14ac:dyDescent="0.35">
      <c r="A61" s="40" t="s">
        <v>20</v>
      </c>
      <c r="B61" s="40">
        <v>0.1</v>
      </c>
      <c r="C61" s="40">
        <v>0.2</v>
      </c>
      <c r="D61" s="40">
        <v>0.3</v>
      </c>
      <c r="E61" s="40">
        <v>0.4</v>
      </c>
      <c r="F61" s="40">
        <v>0.5</v>
      </c>
      <c r="G61" s="40">
        <v>1.1000000000000001</v>
      </c>
      <c r="H61" s="40">
        <v>1.2</v>
      </c>
      <c r="I61" s="40">
        <v>1.3</v>
      </c>
      <c r="J61" s="40">
        <v>1.4</v>
      </c>
      <c r="K61" s="40">
        <v>1.5</v>
      </c>
      <c r="L61" s="40">
        <v>2.1</v>
      </c>
      <c r="M61" s="40">
        <v>2.2000000000000002</v>
      </c>
      <c r="N61" s="40">
        <v>2.2999999999999998</v>
      </c>
      <c r="O61" s="40">
        <v>2.4</v>
      </c>
      <c r="P61" s="40">
        <v>3.1</v>
      </c>
      <c r="Q61" s="40">
        <v>3.2</v>
      </c>
      <c r="R61" s="40">
        <v>3.3</v>
      </c>
      <c r="S61" s="40">
        <v>3.4</v>
      </c>
      <c r="T61" s="40" t="s">
        <v>1</v>
      </c>
    </row>
    <row r="62" spans="1:20" ht="15" thickTop="1" x14ac:dyDescent="0.3">
      <c r="A62" t="s">
        <v>2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s="1">
        <v>4022</v>
      </c>
      <c r="H62" s="1">
        <v>9407669</v>
      </c>
      <c r="I62" s="1">
        <v>1950658</v>
      </c>
      <c r="J62">
        <v>0</v>
      </c>
      <c r="K62" t="s">
        <v>3</v>
      </c>
      <c r="L62" s="1">
        <v>9168</v>
      </c>
      <c r="M62" s="1">
        <v>1042855</v>
      </c>
      <c r="N62" s="1">
        <v>482977</v>
      </c>
      <c r="O62" t="s">
        <v>3</v>
      </c>
      <c r="P62" t="s">
        <v>3</v>
      </c>
      <c r="Q62" t="s">
        <v>3</v>
      </c>
      <c r="R62" s="1">
        <v>2257</v>
      </c>
      <c r="S62" t="s">
        <v>3</v>
      </c>
      <c r="T62" s="1">
        <v>12899605</v>
      </c>
    </row>
    <row r="63" spans="1:20" x14ac:dyDescent="0.3">
      <c r="A63" t="s">
        <v>4</v>
      </c>
      <c r="B63">
        <v>0</v>
      </c>
      <c r="C63">
        <v>0</v>
      </c>
      <c r="D63">
        <v>0</v>
      </c>
      <c r="E63">
        <v>0</v>
      </c>
      <c r="F63">
        <v>0</v>
      </c>
      <c r="G63" s="1">
        <v>25400</v>
      </c>
      <c r="H63" s="1">
        <v>2032733</v>
      </c>
      <c r="I63" s="1">
        <v>27695</v>
      </c>
      <c r="J63">
        <v>0</v>
      </c>
      <c r="K63">
        <v>0</v>
      </c>
      <c r="L63" s="1">
        <v>57901</v>
      </c>
      <c r="M63" s="1">
        <v>225332</v>
      </c>
      <c r="N63" s="1">
        <v>6857</v>
      </c>
      <c r="O63">
        <v>0</v>
      </c>
      <c r="P63">
        <v>0</v>
      </c>
      <c r="Q63">
        <v>0</v>
      </c>
      <c r="R63">
        <v>32</v>
      </c>
      <c r="S63">
        <v>0</v>
      </c>
      <c r="T63" s="1">
        <v>2375950</v>
      </c>
    </row>
    <row r="64" spans="1:20" x14ac:dyDescent="0.3">
      <c r="A64" t="s">
        <v>5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>
        <v>-382</v>
      </c>
      <c r="H64" s="1">
        <v>-30577</v>
      </c>
      <c r="I64">
        <v>-417</v>
      </c>
      <c r="J64">
        <v>0</v>
      </c>
      <c r="K64" t="s">
        <v>3</v>
      </c>
      <c r="L64">
        <v>-871</v>
      </c>
      <c r="M64" s="1">
        <v>-3390</v>
      </c>
      <c r="N64">
        <v>-103</v>
      </c>
      <c r="O64" t="s">
        <v>3</v>
      </c>
      <c r="P64" t="s">
        <v>3</v>
      </c>
      <c r="Q64" t="s">
        <v>3</v>
      </c>
      <c r="R64">
        <v>0</v>
      </c>
      <c r="S64" t="s">
        <v>3</v>
      </c>
      <c r="T64" s="1">
        <v>-35740</v>
      </c>
    </row>
    <row r="65" spans="1:20" x14ac:dyDescent="0.3">
      <c r="A65" t="s">
        <v>14</v>
      </c>
      <c r="B65" t="s">
        <v>7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s="1">
        <v>4467</v>
      </c>
      <c r="I65" s="1">
        <v>2607</v>
      </c>
      <c r="J65">
        <v>10</v>
      </c>
      <c r="K65" t="s">
        <v>3</v>
      </c>
      <c r="L65" t="s">
        <v>3</v>
      </c>
      <c r="M65">
        <v>197</v>
      </c>
      <c r="N65">
        <v>49</v>
      </c>
      <c r="O65" t="s">
        <v>3</v>
      </c>
      <c r="P65" t="s">
        <v>3</v>
      </c>
      <c r="Q65" t="s">
        <v>3</v>
      </c>
      <c r="R65" t="s">
        <v>3</v>
      </c>
      <c r="S65" t="s">
        <v>7</v>
      </c>
      <c r="T65" s="39">
        <v>7330</v>
      </c>
    </row>
    <row r="66" spans="1:20" x14ac:dyDescent="0.3">
      <c r="A66" t="s">
        <v>15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  <c r="O66" t="s">
        <v>7</v>
      </c>
      <c r="P66" t="s">
        <v>7</v>
      </c>
      <c r="Q66" t="s">
        <v>7</v>
      </c>
      <c r="R66" t="s">
        <v>7</v>
      </c>
      <c r="S66" t="s">
        <v>7</v>
      </c>
      <c r="T66" s="38" t="s">
        <v>3</v>
      </c>
    </row>
    <row r="67" spans="1:20" x14ac:dyDescent="0.3">
      <c r="A67" t="s">
        <v>16</v>
      </c>
      <c r="B67" t="s">
        <v>7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>
        <v>379</v>
      </c>
      <c r="I67">
        <v>443</v>
      </c>
      <c r="J67" t="s">
        <v>3</v>
      </c>
      <c r="K67" t="s">
        <v>3</v>
      </c>
      <c r="L67" t="s">
        <v>3</v>
      </c>
      <c r="M67">
        <v>39</v>
      </c>
      <c r="N67">
        <v>22</v>
      </c>
      <c r="O67" t="s">
        <v>3</v>
      </c>
      <c r="P67" t="s">
        <v>3</v>
      </c>
      <c r="Q67" t="s">
        <v>3</v>
      </c>
      <c r="R67" t="s">
        <v>3</v>
      </c>
      <c r="S67" t="s">
        <v>7</v>
      </c>
      <c r="T67" s="38">
        <v>882</v>
      </c>
    </row>
    <row r="68" spans="1:20" x14ac:dyDescent="0.3">
      <c r="A68" t="s">
        <v>17</v>
      </c>
      <c r="B68" t="s">
        <v>7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s="1">
        <v>1994</v>
      </c>
      <c r="I68" s="1">
        <v>1220</v>
      </c>
      <c r="J68">
        <v>8</v>
      </c>
      <c r="K68" t="s">
        <v>3</v>
      </c>
      <c r="L68" t="s">
        <v>3</v>
      </c>
      <c r="M68">
        <v>84</v>
      </c>
      <c r="N68">
        <v>36</v>
      </c>
      <c r="O68" t="s">
        <v>3</v>
      </c>
      <c r="P68" t="s">
        <v>3</v>
      </c>
      <c r="Q68" t="s">
        <v>3</v>
      </c>
      <c r="R68" t="s">
        <v>3</v>
      </c>
      <c r="S68" t="s">
        <v>7</v>
      </c>
      <c r="T68" s="39">
        <v>3342</v>
      </c>
    </row>
    <row r="69" spans="1:20" x14ac:dyDescent="0.3">
      <c r="A69" t="s">
        <v>9</v>
      </c>
      <c r="B69">
        <v>0</v>
      </c>
      <c r="C69">
        <v>0</v>
      </c>
      <c r="D69">
        <v>0</v>
      </c>
      <c r="E69">
        <v>0</v>
      </c>
      <c r="F69">
        <v>0</v>
      </c>
      <c r="G69">
        <v>344</v>
      </c>
      <c r="H69" s="1">
        <v>135182</v>
      </c>
      <c r="I69" s="1">
        <v>23471</v>
      </c>
      <c r="J69">
        <v>0</v>
      </c>
      <c r="K69">
        <v>0</v>
      </c>
      <c r="L69">
        <v>784</v>
      </c>
      <c r="M69" s="1">
        <v>14980</v>
      </c>
      <c r="N69" s="1">
        <v>5800</v>
      </c>
      <c r="O69">
        <v>0</v>
      </c>
      <c r="P69">
        <v>0</v>
      </c>
      <c r="Q69">
        <v>0</v>
      </c>
      <c r="R69">
        <v>27</v>
      </c>
      <c r="S69">
        <v>0</v>
      </c>
      <c r="T69" s="1">
        <v>180588</v>
      </c>
    </row>
    <row r="70" spans="1:20" x14ac:dyDescent="0.3">
      <c r="A70" t="s">
        <v>10</v>
      </c>
      <c r="B70">
        <v>0</v>
      </c>
      <c r="C70">
        <v>0</v>
      </c>
      <c r="D70">
        <v>0</v>
      </c>
      <c r="E70">
        <v>0</v>
      </c>
      <c r="F70">
        <v>0</v>
      </c>
      <c r="G70" s="1">
        <v>29383</v>
      </c>
      <c r="H70" s="1">
        <v>11551847</v>
      </c>
      <c r="I70" s="1">
        <v>2005678</v>
      </c>
      <c r="J70">
        <v>18</v>
      </c>
      <c r="K70">
        <v>0</v>
      </c>
      <c r="L70" s="1">
        <v>66982</v>
      </c>
      <c r="M70" s="1">
        <v>1280096</v>
      </c>
      <c r="N70" s="1">
        <v>495639</v>
      </c>
      <c r="O70">
        <v>0</v>
      </c>
      <c r="P70">
        <v>0</v>
      </c>
      <c r="Q70">
        <v>0</v>
      </c>
      <c r="R70" s="1">
        <v>2316</v>
      </c>
      <c r="S70">
        <v>0</v>
      </c>
      <c r="T70" s="1">
        <v>15431959</v>
      </c>
    </row>
    <row r="71" spans="1:20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" thickBot="1" x14ac:dyDescent="0.35">
      <c r="A72" s="40" t="s">
        <v>21</v>
      </c>
      <c r="B72" s="40">
        <v>0.1</v>
      </c>
      <c r="C72" s="40">
        <v>0.2</v>
      </c>
      <c r="D72" s="40">
        <v>0.3</v>
      </c>
      <c r="E72" s="40">
        <v>0.4</v>
      </c>
      <c r="F72" s="40">
        <v>0.5</v>
      </c>
      <c r="G72" s="40">
        <v>1.1000000000000001</v>
      </c>
      <c r="H72" s="40">
        <v>1.2</v>
      </c>
      <c r="I72" s="40">
        <v>1.3</v>
      </c>
      <c r="J72" s="40">
        <v>1.4</v>
      </c>
      <c r="K72" s="40">
        <v>1.5</v>
      </c>
      <c r="L72" s="40">
        <v>2.1</v>
      </c>
      <c r="M72" s="40">
        <v>2.2000000000000002</v>
      </c>
      <c r="N72" s="40">
        <v>2.2999999999999998</v>
      </c>
      <c r="O72" s="40">
        <v>2.4</v>
      </c>
      <c r="P72" s="40">
        <v>3.1</v>
      </c>
      <c r="Q72" s="40">
        <v>3.2</v>
      </c>
      <c r="R72" s="40">
        <v>3.3</v>
      </c>
      <c r="S72" s="40">
        <v>3.4</v>
      </c>
      <c r="T72" s="40" t="s">
        <v>1</v>
      </c>
    </row>
    <row r="73" spans="1:20" ht="15" thickTop="1" x14ac:dyDescent="0.3">
      <c r="A73" t="s">
        <v>2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s="1">
        <v>2611</v>
      </c>
      <c r="H73" s="1">
        <v>862933</v>
      </c>
      <c r="I73" s="1">
        <v>1098700</v>
      </c>
      <c r="J73" s="1">
        <v>2411</v>
      </c>
      <c r="K73" t="s">
        <v>3</v>
      </c>
      <c r="L73">
        <v>318</v>
      </c>
      <c r="M73" s="1">
        <v>24411</v>
      </c>
      <c r="N73" s="1">
        <v>22136</v>
      </c>
      <c r="O73" t="s">
        <v>3</v>
      </c>
      <c r="P73" t="s">
        <v>3</v>
      </c>
      <c r="Q73" t="s">
        <v>3</v>
      </c>
      <c r="R73">
        <v>0</v>
      </c>
      <c r="S73" t="s">
        <v>3</v>
      </c>
      <c r="T73" s="1">
        <v>2013520</v>
      </c>
    </row>
    <row r="74" spans="1:20" x14ac:dyDescent="0.3">
      <c r="A74" t="s">
        <v>4</v>
      </c>
      <c r="B74">
        <v>0</v>
      </c>
      <c r="C74">
        <v>0</v>
      </c>
      <c r="D74">
        <v>0</v>
      </c>
      <c r="E74">
        <v>0</v>
      </c>
      <c r="F74">
        <v>0</v>
      </c>
      <c r="G74" s="1">
        <v>50450</v>
      </c>
      <c r="H74" s="1">
        <v>991914</v>
      </c>
      <c r="I74" s="1">
        <v>457494</v>
      </c>
      <c r="J74">
        <v>80</v>
      </c>
      <c r="K74">
        <v>0</v>
      </c>
      <c r="L74" s="1">
        <v>6141</v>
      </c>
      <c r="M74" s="1">
        <v>28060</v>
      </c>
      <c r="N74" s="1">
        <v>9217</v>
      </c>
      <c r="O74">
        <v>0</v>
      </c>
      <c r="P74">
        <v>0</v>
      </c>
      <c r="Q74">
        <v>0</v>
      </c>
      <c r="R74">
        <v>0</v>
      </c>
      <c r="S74">
        <v>0</v>
      </c>
      <c r="T74" s="1">
        <v>1543356</v>
      </c>
    </row>
    <row r="75" spans="1:20" x14ac:dyDescent="0.3">
      <c r="A75" t="s">
        <v>5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>
        <v>144</v>
      </c>
      <c r="H75" s="1">
        <v>2823</v>
      </c>
      <c r="I75" s="1">
        <v>1302</v>
      </c>
      <c r="J75">
        <v>0</v>
      </c>
      <c r="K75" t="s">
        <v>3</v>
      </c>
      <c r="L75">
        <v>17</v>
      </c>
      <c r="M75">
        <v>80</v>
      </c>
      <c r="N75">
        <v>26</v>
      </c>
      <c r="O75" t="s">
        <v>3</v>
      </c>
      <c r="P75" t="s">
        <v>3</v>
      </c>
      <c r="Q75" t="s">
        <v>3</v>
      </c>
      <c r="R75">
        <v>0</v>
      </c>
      <c r="S75" t="s">
        <v>3</v>
      </c>
      <c r="T75" s="1">
        <v>4392</v>
      </c>
    </row>
    <row r="76" spans="1:20" x14ac:dyDescent="0.3">
      <c r="A76" t="s">
        <v>14</v>
      </c>
      <c r="B76" t="s">
        <v>7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>
        <v>491</v>
      </c>
      <c r="I76">
        <v>287</v>
      </c>
      <c r="J76">
        <v>1</v>
      </c>
      <c r="K76" t="s">
        <v>3</v>
      </c>
      <c r="L76" t="s">
        <v>3</v>
      </c>
      <c r="M76">
        <v>22</v>
      </c>
      <c r="N76">
        <v>5</v>
      </c>
      <c r="O76" t="s">
        <v>3</v>
      </c>
      <c r="P76" t="s">
        <v>3</v>
      </c>
      <c r="Q76" t="s">
        <v>3</v>
      </c>
      <c r="R76" t="s">
        <v>3</v>
      </c>
      <c r="S76" t="s">
        <v>7</v>
      </c>
      <c r="T76" s="38">
        <v>806</v>
      </c>
    </row>
    <row r="77" spans="1:20" x14ac:dyDescent="0.3">
      <c r="A77" t="s">
        <v>15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  <c r="J77" t="s">
        <v>7</v>
      </c>
      <c r="K77" t="s">
        <v>7</v>
      </c>
      <c r="L77" t="s">
        <v>7</v>
      </c>
      <c r="M77" t="s">
        <v>7</v>
      </c>
      <c r="N77" t="s">
        <v>7</v>
      </c>
      <c r="O77" t="s">
        <v>7</v>
      </c>
      <c r="P77" t="s">
        <v>7</v>
      </c>
      <c r="Q77" t="s">
        <v>7</v>
      </c>
      <c r="R77" t="s">
        <v>7</v>
      </c>
      <c r="S77" t="s">
        <v>7</v>
      </c>
      <c r="T77" s="38" t="s">
        <v>3</v>
      </c>
    </row>
    <row r="78" spans="1:20" x14ac:dyDescent="0.3">
      <c r="A78" t="s">
        <v>16</v>
      </c>
      <c r="B78" t="s">
        <v>7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>
        <v>7</v>
      </c>
      <c r="I78">
        <v>8</v>
      </c>
      <c r="J78" t="s">
        <v>3</v>
      </c>
      <c r="K78" t="s">
        <v>3</v>
      </c>
      <c r="L78" t="s">
        <v>3</v>
      </c>
      <c r="M78">
        <v>1</v>
      </c>
      <c r="N78">
        <v>0</v>
      </c>
      <c r="O78" t="s">
        <v>3</v>
      </c>
      <c r="P78" t="s">
        <v>3</v>
      </c>
      <c r="Q78" t="s">
        <v>3</v>
      </c>
      <c r="R78" t="s">
        <v>3</v>
      </c>
      <c r="S78" t="s">
        <v>7</v>
      </c>
      <c r="T78" s="38">
        <v>15</v>
      </c>
    </row>
    <row r="79" spans="1:20" x14ac:dyDescent="0.3">
      <c r="A79" t="s">
        <v>17</v>
      </c>
      <c r="B79" t="s">
        <v>7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>
        <v>214</v>
      </c>
      <c r="I79">
        <v>131</v>
      </c>
      <c r="J79">
        <v>1</v>
      </c>
      <c r="K79" t="s">
        <v>3</v>
      </c>
      <c r="L79" t="s">
        <v>3</v>
      </c>
      <c r="M79">
        <v>9</v>
      </c>
      <c r="N79">
        <v>4</v>
      </c>
      <c r="O79" t="s">
        <v>3</v>
      </c>
      <c r="P79" t="s">
        <v>3</v>
      </c>
      <c r="Q79" t="s">
        <v>3</v>
      </c>
      <c r="R79" t="s">
        <v>3</v>
      </c>
      <c r="S79" t="s">
        <v>7</v>
      </c>
      <c r="T79" s="38">
        <v>359</v>
      </c>
    </row>
    <row r="80" spans="1:20" x14ac:dyDescent="0.3">
      <c r="A80" t="s">
        <v>9</v>
      </c>
      <c r="B80">
        <v>0</v>
      </c>
      <c r="C80">
        <v>0</v>
      </c>
      <c r="D80">
        <v>0</v>
      </c>
      <c r="E80">
        <v>0</v>
      </c>
      <c r="F80">
        <v>0</v>
      </c>
      <c r="G80">
        <v>628</v>
      </c>
      <c r="H80" s="1">
        <v>21936</v>
      </c>
      <c r="I80" s="1">
        <v>18389</v>
      </c>
      <c r="J80">
        <v>29</v>
      </c>
      <c r="K80">
        <v>0</v>
      </c>
      <c r="L80">
        <v>76</v>
      </c>
      <c r="M80">
        <v>621</v>
      </c>
      <c r="N80">
        <v>371</v>
      </c>
      <c r="O80">
        <v>0</v>
      </c>
      <c r="P80">
        <v>0</v>
      </c>
      <c r="Q80">
        <v>0</v>
      </c>
      <c r="R80">
        <v>0</v>
      </c>
      <c r="S80">
        <v>0</v>
      </c>
      <c r="T80" s="1">
        <v>42050</v>
      </c>
    </row>
    <row r="81" spans="1:22" x14ac:dyDescent="0.3">
      <c r="A81" t="s">
        <v>10</v>
      </c>
      <c r="B81">
        <v>0</v>
      </c>
      <c r="C81">
        <v>0</v>
      </c>
      <c r="D81">
        <v>0</v>
      </c>
      <c r="E81">
        <v>0</v>
      </c>
      <c r="F81">
        <v>0</v>
      </c>
      <c r="G81" s="1">
        <v>53833</v>
      </c>
      <c r="H81" s="1">
        <v>1880318</v>
      </c>
      <c r="I81" s="1">
        <v>1576310</v>
      </c>
      <c r="J81" s="1">
        <v>2522</v>
      </c>
      <c r="K81">
        <v>0</v>
      </c>
      <c r="L81" s="1">
        <v>6553</v>
      </c>
      <c r="M81" s="1">
        <v>53202</v>
      </c>
      <c r="N81" s="1">
        <v>31760</v>
      </c>
      <c r="O81">
        <v>0</v>
      </c>
      <c r="P81">
        <v>0</v>
      </c>
      <c r="Q81">
        <v>0</v>
      </c>
      <c r="R81">
        <v>0</v>
      </c>
      <c r="S81">
        <v>0</v>
      </c>
      <c r="T81" s="1">
        <v>3604498</v>
      </c>
    </row>
    <row r="84" spans="1:22" x14ac:dyDescent="0.3">
      <c r="T84" t="s">
        <v>22</v>
      </c>
      <c r="U84" t="s">
        <v>23</v>
      </c>
      <c r="V84" t="s">
        <v>24</v>
      </c>
    </row>
    <row r="85" spans="1:22" x14ac:dyDescent="0.3">
      <c r="I85" t="s">
        <v>25</v>
      </c>
      <c r="S85" t="s">
        <v>26</v>
      </c>
      <c r="T85" s="1">
        <f>T73+T62+T51+T40+T29+T20+T11+T2</f>
        <v>38385442</v>
      </c>
      <c r="U85" s="1">
        <f>J90</f>
        <v>38385450</v>
      </c>
      <c r="V85" s="1">
        <f>T85-U85</f>
        <v>-8</v>
      </c>
    </row>
    <row r="86" spans="1:22" x14ac:dyDescent="0.3">
      <c r="I86" t="s">
        <v>27</v>
      </c>
      <c r="J86" s="1">
        <f>unallocated!M12</f>
        <v>14686552</v>
      </c>
      <c r="S86" t="s">
        <v>28</v>
      </c>
      <c r="T86" s="1">
        <f>T74+T63+T41+T52+T30+T21+T12+T3</f>
        <v>13049808</v>
      </c>
      <c r="U86" s="1">
        <f>I102</f>
        <v>13029910</v>
      </c>
      <c r="V86" s="1">
        <f>T86-U86</f>
        <v>19898</v>
      </c>
    </row>
    <row r="87" spans="1:22" x14ac:dyDescent="0.3">
      <c r="I87" t="s">
        <v>29</v>
      </c>
      <c r="J87" s="1">
        <f>unallocated!M96</f>
        <v>1038189</v>
      </c>
      <c r="S87" t="s">
        <v>30</v>
      </c>
      <c r="T87" s="1">
        <f>T75+T64+T53+T42+T31+T22+T13+T4</f>
        <v>-19899</v>
      </c>
    </row>
    <row r="88" spans="1:22" x14ac:dyDescent="0.3">
      <c r="I88" t="s">
        <v>31</v>
      </c>
      <c r="J88" s="1">
        <f>unallocated!M48</f>
        <v>8564877</v>
      </c>
      <c r="S88" t="s">
        <v>32</v>
      </c>
      <c r="T88" s="1">
        <f>SUM(T85:T87)</f>
        <v>51415351</v>
      </c>
      <c r="U88" s="1">
        <f>SUM(U85:U87)</f>
        <v>51415360</v>
      </c>
      <c r="V88" s="1">
        <f>T88-U88</f>
        <v>-9</v>
      </c>
    </row>
    <row r="89" spans="1:22" x14ac:dyDescent="0.3">
      <c r="I89" t="s">
        <v>33</v>
      </c>
      <c r="J89" s="1">
        <f>unallocated!M76</f>
        <v>14095832</v>
      </c>
      <c r="S89" t="s">
        <v>34</v>
      </c>
      <c r="T89" s="1">
        <f>M101</f>
        <v>3631528</v>
      </c>
      <c r="U89" s="3">
        <v>3584921.1804089495</v>
      </c>
      <c r="V89" s="1">
        <f>T89-U89</f>
        <v>46606.819591050502</v>
      </c>
    </row>
    <row r="90" spans="1:22" x14ac:dyDescent="0.3">
      <c r="I90" t="s">
        <v>35</v>
      </c>
      <c r="J90" s="1">
        <f>SUM(J86:J89)</f>
        <v>38385450</v>
      </c>
      <c r="S90" t="s">
        <v>36</v>
      </c>
      <c r="T90" s="5">
        <v>1365831</v>
      </c>
      <c r="U90" s="1">
        <f>unallocated!M85+unallocated!M91</f>
        <v>1365831</v>
      </c>
      <c r="V90" s="1">
        <f>T90-U90</f>
        <v>0</v>
      </c>
    </row>
    <row r="91" spans="1:22" x14ac:dyDescent="0.3">
      <c r="S91" t="s">
        <v>37</v>
      </c>
      <c r="T91" s="1">
        <f>SUM(T88:T90)</f>
        <v>56412710</v>
      </c>
      <c r="U91" s="1">
        <f>SUM(U88:U90)</f>
        <v>56366112.180408947</v>
      </c>
      <c r="V91" s="1">
        <f>T91-U91</f>
        <v>46597.81959105283</v>
      </c>
    </row>
    <row r="92" spans="1:22" x14ac:dyDescent="0.3">
      <c r="S92" t="s">
        <v>38</v>
      </c>
      <c r="T92" s="1">
        <f>T80+T69+T58+T47+T36+T25+T16+T7</f>
        <v>608070</v>
      </c>
    </row>
    <row r="93" spans="1:22" x14ac:dyDescent="0.3">
      <c r="H93" t="s">
        <v>39</v>
      </c>
      <c r="S93" t="s">
        <v>40</v>
      </c>
      <c r="T93" s="7">
        <v>16147</v>
      </c>
    </row>
    <row r="94" spans="1:22" x14ac:dyDescent="0.3">
      <c r="H94" t="s">
        <v>41</v>
      </c>
      <c r="I94" s="1">
        <f>unallocated!M51</f>
        <v>256073</v>
      </c>
      <c r="M94" t="s">
        <v>42</v>
      </c>
      <c r="S94" t="s">
        <v>43</v>
      </c>
      <c r="T94" s="1">
        <f>SUM(T92:T93)</f>
        <v>624217</v>
      </c>
      <c r="U94" s="9">
        <v>624217</v>
      </c>
      <c r="V94" t="s">
        <v>3</v>
      </c>
    </row>
    <row r="95" spans="1:22" x14ac:dyDescent="0.3">
      <c r="H95" t="s">
        <v>11</v>
      </c>
      <c r="I95" s="1">
        <f>unallocated!M79</f>
        <v>2073276</v>
      </c>
      <c r="L95" t="s">
        <v>44</v>
      </c>
      <c r="M95" t="s">
        <v>45</v>
      </c>
      <c r="N95" t="s">
        <v>22</v>
      </c>
      <c r="O95" t="s">
        <v>24</v>
      </c>
    </row>
    <row r="96" spans="1:22" x14ac:dyDescent="0.3">
      <c r="H96" t="s">
        <v>33</v>
      </c>
      <c r="I96" s="1">
        <f>unallocated!M69</f>
        <v>709432</v>
      </c>
      <c r="L96" t="s">
        <v>46</v>
      </c>
      <c r="M96" s="1">
        <f>unallocated!M27</f>
        <v>1228066</v>
      </c>
      <c r="N96" s="1">
        <f>T76+T54+T65+T32+T43+T23</f>
        <v>1206772</v>
      </c>
      <c r="O96" s="1">
        <f>M96-N96</f>
        <v>21294</v>
      </c>
      <c r="S96" t="s">
        <v>47</v>
      </c>
      <c r="T96" s="1">
        <f>T94+T91</f>
        <v>57036927</v>
      </c>
      <c r="U96" s="1">
        <f>U94+U91</f>
        <v>56990329.180408947</v>
      </c>
      <c r="V96" s="1">
        <f>T96-U96</f>
        <v>46597.81959105283</v>
      </c>
    </row>
    <row r="97" spans="8:22" x14ac:dyDescent="0.3">
      <c r="H97" t="s">
        <v>48</v>
      </c>
      <c r="I97" s="1">
        <f>unallocated!M32</f>
        <v>2911471</v>
      </c>
      <c r="L97" t="s">
        <v>49</v>
      </c>
      <c r="M97" s="1">
        <v>1638141</v>
      </c>
      <c r="N97" s="1">
        <f>T79+T68+T57+T46+T35</f>
        <v>1621214</v>
      </c>
      <c r="O97" s="1">
        <f t="shared" ref="O97:O101" si="0">M97-N97</f>
        <v>16927</v>
      </c>
      <c r="V97" s="2">
        <f>V96/T96</f>
        <v>8.1697633519163526E-4</v>
      </c>
    </row>
    <row r="98" spans="8:22" x14ac:dyDescent="0.3">
      <c r="H98" t="s">
        <v>50</v>
      </c>
      <c r="I98" s="1">
        <f>unallocated!M24</f>
        <v>2371242</v>
      </c>
      <c r="L98" t="s">
        <v>16</v>
      </c>
      <c r="M98" s="1">
        <f>unallocated!M35</f>
        <v>98380</v>
      </c>
      <c r="N98" s="1">
        <f>T34+T45+T56+T78+T67</f>
        <v>98237</v>
      </c>
      <c r="O98" s="1">
        <f t="shared" si="0"/>
        <v>143</v>
      </c>
      <c r="T98" t="s">
        <v>42</v>
      </c>
    </row>
    <row r="99" spans="8:22" x14ac:dyDescent="0.3">
      <c r="H99" t="s">
        <v>18</v>
      </c>
      <c r="I99" s="1">
        <f>unallocated!M20</f>
        <v>820459</v>
      </c>
      <c r="L99" t="s">
        <v>6</v>
      </c>
      <c r="M99" s="1">
        <f>unallocated!M56</f>
        <v>421348</v>
      </c>
      <c r="N99" s="1">
        <f>T5+T14+T23</f>
        <v>415591</v>
      </c>
      <c r="O99" s="1">
        <f t="shared" si="0"/>
        <v>5757</v>
      </c>
      <c r="T99" s="8" t="s">
        <v>51</v>
      </c>
    </row>
    <row r="100" spans="8:22" x14ac:dyDescent="0.3">
      <c r="H100" t="s">
        <v>52</v>
      </c>
      <c r="I100" s="1">
        <f>unallocated!M16</f>
        <v>2340210</v>
      </c>
      <c r="L100" t="s">
        <v>8</v>
      </c>
      <c r="M100" s="1">
        <f>unallocated!M82</f>
        <v>245593</v>
      </c>
      <c r="N100" s="1">
        <f>T6+T15+T24</f>
        <v>245353</v>
      </c>
      <c r="O100" s="1">
        <f t="shared" si="0"/>
        <v>240</v>
      </c>
      <c r="T100" s="9" t="s">
        <v>53</v>
      </c>
    </row>
    <row r="101" spans="8:22" x14ac:dyDescent="0.3">
      <c r="H101" t="s">
        <v>21</v>
      </c>
      <c r="I101" s="1">
        <f>unallocated!M100</f>
        <v>1547747</v>
      </c>
      <c r="L101" t="s">
        <v>35</v>
      </c>
      <c r="M101" s="1">
        <f>SUM(M96:M100)</f>
        <v>3631528</v>
      </c>
      <c r="N101" s="1">
        <f>SUM(N96:N100)</f>
        <v>3587167</v>
      </c>
      <c r="O101" s="1">
        <f t="shared" si="0"/>
        <v>44361</v>
      </c>
      <c r="T101" s="4" t="s">
        <v>54</v>
      </c>
    </row>
    <row r="102" spans="8:22" x14ac:dyDescent="0.3">
      <c r="H102" t="s">
        <v>35</v>
      </c>
      <c r="I102" s="1">
        <f>SUM(I94:I101)</f>
        <v>13029910</v>
      </c>
      <c r="T102" s="6" t="s">
        <v>55</v>
      </c>
    </row>
    <row r="105" spans="8:22" x14ac:dyDescent="0.3">
      <c r="K1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6"/>
  <sheetViews>
    <sheetView showGridLines="0" zoomScale="70" zoomScaleNormal="70" workbookViewId="0">
      <pane ySplit="4" topLeftCell="A5" activePane="bottomLeft" state="frozen"/>
      <selection pane="bottomLeft" activeCell="P82" sqref="P82"/>
    </sheetView>
  </sheetViews>
  <sheetFormatPr defaultRowHeight="14.4" x14ac:dyDescent="0.3"/>
  <cols>
    <col min="1" max="1" width="52.5546875" style="10" customWidth="1"/>
    <col min="2" max="2" width="79.33203125" style="10" customWidth="1"/>
    <col min="3" max="4" width="13.109375" style="10" customWidth="1"/>
    <col min="5" max="5" width="15.44140625" style="10" customWidth="1"/>
    <col min="6" max="6" width="20.33203125" style="10" customWidth="1"/>
    <col min="7" max="7" width="12.88671875" style="10" customWidth="1"/>
    <col min="8" max="8" width="20.33203125" style="10" customWidth="1"/>
    <col min="9" max="9" width="18.109375" style="10" customWidth="1"/>
    <col min="10" max="10" width="12.88671875" style="10" customWidth="1"/>
    <col min="11" max="11" width="15" style="10" customWidth="1"/>
    <col min="12" max="12" width="12.109375" style="10" bestFit="1" customWidth="1"/>
    <col min="13" max="13" width="20.44140625" style="10" customWidth="1"/>
    <col min="14" max="14" width="0.6640625" style="10" customWidth="1"/>
    <col min="15" max="16384" width="8.88671875" style="10"/>
  </cols>
  <sheetData>
    <row r="1" spans="1:13" ht="36.9" customHeight="1" x14ac:dyDescent="0.3">
      <c r="A1" s="43" t="s">
        <v>131</v>
      </c>
      <c r="B1" s="37" t="s">
        <v>133</v>
      </c>
    </row>
    <row r="2" spans="1:13" ht="56.85" customHeight="1" x14ac:dyDescent="0.3">
      <c r="A2" s="43"/>
      <c r="B2" s="36" t="s">
        <v>132</v>
      </c>
    </row>
    <row r="3" spans="1:13" x14ac:dyDescent="0.3">
      <c r="A3" s="35" t="s">
        <v>131</v>
      </c>
    </row>
    <row r="4" spans="1:13" ht="23.1" customHeight="1" x14ac:dyDescent="0.3">
      <c r="A4" s="34"/>
      <c r="B4" s="34"/>
      <c r="C4" s="33" t="s">
        <v>130</v>
      </c>
      <c r="D4" s="33" t="s">
        <v>129</v>
      </c>
      <c r="E4" s="32" t="s">
        <v>128</v>
      </c>
      <c r="F4" s="32" t="s">
        <v>127</v>
      </c>
      <c r="G4" s="32" t="s">
        <v>126</v>
      </c>
      <c r="H4" s="32" t="s">
        <v>125</v>
      </c>
      <c r="I4" s="32" t="s">
        <v>124</v>
      </c>
      <c r="J4" s="32" t="s">
        <v>123</v>
      </c>
      <c r="K4" s="32" t="s">
        <v>122</v>
      </c>
      <c r="L4" s="32" t="s">
        <v>121</v>
      </c>
      <c r="M4" s="31" t="s">
        <v>47</v>
      </c>
    </row>
    <row r="5" spans="1:13" ht="70.2" customHeight="1" x14ac:dyDescent="0.3">
      <c r="A5" s="17" t="s">
        <v>115</v>
      </c>
      <c r="B5" s="24" t="s">
        <v>120</v>
      </c>
      <c r="C5" s="23">
        <v>43619</v>
      </c>
      <c r="D5" s="23">
        <v>43639</v>
      </c>
      <c r="E5" s="21"/>
      <c r="F5" s="22">
        <v>287795</v>
      </c>
      <c r="G5" s="21"/>
      <c r="H5" s="22">
        <v>59136</v>
      </c>
      <c r="I5" s="22">
        <v>8542</v>
      </c>
      <c r="J5" s="21"/>
      <c r="K5" s="22">
        <v>6571</v>
      </c>
      <c r="L5" s="21"/>
      <c r="M5" s="18">
        <v>362044</v>
      </c>
    </row>
    <row r="6" spans="1:13" ht="70.2" customHeight="1" x14ac:dyDescent="0.3">
      <c r="A6" s="17" t="s">
        <v>115</v>
      </c>
      <c r="B6" s="24" t="s">
        <v>120</v>
      </c>
      <c r="C6" s="23">
        <v>43640</v>
      </c>
      <c r="D6" s="23">
        <v>43643</v>
      </c>
      <c r="E6" s="22">
        <v>1109</v>
      </c>
      <c r="F6" s="22">
        <v>745010</v>
      </c>
      <c r="G6" s="22">
        <v>2217</v>
      </c>
      <c r="H6" s="22">
        <v>131929</v>
      </c>
      <c r="I6" s="22">
        <v>58758</v>
      </c>
      <c r="J6" s="21"/>
      <c r="K6" s="22">
        <v>17738</v>
      </c>
      <c r="L6" s="21"/>
      <c r="M6" s="18">
        <v>956761</v>
      </c>
    </row>
    <row r="7" spans="1:13" ht="70.2" customHeight="1" x14ac:dyDescent="0.3">
      <c r="A7" s="17" t="s">
        <v>115</v>
      </c>
      <c r="B7" s="24" t="s">
        <v>120</v>
      </c>
      <c r="C7" s="23">
        <v>43644</v>
      </c>
      <c r="D7" s="23">
        <v>43647</v>
      </c>
      <c r="E7" s="21"/>
      <c r="F7" s="22">
        <v>1179310</v>
      </c>
      <c r="G7" s="21"/>
      <c r="H7" s="22">
        <v>237861</v>
      </c>
      <c r="I7" s="22">
        <v>115932</v>
      </c>
      <c r="J7" s="21"/>
      <c r="K7" s="22">
        <v>17989</v>
      </c>
      <c r="L7" s="21"/>
      <c r="M7" s="18">
        <v>1551092</v>
      </c>
    </row>
    <row r="8" spans="1:13" ht="70.2" customHeight="1" x14ac:dyDescent="0.3">
      <c r="A8" s="17" t="s">
        <v>115</v>
      </c>
      <c r="B8" s="24" t="s">
        <v>120</v>
      </c>
      <c r="C8" s="23">
        <v>43648</v>
      </c>
      <c r="D8" s="23">
        <v>43651</v>
      </c>
      <c r="E8" s="22">
        <v>2528</v>
      </c>
      <c r="F8" s="22">
        <v>1544501</v>
      </c>
      <c r="G8" s="21"/>
      <c r="H8" s="22">
        <v>437314</v>
      </c>
      <c r="I8" s="22">
        <v>133975</v>
      </c>
      <c r="J8" s="21"/>
      <c r="K8" s="22">
        <v>73307</v>
      </c>
      <c r="L8" s="22">
        <v>2528</v>
      </c>
      <c r="M8" s="18">
        <v>2194153</v>
      </c>
    </row>
    <row r="9" spans="1:13" ht="70.2" customHeight="1" x14ac:dyDescent="0.3">
      <c r="A9" s="17" t="s">
        <v>115</v>
      </c>
      <c r="B9" s="24" t="s">
        <v>120</v>
      </c>
      <c r="C9" s="23">
        <v>43652</v>
      </c>
      <c r="D9" s="23">
        <v>43655</v>
      </c>
      <c r="E9" s="21"/>
      <c r="F9" s="22">
        <v>2294941</v>
      </c>
      <c r="G9" s="21"/>
      <c r="H9" s="22">
        <v>445341</v>
      </c>
      <c r="I9" s="22">
        <v>244219</v>
      </c>
      <c r="J9" s="21"/>
      <c r="K9" s="22">
        <v>104152</v>
      </c>
      <c r="L9" s="21"/>
      <c r="M9" s="18">
        <v>3088653</v>
      </c>
    </row>
    <row r="10" spans="1:13" ht="70.2" customHeight="1" x14ac:dyDescent="0.3">
      <c r="A10" s="17" t="s">
        <v>115</v>
      </c>
      <c r="B10" s="24" t="s">
        <v>120</v>
      </c>
      <c r="C10" s="23">
        <v>43656</v>
      </c>
      <c r="D10" s="23">
        <v>43659</v>
      </c>
      <c r="E10" s="21"/>
      <c r="F10" s="22">
        <v>2003119</v>
      </c>
      <c r="G10" s="22">
        <v>2629</v>
      </c>
      <c r="H10" s="22">
        <v>525753</v>
      </c>
      <c r="I10" s="22">
        <v>176127</v>
      </c>
      <c r="J10" s="21"/>
      <c r="K10" s="22">
        <v>57833</v>
      </c>
      <c r="L10" s="21"/>
      <c r="M10" s="18">
        <v>2765461</v>
      </c>
    </row>
    <row r="11" spans="1:13" ht="70.2" customHeight="1" x14ac:dyDescent="0.3">
      <c r="A11" s="17" t="s">
        <v>115</v>
      </c>
      <c r="B11" s="24" t="s">
        <v>120</v>
      </c>
      <c r="C11" s="23">
        <v>43660</v>
      </c>
      <c r="D11" s="23">
        <v>43706</v>
      </c>
      <c r="E11" s="21"/>
      <c r="F11" s="22">
        <v>2684003</v>
      </c>
      <c r="G11" s="22">
        <v>11982</v>
      </c>
      <c r="H11" s="22">
        <v>676992</v>
      </c>
      <c r="I11" s="22">
        <v>311536</v>
      </c>
      <c r="J11" s="21"/>
      <c r="K11" s="22">
        <v>83875</v>
      </c>
      <c r="L11" s="21"/>
      <c r="M11" s="18">
        <v>3768388</v>
      </c>
    </row>
    <row r="12" spans="1:13" ht="70.2" customHeight="1" x14ac:dyDescent="0.3">
      <c r="A12" s="17" t="s">
        <v>115</v>
      </c>
      <c r="B12" s="41" t="s">
        <v>119</v>
      </c>
      <c r="C12" s="42"/>
      <c r="D12" s="42"/>
      <c r="E12" s="20">
        <v>3637</v>
      </c>
      <c r="F12" s="20">
        <v>10738679</v>
      </c>
      <c r="G12" s="20">
        <v>16828</v>
      </c>
      <c r="H12" s="20">
        <v>2514326</v>
      </c>
      <c r="I12" s="20">
        <v>1049089</v>
      </c>
      <c r="J12" s="19"/>
      <c r="K12" s="20">
        <v>361465</v>
      </c>
      <c r="L12" s="20">
        <v>2528</v>
      </c>
      <c r="M12" s="18">
        <v>14686552</v>
      </c>
    </row>
    <row r="13" spans="1:13" ht="70.2" customHeight="1" x14ac:dyDescent="0.3">
      <c r="A13" s="17" t="s">
        <v>115</v>
      </c>
      <c r="B13" s="25" t="s">
        <v>118</v>
      </c>
      <c r="C13" s="16"/>
      <c r="D13" s="16"/>
      <c r="E13" s="15">
        <f t="shared" ref="E13:M13" si="0">E12/$M$12</f>
        <v>2.476415158575001E-4</v>
      </c>
      <c r="F13" s="15">
        <f t="shared" si="0"/>
        <v>0.73119129663654203</v>
      </c>
      <c r="G13" s="15">
        <f t="shared" si="0"/>
        <v>1.145810126161675E-3</v>
      </c>
      <c r="H13" s="15">
        <f t="shared" si="0"/>
        <v>0.17119920318942117</v>
      </c>
      <c r="I13" s="15">
        <f t="shared" si="0"/>
        <v>7.1431946722416539E-2</v>
      </c>
      <c r="J13" s="15">
        <f t="shared" si="0"/>
        <v>0</v>
      </c>
      <c r="K13" s="15">
        <f t="shared" si="0"/>
        <v>2.4611971550572251E-2</v>
      </c>
      <c r="L13" s="15">
        <f t="shared" si="0"/>
        <v>1.7213025902880404E-4</v>
      </c>
      <c r="M13" s="15">
        <f t="shared" si="0"/>
        <v>1</v>
      </c>
    </row>
    <row r="14" spans="1:13" ht="70.2" customHeight="1" x14ac:dyDescent="0.3">
      <c r="A14" s="17" t="s">
        <v>115</v>
      </c>
      <c r="B14" s="24" t="s">
        <v>117</v>
      </c>
      <c r="C14" s="23">
        <v>43633</v>
      </c>
      <c r="D14" s="23">
        <v>43652</v>
      </c>
      <c r="E14" s="22">
        <v>8294</v>
      </c>
      <c r="F14" s="22">
        <v>683232</v>
      </c>
      <c r="G14" s="22">
        <v>6221</v>
      </c>
      <c r="H14" s="22">
        <v>26956</v>
      </c>
      <c r="I14" s="22">
        <v>58059</v>
      </c>
      <c r="J14" s="21"/>
      <c r="K14" s="22">
        <v>11404</v>
      </c>
      <c r="L14" s="21"/>
      <c r="M14" s="18">
        <v>794166</v>
      </c>
    </row>
    <row r="15" spans="1:13" ht="70.2" customHeight="1" x14ac:dyDescent="0.3">
      <c r="A15" s="17" t="s">
        <v>115</v>
      </c>
      <c r="B15" s="24" t="s">
        <v>117</v>
      </c>
      <c r="C15" s="23">
        <v>43653</v>
      </c>
      <c r="D15" s="23">
        <v>43669</v>
      </c>
      <c r="E15" s="22">
        <v>18433</v>
      </c>
      <c r="F15" s="22">
        <v>1299506</v>
      </c>
      <c r="G15" s="22">
        <v>52994</v>
      </c>
      <c r="H15" s="22">
        <v>20737</v>
      </c>
      <c r="I15" s="22">
        <v>154374</v>
      </c>
      <c r="J15" s="21"/>
      <c r="K15" s="21"/>
      <c r="L15" s="21"/>
      <c r="M15" s="18">
        <v>1546044</v>
      </c>
    </row>
    <row r="16" spans="1:13" ht="70.2" customHeight="1" x14ac:dyDescent="0.3">
      <c r="A16" s="17" t="s">
        <v>115</v>
      </c>
      <c r="B16" s="41" t="s">
        <v>116</v>
      </c>
      <c r="C16" s="42"/>
      <c r="D16" s="42"/>
      <c r="E16" s="20">
        <v>26727</v>
      </c>
      <c r="F16" s="20">
        <v>1982738</v>
      </c>
      <c r="G16" s="20">
        <v>59215</v>
      </c>
      <c r="H16" s="20">
        <v>47693</v>
      </c>
      <c r="I16" s="20">
        <v>212433</v>
      </c>
      <c r="J16" s="19"/>
      <c r="K16" s="20">
        <v>11404</v>
      </c>
      <c r="L16" s="19"/>
      <c r="M16" s="18">
        <v>2340210</v>
      </c>
    </row>
    <row r="17" spans="1:13" ht="70.2" customHeight="1" x14ac:dyDescent="0.3">
      <c r="A17" s="17" t="s">
        <v>115</v>
      </c>
      <c r="B17" s="25" t="s">
        <v>114</v>
      </c>
      <c r="C17" s="16"/>
      <c r="D17" s="16"/>
      <c r="E17" s="15">
        <f t="shared" ref="E17:M17" si="1">E16/$M$16</f>
        <v>1.1420769930903636E-2</v>
      </c>
      <c r="F17" s="15">
        <f t="shared" si="1"/>
        <v>0.84724789655629196</v>
      </c>
      <c r="G17" s="15">
        <f t="shared" si="1"/>
        <v>2.5303284747949972E-2</v>
      </c>
      <c r="H17" s="15">
        <f t="shared" si="1"/>
        <v>2.0379794975664577E-2</v>
      </c>
      <c r="I17" s="15">
        <f t="shared" si="1"/>
        <v>9.0775186842206465E-2</v>
      </c>
      <c r="J17" s="15">
        <f t="shared" si="1"/>
        <v>0</v>
      </c>
      <c r="K17" s="15">
        <f t="shared" si="1"/>
        <v>4.8730669469833907E-3</v>
      </c>
      <c r="L17" s="15">
        <f t="shared" si="1"/>
        <v>0</v>
      </c>
      <c r="M17" s="15">
        <f t="shared" si="1"/>
        <v>1</v>
      </c>
    </row>
    <row r="18" spans="1:13" ht="70.2" customHeight="1" x14ac:dyDescent="0.3">
      <c r="A18" s="17" t="s">
        <v>93</v>
      </c>
      <c r="B18" s="24" t="s">
        <v>113</v>
      </c>
      <c r="C18" s="23">
        <v>43640</v>
      </c>
      <c r="D18" s="23">
        <v>43659</v>
      </c>
      <c r="E18" s="22">
        <v>809</v>
      </c>
      <c r="F18" s="22">
        <v>199833</v>
      </c>
      <c r="G18" s="21"/>
      <c r="H18" s="22">
        <v>92231</v>
      </c>
      <c r="I18" s="22">
        <v>4854</v>
      </c>
      <c r="J18" s="21"/>
      <c r="K18" s="22">
        <v>809</v>
      </c>
      <c r="L18" s="21"/>
      <c r="M18" s="18">
        <v>298536</v>
      </c>
    </row>
    <row r="19" spans="1:13" ht="70.2" customHeight="1" x14ac:dyDescent="0.3">
      <c r="A19" s="17" t="s">
        <v>93</v>
      </c>
      <c r="B19" s="24" t="s">
        <v>113</v>
      </c>
      <c r="C19" s="23">
        <v>43660</v>
      </c>
      <c r="D19" s="23">
        <v>43670</v>
      </c>
      <c r="E19" s="22">
        <v>3676</v>
      </c>
      <c r="F19" s="22">
        <v>419927</v>
      </c>
      <c r="G19" s="21"/>
      <c r="H19" s="22">
        <v>91888</v>
      </c>
      <c r="I19" s="22">
        <v>4594</v>
      </c>
      <c r="J19" s="21"/>
      <c r="K19" s="22">
        <v>1838</v>
      </c>
      <c r="L19" s="21"/>
      <c r="M19" s="18">
        <v>521923</v>
      </c>
    </row>
    <row r="20" spans="1:13" ht="70.2" customHeight="1" x14ac:dyDescent="0.3">
      <c r="A20" s="17" t="s">
        <v>93</v>
      </c>
      <c r="B20" s="41" t="s">
        <v>112</v>
      </c>
      <c r="C20" s="42"/>
      <c r="D20" s="42"/>
      <c r="E20" s="20">
        <v>4485</v>
      </c>
      <c r="F20" s="20">
        <v>619760</v>
      </c>
      <c r="G20" s="19"/>
      <c r="H20" s="20">
        <v>184119</v>
      </c>
      <c r="I20" s="20">
        <v>9448</v>
      </c>
      <c r="J20" s="19"/>
      <c r="K20" s="20">
        <v>2647</v>
      </c>
      <c r="L20" s="19"/>
      <c r="M20" s="18">
        <v>820459</v>
      </c>
    </row>
    <row r="21" spans="1:13" ht="70.2" customHeight="1" x14ac:dyDescent="0.3">
      <c r="A21" s="17" t="s">
        <v>93</v>
      </c>
      <c r="B21" s="25" t="s">
        <v>111</v>
      </c>
      <c r="C21" s="16"/>
      <c r="D21" s="16"/>
      <c r="E21" s="15">
        <f t="shared" ref="E21:M21" si="2">E20/$M$20</f>
        <v>5.4664523151065443E-3</v>
      </c>
      <c r="F21" s="15">
        <f t="shared" si="2"/>
        <v>0.75538204834123335</v>
      </c>
      <c r="G21" s="15">
        <f t="shared" si="2"/>
        <v>0</v>
      </c>
      <c r="H21" s="15">
        <f t="shared" si="2"/>
        <v>0.22440975112711301</v>
      </c>
      <c r="I21" s="15">
        <f t="shared" si="2"/>
        <v>1.1515505345178735E-2</v>
      </c>
      <c r="J21" s="15">
        <f t="shared" si="2"/>
        <v>0</v>
      </c>
      <c r="K21" s="15">
        <f t="shared" si="2"/>
        <v>3.2262428713683436E-3</v>
      </c>
      <c r="L21" s="15">
        <f t="shared" si="2"/>
        <v>0</v>
      </c>
      <c r="M21" s="15">
        <f t="shared" si="2"/>
        <v>1</v>
      </c>
    </row>
    <row r="22" spans="1:13" ht="70.2" customHeight="1" x14ac:dyDescent="0.3">
      <c r="A22" s="17" t="s">
        <v>93</v>
      </c>
      <c r="B22" s="24" t="s">
        <v>110</v>
      </c>
      <c r="C22" s="23">
        <v>43638</v>
      </c>
      <c r="D22" s="23">
        <v>43665</v>
      </c>
      <c r="E22" s="21"/>
      <c r="F22" s="22">
        <v>1633300</v>
      </c>
      <c r="G22" s="21"/>
      <c r="H22" s="22">
        <v>191616</v>
      </c>
      <c r="I22" s="22">
        <v>13687</v>
      </c>
      <c r="J22" s="21"/>
      <c r="K22" s="22">
        <v>2281</v>
      </c>
      <c r="L22" s="21"/>
      <c r="M22" s="18">
        <v>1840884</v>
      </c>
    </row>
    <row r="23" spans="1:13" ht="70.2" customHeight="1" x14ac:dyDescent="0.3">
      <c r="A23" s="17" t="s">
        <v>93</v>
      </c>
      <c r="B23" s="24" t="s">
        <v>110</v>
      </c>
      <c r="C23" s="23">
        <v>43666</v>
      </c>
      <c r="D23" s="23">
        <v>43671</v>
      </c>
      <c r="E23" s="22">
        <v>2596</v>
      </c>
      <c r="F23" s="22">
        <v>475851</v>
      </c>
      <c r="G23" s="21"/>
      <c r="H23" s="22">
        <v>51911</v>
      </c>
      <c r="I23" s="21"/>
      <c r="J23" s="21"/>
      <c r="K23" s="21"/>
      <c r="L23" s="21"/>
      <c r="M23" s="18">
        <v>530358</v>
      </c>
    </row>
    <row r="24" spans="1:13" ht="70.2" customHeight="1" x14ac:dyDescent="0.3">
      <c r="A24" s="17" t="s">
        <v>93</v>
      </c>
      <c r="B24" s="41" t="s">
        <v>109</v>
      </c>
      <c r="C24" s="42"/>
      <c r="D24" s="42"/>
      <c r="E24" s="20">
        <v>2596</v>
      </c>
      <c r="F24" s="20">
        <v>2109151</v>
      </c>
      <c r="G24" s="19"/>
      <c r="H24" s="20">
        <v>243527</v>
      </c>
      <c r="I24" s="20">
        <v>13687</v>
      </c>
      <c r="J24" s="19"/>
      <c r="K24" s="20">
        <v>2281</v>
      </c>
      <c r="L24" s="19"/>
      <c r="M24" s="18">
        <v>2371242</v>
      </c>
    </row>
    <row r="25" spans="1:13" ht="70.2" customHeight="1" x14ac:dyDescent="0.3">
      <c r="A25" s="17" t="s">
        <v>93</v>
      </c>
      <c r="B25" s="25" t="s">
        <v>108</v>
      </c>
      <c r="C25" s="16"/>
      <c r="D25" s="16"/>
      <c r="E25" s="15">
        <f t="shared" ref="E25:M25" si="3">E24/$M$24</f>
        <v>1.0947849270551045E-3</v>
      </c>
      <c r="F25" s="15">
        <f t="shared" si="3"/>
        <v>0.88947100295963044</v>
      </c>
      <c r="G25" s="15">
        <f t="shared" si="3"/>
        <v>0</v>
      </c>
      <c r="H25" s="15">
        <f t="shared" si="3"/>
        <v>0.10270018834011881</v>
      </c>
      <c r="I25" s="15">
        <f t="shared" si="3"/>
        <v>5.7720806227285109E-3</v>
      </c>
      <c r="J25" s="15">
        <f t="shared" si="3"/>
        <v>0</v>
      </c>
      <c r="K25" s="15">
        <f t="shared" si="3"/>
        <v>9.6194315046713912E-4</v>
      </c>
      <c r="L25" s="15">
        <f t="shared" si="3"/>
        <v>0</v>
      </c>
      <c r="M25" s="15">
        <f t="shared" si="3"/>
        <v>1</v>
      </c>
    </row>
    <row r="26" spans="1:13" ht="70.2" customHeight="1" x14ac:dyDescent="0.3">
      <c r="A26" s="17" t="s">
        <v>93</v>
      </c>
      <c r="B26" s="24" t="s">
        <v>107</v>
      </c>
      <c r="C26" s="23">
        <v>43633</v>
      </c>
      <c r="D26" s="23">
        <v>43678</v>
      </c>
      <c r="E26" s="21"/>
      <c r="F26" s="22">
        <v>748379</v>
      </c>
      <c r="G26" s="21"/>
      <c r="H26" s="22">
        <v>436829</v>
      </c>
      <c r="I26" s="22">
        <v>32968</v>
      </c>
      <c r="J26" s="22">
        <v>1648</v>
      </c>
      <c r="K26" s="22">
        <v>8242</v>
      </c>
      <c r="L26" s="21"/>
      <c r="M26" s="18">
        <v>1228066</v>
      </c>
    </row>
    <row r="27" spans="1:13" ht="70.2" customHeight="1" x14ac:dyDescent="0.3">
      <c r="A27" s="17" t="s">
        <v>93</v>
      </c>
      <c r="B27" s="41" t="s">
        <v>106</v>
      </c>
      <c r="C27" s="42"/>
      <c r="D27" s="42"/>
      <c r="E27" s="19"/>
      <c r="F27" s="20">
        <v>748379</v>
      </c>
      <c r="G27" s="19"/>
      <c r="H27" s="20">
        <v>436829</v>
      </c>
      <c r="I27" s="20">
        <v>32968</v>
      </c>
      <c r="J27" s="20">
        <v>1648</v>
      </c>
      <c r="K27" s="20">
        <v>8242</v>
      </c>
      <c r="L27" s="19"/>
      <c r="M27" s="18">
        <v>1228066</v>
      </c>
    </row>
    <row r="28" spans="1:13" ht="70.2" customHeight="1" x14ac:dyDescent="0.3">
      <c r="A28" s="17" t="s">
        <v>93</v>
      </c>
      <c r="B28" s="25" t="s">
        <v>105</v>
      </c>
      <c r="C28" s="16"/>
      <c r="D28" s="16"/>
      <c r="E28" s="30">
        <f t="shared" ref="E28:M28" si="4">E27/$M$27</f>
        <v>0</v>
      </c>
      <c r="F28" s="30">
        <f t="shared" si="4"/>
        <v>0.60939640051919031</v>
      </c>
      <c r="G28" s="30">
        <f t="shared" si="4"/>
        <v>0</v>
      </c>
      <c r="H28" s="30">
        <f t="shared" si="4"/>
        <v>0.35570482368211481</v>
      </c>
      <c r="I28" s="30">
        <f t="shared" si="4"/>
        <v>2.6845462703144619E-2</v>
      </c>
      <c r="J28" s="30">
        <f t="shared" si="4"/>
        <v>1.3419474197640844E-3</v>
      </c>
      <c r="K28" s="30">
        <f t="shared" si="4"/>
        <v>6.7113656757861549E-3</v>
      </c>
      <c r="L28" s="30">
        <f t="shared" si="4"/>
        <v>0</v>
      </c>
      <c r="M28" s="30">
        <f t="shared" si="4"/>
        <v>1</v>
      </c>
    </row>
    <row r="29" spans="1:13" ht="70.2" customHeight="1" x14ac:dyDescent="0.3">
      <c r="A29" s="17" t="s">
        <v>93</v>
      </c>
      <c r="B29" s="24" t="s">
        <v>104</v>
      </c>
      <c r="C29" s="23">
        <v>43637</v>
      </c>
      <c r="D29" s="23">
        <v>43649</v>
      </c>
      <c r="E29" s="21"/>
      <c r="F29" s="22">
        <v>507265</v>
      </c>
      <c r="G29" s="21"/>
      <c r="H29" s="22">
        <v>75645</v>
      </c>
      <c r="I29" s="22">
        <v>26698</v>
      </c>
      <c r="J29" s="21"/>
      <c r="K29" s="22">
        <v>4450</v>
      </c>
      <c r="L29" s="21"/>
      <c r="M29" s="18">
        <v>614058</v>
      </c>
    </row>
    <row r="30" spans="1:13" ht="70.2" customHeight="1" x14ac:dyDescent="0.3">
      <c r="A30" s="17" t="s">
        <v>93</v>
      </c>
      <c r="B30" s="24" t="s">
        <v>104</v>
      </c>
      <c r="C30" s="23">
        <v>43650</v>
      </c>
      <c r="D30" s="23">
        <v>43654</v>
      </c>
      <c r="E30" s="22">
        <v>1033</v>
      </c>
      <c r="F30" s="22">
        <v>425714</v>
      </c>
      <c r="G30" s="21"/>
      <c r="H30" s="22">
        <v>89896</v>
      </c>
      <c r="I30" s="22">
        <v>21699</v>
      </c>
      <c r="J30" s="21"/>
      <c r="K30" s="22">
        <v>6200</v>
      </c>
      <c r="L30" s="21"/>
      <c r="M30" s="18">
        <v>544542</v>
      </c>
    </row>
    <row r="31" spans="1:13" ht="70.2" customHeight="1" x14ac:dyDescent="0.3">
      <c r="A31" s="17" t="s">
        <v>93</v>
      </c>
      <c r="B31" s="24" t="s">
        <v>104</v>
      </c>
      <c r="C31" s="23">
        <v>43655</v>
      </c>
      <c r="D31" s="23">
        <v>43669</v>
      </c>
      <c r="E31" s="21"/>
      <c r="F31" s="22">
        <v>1273548</v>
      </c>
      <c r="G31" s="21"/>
      <c r="H31" s="22">
        <v>426374</v>
      </c>
      <c r="I31" s="22">
        <v>39015</v>
      </c>
      <c r="J31" s="21"/>
      <c r="K31" s="22">
        <v>13934</v>
      </c>
      <c r="L31" s="21"/>
      <c r="M31" s="18">
        <v>1752871</v>
      </c>
    </row>
    <row r="32" spans="1:13" ht="70.2" customHeight="1" x14ac:dyDescent="0.3">
      <c r="A32" s="17" t="s">
        <v>93</v>
      </c>
      <c r="B32" s="41" t="s">
        <v>103</v>
      </c>
      <c r="C32" s="42"/>
      <c r="D32" s="42"/>
      <c r="E32" s="20">
        <v>1033</v>
      </c>
      <c r="F32" s="20">
        <v>2206527</v>
      </c>
      <c r="G32" s="19"/>
      <c r="H32" s="20">
        <v>591915</v>
      </c>
      <c r="I32" s="20">
        <v>87412</v>
      </c>
      <c r="J32" s="19"/>
      <c r="K32" s="20">
        <v>24584</v>
      </c>
      <c r="L32" s="19"/>
      <c r="M32" s="18">
        <v>2911471</v>
      </c>
    </row>
    <row r="33" spans="1:13" ht="70.2" customHeight="1" x14ac:dyDescent="0.3">
      <c r="A33" s="17" t="s">
        <v>93</v>
      </c>
      <c r="B33" s="25" t="s">
        <v>102</v>
      </c>
      <c r="C33" s="16"/>
      <c r="D33" s="16"/>
      <c r="E33" s="15">
        <f t="shared" ref="E33:M33" si="5">E32/$M$32</f>
        <v>3.5480346532732078E-4</v>
      </c>
      <c r="F33" s="15">
        <f t="shared" si="5"/>
        <v>0.75787359722971648</v>
      </c>
      <c r="G33" s="15">
        <f t="shared" si="5"/>
        <v>0</v>
      </c>
      <c r="H33" s="15">
        <f t="shared" si="5"/>
        <v>0.20330444644648701</v>
      </c>
      <c r="I33" s="15">
        <f t="shared" si="5"/>
        <v>3.0023311240263084E-2</v>
      </c>
      <c r="J33" s="15">
        <f t="shared" si="5"/>
        <v>0</v>
      </c>
      <c r="K33" s="15">
        <f t="shared" si="5"/>
        <v>8.4438416182060546E-3</v>
      </c>
      <c r="L33" s="15">
        <f t="shared" si="5"/>
        <v>0</v>
      </c>
      <c r="M33" s="15">
        <f t="shared" si="5"/>
        <v>1</v>
      </c>
    </row>
    <row r="34" spans="1:13" ht="70.2" customHeight="1" x14ac:dyDescent="0.3">
      <c r="A34" s="17" t="s">
        <v>93</v>
      </c>
      <c r="B34" s="24" t="s">
        <v>101</v>
      </c>
      <c r="C34" s="23">
        <v>43664</v>
      </c>
      <c r="D34" s="23">
        <v>43664</v>
      </c>
      <c r="E34" s="21"/>
      <c r="F34" s="22">
        <v>42231</v>
      </c>
      <c r="G34" s="21"/>
      <c r="H34" s="22">
        <v>49430</v>
      </c>
      <c r="I34" s="22">
        <v>4319</v>
      </c>
      <c r="J34" s="21"/>
      <c r="K34" s="22">
        <v>2400</v>
      </c>
      <c r="L34" s="21"/>
      <c r="M34" s="18">
        <v>98380</v>
      </c>
    </row>
    <row r="35" spans="1:13" ht="70.2" customHeight="1" x14ac:dyDescent="0.3">
      <c r="A35" s="17" t="s">
        <v>93</v>
      </c>
      <c r="B35" s="41" t="s">
        <v>100</v>
      </c>
      <c r="C35" s="42"/>
      <c r="D35" s="42"/>
      <c r="E35" s="19"/>
      <c r="F35" s="20">
        <v>42231</v>
      </c>
      <c r="G35" s="19"/>
      <c r="H35" s="20">
        <v>49430</v>
      </c>
      <c r="I35" s="20">
        <v>4319</v>
      </c>
      <c r="J35" s="19"/>
      <c r="K35" s="20">
        <v>2400</v>
      </c>
      <c r="L35" s="19"/>
      <c r="M35" s="18">
        <v>98380</v>
      </c>
    </row>
    <row r="36" spans="1:13" ht="70.2" customHeight="1" x14ac:dyDescent="0.3">
      <c r="A36" s="17" t="s">
        <v>93</v>
      </c>
      <c r="B36" s="25" t="s">
        <v>99</v>
      </c>
      <c r="C36" s="16"/>
      <c r="D36" s="16"/>
      <c r="E36" s="26">
        <f t="shared" ref="E36:M36" si="6">E35/$M$35</f>
        <v>0</v>
      </c>
      <c r="F36" s="26">
        <f t="shared" si="6"/>
        <v>0.42926407806464728</v>
      </c>
      <c r="G36" s="26">
        <f t="shared" si="6"/>
        <v>0</v>
      </c>
      <c r="H36" s="26">
        <f t="shared" si="6"/>
        <v>0.50243952022768856</v>
      </c>
      <c r="I36" s="26">
        <f t="shared" si="6"/>
        <v>4.3901199430778616E-2</v>
      </c>
      <c r="J36" s="26">
        <f t="shared" si="6"/>
        <v>0</v>
      </c>
      <c r="K36" s="26">
        <f t="shared" si="6"/>
        <v>2.4395202276885547E-2</v>
      </c>
      <c r="L36" s="26">
        <f t="shared" si="6"/>
        <v>0</v>
      </c>
      <c r="M36" s="26">
        <f t="shared" si="6"/>
        <v>1</v>
      </c>
    </row>
    <row r="37" spans="1:13" ht="70.2" customHeight="1" x14ac:dyDescent="0.3">
      <c r="A37" s="17" t="s">
        <v>93</v>
      </c>
      <c r="B37" s="24" t="s">
        <v>98</v>
      </c>
      <c r="C37" s="23">
        <v>43628</v>
      </c>
      <c r="D37" s="23">
        <v>43645</v>
      </c>
      <c r="E37" s="21"/>
      <c r="F37" s="22">
        <v>88244</v>
      </c>
      <c r="G37" s="21"/>
      <c r="H37" s="22">
        <v>40993</v>
      </c>
      <c r="I37" s="22">
        <v>4068</v>
      </c>
      <c r="J37" s="21"/>
      <c r="K37" s="22">
        <v>1252</v>
      </c>
      <c r="L37" s="21"/>
      <c r="M37" s="18">
        <v>134557</v>
      </c>
    </row>
    <row r="38" spans="1:13" ht="70.2" customHeight="1" x14ac:dyDescent="0.3">
      <c r="A38" s="17" t="s">
        <v>93</v>
      </c>
      <c r="B38" s="24" t="s">
        <v>98</v>
      </c>
      <c r="C38" s="23">
        <v>43646</v>
      </c>
      <c r="D38" s="23">
        <v>43697</v>
      </c>
      <c r="E38" s="21"/>
      <c r="F38" s="22">
        <v>889236</v>
      </c>
      <c r="G38" s="21"/>
      <c r="H38" s="22">
        <v>557156</v>
      </c>
      <c r="I38" s="22">
        <v>36898</v>
      </c>
      <c r="J38" s="22">
        <v>3690</v>
      </c>
      <c r="K38" s="22">
        <v>16604</v>
      </c>
      <c r="L38" s="21"/>
      <c r="M38" s="18">
        <v>1503584</v>
      </c>
    </row>
    <row r="39" spans="1:13" ht="70.2" customHeight="1" x14ac:dyDescent="0.3">
      <c r="A39" s="17" t="s">
        <v>93</v>
      </c>
      <c r="B39" s="41" t="s">
        <v>97</v>
      </c>
      <c r="C39" s="42"/>
      <c r="D39" s="42"/>
      <c r="E39" s="19"/>
      <c r="F39" s="20">
        <v>977374</v>
      </c>
      <c r="G39" s="19"/>
      <c r="H39" s="20">
        <v>598083</v>
      </c>
      <c r="I39" s="20">
        <v>40961</v>
      </c>
      <c r="J39" s="20">
        <v>3689</v>
      </c>
      <c r="K39" s="20">
        <v>17854</v>
      </c>
      <c r="L39" s="19"/>
      <c r="M39" s="18">
        <v>1638141</v>
      </c>
    </row>
    <row r="40" spans="1:13" ht="70.2" customHeight="1" x14ac:dyDescent="0.3">
      <c r="A40" s="17" t="s">
        <v>93</v>
      </c>
      <c r="B40" s="25" t="s">
        <v>96</v>
      </c>
      <c r="C40" s="16"/>
      <c r="D40" s="16"/>
      <c r="E40" s="26">
        <f t="shared" ref="E40:M40" si="7">E39/$M$39</f>
        <v>0</v>
      </c>
      <c r="F40" s="26">
        <f t="shared" si="7"/>
        <v>0.59663606490527987</v>
      </c>
      <c r="G40" s="26">
        <f t="shared" si="7"/>
        <v>0</v>
      </c>
      <c r="H40" s="26">
        <f t="shared" si="7"/>
        <v>0.36509860872782013</v>
      </c>
      <c r="I40" s="26">
        <f t="shared" si="7"/>
        <v>2.5004563099269232E-2</v>
      </c>
      <c r="J40" s="26">
        <f t="shared" si="7"/>
        <v>2.2519429035717927E-3</v>
      </c>
      <c r="K40" s="26">
        <f t="shared" si="7"/>
        <v>1.0898939712759768E-2</v>
      </c>
      <c r="L40" s="26">
        <f t="shared" si="7"/>
        <v>0</v>
      </c>
      <c r="M40" s="26">
        <f t="shared" si="7"/>
        <v>1</v>
      </c>
    </row>
    <row r="41" spans="1:13" ht="70.2" customHeight="1" x14ac:dyDescent="0.3">
      <c r="A41" s="17" t="s">
        <v>93</v>
      </c>
      <c r="B41" s="24" t="s">
        <v>95</v>
      </c>
      <c r="C41" s="23">
        <v>43618</v>
      </c>
      <c r="D41" s="23">
        <v>43645</v>
      </c>
      <c r="E41" s="21"/>
      <c r="F41" s="22">
        <v>219251</v>
      </c>
      <c r="G41" s="21"/>
      <c r="H41" s="22">
        <v>355607</v>
      </c>
      <c r="I41" s="22">
        <v>8410</v>
      </c>
      <c r="J41" s="22">
        <v>1201</v>
      </c>
      <c r="K41" s="22">
        <v>4205</v>
      </c>
      <c r="L41" s="21"/>
      <c r="M41" s="18">
        <v>588674</v>
      </c>
    </row>
    <row r="42" spans="1:13" ht="70.2" customHeight="1" x14ac:dyDescent="0.3">
      <c r="A42" s="17" t="s">
        <v>93</v>
      </c>
      <c r="B42" s="24" t="s">
        <v>95</v>
      </c>
      <c r="C42" s="23">
        <v>43646</v>
      </c>
      <c r="D42" s="23">
        <v>43648</v>
      </c>
      <c r="E42" s="21"/>
      <c r="F42" s="22">
        <v>238927</v>
      </c>
      <c r="G42" s="21"/>
      <c r="H42" s="22">
        <v>300800</v>
      </c>
      <c r="I42" s="22">
        <v>6663</v>
      </c>
      <c r="J42" s="22">
        <v>2856</v>
      </c>
      <c r="K42" s="22">
        <v>19038</v>
      </c>
      <c r="L42" s="21"/>
      <c r="M42" s="18">
        <v>568284</v>
      </c>
    </row>
    <row r="43" spans="1:13" ht="70.2" customHeight="1" x14ac:dyDescent="0.3">
      <c r="A43" s="17" t="s">
        <v>93</v>
      </c>
      <c r="B43" s="24" t="s">
        <v>95</v>
      </c>
      <c r="C43" s="23">
        <v>43649</v>
      </c>
      <c r="D43" s="23">
        <v>43651</v>
      </c>
      <c r="E43" s="21"/>
      <c r="F43" s="22">
        <v>375843</v>
      </c>
      <c r="G43" s="21"/>
      <c r="H43" s="22">
        <v>607258</v>
      </c>
      <c r="I43" s="22">
        <v>21336</v>
      </c>
      <c r="J43" s="22">
        <v>1641</v>
      </c>
      <c r="K43" s="22">
        <v>22977</v>
      </c>
      <c r="L43" s="21"/>
      <c r="M43" s="18">
        <v>1029055</v>
      </c>
    </row>
    <row r="44" spans="1:13" ht="70.2" customHeight="1" x14ac:dyDescent="0.3">
      <c r="A44" s="17" t="s">
        <v>93</v>
      </c>
      <c r="B44" s="24" t="s">
        <v>95</v>
      </c>
      <c r="C44" s="23">
        <v>43652</v>
      </c>
      <c r="D44" s="23">
        <v>43658</v>
      </c>
      <c r="E44" s="21"/>
      <c r="F44" s="22">
        <v>2350270</v>
      </c>
      <c r="G44" s="21"/>
      <c r="H44" s="22">
        <v>1669160</v>
      </c>
      <c r="I44" s="22">
        <v>119852</v>
      </c>
      <c r="J44" s="22">
        <v>5846</v>
      </c>
      <c r="K44" s="22">
        <v>114006</v>
      </c>
      <c r="L44" s="21"/>
      <c r="M44" s="18">
        <v>4259134</v>
      </c>
    </row>
    <row r="45" spans="1:13" ht="70.2" customHeight="1" x14ac:dyDescent="0.3">
      <c r="A45" s="17" t="s">
        <v>93</v>
      </c>
      <c r="B45" s="24" t="s">
        <v>95</v>
      </c>
      <c r="C45" s="23">
        <v>43659</v>
      </c>
      <c r="D45" s="23">
        <v>43660</v>
      </c>
      <c r="E45" s="21"/>
      <c r="F45" s="22">
        <v>452565</v>
      </c>
      <c r="G45" s="21"/>
      <c r="H45" s="22">
        <v>273170</v>
      </c>
      <c r="I45" s="22">
        <v>19784</v>
      </c>
      <c r="J45" s="21"/>
      <c r="K45" s="22">
        <v>7419</v>
      </c>
      <c r="L45" s="21"/>
      <c r="M45" s="18">
        <v>753038</v>
      </c>
    </row>
    <row r="46" spans="1:13" ht="70.2" customHeight="1" x14ac:dyDescent="0.3">
      <c r="A46" s="17" t="s">
        <v>93</v>
      </c>
      <c r="B46" s="24" t="s">
        <v>95</v>
      </c>
      <c r="C46" s="23">
        <v>43661</v>
      </c>
      <c r="D46" s="23">
        <v>43663</v>
      </c>
      <c r="E46" s="22">
        <v>1423</v>
      </c>
      <c r="F46" s="22">
        <v>428342</v>
      </c>
      <c r="G46" s="21"/>
      <c r="H46" s="22">
        <v>274651</v>
      </c>
      <c r="I46" s="22">
        <v>22769</v>
      </c>
      <c r="J46" s="21"/>
      <c r="K46" s="22">
        <v>19923</v>
      </c>
      <c r="L46" s="21"/>
      <c r="M46" s="18">
        <v>747108</v>
      </c>
    </row>
    <row r="47" spans="1:13" ht="70.2" customHeight="1" x14ac:dyDescent="0.3">
      <c r="A47" s="17" t="s">
        <v>93</v>
      </c>
      <c r="B47" s="24" t="s">
        <v>95</v>
      </c>
      <c r="C47" s="23">
        <v>43664</v>
      </c>
      <c r="D47" s="23">
        <v>43697</v>
      </c>
      <c r="E47" s="21"/>
      <c r="F47" s="22">
        <v>419613</v>
      </c>
      <c r="G47" s="21"/>
      <c r="H47" s="22">
        <v>193415</v>
      </c>
      <c r="I47" s="22">
        <v>6556</v>
      </c>
      <c r="J47" s="21"/>
      <c r="K47" s="21"/>
      <c r="L47" s="21"/>
      <c r="M47" s="18">
        <v>619584</v>
      </c>
    </row>
    <row r="48" spans="1:13" ht="70.2" customHeight="1" x14ac:dyDescent="0.3">
      <c r="A48" s="17" t="s">
        <v>93</v>
      </c>
      <c r="B48" s="41" t="s">
        <v>94</v>
      </c>
      <c r="C48" s="42"/>
      <c r="D48" s="42"/>
      <c r="E48" s="20">
        <v>1423</v>
      </c>
      <c r="F48" s="20">
        <v>4484811</v>
      </c>
      <c r="G48" s="19"/>
      <c r="H48" s="20">
        <v>3674161</v>
      </c>
      <c r="I48" s="20">
        <v>205370</v>
      </c>
      <c r="J48" s="20">
        <v>11544</v>
      </c>
      <c r="K48" s="20">
        <v>187568</v>
      </c>
      <c r="L48" s="19"/>
      <c r="M48" s="18">
        <v>8564877</v>
      </c>
    </row>
    <row r="49" spans="1:13" ht="70.2" customHeight="1" x14ac:dyDescent="0.3">
      <c r="A49" s="17" t="s">
        <v>93</v>
      </c>
      <c r="B49" s="25" t="s">
        <v>92</v>
      </c>
      <c r="C49" s="16"/>
      <c r="D49" s="16"/>
      <c r="E49" s="15">
        <f t="shared" ref="E49:M49" si="8">E48/$M$48</f>
        <v>1.6614365857209624E-4</v>
      </c>
      <c r="F49" s="15">
        <f t="shared" si="8"/>
        <v>0.52362818520336019</v>
      </c>
      <c r="G49" s="15">
        <f t="shared" si="8"/>
        <v>0</v>
      </c>
      <c r="H49" s="15">
        <f t="shared" si="8"/>
        <v>0.42898000753542637</v>
      </c>
      <c r="I49" s="15">
        <f t="shared" si="8"/>
        <v>2.397816104072481E-2</v>
      </c>
      <c r="J49" s="15">
        <f t="shared" si="8"/>
        <v>1.3478302140240894E-3</v>
      </c>
      <c r="K49" s="15">
        <f t="shared" si="8"/>
        <v>2.1899672347892446E-2</v>
      </c>
      <c r="L49" s="15">
        <f t="shared" si="8"/>
        <v>0</v>
      </c>
      <c r="M49" s="15">
        <f t="shared" si="8"/>
        <v>1</v>
      </c>
    </row>
    <row r="50" spans="1:13" ht="70.2" customHeight="1" x14ac:dyDescent="0.3">
      <c r="A50" s="17" t="s">
        <v>71</v>
      </c>
      <c r="B50" s="24" t="s">
        <v>91</v>
      </c>
      <c r="C50" s="23">
        <v>43640</v>
      </c>
      <c r="D50" s="23">
        <v>43673</v>
      </c>
      <c r="E50" s="22">
        <v>721</v>
      </c>
      <c r="F50" s="22">
        <v>73576</v>
      </c>
      <c r="G50" s="21"/>
      <c r="H50" s="22">
        <v>181776</v>
      </c>
      <c r="I50" s="21"/>
      <c r="J50" s="21"/>
      <c r="K50" s="21"/>
      <c r="L50" s="21"/>
      <c r="M50" s="18">
        <v>256073</v>
      </c>
    </row>
    <row r="51" spans="1:13" ht="70.2" customHeight="1" x14ac:dyDescent="0.3">
      <c r="A51" s="17" t="s">
        <v>71</v>
      </c>
      <c r="B51" s="41" t="s">
        <v>90</v>
      </c>
      <c r="C51" s="42"/>
      <c r="D51" s="42"/>
      <c r="E51" s="20">
        <v>721</v>
      </c>
      <c r="F51" s="20">
        <v>73576</v>
      </c>
      <c r="G51" s="19"/>
      <c r="H51" s="20">
        <v>181776</v>
      </c>
      <c r="I51" s="19"/>
      <c r="J51" s="19"/>
      <c r="K51" s="19"/>
      <c r="L51" s="19"/>
      <c r="M51" s="18">
        <v>256073</v>
      </c>
    </row>
    <row r="52" spans="1:13" ht="70.2" customHeight="1" x14ac:dyDescent="0.3">
      <c r="A52" s="17" t="s">
        <v>71</v>
      </c>
      <c r="B52" s="25" t="s">
        <v>89</v>
      </c>
      <c r="C52" s="16"/>
      <c r="D52" s="16"/>
      <c r="E52" s="15">
        <f t="shared" ref="E52:M52" si="9">E51/$M$51</f>
        <v>2.8156033631034898E-3</v>
      </c>
      <c r="F52" s="15">
        <f t="shared" si="9"/>
        <v>0.28732431767503797</v>
      </c>
      <c r="G52" s="15">
        <f t="shared" si="9"/>
        <v>0</v>
      </c>
      <c r="H52" s="15">
        <f t="shared" si="9"/>
        <v>0.70986007896185854</v>
      </c>
      <c r="I52" s="15">
        <f t="shared" si="9"/>
        <v>0</v>
      </c>
      <c r="J52" s="15">
        <f t="shared" si="9"/>
        <v>0</v>
      </c>
      <c r="K52" s="15">
        <f t="shared" si="9"/>
        <v>0</v>
      </c>
      <c r="L52" s="15">
        <f t="shared" si="9"/>
        <v>0</v>
      </c>
      <c r="M52" s="15">
        <f t="shared" si="9"/>
        <v>1</v>
      </c>
    </row>
    <row r="53" spans="1:13" ht="70.2" customHeight="1" x14ac:dyDescent="0.3">
      <c r="A53" s="17" t="s">
        <v>71</v>
      </c>
      <c r="B53" s="24" t="s">
        <v>88</v>
      </c>
      <c r="C53" s="23">
        <v>43626</v>
      </c>
      <c r="D53" s="23">
        <v>43642</v>
      </c>
      <c r="E53" s="21"/>
      <c r="F53" s="22">
        <v>8055</v>
      </c>
      <c r="G53" s="21"/>
      <c r="H53" s="22">
        <v>45253</v>
      </c>
      <c r="I53" s="21"/>
      <c r="J53" s="21"/>
      <c r="K53" s="22">
        <v>146</v>
      </c>
      <c r="L53" s="21"/>
      <c r="M53" s="18">
        <v>53454</v>
      </c>
    </row>
    <row r="54" spans="1:13" ht="70.2" customHeight="1" x14ac:dyDescent="0.3">
      <c r="A54" s="17" t="s">
        <v>71</v>
      </c>
      <c r="B54" s="24" t="s">
        <v>88</v>
      </c>
      <c r="C54" s="23">
        <v>43643</v>
      </c>
      <c r="D54" s="23">
        <v>43652</v>
      </c>
      <c r="E54" s="21"/>
      <c r="F54" s="22">
        <v>32976</v>
      </c>
      <c r="G54" s="21"/>
      <c r="H54" s="22">
        <v>113009</v>
      </c>
      <c r="I54" s="22">
        <v>5187</v>
      </c>
      <c r="J54" s="22">
        <v>1112</v>
      </c>
      <c r="K54" s="22">
        <v>3335</v>
      </c>
      <c r="L54" s="21"/>
      <c r="M54" s="18">
        <v>155619</v>
      </c>
    </row>
    <row r="55" spans="1:13" ht="70.2" customHeight="1" x14ac:dyDescent="0.3">
      <c r="A55" s="17" t="s">
        <v>71</v>
      </c>
      <c r="B55" s="24" t="s">
        <v>88</v>
      </c>
      <c r="C55" s="23">
        <v>43653</v>
      </c>
      <c r="D55" s="23">
        <v>43707</v>
      </c>
      <c r="E55" s="21"/>
      <c r="F55" s="22">
        <v>30612</v>
      </c>
      <c r="G55" s="21"/>
      <c r="H55" s="22">
        <v>181161</v>
      </c>
      <c r="I55" s="22">
        <v>502</v>
      </c>
      <c r="J55" s="21"/>
      <c r="K55" s="21"/>
      <c r="L55" s="21"/>
      <c r="M55" s="18">
        <v>212275</v>
      </c>
    </row>
    <row r="56" spans="1:13" ht="70.2" customHeight="1" x14ac:dyDescent="0.3">
      <c r="A56" s="17" t="s">
        <v>71</v>
      </c>
      <c r="B56" s="41" t="s">
        <v>87</v>
      </c>
      <c r="C56" s="42"/>
      <c r="D56" s="42"/>
      <c r="E56" s="19"/>
      <c r="F56" s="20">
        <v>71643</v>
      </c>
      <c r="G56" s="19"/>
      <c r="H56" s="20">
        <v>339423</v>
      </c>
      <c r="I56" s="20">
        <v>5689</v>
      </c>
      <c r="J56" s="20">
        <v>1112</v>
      </c>
      <c r="K56" s="20">
        <v>3481</v>
      </c>
      <c r="L56" s="19"/>
      <c r="M56" s="18">
        <v>421348</v>
      </c>
    </row>
    <row r="57" spans="1:13" ht="70.2" customHeight="1" x14ac:dyDescent="0.3">
      <c r="A57" s="17" t="s">
        <v>71</v>
      </c>
      <c r="B57" s="25" t="s">
        <v>86</v>
      </c>
      <c r="C57" s="16"/>
      <c r="D57" s="16"/>
      <c r="E57" s="26">
        <f t="shared" ref="E57:M57" si="10">E56/$M$56</f>
        <v>0</v>
      </c>
      <c r="F57" s="26">
        <f t="shared" si="10"/>
        <v>0.17003284695785906</v>
      </c>
      <c r="G57" s="26">
        <f t="shared" si="10"/>
        <v>0</v>
      </c>
      <c r="H57" s="26">
        <f t="shared" si="10"/>
        <v>0.80556452148817603</v>
      </c>
      <c r="I57" s="26">
        <f t="shared" si="10"/>
        <v>1.3501903414754549E-2</v>
      </c>
      <c r="J57" s="26">
        <f t="shared" si="10"/>
        <v>2.6391486372309824E-3</v>
      </c>
      <c r="K57" s="26">
        <f t="shared" si="10"/>
        <v>8.2615795019793607E-3</v>
      </c>
      <c r="L57" s="26">
        <f t="shared" si="10"/>
        <v>0</v>
      </c>
      <c r="M57" s="26">
        <f t="shared" si="10"/>
        <v>1</v>
      </c>
    </row>
    <row r="58" spans="1:13" ht="70.2" customHeight="1" x14ac:dyDescent="0.3">
      <c r="A58" s="17" t="s">
        <v>71</v>
      </c>
      <c r="B58" s="24" t="s">
        <v>85</v>
      </c>
      <c r="C58" s="23">
        <v>43630</v>
      </c>
      <c r="D58" s="23">
        <v>43639</v>
      </c>
      <c r="E58" s="22">
        <v>714</v>
      </c>
      <c r="F58" s="22">
        <v>453293</v>
      </c>
      <c r="G58" s="21"/>
      <c r="H58" s="22">
        <v>478277</v>
      </c>
      <c r="I58" s="22">
        <v>1428</v>
      </c>
      <c r="J58" s="22">
        <v>714</v>
      </c>
      <c r="K58" s="22">
        <v>1428</v>
      </c>
      <c r="L58" s="21"/>
      <c r="M58" s="18">
        <v>935854</v>
      </c>
    </row>
    <row r="59" spans="1:13" ht="70.2" customHeight="1" x14ac:dyDescent="0.3">
      <c r="A59" s="17" t="s">
        <v>71</v>
      </c>
      <c r="B59" s="24" t="s">
        <v>85</v>
      </c>
      <c r="C59" s="23">
        <v>43640</v>
      </c>
      <c r="D59" s="23">
        <v>43649</v>
      </c>
      <c r="E59" s="21"/>
      <c r="F59" s="22">
        <v>1971496</v>
      </c>
      <c r="G59" s="21"/>
      <c r="H59" s="22">
        <v>2658429</v>
      </c>
      <c r="I59" s="22">
        <v>72128</v>
      </c>
      <c r="J59" s="22">
        <v>13739</v>
      </c>
      <c r="K59" s="22">
        <v>34347</v>
      </c>
      <c r="L59" s="21"/>
      <c r="M59" s="18">
        <v>4750139</v>
      </c>
    </row>
    <row r="60" spans="1:13" ht="70.2" customHeight="1" x14ac:dyDescent="0.3">
      <c r="A60" s="17" t="s">
        <v>71</v>
      </c>
      <c r="B60" s="24" t="s">
        <v>85</v>
      </c>
      <c r="C60" s="23">
        <v>43650</v>
      </c>
      <c r="D60" s="23">
        <v>43652</v>
      </c>
      <c r="E60" s="21"/>
      <c r="F60" s="22">
        <v>692563</v>
      </c>
      <c r="G60" s="21"/>
      <c r="H60" s="22">
        <v>1282776</v>
      </c>
      <c r="I60" s="22">
        <v>57998</v>
      </c>
      <c r="J60" s="22">
        <v>3412</v>
      </c>
      <c r="K60" s="22">
        <v>20470</v>
      </c>
      <c r="L60" s="21"/>
      <c r="M60" s="18">
        <v>2057219</v>
      </c>
    </row>
    <row r="61" spans="1:13" ht="70.2" customHeight="1" x14ac:dyDescent="0.3">
      <c r="A61" s="17" t="s">
        <v>71</v>
      </c>
      <c r="B61" s="24" t="s">
        <v>85</v>
      </c>
      <c r="C61" s="23">
        <v>43653</v>
      </c>
      <c r="D61" s="23">
        <v>43657</v>
      </c>
      <c r="E61" s="21"/>
      <c r="F61" s="22">
        <v>1155882</v>
      </c>
      <c r="G61" s="21"/>
      <c r="H61" s="22">
        <v>1323242</v>
      </c>
      <c r="I61" s="22">
        <v>112616</v>
      </c>
      <c r="J61" s="22">
        <v>6256</v>
      </c>
      <c r="K61" s="22">
        <v>25026</v>
      </c>
      <c r="L61" s="21"/>
      <c r="M61" s="18">
        <v>2623022</v>
      </c>
    </row>
    <row r="62" spans="1:13" ht="70.2" customHeight="1" x14ac:dyDescent="0.3">
      <c r="A62" s="17" t="s">
        <v>71</v>
      </c>
      <c r="B62" s="24" t="s">
        <v>85</v>
      </c>
      <c r="C62" s="23">
        <v>43658</v>
      </c>
      <c r="D62" s="23">
        <v>43661</v>
      </c>
      <c r="E62" s="21"/>
      <c r="F62" s="22">
        <v>271069</v>
      </c>
      <c r="G62" s="21"/>
      <c r="H62" s="22">
        <v>284012</v>
      </c>
      <c r="I62" s="22">
        <v>20851</v>
      </c>
      <c r="J62" s="22">
        <v>719</v>
      </c>
      <c r="K62" s="22">
        <v>8628</v>
      </c>
      <c r="L62" s="21"/>
      <c r="M62" s="18">
        <v>585279</v>
      </c>
    </row>
    <row r="63" spans="1:13" ht="70.2" customHeight="1" x14ac:dyDescent="0.3">
      <c r="A63" s="17" t="s">
        <v>71</v>
      </c>
      <c r="B63" s="24" t="s">
        <v>85</v>
      </c>
      <c r="C63" s="23">
        <v>43662</v>
      </c>
      <c r="D63" s="23">
        <v>43676</v>
      </c>
      <c r="E63" s="22">
        <v>460</v>
      </c>
      <c r="F63" s="22">
        <v>181175</v>
      </c>
      <c r="G63" s="21"/>
      <c r="H63" s="22">
        <v>220261</v>
      </c>
      <c r="I63" s="22">
        <v>1380</v>
      </c>
      <c r="J63" s="22">
        <v>460</v>
      </c>
      <c r="K63" s="21"/>
      <c r="L63" s="21"/>
      <c r="M63" s="18">
        <v>403736</v>
      </c>
    </row>
    <row r="64" spans="1:13" ht="70.2" customHeight="1" x14ac:dyDescent="0.3">
      <c r="A64" s="17" t="s">
        <v>71</v>
      </c>
      <c r="B64" s="41" t="s">
        <v>84</v>
      </c>
      <c r="C64" s="42"/>
      <c r="D64" s="42"/>
      <c r="E64" s="20">
        <v>1174</v>
      </c>
      <c r="F64" s="20">
        <v>4725478</v>
      </c>
      <c r="G64" s="19"/>
      <c r="H64" s="20">
        <v>6246997</v>
      </c>
      <c r="I64" s="20">
        <v>266401</v>
      </c>
      <c r="J64" s="20">
        <v>25300</v>
      </c>
      <c r="K64" s="20">
        <v>89899</v>
      </c>
      <c r="L64" s="19"/>
      <c r="M64" s="18">
        <v>11355249</v>
      </c>
    </row>
    <row r="65" spans="1:13" ht="70.2" customHeight="1" x14ac:dyDescent="0.3">
      <c r="A65" s="17" t="s">
        <v>71</v>
      </c>
      <c r="B65" s="25" t="s">
        <v>83</v>
      </c>
      <c r="C65" s="16"/>
      <c r="D65" s="16"/>
      <c r="E65" s="15">
        <f t="shared" ref="E65:M65" si="11">E64/$M$64</f>
        <v>1.0338830967070823E-4</v>
      </c>
      <c r="F65" s="15">
        <f t="shared" si="11"/>
        <v>0.41614921874456473</v>
      </c>
      <c r="G65" s="15">
        <f t="shared" si="11"/>
        <v>0</v>
      </c>
      <c r="H65" s="15">
        <f t="shared" si="11"/>
        <v>0.55014178905279842</v>
      </c>
      <c r="I65" s="15">
        <f t="shared" si="11"/>
        <v>2.3460603990277978E-2</v>
      </c>
      <c r="J65" s="15">
        <f t="shared" si="11"/>
        <v>2.2280444929036781E-3</v>
      </c>
      <c r="K65" s="15">
        <f t="shared" si="11"/>
        <v>7.9169554097844978E-3</v>
      </c>
      <c r="L65" s="15">
        <f t="shared" si="11"/>
        <v>0</v>
      </c>
      <c r="M65" s="15">
        <f t="shared" si="11"/>
        <v>1</v>
      </c>
    </row>
    <row r="66" spans="1:13" ht="70.2" customHeight="1" x14ac:dyDescent="0.3">
      <c r="A66" s="17" t="s">
        <v>71</v>
      </c>
      <c r="B66" s="24" t="s">
        <v>82</v>
      </c>
      <c r="C66" s="23">
        <v>43622</v>
      </c>
      <c r="D66" s="23">
        <v>43642</v>
      </c>
      <c r="E66" s="22">
        <v>420</v>
      </c>
      <c r="F66" s="22">
        <v>56237</v>
      </c>
      <c r="G66" s="21"/>
      <c r="H66" s="22">
        <v>126743</v>
      </c>
      <c r="I66" s="22">
        <v>1679</v>
      </c>
      <c r="J66" s="22">
        <v>420</v>
      </c>
      <c r="K66" s="22">
        <v>420</v>
      </c>
      <c r="L66" s="21"/>
      <c r="M66" s="18">
        <v>185919</v>
      </c>
    </row>
    <row r="67" spans="1:13" ht="70.2" customHeight="1" x14ac:dyDescent="0.3">
      <c r="A67" s="17" t="s">
        <v>71</v>
      </c>
      <c r="B67" s="24" t="s">
        <v>82</v>
      </c>
      <c r="C67" s="23">
        <v>43643</v>
      </c>
      <c r="D67" s="23">
        <v>43654</v>
      </c>
      <c r="E67" s="22">
        <v>1579</v>
      </c>
      <c r="F67" s="22">
        <v>52098</v>
      </c>
      <c r="G67" s="21"/>
      <c r="H67" s="22">
        <v>239968</v>
      </c>
      <c r="I67" s="22">
        <v>12630</v>
      </c>
      <c r="J67" s="22">
        <v>5526</v>
      </c>
      <c r="K67" s="22">
        <v>7104</v>
      </c>
      <c r="L67" s="21"/>
      <c r="M67" s="18">
        <v>318905</v>
      </c>
    </row>
    <row r="68" spans="1:13" ht="70.2" customHeight="1" x14ac:dyDescent="0.3">
      <c r="A68" s="17" t="s">
        <v>71</v>
      </c>
      <c r="B68" s="24" t="s">
        <v>82</v>
      </c>
      <c r="C68" s="23">
        <v>43655</v>
      </c>
      <c r="D68" s="23">
        <v>43694</v>
      </c>
      <c r="E68" s="22">
        <v>3480</v>
      </c>
      <c r="F68" s="22">
        <v>57068</v>
      </c>
      <c r="G68" s="21"/>
      <c r="H68" s="22">
        <v>135709</v>
      </c>
      <c r="I68" s="22">
        <v>7655</v>
      </c>
      <c r="J68" s="21"/>
      <c r="K68" s="22">
        <v>696</v>
      </c>
      <c r="L68" s="21"/>
      <c r="M68" s="18">
        <v>204608</v>
      </c>
    </row>
    <row r="69" spans="1:13" ht="70.2" customHeight="1" x14ac:dyDescent="0.3">
      <c r="A69" s="17" t="s">
        <v>71</v>
      </c>
      <c r="B69" s="41" t="s">
        <v>81</v>
      </c>
      <c r="C69" s="42"/>
      <c r="D69" s="42"/>
      <c r="E69" s="20">
        <v>5479</v>
      </c>
      <c r="F69" s="20">
        <v>165403</v>
      </c>
      <c r="G69" s="19"/>
      <c r="H69" s="20">
        <v>502420</v>
      </c>
      <c r="I69" s="20">
        <v>21964</v>
      </c>
      <c r="J69" s="20">
        <v>5946</v>
      </c>
      <c r="K69" s="20">
        <v>8220</v>
      </c>
      <c r="L69" s="19"/>
      <c r="M69" s="18">
        <v>709432</v>
      </c>
    </row>
    <row r="70" spans="1:13" ht="70.2" customHeight="1" x14ac:dyDescent="0.3">
      <c r="A70" s="17" t="s">
        <v>71</v>
      </c>
      <c r="B70" s="25" t="s">
        <v>80</v>
      </c>
      <c r="C70" s="16"/>
      <c r="D70" s="16"/>
      <c r="E70" s="15">
        <f t="shared" ref="E70:M70" si="12">E69/$M$69</f>
        <v>7.723079872348583E-3</v>
      </c>
      <c r="F70" s="15">
        <f t="shared" si="12"/>
        <v>0.23314849062348469</v>
      </c>
      <c r="G70" s="15">
        <f t="shared" si="12"/>
        <v>0</v>
      </c>
      <c r="H70" s="15">
        <f t="shared" si="12"/>
        <v>0.70820036310738732</v>
      </c>
      <c r="I70" s="15">
        <f t="shared" si="12"/>
        <v>3.095997925100644E-2</v>
      </c>
      <c r="J70" s="15">
        <f t="shared" si="12"/>
        <v>8.3813529696997041E-3</v>
      </c>
      <c r="K70" s="15">
        <f t="shared" si="12"/>
        <v>1.1586734176073253E-2</v>
      </c>
      <c r="L70" s="15">
        <f t="shared" si="12"/>
        <v>0</v>
      </c>
      <c r="M70" s="15">
        <f t="shared" si="12"/>
        <v>1</v>
      </c>
    </row>
    <row r="71" spans="1:13" ht="70.2" customHeight="1" x14ac:dyDescent="0.3">
      <c r="A71" s="17" t="s">
        <v>71</v>
      </c>
      <c r="B71" s="24" t="s">
        <v>79</v>
      </c>
      <c r="C71" s="23">
        <v>43636</v>
      </c>
      <c r="D71" s="23">
        <v>43640</v>
      </c>
      <c r="E71" s="22">
        <v>1519</v>
      </c>
      <c r="F71" s="22">
        <v>278714</v>
      </c>
      <c r="G71" s="22">
        <v>759</v>
      </c>
      <c r="H71" s="22">
        <v>84298</v>
      </c>
      <c r="I71" s="22">
        <v>9873</v>
      </c>
      <c r="J71" s="21"/>
      <c r="K71" s="22">
        <v>1519</v>
      </c>
      <c r="L71" s="21"/>
      <c r="M71" s="18">
        <v>376682</v>
      </c>
    </row>
    <row r="72" spans="1:13" ht="70.2" customHeight="1" x14ac:dyDescent="0.3">
      <c r="A72" s="17" t="s">
        <v>71</v>
      </c>
      <c r="B72" s="24" t="s">
        <v>79</v>
      </c>
      <c r="C72" s="23">
        <v>43641</v>
      </c>
      <c r="D72" s="23">
        <v>43645</v>
      </c>
      <c r="E72" s="21"/>
      <c r="F72" s="22">
        <v>196348</v>
      </c>
      <c r="G72" s="21"/>
      <c r="H72" s="22">
        <v>181695</v>
      </c>
      <c r="I72" s="22">
        <v>14653</v>
      </c>
      <c r="J72" s="22">
        <v>3907</v>
      </c>
      <c r="K72" s="22">
        <v>1954</v>
      </c>
      <c r="L72" s="21"/>
      <c r="M72" s="18">
        <v>398557</v>
      </c>
    </row>
    <row r="73" spans="1:13" ht="70.2" customHeight="1" x14ac:dyDescent="0.3">
      <c r="A73" s="17" t="s">
        <v>71</v>
      </c>
      <c r="B73" s="24" t="s">
        <v>79</v>
      </c>
      <c r="C73" s="23">
        <v>43646</v>
      </c>
      <c r="D73" s="23">
        <v>43677</v>
      </c>
      <c r="E73" s="22">
        <v>15549</v>
      </c>
      <c r="F73" s="22">
        <v>1278095</v>
      </c>
      <c r="G73" s="21"/>
      <c r="H73" s="22">
        <v>646822</v>
      </c>
      <c r="I73" s="22">
        <v>15549</v>
      </c>
      <c r="J73" s="22">
        <v>3110</v>
      </c>
      <c r="K73" s="22">
        <v>6219</v>
      </c>
      <c r="L73" s="21"/>
      <c r="M73" s="18">
        <v>1965344</v>
      </c>
    </row>
    <row r="74" spans="1:13" ht="70.2" customHeight="1" x14ac:dyDescent="0.3">
      <c r="A74" s="17" t="s">
        <v>71</v>
      </c>
      <c r="B74" s="41" t="s">
        <v>78</v>
      </c>
      <c r="C74" s="42"/>
      <c r="D74" s="42"/>
      <c r="E74" s="20">
        <v>17068</v>
      </c>
      <c r="F74" s="20">
        <v>1753157</v>
      </c>
      <c r="G74" s="20">
        <v>759</v>
      </c>
      <c r="H74" s="20">
        <v>912815</v>
      </c>
      <c r="I74" s="20">
        <v>40075</v>
      </c>
      <c r="J74" s="20">
        <v>7017</v>
      </c>
      <c r="K74" s="20">
        <v>9692</v>
      </c>
      <c r="L74" s="19"/>
      <c r="M74" s="18">
        <v>2740583</v>
      </c>
    </row>
    <row r="75" spans="1:13" ht="70.2" customHeight="1" x14ac:dyDescent="0.3">
      <c r="A75" s="17" t="s">
        <v>71</v>
      </c>
      <c r="B75" s="25" t="s">
        <v>77</v>
      </c>
      <c r="C75" s="16"/>
      <c r="D75" s="16"/>
      <c r="E75" s="15">
        <f t="shared" ref="E75:M75" si="13">E74/$M$74</f>
        <v>6.2278719527925266E-3</v>
      </c>
      <c r="F75" s="15">
        <f t="shared" si="13"/>
        <v>0.63970220934742716</v>
      </c>
      <c r="G75" s="15">
        <f t="shared" si="13"/>
        <v>2.7694837193400091E-4</v>
      </c>
      <c r="H75" s="15">
        <f t="shared" si="13"/>
        <v>0.33307329133983538</v>
      </c>
      <c r="I75" s="15">
        <f t="shared" si="13"/>
        <v>1.4622801060942143E-2</v>
      </c>
      <c r="J75" s="15">
        <f t="shared" si="13"/>
        <v>2.560404118393787E-3</v>
      </c>
      <c r="K75" s="15">
        <f t="shared" si="13"/>
        <v>3.5364738086750155E-3</v>
      </c>
      <c r="L75" s="15">
        <f t="shared" si="13"/>
        <v>0</v>
      </c>
      <c r="M75" s="15">
        <f t="shared" si="13"/>
        <v>1</v>
      </c>
    </row>
    <row r="76" spans="1:13" ht="70.2" customHeight="1" x14ac:dyDescent="0.3">
      <c r="A76" s="17"/>
      <c r="B76" s="29" t="s">
        <v>76</v>
      </c>
      <c r="C76" s="28"/>
      <c r="D76" s="28"/>
      <c r="E76" s="27">
        <f t="shared" ref="E76:M76" si="14">E74+E64</f>
        <v>18242</v>
      </c>
      <c r="F76" s="27">
        <f t="shared" si="14"/>
        <v>6478635</v>
      </c>
      <c r="G76" s="27">
        <f t="shared" si="14"/>
        <v>759</v>
      </c>
      <c r="H76" s="27">
        <f t="shared" si="14"/>
        <v>7159812</v>
      </c>
      <c r="I76" s="27">
        <f t="shared" si="14"/>
        <v>306476</v>
      </c>
      <c r="J76" s="27">
        <f t="shared" si="14"/>
        <v>32317</v>
      </c>
      <c r="K76" s="27">
        <f t="shared" si="14"/>
        <v>99591</v>
      </c>
      <c r="L76" s="27">
        <f t="shared" si="14"/>
        <v>0</v>
      </c>
      <c r="M76" s="27">
        <f t="shared" si="14"/>
        <v>14095832</v>
      </c>
    </row>
    <row r="77" spans="1:13" ht="70.2" customHeight="1" x14ac:dyDescent="0.3">
      <c r="A77" s="17" t="s">
        <v>71</v>
      </c>
      <c r="B77" s="24" t="s">
        <v>75</v>
      </c>
      <c r="C77" s="23">
        <v>43633</v>
      </c>
      <c r="D77" s="23">
        <v>43656</v>
      </c>
      <c r="E77" s="22">
        <v>30565</v>
      </c>
      <c r="F77" s="22">
        <v>1195080</v>
      </c>
      <c r="G77" s="21"/>
      <c r="H77" s="22">
        <v>177275</v>
      </c>
      <c r="I77" s="22">
        <v>64186</v>
      </c>
      <c r="J77" s="21"/>
      <c r="K77" s="22">
        <v>3056</v>
      </c>
      <c r="L77" s="21"/>
      <c r="M77" s="18">
        <v>1470162</v>
      </c>
    </row>
    <row r="78" spans="1:13" ht="70.2" customHeight="1" x14ac:dyDescent="0.3">
      <c r="A78" s="17" t="s">
        <v>71</v>
      </c>
      <c r="B78" s="24" t="s">
        <v>75</v>
      </c>
      <c r="C78" s="23">
        <v>43657</v>
      </c>
      <c r="D78" s="23">
        <v>43667</v>
      </c>
      <c r="E78" s="22">
        <v>32105</v>
      </c>
      <c r="F78" s="22">
        <v>509092</v>
      </c>
      <c r="G78" s="22">
        <v>3440</v>
      </c>
      <c r="H78" s="22">
        <v>51597</v>
      </c>
      <c r="I78" s="22">
        <v>6880</v>
      </c>
      <c r="J78" s="21"/>
      <c r="K78" s="21"/>
      <c r="L78" s="21"/>
      <c r="M78" s="18">
        <v>603114</v>
      </c>
    </row>
    <row r="79" spans="1:13" ht="70.2" customHeight="1" x14ac:dyDescent="0.3">
      <c r="A79" s="17" t="s">
        <v>71</v>
      </c>
      <c r="B79" s="41" t="s">
        <v>74</v>
      </c>
      <c r="C79" s="42"/>
      <c r="D79" s="42"/>
      <c r="E79" s="20">
        <v>62670</v>
      </c>
      <c r="F79" s="20">
        <v>1704172</v>
      </c>
      <c r="G79" s="20">
        <v>3440</v>
      </c>
      <c r="H79" s="20">
        <v>228872</v>
      </c>
      <c r="I79" s="20">
        <v>71066</v>
      </c>
      <c r="J79" s="19"/>
      <c r="K79" s="20">
        <v>3056</v>
      </c>
      <c r="L79" s="19"/>
      <c r="M79" s="18">
        <v>2073276</v>
      </c>
    </row>
    <row r="80" spans="1:13" ht="70.2" customHeight="1" x14ac:dyDescent="0.3">
      <c r="A80" s="17" t="s">
        <v>71</v>
      </c>
      <c r="B80" s="25" t="s">
        <v>70</v>
      </c>
      <c r="C80" s="16"/>
      <c r="D80" s="16"/>
      <c r="E80" s="26">
        <f t="shared" ref="E80:M80" si="15">E79/$M$79</f>
        <v>3.0227523976547262E-2</v>
      </c>
      <c r="F80" s="26">
        <f t="shared" si="15"/>
        <v>0.821970639702577</v>
      </c>
      <c r="G80" s="26">
        <f t="shared" si="15"/>
        <v>1.6592098688259546E-3</v>
      </c>
      <c r="H80" s="26">
        <f t="shared" si="15"/>
        <v>0.11039147706335288</v>
      </c>
      <c r="I80" s="26">
        <f t="shared" si="15"/>
        <v>3.4277153644763164E-2</v>
      </c>
      <c r="J80" s="26">
        <f t="shared" si="15"/>
        <v>0</v>
      </c>
      <c r="K80" s="26">
        <f t="shared" si="15"/>
        <v>1.4739957439337552E-3</v>
      </c>
      <c r="L80" s="26">
        <f t="shared" si="15"/>
        <v>0</v>
      </c>
      <c r="M80" s="26">
        <f t="shared" si="15"/>
        <v>1</v>
      </c>
    </row>
    <row r="81" spans="1:13" ht="70.2" customHeight="1" x14ac:dyDescent="0.3">
      <c r="A81" s="17" t="s">
        <v>71</v>
      </c>
      <c r="B81" s="24" t="s">
        <v>73</v>
      </c>
      <c r="C81" s="23">
        <v>43652</v>
      </c>
      <c r="D81" s="23">
        <v>43666</v>
      </c>
      <c r="E81" s="22">
        <v>396</v>
      </c>
      <c r="F81" s="22">
        <v>200436</v>
      </c>
      <c r="G81" s="21"/>
      <c r="H81" s="22">
        <v>38027</v>
      </c>
      <c r="I81" s="22">
        <v>6734</v>
      </c>
      <c r="J81" s="21"/>
      <c r="K81" s="21"/>
      <c r="L81" s="21"/>
      <c r="M81" s="18">
        <v>245593</v>
      </c>
    </row>
    <row r="82" spans="1:13" ht="70.2" customHeight="1" x14ac:dyDescent="0.3">
      <c r="A82" s="17" t="s">
        <v>71</v>
      </c>
      <c r="B82" s="41" t="s">
        <v>72</v>
      </c>
      <c r="C82" s="42"/>
      <c r="D82" s="42"/>
      <c r="E82" s="20">
        <v>396</v>
      </c>
      <c r="F82" s="20">
        <v>200436</v>
      </c>
      <c r="G82" s="19"/>
      <c r="H82" s="20">
        <v>38027</v>
      </c>
      <c r="I82" s="20">
        <v>6734</v>
      </c>
      <c r="J82" s="19"/>
      <c r="K82" s="19"/>
      <c r="L82" s="19"/>
      <c r="M82" s="18">
        <v>245593</v>
      </c>
    </row>
    <row r="83" spans="1:13" ht="70.2" customHeight="1" x14ac:dyDescent="0.3">
      <c r="A83" s="17" t="s">
        <v>71</v>
      </c>
      <c r="B83" s="25" t="s">
        <v>70</v>
      </c>
      <c r="C83" s="16"/>
      <c r="D83" s="16"/>
      <c r="E83" s="15">
        <f t="shared" ref="E83:M83" si="16">E82/$M$82</f>
        <v>1.6124238068674595E-3</v>
      </c>
      <c r="F83" s="15">
        <f t="shared" si="16"/>
        <v>0.81613075291233872</v>
      </c>
      <c r="G83" s="15">
        <f t="shared" si="16"/>
        <v>0</v>
      </c>
      <c r="H83" s="15">
        <f t="shared" si="16"/>
        <v>0.15483747500946687</v>
      </c>
      <c r="I83" s="15">
        <f t="shared" si="16"/>
        <v>2.741934827132695E-2</v>
      </c>
      <c r="J83" s="15">
        <f t="shared" si="16"/>
        <v>0</v>
      </c>
      <c r="K83" s="15">
        <f t="shared" si="16"/>
        <v>0</v>
      </c>
      <c r="L83" s="15">
        <f t="shared" si="16"/>
        <v>0</v>
      </c>
      <c r="M83" s="15">
        <f t="shared" si="16"/>
        <v>1</v>
      </c>
    </row>
    <row r="84" spans="1:13" ht="70.2" customHeight="1" x14ac:dyDescent="0.3">
      <c r="A84" s="17" t="s">
        <v>64</v>
      </c>
      <c r="B84" s="24" t="s">
        <v>69</v>
      </c>
      <c r="C84" s="23">
        <v>43650</v>
      </c>
      <c r="D84" s="23">
        <v>43685</v>
      </c>
      <c r="E84" s="21"/>
      <c r="F84" s="22">
        <v>132070</v>
      </c>
      <c r="G84" s="21"/>
      <c r="H84" s="22">
        <v>218756</v>
      </c>
      <c r="I84" s="22">
        <v>510</v>
      </c>
      <c r="J84" s="22">
        <v>510</v>
      </c>
      <c r="K84" s="21"/>
      <c r="L84" s="21"/>
      <c r="M84" s="18">
        <v>351846</v>
      </c>
    </row>
    <row r="85" spans="1:13" ht="70.2" customHeight="1" x14ac:dyDescent="0.3">
      <c r="A85" s="17" t="s">
        <v>64</v>
      </c>
      <c r="B85" s="41" t="s">
        <v>68</v>
      </c>
      <c r="C85" s="42"/>
      <c r="D85" s="42"/>
      <c r="E85" s="19"/>
      <c r="F85" s="20">
        <v>132070</v>
      </c>
      <c r="G85" s="19"/>
      <c r="H85" s="20">
        <v>218756</v>
      </c>
      <c r="I85" s="20">
        <v>510</v>
      </c>
      <c r="J85" s="20">
        <v>510</v>
      </c>
      <c r="K85" s="19"/>
      <c r="L85" s="19"/>
      <c r="M85" s="18">
        <v>351846</v>
      </c>
    </row>
    <row r="86" spans="1:13" ht="70.2" customHeight="1" x14ac:dyDescent="0.3">
      <c r="A86" s="17" t="s">
        <v>64</v>
      </c>
      <c r="B86" s="25" t="s">
        <v>67</v>
      </c>
      <c r="C86" s="16"/>
      <c r="D86" s="16"/>
      <c r="E86" s="15">
        <f t="shared" ref="E86:M86" si="17">E85/$M$85</f>
        <v>0</v>
      </c>
      <c r="F86" s="15">
        <f t="shared" si="17"/>
        <v>0.37536308498604504</v>
      </c>
      <c r="G86" s="15">
        <f t="shared" si="17"/>
        <v>0</v>
      </c>
      <c r="H86" s="15">
        <f t="shared" si="17"/>
        <v>0.62173791943066004</v>
      </c>
      <c r="I86" s="15">
        <f t="shared" si="17"/>
        <v>1.4494977916474821E-3</v>
      </c>
      <c r="J86" s="15">
        <f t="shared" si="17"/>
        <v>1.4494977916474821E-3</v>
      </c>
      <c r="K86" s="15">
        <f t="shared" si="17"/>
        <v>0</v>
      </c>
      <c r="L86" s="15">
        <f t="shared" si="17"/>
        <v>0</v>
      </c>
      <c r="M86" s="15">
        <f t="shared" si="17"/>
        <v>1</v>
      </c>
    </row>
    <row r="87" spans="1:13" ht="70.2" customHeight="1" x14ac:dyDescent="0.3">
      <c r="A87" s="17" t="s">
        <v>64</v>
      </c>
      <c r="B87" s="24" t="s">
        <v>66</v>
      </c>
      <c r="C87" s="23">
        <v>43633</v>
      </c>
      <c r="D87" s="23">
        <v>43650</v>
      </c>
      <c r="E87" s="21"/>
      <c r="F87" s="22">
        <v>10711</v>
      </c>
      <c r="G87" s="21"/>
      <c r="H87" s="22">
        <v>90294</v>
      </c>
      <c r="I87" s="21"/>
      <c r="J87" s="22">
        <v>346</v>
      </c>
      <c r="K87" s="21"/>
      <c r="L87" s="21"/>
      <c r="M87" s="18">
        <v>101351</v>
      </c>
    </row>
    <row r="88" spans="1:13" ht="70.2" customHeight="1" x14ac:dyDescent="0.3">
      <c r="A88" s="17" t="s">
        <v>64</v>
      </c>
      <c r="B88" s="24" t="s">
        <v>66</v>
      </c>
      <c r="C88" s="23">
        <v>43651</v>
      </c>
      <c r="D88" s="23">
        <v>43661</v>
      </c>
      <c r="E88" s="21"/>
      <c r="F88" s="22">
        <v>44476</v>
      </c>
      <c r="G88" s="21"/>
      <c r="H88" s="22">
        <v>187989</v>
      </c>
      <c r="I88" s="22">
        <v>1810</v>
      </c>
      <c r="J88" s="22">
        <v>1034</v>
      </c>
      <c r="K88" s="22">
        <v>2069</v>
      </c>
      <c r="L88" s="21"/>
      <c r="M88" s="18">
        <v>237378</v>
      </c>
    </row>
    <row r="89" spans="1:13" ht="70.2" customHeight="1" x14ac:dyDescent="0.3">
      <c r="A89" s="17" t="s">
        <v>64</v>
      </c>
      <c r="B89" s="24" t="s">
        <v>66</v>
      </c>
      <c r="C89" s="23">
        <v>43662</v>
      </c>
      <c r="D89" s="23">
        <v>43671</v>
      </c>
      <c r="E89" s="22">
        <v>220</v>
      </c>
      <c r="F89" s="22">
        <v>66801</v>
      </c>
      <c r="G89" s="21"/>
      <c r="H89" s="22">
        <v>292695</v>
      </c>
      <c r="I89" s="22">
        <v>1099</v>
      </c>
      <c r="J89" s="22">
        <v>220</v>
      </c>
      <c r="K89" s="22">
        <v>439</v>
      </c>
      <c r="L89" s="21"/>
      <c r="M89" s="18">
        <v>361474</v>
      </c>
    </row>
    <row r="90" spans="1:13" ht="70.2" customHeight="1" x14ac:dyDescent="0.3">
      <c r="A90" s="17" t="s">
        <v>64</v>
      </c>
      <c r="B90" s="24" t="s">
        <v>66</v>
      </c>
      <c r="C90" s="23">
        <v>43672</v>
      </c>
      <c r="D90" s="23">
        <v>43707</v>
      </c>
      <c r="E90" s="21"/>
      <c r="F90" s="22">
        <v>51566</v>
      </c>
      <c r="G90" s="21"/>
      <c r="H90" s="22">
        <v>259637</v>
      </c>
      <c r="I90" s="22">
        <v>1805</v>
      </c>
      <c r="J90" s="22">
        <v>258</v>
      </c>
      <c r="K90" s="22">
        <v>516</v>
      </c>
      <c r="L90" s="21"/>
      <c r="M90" s="18">
        <v>313782</v>
      </c>
    </row>
    <row r="91" spans="1:13" ht="70.2" customHeight="1" x14ac:dyDescent="0.3">
      <c r="A91" s="17" t="s">
        <v>64</v>
      </c>
      <c r="B91" s="41" t="s">
        <v>65</v>
      </c>
      <c r="C91" s="42"/>
      <c r="D91" s="42"/>
      <c r="E91" s="20">
        <v>220</v>
      </c>
      <c r="F91" s="20">
        <v>173554</v>
      </c>
      <c r="G91" s="19"/>
      <c r="H91" s="20">
        <v>830615</v>
      </c>
      <c r="I91" s="20">
        <v>4714</v>
      </c>
      <c r="J91" s="20">
        <v>1858</v>
      </c>
      <c r="K91" s="20">
        <v>3024</v>
      </c>
      <c r="L91" s="19"/>
      <c r="M91" s="18">
        <v>1013985</v>
      </c>
    </row>
    <row r="92" spans="1:13" ht="70.2" customHeight="1" x14ac:dyDescent="0.3">
      <c r="A92" s="17" t="s">
        <v>64</v>
      </c>
      <c r="B92" s="25" t="s">
        <v>63</v>
      </c>
      <c r="C92" s="16"/>
      <c r="D92" s="16"/>
      <c r="E92" s="15">
        <f t="shared" ref="E92:M92" si="18">E91/$M$91</f>
        <v>2.1696573420711352E-4</v>
      </c>
      <c r="F92" s="15">
        <f t="shared" si="18"/>
        <v>0.17116032288446081</v>
      </c>
      <c r="G92" s="15">
        <f t="shared" si="18"/>
        <v>0</v>
      </c>
      <c r="H92" s="15">
        <f t="shared" si="18"/>
        <v>0.81915906053837084</v>
      </c>
      <c r="I92" s="15">
        <f t="shared" si="18"/>
        <v>4.6489839593287872E-3</v>
      </c>
      <c r="J92" s="15">
        <f t="shared" si="18"/>
        <v>1.8323742461673496E-3</v>
      </c>
      <c r="K92" s="15">
        <f t="shared" si="18"/>
        <v>2.9822926374650513E-3</v>
      </c>
      <c r="L92" s="15">
        <f t="shared" si="18"/>
        <v>0</v>
      </c>
      <c r="M92" s="15">
        <f t="shared" si="18"/>
        <v>1</v>
      </c>
    </row>
    <row r="93" spans="1:13" ht="70.2" customHeight="1" x14ac:dyDescent="0.3">
      <c r="A93" s="17" t="s">
        <v>57</v>
      </c>
      <c r="B93" s="24" t="s">
        <v>62</v>
      </c>
      <c r="C93" s="23">
        <v>43626</v>
      </c>
      <c r="D93" s="23">
        <v>43648</v>
      </c>
      <c r="E93" s="21"/>
      <c r="F93" s="22">
        <v>43202</v>
      </c>
      <c r="G93" s="21"/>
      <c r="H93" s="22">
        <v>77714</v>
      </c>
      <c r="I93" s="22">
        <v>1241</v>
      </c>
      <c r="J93" s="22">
        <v>497</v>
      </c>
      <c r="K93" s="22">
        <v>993</v>
      </c>
      <c r="L93" s="21"/>
      <c r="M93" s="18">
        <v>123647</v>
      </c>
    </row>
    <row r="94" spans="1:13" ht="70.2" customHeight="1" x14ac:dyDescent="0.3">
      <c r="A94" s="17" t="s">
        <v>57</v>
      </c>
      <c r="B94" s="24" t="s">
        <v>62</v>
      </c>
      <c r="C94" s="23">
        <v>43649</v>
      </c>
      <c r="D94" s="23">
        <v>43665</v>
      </c>
      <c r="E94" s="21"/>
      <c r="F94" s="22">
        <v>156081</v>
      </c>
      <c r="G94" s="21"/>
      <c r="H94" s="22">
        <v>192291</v>
      </c>
      <c r="I94" s="22">
        <v>8116</v>
      </c>
      <c r="J94" s="22">
        <v>624</v>
      </c>
      <c r="K94" s="22">
        <v>11238</v>
      </c>
      <c r="L94" s="21"/>
      <c r="M94" s="18">
        <v>368350</v>
      </c>
    </row>
    <row r="95" spans="1:13" ht="70.2" customHeight="1" x14ac:dyDescent="0.3">
      <c r="A95" s="17" t="s">
        <v>57</v>
      </c>
      <c r="B95" s="24" t="s">
        <v>62</v>
      </c>
      <c r="C95" s="23">
        <v>43666</v>
      </c>
      <c r="D95" s="23">
        <v>43681</v>
      </c>
      <c r="E95" s="22">
        <v>942</v>
      </c>
      <c r="F95" s="22">
        <v>253320</v>
      </c>
      <c r="G95" s="21"/>
      <c r="H95" s="22">
        <v>263678</v>
      </c>
      <c r="I95" s="22">
        <v>16951</v>
      </c>
      <c r="J95" s="21"/>
      <c r="K95" s="22">
        <v>11301</v>
      </c>
      <c r="L95" s="21"/>
      <c r="M95" s="18">
        <v>546192</v>
      </c>
    </row>
    <row r="96" spans="1:13" ht="70.2" customHeight="1" x14ac:dyDescent="0.3">
      <c r="A96" s="17" t="s">
        <v>57</v>
      </c>
      <c r="B96" s="41" t="s">
        <v>61</v>
      </c>
      <c r="C96" s="42"/>
      <c r="D96" s="42"/>
      <c r="E96" s="20">
        <v>942</v>
      </c>
      <c r="F96" s="20">
        <v>452603</v>
      </c>
      <c r="G96" s="19"/>
      <c r="H96" s="20">
        <v>533683</v>
      </c>
      <c r="I96" s="20">
        <v>26308</v>
      </c>
      <c r="J96" s="20">
        <v>1121</v>
      </c>
      <c r="K96" s="20">
        <v>23532</v>
      </c>
      <c r="L96" s="19"/>
      <c r="M96" s="18">
        <v>1038189</v>
      </c>
    </row>
    <row r="97" spans="1:13" ht="70.2" customHeight="1" x14ac:dyDescent="0.3">
      <c r="A97" s="17" t="s">
        <v>57</v>
      </c>
      <c r="B97" s="25" t="s">
        <v>60</v>
      </c>
      <c r="C97" s="16"/>
      <c r="D97" s="16"/>
      <c r="E97" s="15">
        <f t="shared" ref="E97:M97" si="19">E96/$M$96</f>
        <v>9.0734923987828803E-4</v>
      </c>
      <c r="F97" s="15">
        <f t="shared" si="19"/>
        <v>0.43595433972041697</v>
      </c>
      <c r="G97" s="15">
        <f t="shared" si="19"/>
        <v>0</v>
      </c>
      <c r="H97" s="15">
        <f t="shared" si="19"/>
        <v>0.51405187302119359</v>
      </c>
      <c r="I97" s="15">
        <f t="shared" si="19"/>
        <v>2.5340280045348197E-2</v>
      </c>
      <c r="J97" s="15">
        <f t="shared" si="19"/>
        <v>1.0797648597702346E-3</v>
      </c>
      <c r="K97" s="15">
        <f t="shared" si="19"/>
        <v>2.2666393113392649E-2</v>
      </c>
      <c r="L97" s="15">
        <f t="shared" si="19"/>
        <v>0</v>
      </c>
      <c r="M97" s="15">
        <f t="shared" si="19"/>
        <v>1</v>
      </c>
    </row>
    <row r="98" spans="1:13" ht="70.2" customHeight="1" x14ac:dyDescent="0.3">
      <c r="A98" s="17" t="s">
        <v>57</v>
      </c>
      <c r="B98" s="24" t="s">
        <v>59</v>
      </c>
      <c r="C98" s="23">
        <v>43643</v>
      </c>
      <c r="D98" s="23">
        <v>43665</v>
      </c>
      <c r="E98" s="22">
        <v>18413</v>
      </c>
      <c r="F98" s="22">
        <v>129449</v>
      </c>
      <c r="G98" s="22">
        <v>1674</v>
      </c>
      <c r="H98" s="22">
        <v>69746</v>
      </c>
      <c r="I98" s="22">
        <v>3348</v>
      </c>
      <c r="J98" s="21"/>
      <c r="K98" s="22">
        <v>1116</v>
      </c>
      <c r="L98" s="21"/>
      <c r="M98" s="18">
        <v>223746</v>
      </c>
    </row>
    <row r="99" spans="1:13" ht="70.2" customHeight="1" x14ac:dyDescent="0.3">
      <c r="A99" s="17" t="s">
        <v>57</v>
      </c>
      <c r="B99" s="24" t="s">
        <v>59</v>
      </c>
      <c r="C99" s="23">
        <v>43666</v>
      </c>
      <c r="D99" s="23">
        <v>43674</v>
      </c>
      <c r="E99" s="22">
        <v>32519</v>
      </c>
      <c r="F99" s="22">
        <v>889636</v>
      </c>
      <c r="G99" s="22">
        <v>4646</v>
      </c>
      <c r="H99" s="22">
        <v>373972</v>
      </c>
      <c r="I99" s="22">
        <v>20905</v>
      </c>
      <c r="J99" s="21"/>
      <c r="K99" s="22">
        <v>2323</v>
      </c>
      <c r="L99" s="21"/>
      <c r="M99" s="18">
        <v>1324001</v>
      </c>
    </row>
    <row r="100" spans="1:13" ht="70.2" customHeight="1" x14ac:dyDescent="0.3">
      <c r="A100" s="17" t="s">
        <v>57</v>
      </c>
      <c r="B100" s="41" t="s">
        <v>58</v>
      </c>
      <c r="C100" s="42"/>
      <c r="D100" s="42"/>
      <c r="E100" s="20">
        <v>50932</v>
      </c>
      <c r="F100" s="20">
        <v>1019085</v>
      </c>
      <c r="G100" s="20">
        <v>6320</v>
      </c>
      <c r="H100" s="20">
        <v>443718</v>
      </c>
      <c r="I100" s="20">
        <v>24253</v>
      </c>
      <c r="J100" s="19"/>
      <c r="K100" s="20">
        <v>3439</v>
      </c>
      <c r="L100" s="19"/>
      <c r="M100" s="18">
        <v>1547747</v>
      </c>
    </row>
    <row r="101" spans="1:13" ht="70.2" customHeight="1" x14ac:dyDescent="0.3">
      <c r="A101" s="17" t="s">
        <v>57</v>
      </c>
      <c r="B101" s="16" t="s">
        <v>56</v>
      </c>
      <c r="C101" s="16"/>
      <c r="D101" s="16"/>
      <c r="E101" s="15">
        <f t="shared" ref="E101:M101" si="20">E100/$M$100</f>
        <v>3.2907187027337158E-2</v>
      </c>
      <c r="F101" s="15">
        <f t="shared" si="20"/>
        <v>0.65843125523745161</v>
      </c>
      <c r="G101" s="15">
        <f t="shared" si="20"/>
        <v>4.0833547084891779E-3</v>
      </c>
      <c r="H101" s="15">
        <f t="shared" si="20"/>
        <v>0.28668638995908247</v>
      </c>
      <c r="I101" s="15">
        <f t="shared" si="20"/>
        <v>1.5669873693827222E-2</v>
      </c>
      <c r="J101" s="15">
        <f t="shared" si="20"/>
        <v>0</v>
      </c>
      <c r="K101" s="15">
        <f t="shared" si="20"/>
        <v>2.2219393738123865E-3</v>
      </c>
      <c r="L101" s="15">
        <f t="shared" si="20"/>
        <v>0</v>
      </c>
      <c r="M101" s="15">
        <f t="shared" si="20"/>
        <v>1</v>
      </c>
    </row>
    <row r="102" spans="1:13" ht="70.2" customHeight="1" x14ac:dyDescent="0.5">
      <c r="A102" s="44" t="s">
        <v>47</v>
      </c>
      <c r="B102" s="45"/>
      <c r="C102" s="45"/>
      <c r="D102" s="45"/>
      <c r="E102" s="14">
        <v>179503</v>
      </c>
      <c r="F102" s="14">
        <v>34380933</v>
      </c>
      <c r="G102" s="14">
        <v>86562</v>
      </c>
      <c r="H102" s="14">
        <v>18817251</v>
      </c>
      <c r="I102" s="14">
        <v>2123406</v>
      </c>
      <c r="J102" s="14">
        <v>59746</v>
      </c>
      <c r="K102" s="14">
        <v>762790</v>
      </c>
      <c r="L102" s="14">
        <v>2528</v>
      </c>
      <c r="M102" s="13">
        <v>56412719</v>
      </c>
    </row>
    <row r="103" spans="1:13" ht="27.75" customHeight="1" x14ac:dyDescent="0.3">
      <c r="E103" s="12"/>
      <c r="F103" s="12"/>
      <c r="G103" s="12"/>
      <c r="H103" s="12"/>
      <c r="I103" s="12"/>
      <c r="J103" s="12"/>
      <c r="K103" s="12"/>
      <c r="L103" s="12"/>
      <c r="M103" s="12"/>
    </row>
    <row r="106" spans="1:13" x14ac:dyDescent="0.3">
      <c r="E106" s="11"/>
      <c r="F106" s="11"/>
      <c r="G106" s="11"/>
      <c r="H106" s="11"/>
      <c r="I106" s="11"/>
      <c r="J106" s="11"/>
      <c r="K106" s="11"/>
      <c r="L106" s="11"/>
    </row>
  </sheetData>
  <autoFilter ref="A4:M103" xr:uid="{00000000-0009-0000-0000-000001000000}"/>
  <mergeCells count="22">
    <mergeCell ref="B64:D64"/>
    <mergeCell ref="B69:D69"/>
    <mergeCell ref="B74:D74"/>
    <mergeCell ref="B100:D100"/>
    <mergeCell ref="A102:D102"/>
    <mergeCell ref="B79:D79"/>
    <mergeCell ref="B82:D82"/>
    <mergeCell ref="B85:D85"/>
    <mergeCell ref="B91:D91"/>
    <mergeCell ref="B96:D96"/>
    <mergeCell ref="B56:D56"/>
    <mergeCell ref="A1:A2"/>
    <mergeCell ref="B12:D12"/>
    <mergeCell ref="B16:D16"/>
    <mergeCell ref="B20:D20"/>
    <mergeCell ref="B24:D24"/>
    <mergeCell ref="B27:D27"/>
    <mergeCell ref="B32:D32"/>
    <mergeCell ref="B35:D35"/>
    <mergeCell ref="B39:D39"/>
    <mergeCell ref="B48:D48"/>
    <mergeCell ref="B51:D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unallocated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Buck, Gregory B (DFG)</cp:lastModifiedBy>
  <dcterms:created xsi:type="dcterms:W3CDTF">2019-10-23T23:39:36Z</dcterms:created>
  <dcterms:modified xsi:type="dcterms:W3CDTF">2019-10-24T18:22:40Z</dcterms:modified>
</cp:coreProperties>
</file>