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autoCompressPictures="0"/>
  <bookViews>
    <workbookView xWindow="38400" yWindow="-440" windowWidth="38400" windowHeight="21600" tabRatio="500"/>
  </bookViews>
  <sheets>
    <sheet name="2012 Run Summary" sheetId="2"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U90" i="2" l="1"/>
  <c r="U82" i="2"/>
  <c r="T2" i="2"/>
  <c r="T11" i="2"/>
  <c r="T20" i="2"/>
  <c r="T29" i="2"/>
  <c r="T39" i="2"/>
  <c r="T49" i="2"/>
  <c r="T59" i="2"/>
  <c r="T69" i="2"/>
  <c r="T79" i="2"/>
  <c r="T5" i="2"/>
  <c r="T6" i="2"/>
  <c r="T14" i="2"/>
  <c r="T15" i="2"/>
  <c r="T23" i="2"/>
  <c r="T24" i="2"/>
  <c r="T32" i="2"/>
  <c r="T33" i="2"/>
  <c r="T34" i="2"/>
  <c r="T42" i="2"/>
  <c r="T43" i="2"/>
  <c r="T44" i="2"/>
  <c r="T52" i="2"/>
  <c r="T53" i="2"/>
  <c r="T54" i="2"/>
  <c r="T62" i="2"/>
  <c r="T63" i="2"/>
  <c r="T64" i="2"/>
  <c r="T72" i="2"/>
  <c r="T73" i="2"/>
  <c r="T74" i="2"/>
  <c r="T83" i="2"/>
  <c r="R83" i="2"/>
  <c r="T3" i="2"/>
  <c r="T12" i="2"/>
  <c r="T21" i="2"/>
  <c r="T30" i="2"/>
  <c r="T40" i="2"/>
  <c r="T50" i="2"/>
  <c r="T60" i="2"/>
  <c r="T70" i="2"/>
  <c r="T80" i="2"/>
  <c r="T4" i="2"/>
  <c r="T13" i="2"/>
  <c r="T22" i="2"/>
  <c r="T31" i="2"/>
  <c r="T41" i="2"/>
  <c r="T51" i="2"/>
  <c r="T61" i="2"/>
  <c r="T71" i="2"/>
  <c r="T81" i="2"/>
  <c r="T7" i="2"/>
  <c r="T16" i="2"/>
  <c r="T25" i="2"/>
  <c r="T35" i="2"/>
  <c r="T45" i="2"/>
  <c r="T55" i="2"/>
  <c r="T65" i="2"/>
  <c r="T75" i="2"/>
  <c r="T86" i="2"/>
  <c r="P82" i="2"/>
  <c r="T8" i="2"/>
  <c r="T17" i="2"/>
  <c r="T26" i="2"/>
  <c r="T36" i="2"/>
  <c r="T46" i="2"/>
  <c r="T56" i="2"/>
  <c r="T66" i="2"/>
  <c r="T76" i="2"/>
  <c r="O82" i="2"/>
  <c r="O83" i="2"/>
  <c r="T82" i="2"/>
  <c r="T85" i="2"/>
  <c r="T88" i="2"/>
  <c r="T90" i="2"/>
  <c r="V90" i="2"/>
  <c r="V88" i="2"/>
  <c r="V85" i="2"/>
  <c r="V83" i="2"/>
  <c r="V82" i="2"/>
  <c r="V80" i="2"/>
  <c r="V79" i="2"/>
</calcChain>
</file>

<file path=xl/comments1.xml><?xml version="1.0" encoding="utf-8"?>
<comments xmlns="http://schemas.openxmlformats.org/spreadsheetml/2006/main">
  <authors>
    <author>Curry Cunningham</author>
  </authors>
  <commentList>
    <comment ref="V90" authorId="0">
      <text>
        <r>
          <rPr>
            <b/>
            <sz val="9"/>
            <color indexed="81"/>
            <rFont val="Calibri"/>
            <family val="2"/>
          </rPr>
          <t>Curry Cunningham:</t>
        </r>
        <r>
          <rPr>
            <sz val="9"/>
            <color indexed="81"/>
            <rFont val="Calibri"/>
            <family val="2"/>
          </rPr>
          <t xml:space="preserve">
Note this residual difference is due to Kvichak Set catches allocated to the West Side rivers based average genetic composition of catch from this subdistrict. These are not currently allocated to West Side brood/return tables, as East and West side brood/return tables are created separately.
</t>
        </r>
      </text>
    </comment>
  </commentList>
</comments>
</file>

<file path=xl/sharedStrings.xml><?xml version="1.0" encoding="utf-8"?>
<sst xmlns="http://schemas.openxmlformats.org/spreadsheetml/2006/main" count="351" uniqueCount="33">
  <si>
    <t>Catch</t>
  </si>
  <si>
    <t>Escapement</t>
  </si>
  <si>
    <t>Reallocated Esc Obs Error</t>
  </si>
  <si>
    <t>Igushik Set</t>
  </si>
  <si>
    <t>NA</t>
  </si>
  <si>
    <t>WRSHA</t>
  </si>
  <si>
    <t>Offshore Catch</t>
  </si>
  <si>
    <t>Total</t>
  </si>
  <si>
    <t>Igushik</t>
  </si>
  <si>
    <t>Wood</t>
  </si>
  <si>
    <t>Nushagak</t>
  </si>
  <si>
    <t>Kvichak</t>
  </si>
  <si>
    <t>Kvichak Set</t>
  </si>
  <si>
    <t>ARSHA</t>
  </si>
  <si>
    <t>NRSHA</t>
  </si>
  <si>
    <t>Alagnak</t>
  </si>
  <si>
    <t>Naknek</t>
  </si>
  <si>
    <t>Egegik</t>
  </si>
  <si>
    <t>Ugashik</t>
  </si>
  <si>
    <t>Offshore</t>
  </si>
  <si>
    <t>Togiak</t>
  </si>
  <si>
    <t>Esc</t>
  </si>
  <si>
    <t>Subtotal</t>
  </si>
  <si>
    <t>Subdistrict Catch</t>
  </si>
  <si>
    <t>Model</t>
  </si>
  <si>
    <t>Diff</t>
  </si>
  <si>
    <t>Realloc OE</t>
  </si>
  <si>
    <t>Togiak Contrib Offshore</t>
  </si>
  <si>
    <t>Total Offshore</t>
  </si>
  <si>
    <t>Grand Total</t>
  </si>
  <si>
    <t>Totals Column</t>
  </si>
  <si>
    <t>ADFG Sheet Total</t>
  </si>
  <si>
    <t>ADFG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</si>
</sst>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8"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s>
  <fills count="3">
    <fill>
      <patternFill patternType="none"/>
    </fill>
    <fill>
      <patternFill patternType="gray125"/>
    </fill>
    <fill>
      <patternFill patternType="solid">
        <fgColor rgb="FF008000"/>
        <bgColor indexed="64"/>
      </patternFill>
    </fill>
  </fills>
  <borders count="2">
    <border>
      <left/>
      <right/>
      <top/>
      <bottom/>
      <diagonal/>
    </border>
    <border>
      <left/>
      <right/>
      <top style="thin">
        <color auto="1"/>
      </top>
      <bottom style="double">
        <color auto="1"/>
      </bottom>
      <diagonal/>
    </border>
  </borders>
  <cellStyleXfs count="64">
    <xf numFmtId="0" fontId="0" fillId="0" borderId="0"/>
    <xf numFmtId="43"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
    <xf numFmtId="0" fontId="0" fillId="0" borderId="0" xfId="0"/>
    <xf numFmtId="0" fontId="3" fillId="0" borderId="0" xfId="0" applyFont="1"/>
    <xf numFmtId="0" fontId="3" fillId="0" borderId="1" xfId="0" applyFont="1" applyBorder="1"/>
    <xf numFmtId="164" fontId="0" fillId="0" borderId="0" xfId="1" applyNumberFormat="1" applyFont="1"/>
    <xf numFmtId="164" fontId="3" fillId="0" borderId="0" xfId="1" applyNumberFormat="1" applyFont="1"/>
    <xf numFmtId="164" fontId="0" fillId="0" borderId="0" xfId="0" applyNumberFormat="1"/>
    <xf numFmtId="164" fontId="0" fillId="2" borderId="0" xfId="0" applyNumberFormat="1" applyFill="1"/>
    <xf numFmtId="164" fontId="0" fillId="2" borderId="0" xfId="1" applyNumberFormat="1" applyFont="1" applyFill="1"/>
    <xf numFmtId="164" fontId="2" fillId="2" borderId="0" xfId="0" applyNumberFormat="1" applyFont="1" applyFill="1"/>
    <xf numFmtId="164" fontId="2" fillId="0" borderId="0" xfId="1" applyNumberFormat="1" applyFont="1"/>
  </cellXfs>
  <cellStyles count="64">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0"/>
  <sheetViews>
    <sheetView tabSelected="1" topLeftCell="A62" workbookViewId="0">
      <selection activeCell="V94" sqref="V94"/>
    </sheetView>
  </sheetViews>
  <sheetFormatPr baseColWidth="10" defaultRowHeight="15" x14ac:dyDescent="0"/>
  <cols>
    <col min="1" max="1" width="22" bestFit="1" customWidth="1"/>
    <col min="2" max="7" width="11.33203125" bestFit="1" customWidth="1"/>
    <col min="8" max="9" width="13.33203125" bestFit="1" customWidth="1"/>
    <col min="10" max="12" width="11.33203125" bestFit="1" customWidth="1"/>
    <col min="13" max="14" width="13.1640625" bestFit="1" customWidth="1"/>
    <col min="15" max="16" width="11.5" bestFit="1" customWidth="1"/>
    <col min="17" max="17" width="11.33203125" bestFit="1" customWidth="1"/>
    <col min="18" max="18" width="11.5" bestFit="1" customWidth="1"/>
    <col min="19" max="19" width="21" bestFit="1" customWidth="1"/>
    <col min="20" max="20" width="13.1640625" bestFit="1" customWidth="1"/>
    <col min="21" max="21" width="14.1640625" bestFit="1" customWidth="1"/>
  </cols>
  <sheetData>
    <row r="1" spans="1:20" ht="16" thickBot="1">
      <c r="A1" s="2" t="s">
        <v>8</v>
      </c>
      <c r="B1" s="2">
        <v>0.1</v>
      </c>
      <c r="C1" s="2">
        <v>0.2</v>
      </c>
      <c r="D1" s="2">
        <v>0.3</v>
      </c>
      <c r="E1" s="2">
        <v>0.4</v>
      </c>
      <c r="F1" s="2">
        <v>0.5</v>
      </c>
      <c r="G1" s="2">
        <v>1.1000000000000001</v>
      </c>
      <c r="H1" s="2">
        <v>1.2</v>
      </c>
      <c r="I1" s="2">
        <v>1.3</v>
      </c>
      <c r="J1" s="2">
        <v>1.4</v>
      </c>
      <c r="K1" s="2">
        <v>1.5</v>
      </c>
      <c r="L1" s="2">
        <v>2.1</v>
      </c>
      <c r="M1" s="2">
        <v>2.2000000000000002</v>
      </c>
      <c r="N1" s="2">
        <v>2.2999999999999998</v>
      </c>
      <c r="O1" s="2">
        <v>2.4</v>
      </c>
      <c r="P1" s="2">
        <v>3.1</v>
      </c>
      <c r="Q1" s="2">
        <v>3.2</v>
      </c>
      <c r="R1" s="2">
        <v>3.3</v>
      </c>
      <c r="S1" s="2">
        <v>3.4</v>
      </c>
    </row>
    <row r="2" spans="1:20" ht="16" thickTop="1">
      <c r="A2" t="s">
        <v>0</v>
      </c>
      <c r="B2" s="3">
        <v>0</v>
      </c>
      <c r="C2" s="3">
        <v>4.924027874E-10</v>
      </c>
      <c r="D2" s="3">
        <v>1.1672976509999999E-9</v>
      </c>
      <c r="E2" s="3">
        <v>5.9848327119999999E-10</v>
      </c>
      <c r="F2" s="3">
        <v>0</v>
      </c>
      <c r="G2" s="3">
        <v>0</v>
      </c>
      <c r="H2" s="3">
        <v>18725.959900000002</v>
      </c>
      <c r="I2" s="3">
        <v>299728.56920000003</v>
      </c>
      <c r="J2" s="3">
        <v>1366.341578</v>
      </c>
      <c r="K2" s="3">
        <v>0</v>
      </c>
      <c r="L2" s="3">
        <v>0</v>
      </c>
      <c r="M2" s="3">
        <v>5773.7501940000002</v>
      </c>
      <c r="N2" s="3">
        <v>6651.628498</v>
      </c>
      <c r="O2" s="3">
        <v>5.9848327119999999E-10</v>
      </c>
      <c r="P2" s="3">
        <v>0</v>
      </c>
      <c r="Q2" s="3">
        <v>0</v>
      </c>
      <c r="R2" s="3">
        <v>0</v>
      </c>
      <c r="S2" s="3">
        <v>0</v>
      </c>
      <c r="T2" s="5">
        <f>SUM(B2:S2)</f>
        <v>332246.24937000289</v>
      </c>
    </row>
    <row r="3" spans="1:20">
      <c r="A3" t="s">
        <v>1</v>
      </c>
      <c r="B3" s="3">
        <v>5.0000000000000001E-101</v>
      </c>
      <c r="C3" s="3">
        <v>5.0882992050000002E-10</v>
      </c>
      <c r="D3" s="3">
        <v>6.3492122330000001E-10</v>
      </c>
      <c r="E3" s="3">
        <v>6.0299597820000005E-10</v>
      </c>
      <c r="F3" s="3">
        <v>5.0000000000000001E-101</v>
      </c>
      <c r="G3" s="3">
        <v>5.0000000000000001E-101</v>
      </c>
      <c r="H3" s="3">
        <v>19350.679830000001</v>
      </c>
      <c r="I3" s="3">
        <v>163029.56640000001</v>
      </c>
      <c r="J3" s="3">
        <v>1376.6441199999999</v>
      </c>
      <c r="K3" s="3">
        <v>5.0000000000000001E-101</v>
      </c>
      <c r="L3" s="3">
        <v>5.0000000000000001E-101</v>
      </c>
      <c r="M3" s="3">
        <v>5966.3692570000003</v>
      </c>
      <c r="N3" s="3">
        <v>3617.98047</v>
      </c>
      <c r="O3" s="3">
        <v>6.0299597820000005E-10</v>
      </c>
      <c r="P3" s="3">
        <v>5.0000000000000001E-101</v>
      </c>
      <c r="Q3" s="3">
        <v>5.0000000000000001E-101</v>
      </c>
      <c r="R3" s="3">
        <v>5.0000000000000001E-101</v>
      </c>
      <c r="S3" s="3">
        <v>5.0000000000000001E-101</v>
      </c>
      <c r="T3" s="5">
        <f>SUM(B3:S3)</f>
        <v>193341.24007700241</v>
      </c>
    </row>
    <row r="4" spans="1:20">
      <c r="A4" t="s">
        <v>2</v>
      </c>
      <c r="B4" s="3">
        <v>0</v>
      </c>
      <c r="C4" s="3">
        <v>-4.0108194124295501E-14</v>
      </c>
      <c r="D4" s="3">
        <v>-5.0047260702809402E-14</v>
      </c>
      <c r="E4" s="3">
        <v>-4.7530773594571002E-14</v>
      </c>
      <c r="F4" s="3">
        <v>0</v>
      </c>
      <c r="G4" s="3">
        <v>0</v>
      </c>
      <c r="H4" s="3">
        <v>-1.5253050027230699</v>
      </c>
      <c r="I4" s="3">
        <v>-12.8507016447401</v>
      </c>
      <c r="J4" s="3">
        <v>-0.108513095226294</v>
      </c>
      <c r="K4" s="3">
        <v>0</v>
      </c>
      <c r="L4" s="3">
        <v>0</v>
      </c>
      <c r="M4" s="3">
        <v>-0.470295253311313</v>
      </c>
      <c r="N4" s="3">
        <v>-0.285185004279426</v>
      </c>
      <c r="O4" s="3">
        <v>-4.7530773594571002E-14</v>
      </c>
      <c r="P4" s="3">
        <v>0</v>
      </c>
      <c r="Q4" s="3">
        <v>0</v>
      </c>
      <c r="R4" s="3">
        <v>0</v>
      </c>
      <c r="S4" s="3">
        <v>0</v>
      </c>
      <c r="T4" s="5">
        <f t="shared" ref="T4:T7" si="0">SUM(B4:S4)</f>
        <v>-15.240000000280391</v>
      </c>
    </row>
    <row r="5" spans="1:20">
      <c r="A5" t="s">
        <v>3</v>
      </c>
      <c r="B5" s="3" t="s">
        <v>4</v>
      </c>
      <c r="C5" s="3">
        <v>0</v>
      </c>
      <c r="D5" s="3">
        <v>0</v>
      </c>
      <c r="E5" s="3">
        <v>0</v>
      </c>
      <c r="F5" s="3">
        <v>0</v>
      </c>
      <c r="G5" s="3">
        <v>0</v>
      </c>
      <c r="H5" s="3">
        <v>24638.139120618001</v>
      </c>
      <c r="I5" s="3">
        <v>137414.776150116</v>
      </c>
      <c r="J5" s="3">
        <v>254.00139408000001</v>
      </c>
      <c r="K5" s="3">
        <v>0</v>
      </c>
      <c r="L5" s="3">
        <v>0</v>
      </c>
      <c r="M5" s="3">
        <v>7620.043061673</v>
      </c>
      <c r="N5" s="3">
        <v>7112.0400964740002</v>
      </c>
      <c r="O5" s="3">
        <v>0</v>
      </c>
      <c r="P5" s="3">
        <v>0</v>
      </c>
      <c r="Q5" s="3">
        <v>0</v>
      </c>
      <c r="R5" s="3">
        <v>0</v>
      </c>
      <c r="S5" s="3" t="s">
        <v>4</v>
      </c>
      <c r="T5" s="5">
        <f t="shared" si="0"/>
        <v>177038.99982296099</v>
      </c>
    </row>
    <row r="6" spans="1:20">
      <c r="A6" t="s">
        <v>5</v>
      </c>
      <c r="B6" s="3" t="s">
        <v>4</v>
      </c>
      <c r="C6" s="3" t="s">
        <v>4</v>
      </c>
      <c r="D6" s="3" t="s">
        <v>4</v>
      </c>
      <c r="E6" s="3" t="s">
        <v>4</v>
      </c>
      <c r="F6" s="3" t="s">
        <v>4</v>
      </c>
      <c r="G6" s="3" t="s">
        <v>4</v>
      </c>
      <c r="H6" s="3" t="s">
        <v>4</v>
      </c>
      <c r="I6" s="3" t="s">
        <v>4</v>
      </c>
      <c r="J6" s="3" t="s">
        <v>4</v>
      </c>
      <c r="K6" s="3" t="s">
        <v>4</v>
      </c>
      <c r="L6" s="3" t="s">
        <v>4</v>
      </c>
      <c r="M6" s="3" t="s">
        <v>4</v>
      </c>
      <c r="N6" s="3" t="s">
        <v>4</v>
      </c>
      <c r="O6" s="3" t="s">
        <v>4</v>
      </c>
      <c r="P6" s="3" t="s">
        <v>4</v>
      </c>
      <c r="Q6" s="3" t="s">
        <v>4</v>
      </c>
      <c r="R6" s="3" t="s">
        <v>4</v>
      </c>
      <c r="S6" s="3" t="s">
        <v>4</v>
      </c>
      <c r="T6" s="5">
        <f t="shared" si="0"/>
        <v>0</v>
      </c>
    </row>
    <row r="7" spans="1:20">
      <c r="A7" t="s">
        <v>6</v>
      </c>
      <c r="B7" s="3">
        <v>1.9717956999655699E-102</v>
      </c>
      <c r="C7" s="3">
        <v>3.9482945258747901E-11</v>
      </c>
      <c r="D7" s="3">
        <v>7.1070174875361599E-11</v>
      </c>
      <c r="E7" s="3">
        <v>4.7379557931795797E-11</v>
      </c>
      <c r="F7" s="3">
        <v>1.9717956999655699E-102</v>
      </c>
      <c r="G7" s="3">
        <v>1.9717956999655699E-102</v>
      </c>
      <c r="H7" s="3">
        <v>2473.1544734418899</v>
      </c>
      <c r="I7" s="3">
        <v>23667.860553328999</v>
      </c>
      <c r="J7" s="3">
        <v>118.18464590722201</v>
      </c>
      <c r="K7" s="3">
        <v>1.9717956999655699E-102</v>
      </c>
      <c r="L7" s="3">
        <v>1.9717956999655699E-102</v>
      </c>
      <c r="M7" s="3">
        <v>763.46715733930102</v>
      </c>
      <c r="N7" s="3">
        <v>685.44997114150499</v>
      </c>
      <c r="O7" s="3">
        <v>4.7379557931795797E-11</v>
      </c>
      <c r="P7" s="3">
        <v>1.9717956999655699E-102</v>
      </c>
      <c r="Q7" s="3">
        <v>1.9717956999655699E-102</v>
      </c>
      <c r="R7" s="3">
        <v>1.9717956999655699E-102</v>
      </c>
      <c r="S7" s="3">
        <v>1.9717956999655699E-102</v>
      </c>
      <c r="T7" s="5">
        <f t="shared" si="0"/>
        <v>27708.116801159125</v>
      </c>
    </row>
    <row r="8" spans="1:20">
      <c r="A8" s="1" t="s">
        <v>7</v>
      </c>
      <c r="B8" s="4">
        <v>5.1971795699965599E-101</v>
      </c>
      <c r="C8" s="4">
        <v>1.0406755449646199E-9</v>
      </c>
      <c r="D8" s="4">
        <v>1.8732390019146602E-9</v>
      </c>
      <c r="E8" s="4">
        <v>1.2488112765582E-9</v>
      </c>
      <c r="F8" s="4">
        <v>5.1971795699965599E-101</v>
      </c>
      <c r="G8" s="4">
        <v>5.1971795699965599E-101</v>
      </c>
      <c r="H8" s="4">
        <v>65186.408019057199</v>
      </c>
      <c r="I8" s="4">
        <v>623827.92160180002</v>
      </c>
      <c r="J8" s="4">
        <v>3115.0632248920001</v>
      </c>
      <c r="K8" s="4">
        <v>5.1971795699965599E-101</v>
      </c>
      <c r="L8" s="4">
        <v>5.1971795699965599E-101</v>
      </c>
      <c r="M8" s="4">
        <v>20123.159374759001</v>
      </c>
      <c r="N8" s="4">
        <v>18066.813850611201</v>
      </c>
      <c r="O8" s="4">
        <v>1.2488112765582E-9</v>
      </c>
      <c r="P8" s="4">
        <v>5.1971795699965599E-101</v>
      </c>
      <c r="Q8" s="4">
        <v>5.1971795699965599E-101</v>
      </c>
      <c r="R8" s="4">
        <v>5.1971795699965599E-101</v>
      </c>
      <c r="S8" s="4">
        <v>5.1971795699965599E-101</v>
      </c>
      <c r="T8" s="5">
        <f>SUM(B8:S8)</f>
        <v>730319.36607112479</v>
      </c>
    </row>
    <row r="10" spans="1:20" ht="16" thickBot="1">
      <c r="A10" s="2" t="s">
        <v>9</v>
      </c>
      <c r="B10" s="2">
        <v>0.1</v>
      </c>
      <c r="C10" s="2">
        <v>0.2</v>
      </c>
      <c r="D10" s="2">
        <v>0.3</v>
      </c>
      <c r="E10" s="2">
        <v>0.4</v>
      </c>
      <c r="F10" s="2">
        <v>0.5</v>
      </c>
      <c r="G10" s="2">
        <v>1.1000000000000001</v>
      </c>
      <c r="H10" s="2">
        <v>1.2</v>
      </c>
      <c r="I10" s="2">
        <v>1.3</v>
      </c>
      <c r="J10" s="2">
        <v>1.4</v>
      </c>
      <c r="K10" s="2">
        <v>1.5</v>
      </c>
      <c r="L10" s="2">
        <v>2.1</v>
      </c>
      <c r="M10" s="2">
        <v>2.2000000000000002</v>
      </c>
      <c r="N10" s="2">
        <v>2.2999999999999998</v>
      </c>
      <c r="O10" s="2">
        <v>2.4</v>
      </c>
      <c r="P10" s="2">
        <v>3.1</v>
      </c>
      <c r="Q10" s="2">
        <v>3.2</v>
      </c>
      <c r="R10" s="2">
        <v>3.3</v>
      </c>
      <c r="S10" s="2">
        <v>3.4</v>
      </c>
    </row>
    <row r="11" spans="1:20" ht="16" thickTop="1">
      <c r="A11" t="s">
        <v>0</v>
      </c>
      <c r="B11" s="3">
        <v>0</v>
      </c>
      <c r="C11" s="3">
        <v>2.3335925950000001E-9</v>
      </c>
      <c r="D11" s="3">
        <v>709.21556129999999</v>
      </c>
      <c r="E11" s="3">
        <v>5.0748640349999999E-9</v>
      </c>
      <c r="F11" s="3">
        <v>0</v>
      </c>
      <c r="G11" s="3">
        <v>1.826165276E-3</v>
      </c>
      <c r="H11" s="3">
        <v>651535.11560000002</v>
      </c>
      <c r="I11" s="3">
        <v>662731.62600000005</v>
      </c>
      <c r="J11" s="3">
        <v>8809.7803640000002</v>
      </c>
      <c r="K11" s="3">
        <v>0</v>
      </c>
      <c r="L11" s="3">
        <v>0</v>
      </c>
      <c r="M11" s="3">
        <v>66063.375360000005</v>
      </c>
      <c r="N11" s="3">
        <v>26070.11102</v>
      </c>
      <c r="O11" s="3">
        <v>168.42432059999999</v>
      </c>
      <c r="P11" s="3">
        <v>0</v>
      </c>
      <c r="Q11" s="3">
        <v>0</v>
      </c>
      <c r="R11" s="3">
        <v>0</v>
      </c>
      <c r="S11" s="3">
        <v>0</v>
      </c>
      <c r="T11" s="5">
        <f>SUM(B11:S11)</f>
        <v>1416087.6500520725</v>
      </c>
    </row>
    <row r="12" spans="1:20">
      <c r="A12" t="s">
        <v>1</v>
      </c>
      <c r="B12" s="3">
        <v>5.0000000000000001E-101</v>
      </c>
      <c r="C12" s="3">
        <v>1.6713382369999999E-9</v>
      </c>
      <c r="D12" s="3">
        <v>249.2238275</v>
      </c>
      <c r="E12" s="3">
        <v>3.535737253E-9</v>
      </c>
      <c r="F12" s="3">
        <v>5.0000000000000001E-101</v>
      </c>
      <c r="G12" s="3">
        <v>1709.216152</v>
      </c>
      <c r="H12" s="3">
        <v>466634.81599999999</v>
      </c>
      <c r="I12" s="3">
        <v>232889.01360000001</v>
      </c>
      <c r="J12" s="3">
        <v>6137.9119540000002</v>
      </c>
      <c r="K12" s="3">
        <v>5.0000000000000001E-101</v>
      </c>
      <c r="L12" s="3">
        <v>5.0000000000000001E-101</v>
      </c>
      <c r="M12" s="3">
        <v>47315.133549999999</v>
      </c>
      <c r="N12" s="3">
        <v>9161.2384259999999</v>
      </c>
      <c r="O12" s="3">
        <v>117.34386189999999</v>
      </c>
      <c r="P12" s="3">
        <v>5.0000000000000001E-101</v>
      </c>
      <c r="Q12" s="3">
        <v>5.0000000000000001E-101</v>
      </c>
      <c r="R12" s="3">
        <v>5.0000000000000001E-101</v>
      </c>
      <c r="S12" s="3">
        <v>5.0000000000000001E-101</v>
      </c>
      <c r="T12" s="5">
        <f>SUM(B12:S12)</f>
        <v>764213.89737140527</v>
      </c>
    </row>
    <row r="13" spans="1:20">
      <c r="A13" t="s">
        <v>2</v>
      </c>
      <c r="B13" s="3">
        <v>0</v>
      </c>
      <c r="C13" s="3">
        <v>-6.3364043625658499E-15</v>
      </c>
      <c r="D13" s="3">
        <v>-9.4486137716825297E-4</v>
      </c>
      <c r="E13" s="3">
        <v>-1.3404743854424301E-14</v>
      </c>
      <c r="F13" s="3">
        <v>0</v>
      </c>
      <c r="G13" s="3">
        <v>-6.4800077245866401E-3</v>
      </c>
      <c r="H13" s="3">
        <v>-1.7691134081433499</v>
      </c>
      <c r="I13" s="3">
        <v>-0.88293256808746201</v>
      </c>
      <c r="J13" s="3">
        <v>-2.3270150369061101E-2</v>
      </c>
      <c r="K13" s="3">
        <v>0</v>
      </c>
      <c r="L13" s="3">
        <v>0</v>
      </c>
      <c r="M13" s="3">
        <v>-0.17938189413642699</v>
      </c>
      <c r="N13" s="3">
        <v>-3.4732234251854503E-2</v>
      </c>
      <c r="O13" s="3">
        <v>-4.4487593373891102E-4</v>
      </c>
      <c r="P13" s="3">
        <v>0</v>
      </c>
      <c r="Q13" s="3">
        <v>0</v>
      </c>
      <c r="R13" s="3">
        <v>0</v>
      </c>
      <c r="S13" s="3">
        <v>0</v>
      </c>
      <c r="T13" s="5">
        <f t="shared" ref="T13:T16" si="1">SUM(B13:S13)</f>
        <v>-2.8973000000236677</v>
      </c>
    </row>
    <row r="14" spans="1:20">
      <c r="A14" t="s">
        <v>3</v>
      </c>
      <c r="B14" s="3" t="s">
        <v>4</v>
      </c>
      <c r="C14" s="3" t="s">
        <v>4</v>
      </c>
      <c r="D14" s="3" t="s">
        <v>4</v>
      </c>
      <c r="E14" s="3" t="s">
        <v>4</v>
      </c>
      <c r="F14" s="3" t="s">
        <v>4</v>
      </c>
      <c r="G14" s="3" t="s">
        <v>4</v>
      </c>
      <c r="H14" s="3" t="s">
        <v>4</v>
      </c>
      <c r="I14" s="3" t="s">
        <v>4</v>
      </c>
      <c r="J14" s="3" t="s">
        <v>4</v>
      </c>
      <c r="K14" s="3" t="s">
        <v>4</v>
      </c>
      <c r="L14" s="3" t="s">
        <v>4</v>
      </c>
      <c r="M14" s="3" t="s">
        <v>4</v>
      </c>
      <c r="N14" s="3" t="s">
        <v>4</v>
      </c>
      <c r="O14" s="3" t="s">
        <v>4</v>
      </c>
      <c r="P14" s="3" t="s">
        <v>4</v>
      </c>
      <c r="Q14" s="3" t="s">
        <v>4</v>
      </c>
      <c r="R14" s="3" t="s">
        <v>4</v>
      </c>
      <c r="S14" s="3" t="s">
        <v>4</v>
      </c>
      <c r="T14" s="5">
        <f t="shared" si="1"/>
        <v>0</v>
      </c>
    </row>
    <row r="15" spans="1:20">
      <c r="A15" t="s">
        <v>5</v>
      </c>
      <c r="B15" s="3" t="s">
        <v>4</v>
      </c>
      <c r="C15" s="3">
        <v>0</v>
      </c>
      <c r="D15" s="3">
        <v>0</v>
      </c>
      <c r="E15" s="3">
        <v>0</v>
      </c>
      <c r="F15" s="3">
        <v>0</v>
      </c>
      <c r="G15" s="3">
        <v>0</v>
      </c>
      <c r="H15" s="3">
        <v>121176.06805988</v>
      </c>
      <c r="I15" s="3">
        <v>85356.727223951995</v>
      </c>
      <c r="J15" s="3">
        <v>762.11361197600002</v>
      </c>
      <c r="K15" s="3">
        <v>0</v>
      </c>
      <c r="L15" s="3">
        <v>0</v>
      </c>
      <c r="M15" s="3">
        <v>51061.613611975998</v>
      </c>
      <c r="N15" s="3">
        <v>9907.4772239520007</v>
      </c>
      <c r="O15" s="3">
        <v>0</v>
      </c>
      <c r="P15" s="3">
        <v>0</v>
      </c>
      <c r="Q15" s="3">
        <v>0</v>
      </c>
      <c r="R15" s="3">
        <v>0</v>
      </c>
      <c r="S15" s="3" t="s">
        <v>4</v>
      </c>
      <c r="T15" s="5">
        <f t="shared" si="1"/>
        <v>268263.99973173602</v>
      </c>
    </row>
    <row r="16" spans="1:20">
      <c r="A16" t="s">
        <v>6</v>
      </c>
      <c r="B16" s="3">
        <v>2.3471310434024198E-102</v>
      </c>
      <c r="C16" s="3">
        <v>1.8800165220190599E-10</v>
      </c>
      <c r="D16" s="3">
        <v>44.991612499173101</v>
      </c>
      <c r="E16" s="3">
        <v>4.0420356245470499E-10</v>
      </c>
      <c r="F16" s="3">
        <v>2.3471310434024198E-102</v>
      </c>
      <c r="G16" s="3">
        <v>80.234867341319102</v>
      </c>
      <c r="H16" s="3">
        <v>58178.066339546298</v>
      </c>
      <c r="I16" s="3">
        <v>46049.607163784502</v>
      </c>
      <c r="J16" s="3">
        <v>737.45837131963697</v>
      </c>
      <c r="K16" s="3">
        <v>2.3471310434024198E-102</v>
      </c>
      <c r="L16" s="3">
        <v>2.3471310434024198E-102</v>
      </c>
      <c r="M16" s="3">
        <v>7719.2419063883099</v>
      </c>
      <c r="N16" s="3">
        <v>2118.9331963740101</v>
      </c>
      <c r="O16" s="3">
        <v>13.4146865636065</v>
      </c>
      <c r="P16" s="3">
        <v>2.3471310434024198E-102</v>
      </c>
      <c r="Q16" s="3">
        <v>2.3471310434024198E-102</v>
      </c>
      <c r="R16" s="3">
        <v>2.3471310434024198E-102</v>
      </c>
      <c r="S16" s="3">
        <v>2.3471310434024198E-102</v>
      </c>
      <c r="T16" s="5">
        <f t="shared" si="1"/>
        <v>114941.94814381744</v>
      </c>
    </row>
    <row r="17" spans="1:20">
      <c r="A17" s="1" t="s">
        <v>7</v>
      </c>
      <c r="B17" s="4">
        <v>5.2347131043402402E-101</v>
      </c>
      <c r="C17" s="4">
        <v>4.1929261477975401E-9</v>
      </c>
      <c r="D17" s="4">
        <v>1003.4300564378</v>
      </c>
      <c r="E17" s="4">
        <v>9.0147914457108507E-9</v>
      </c>
      <c r="F17" s="4">
        <v>5.2347131043402402E-101</v>
      </c>
      <c r="G17" s="4">
        <v>1789.4463654988699</v>
      </c>
      <c r="H17" s="4">
        <v>1297522.2968860201</v>
      </c>
      <c r="I17" s="4">
        <v>1027026.0910551701</v>
      </c>
      <c r="J17" s="4">
        <v>16447.241031145299</v>
      </c>
      <c r="K17" s="4">
        <v>5.2347131043402402E-101</v>
      </c>
      <c r="L17" s="4">
        <v>5.2347131043402402E-101</v>
      </c>
      <c r="M17" s="4">
        <v>172159.18504647</v>
      </c>
      <c r="N17" s="4">
        <v>47257.725134091801</v>
      </c>
      <c r="O17" s="4">
        <v>299.18242418767301</v>
      </c>
      <c r="P17" s="4">
        <v>5.2347131043402402E-101</v>
      </c>
      <c r="Q17" s="4">
        <v>5.2347131043402402E-101</v>
      </c>
      <c r="R17" s="4">
        <v>5.2347131043402402E-101</v>
      </c>
      <c r="S17" s="4">
        <v>5.2347131043402402E-101</v>
      </c>
      <c r="T17" s="5">
        <f>SUM(B17:S17)</f>
        <v>2563504.5979990344</v>
      </c>
    </row>
    <row r="19" spans="1:20" ht="16" thickBot="1">
      <c r="A19" s="2" t="s">
        <v>10</v>
      </c>
      <c r="B19" s="2">
        <v>0.1</v>
      </c>
      <c r="C19" s="2">
        <v>0.2</v>
      </c>
      <c r="D19" s="2">
        <v>0.3</v>
      </c>
      <c r="E19" s="2">
        <v>0.4</v>
      </c>
      <c r="F19" s="2">
        <v>0.5</v>
      </c>
      <c r="G19" s="2">
        <v>1.1000000000000001</v>
      </c>
      <c r="H19" s="2">
        <v>1.2</v>
      </c>
      <c r="I19" s="2">
        <v>1.3</v>
      </c>
      <c r="J19" s="2">
        <v>1.4</v>
      </c>
      <c r="K19" s="2">
        <v>1.5</v>
      </c>
      <c r="L19" s="2">
        <v>2.1</v>
      </c>
      <c r="M19" s="2">
        <v>2.2000000000000002</v>
      </c>
      <c r="N19" s="2">
        <v>2.2999999999999998</v>
      </c>
      <c r="O19" s="2">
        <v>2.4</v>
      </c>
      <c r="P19" s="2">
        <v>3.1</v>
      </c>
      <c r="Q19" s="2">
        <v>3.2</v>
      </c>
      <c r="R19" s="2">
        <v>3.3</v>
      </c>
      <c r="S19" s="2">
        <v>3.4</v>
      </c>
    </row>
    <row r="20" spans="1:20" ht="16" thickTop="1">
      <c r="A20" t="s">
        <v>0</v>
      </c>
      <c r="B20" s="3">
        <v>0</v>
      </c>
      <c r="C20" s="3">
        <v>383.61416609999998</v>
      </c>
      <c r="D20" s="3">
        <v>5103.536685</v>
      </c>
      <c r="E20" s="3">
        <v>3877.2590409999998</v>
      </c>
      <c r="F20" s="3">
        <v>0</v>
      </c>
      <c r="G20" s="3">
        <v>3.8870927249999999E-4</v>
      </c>
      <c r="H20" s="3">
        <v>62390.740810000003</v>
      </c>
      <c r="I20" s="3">
        <v>356715.92320000002</v>
      </c>
      <c r="J20" s="3">
        <v>37060.932520000002</v>
      </c>
      <c r="K20" s="3">
        <v>0</v>
      </c>
      <c r="L20" s="3">
        <v>0</v>
      </c>
      <c r="M20" s="3">
        <v>9.1106866720000005E-10</v>
      </c>
      <c r="N20" s="3">
        <v>3480.0568410000001</v>
      </c>
      <c r="O20" s="3">
        <v>1.2596773010000001E-9</v>
      </c>
      <c r="P20" s="3">
        <v>0</v>
      </c>
      <c r="Q20" s="3">
        <v>0</v>
      </c>
      <c r="R20" s="3">
        <v>0</v>
      </c>
      <c r="S20" s="3">
        <v>0</v>
      </c>
      <c r="T20" s="5">
        <f>SUM(B20:S20)</f>
        <v>469012.06365181145</v>
      </c>
    </row>
    <row r="21" spans="1:20">
      <c r="A21" t="s">
        <v>1</v>
      </c>
      <c r="B21" s="3">
        <v>5.0000000000000001E-101</v>
      </c>
      <c r="C21" s="3">
        <v>543.85874679999995</v>
      </c>
      <c r="D21" s="3">
        <v>3997.549618</v>
      </c>
      <c r="E21" s="3">
        <v>5368.057753</v>
      </c>
      <c r="F21" s="3">
        <v>5.0000000000000001E-101</v>
      </c>
      <c r="G21" s="3">
        <v>595.6443448</v>
      </c>
      <c r="H21" s="3">
        <v>88452.807820000002</v>
      </c>
      <c r="I21" s="3">
        <v>279412.04119999998</v>
      </c>
      <c r="J21" s="3">
        <v>51310.79045</v>
      </c>
      <c r="K21" s="3">
        <v>5.0000000000000001E-101</v>
      </c>
      <c r="L21" s="3">
        <v>5.0000000000000001E-101</v>
      </c>
      <c r="M21" s="3">
        <v>1.2916432900000001E-9</v>
      </c>
      <c r="N21" s="3">
        <v>2725.8939740000001</v>
      </c>
      <c r="O21" s="3">
        <v>1.7440208229999999E-9</v>
      </c>
      <c r="P21" s="3">
        <v>5.0000000000000001E-101</v>
      </c>
      <c r="Q21" s="3">
        <v>5.0000000000000001E-101</v>
      </c>
      <c r="R21" s="3">
        <v>5.0000000000000001E-101</v>
      </c>
      <c r="S21" s="3">
        <v>5.0000000000000001E-101</v>
      </c>
      <c r="T21" s="5">
        <f>SUM(B21:S21)</f>
        <v>432406.64390660299</v>
      </c>
    </row>
    <row r="22" spans="1:20">
      <c r="A22" t="s">
        <v>2</v>
      </c>
      <c r="B22" s="3">
        <v>0</v>
      </c>
      <c r="C22" s="3">
        <v>3.9438083319608998E-2</v>
      </c>
      <c r="D22" s="3">
        <v>0.28988353287281898</v>
      </c>
      <c r="E22" s="3">
        <v>0.38926634944548499</v>
      </c>
      <c r="F22" s="3">
        <v>0</v>
      </c>
      <c r="G22" s="3">
        <v>4.3193331778711701E-2</v>
      </c>
      <c r="H22" s="3">
        <v>6.41418240604989</v>
      </c>
      <c r="I22" s="3">
        <v>20.261649604237</v>
      </c>
      <c r="J22" s="3">
        <v>3.72081765832703</v>
      </c>
      <c r="K22" s="3">
        <v>0</v>
      </c>
      <c r="L22" s="3">
        <v>0</v>
      </c>
      <c r="M22" s="3">
        <v>9.3663908123183299E-14</v>
      </c>
      <c r="N22" s="3">
        <v>0.19766903504233699</v>
      </c>
      <c r="O22" s="3">
        <v>1.2646820321020499E-13</v>
      </c>
      <c r="P22" s="3">
        <v>0</v>
      </c>
      <c r="Q22" s="3">
        <v>0</v>
      </c>
      <c r="R22" s="3">
        <v>0</v>
      </c>
      <c r="S22" s="3">
        <v>0</v>
      </c>
      <c r="T22" s="5">
        <f t="shared" ref="T22:T25" si="2">SUM(B22:S22)</f>
        <v>31.356100001073102</v>
      </c>
    </row>
    <row r="23" spans="1:20">
      <c r="A23" t="s">
        <v>3</v>
      </c>
      <c r="B23" s="3" t="s">
        <v>4</v>
      </c>
      <c r="C23" s="3" t="s">
        <v>4</v>
      </c>
      <c r="D23" s="3" t="s">
        <v>4</v>
      </c>
      <c r="E23" s="3" t="s">
        <v>4</v>
      </c>
      <c r="F23" s="3" t="s">
        <v>4</v>
      </c>
      <c r="G23" s="3" t="s">
        <v>4</v>
      </c>
      <c r="H23" s="3" t="s">
        <v>4</v>
      </c>
      <c r="I23" s="3" t="s">
        <v>4</v>
      </c>
      <c r="J23" s="3" t="s">
        <v>4</v>
      </c>
      <c r="K23" s="3" t="s">
        <v>4</v>
      </c>
      <c r="L23" s="3" t="s">
        <v>4</v>
      </c>
      <c r="M23" s="3" t="s">
        <v>4</v>
      </c>
      <c r="N23" s="3" t="s">
        <v>4</v>
      </c>
      <c r="O23" s="3" t="s">
        <v>4</v>
      </c>
      <c r="P23" s="3" t="s">
        <v>4</v>
      </c>
      <c r="Q23" s="3" t="s">
        <v>4</v>
      </c>
      <c r="R23" s="3" t="s">
        <v>4</v>
      </c>
      <c r="S23" s="3" t="s">
        <v>4</v>
      </c>
      <c r="T23" s="5">
        <f t="shared" si="2"/>
        <v>0</v>
      </c>
    </row>
    <row r="24" spans="1:20">
      <c r="A24" t="s">
        <v>5</v>
      </c>
      <c r="B24" s="3" t="s">
        <v>4</v>
      </c>
      <c r="C24" s="3" t="s">
        <v>4</v>
      </c>
      <c r="D24" s="3" t="s">
        <v>4</v>
      </c>
      <c r="E24" s="3" t="s">
        <v>4</v>
      </c>
      <c r="F24" s="3" t="s">
        <v>4</v>
      </c>
      <c r="G24" s="3" t="s">
        <v>4</v>
      </c>
      <c r="H24" s="3" t="s">
        <v>4</v>
      </c>
      <c r="I24" s="3" t="s">
        <v>4</v>
      </c>
      <c r="J24" s="3" t="s">
        <v>4</v>
      </c>
      <c r="K24" s="3" t="s">
        <v>4</v>
      </c>
      <c r="L24" s="3" t="s">
        <v>4</v>
      </c>
      <c r="M24" s="3" t="s">
        <v>4</v>
      </c>
      <c r="N24" s="3" t="s">
        <v>4</v>
      </c>
      <c r="O24" s="3" t="s">
        <v>4</v>
      </c>
      <c r="P24" s="3" t="s">
        <v>4</v>
      </c>
      <c r="Q24" s="3" t="s">
        <v>4</v>
      </c>
      <c r="R24" s="3" t="s">
        <v>4</v>
      </c>
      <c r="S24" s="3" t="s">
        <v>4</v>
      </c>
      <c r="T24" s="5">
        <f t="shared" si="2"/>
        <v>0</v>
      </c>
    </row>
    <row r="25" spans="1:20">
      <c r="A25" t="s">
        <v>6</v>
      </c>
      <c r="B25" s="3">
        <v>2.6358269137671E-102</v>
      </c>
      <c r="C25" s="3">
        <v>48.895240351464601</v>
      </c>
      <c r="D25" s="3">
        <v>479.79304609564599</v>
      </c>
      <c r="E25" s="3">
        <v>487.401617412973</v>
      </c>
      <c r="F25" s="3">
        <v>2.6358269137671E-102</v>
      </c>
      <c r="G25" s="3">
        <v>31.402605395475401</v>
      </c>
      <c r="H25" s="3">
        <v>7952.2878384341202</v>
      </c>
      <c r="I25" s="3">
        <v>33535.532307334899</v>
      </c>
      <c r="J25" s="3">
        <v>4658.8474650324197</v>
      </c>
      <c r="K25" s="3">
        <v>2.6358269137671E-102</v>
      </c>
      <c r="L25" s="3">
        <v>2.6358269137671E-102</v>
      </c>
      <c r="M25" s="3">
        <v>1.16124286838285E-10</v>
      </c>
      <c r="N25" s="3">
        <v>327.166664101089</v>
      </c>
      <c r="O25" s="3">
        <v>1.58351234087294E-10</v>
      </c>
      <c r="P25" s="3">
        <v>2.6358269137671E-102</v>
      </c>
      <c r="Q25" s="3">
        <v>2.6358269137671E-102</v>
      </c>
      <c r="R25" s="3">
        <v>2.6358269137671E-102</v>
      </c>
      <c r="S25" s="3">
        <v>2.6358269137671E-102</v>
      </c>
      <c r="T25" s="5">
        <f t="shared" si="2"/>
        <v>47521.326784158366</v>
      </c>
    </row>
    <row r="26" spans="1:20">
      <c r="A26" s="1" t="s">
        <v>7</v>
      </c>
      <c r="B26" s="4">
        <v>5.2635826913767098E-101</v>
      </c>
      <c r="C26" s="4">
        <v>976.407591334784</v>
      </c>
      <c r="D26" s="4">
        <v>9581.1692326285192</v>
      </c>
      <c r="E26" s="4">
        <v>9733.1076777624203</v>
      </c>
      <c r="F26" s="4">
        <v>5.2635826913767098E-101</v>
      </c>
      <c r="G26" s="4">
        <v>627.090532236527</v>
      </c>
      <c r="H26" s="4">
        <v>158802.25065084</v>
      </c>
      <c r="I26" s="4">
        <v>669683.75835693895</v>
      </c>
      <c r="J26" s="4">
        <v>93034.291252690702</v>
      </c>
      <c r="K26" s="4">
        <v>5.2635826913767098E-101</v>
      </c>
      <c r="L26" s="4">
        <v>5.2635826913767098E-101</v>
      </c>
      <c r="M26" s="4">
        <v>2.3189299079464102E-9</v>
      </c>
      <c r="N26" s="4">
        <v>6533.3151481361301</v>
      </c>
      <c r="O26" s="4">
        <v>3.1621758262905E-9</v>
      </c>
      <c r="P26" s="4">
        <v>5.2635826913767098E-101</v>
      </c>
      <c r="Q26" s="4">
        <v>5.2635826913767098E-101</v>
      </c>
      <c r="R26" s="4">
        <v>5.2635826913767098E-101</v>
      </c>
      <c r="S26" s="4">
        <v>5.2635826913767098E-101</v>
      </c>
      <c r="T26" s="5">
        <f>SUM(B26:S26)</f>
        <v>948971.39044257347</v>
      </c>
    </row>
    <row r="28" spans="1:20" ht="16" thickBot="1">
      <c r="A28" s="2" t="s">
        <v>11</v>
      </c>
      <c r="B28" s="2">
        <v>0.1</v>
      </c>
      <c r="C28" s="2">
        <v>0.2</v>
      </c>
      <c r="D28" s="2">
        <v>0.3</v>
      </c>
      <c r="E28" s="2">
        <v>0.4</v>
      </c>
      <c r="F28" s="2">
        <v>0.5</v>
      </c>
      <c r="G28" s="2">
        <v>1.1000000000000001</v>
      </c>
      <c r="H28" s="2">
        <v>1.2</v>
      </c>
      <c r="I28" s="2">
        <v>1.3</v>
      </c>
      <c r="J28" s="2">
        <v>1.4</v>
      </c>
      <c r="K28" s="2">
        <v>1.5</v>
      </c>
      <c r="L28" s="2">
        <v>2.1</v>
      </c>
      <c r="M28" s="2">
        <v>2.2000000000000002</v>
      </c>
      <c r="N28" s="2">
        <v>2.2999999999999998</v>
      </c>
      <c r="O28" s="2">
        <v>2.4</v>
      </c>
      <c r="P28" s="2">
        <v>3.1</v>
      </c>
      <c r="Q28" s="2">
        <v>3.2</v>
      </c>
      <c r="R28" s="2">
        <v>3.3</v>
      </c>
      <c r="S28" s="2">
        <v>3.4</v>
      </c>
    </row>
    <row r="29" spans="1:20" ht="16" thickTop="1">
      <c r="A29" t="s">
        <v>0</v>
      </c>
      <c r="B29" s="3">
        <v>0</v>
      </c>
      <c r="C29" s="3">
        <v>0</v>
      </c>
      <c r="D29" s="3">
        <v>3552.45609044</v>
      </c>
      <c r="E29" s="3">
        <v>1317.27718691</v>
      </c>
      <c r="F29" s="3">
        <v>0</v>
      </c>
      <c r="G29" s="3">
        <v>0</v>
      </c>
      <c r="H29" s="3">
        <v>1480376.53954</v>
      </c>
      <c r="I29" s="3">
        <v>1135137.03336</v>
      </c>
      <c r="J29" s="3">
        <v>2.9981315741E-8</v>
      </c>
      <c r="K29" s="3">
        <v>0</v>
      </c>
      <c r="L29" s="3">
        <v>64.302259520000007</v>
      </c>
      <c r="M29" s="3">
        <v>3894925.9338799999</v>
      </c>
      <c r="N29" s="3">
        <v>473862.30009999999</v>
      </c>
      <c r="O29" s="3">
        <v>5.3538063815000004E-9</v>
      </c>
      <c r="P29" s="3">
        <v>0</v>
      </c>
      <c r="Q29" s="3">
        <v>1.63971727217E-9</v>
      </c>
      <c r="R29" s="3">
        <v>1.9968985185899999E-9</v>
      </c>
      <c r="S29" s="3">
        <v>0</v>
      </c>
      <c r="T29" s="5">
        <f>SUM(B29:S29)</f>
        <v>6989235.8424169086</v>
      </c>
    </row>
    <row r="30" spans="1:20">
      <c r="A30" t="s">
        <v>1</v>
      </c>
      <c r="B30" s="3">
        <v>5.0000000000000001E-101</v>
      </c>
      <c r="C30" s="3">
        <v>5.0000000000000001E-101</v>
      </c>
      <c r="D30" s="3">
        <v>1299.9626599999999</v>
      </c>
      <c r="E30" s="3">
        <v>360.52233660000002</v>
      </c>
      <c r="F30" s="3">
        <v>5.0000000000000001E-101</v>
      </c>
      <c r="G30" s="3">
        <v>5.0000000000000001E-101</v>
      </c>
      <c r="H30" s="3">
        <v>982194.51870000002</v>
      </c>
      <c r="I30" s="3">
        <v>415384.65779999999</v>
      </c>
      <c r="J30" s="3">
        <v>8.2055121850000003E-9</v>
      </c>
      <c r="K30" s="3">
        <v>5.0000000000000001E-101</v>
      </c>
      <c r="L30" s="3">
        <v>2331.609739</v>
      </c>
      <c r="M30" s="3">
        <v>2584190.4410000001</v>
      </c>
      <c r="N30" s="3">
        <v>173402.08590000001</v>
      </c>
      <c r="O30" s="3">
        <v>1.465270033E-9</v>
      </c>
      <c r="P30" s="3">
        <v>5.0000000000000001E-101</v>
      </c>
      <c r="Q30" s="3">
        <v>1.087913294E-9</v>
      </c>
      <c r="R30" s="3">
        <v>7.3073204689999998E-10</v>
      </c>
      <c r="S30" s="3">
        <v>5.0000000000000001E-101</v>
      </c>
      <c r="T30" s="5">
        <f>SUM(B30:S30)</f>
        <v>4159163.7981356112</v>
      </c>
    </row>
    <row r="31" spans="1:20">
      <c r="A31" t="s">
        <v>2</v>
      </c>
      <c r="B31" s="3">
        <v>0</v>
      </c>
      <c r="C31" s="3">
        <v>0</v>
      </c>
      <c r="D31" s="3">
        <v>1.6503471539639101</v>
      </c>
      <c r="E31" s="3">
        <v>0.457695463447649</v>
      </c>
      <c r="F31" s="3">
        <v>0</v>
      </c>
      <c r="G31" s="3">
        <v>0</v>
      </c>
      <c r="H31" s="3">
        <v>1246.9296067759899</v>
      </c>
      <c r="I31" s="3">
        <v>527.34506062344497</v>
      </c>
      <c r="J31" s="3">
        <v>1.0417178966206801E-11</v>
      </c>
      <c r="K31" s="3">
        <v>0</v>
      </c>
      <c r="L31" s="3">
        <v>2.9600584810508699</v>
      </c>
      <c r="M31" s="3">
        <v>3280.7183402120099</v>
      </c>
      <c r="N31" s="3">
        <v>220.139891518399</v>
      </c>
      <c r="O31" s="3">
        <v>1.8602105300569498E-12</v>
      </c>
      <c r="P31" s="3">
        <v>0</v>
      </c>
      <c r="Q31" s="3">
        <v>1.3811432152415499E-12</v>
      </c>
      <c r="R31" s="3">
        <v>9.2768937981561803E-13</v>
      </c>
      <c r="S31" s="3">
        <v>0</v>
      </c>
      <c r="T31" s="5">
        <f t="shared" ref="T31:T35" si="3">SUM(B31:S31)</f>
        <v>5280.2010002283214</v>
      </c>
    </row>
    <row r="32" spans="1:20">
      <c r="A32" t="s">
        <v>12</v>
      </c>
      <c r="B32" s="3" t="s">
        <v>4</v>
      </c>
      <c r="C32" s="3">
        <v>0</v>
      </c>
      <c r="D32" s="3">
        <v>274.355424784695</v>
      </c>
      <c r="E32" s="3">
        <v>0</v>
      </c>
      <c r="F32" s="3">
        <v>0</v>
      </c>
      <c r="G32" s="3">
        <v>0</v>
      </c>
      <c r="H32" s="3">
        <v>76947.637448020498</v>
      </c>
      <c r="I32" s="3">
        <v>188559.287017202</v>
      </c>
      <c r="J32" s="3">
        <v>1779.13888225357</v>
      </c>
      <c r="K32" s="3">
        <v>0</v>
      </c>
      <c r="L32" s="3">
        <v>0</v>
      </c>
      <c r="M32" s="3">
        <v>146375.748608939</v>
      </c>
      <c r="N32" s="3">
        <v>60578.069922535396</v>
      </c>
      <c r="O32" s="3">
        <v>1097.42074736675</v>
      </c>
      <c r="P32" s="3">
        <v>0</v>
      </c>
      <c r="Q32" s="3">
        <v>274.355424784695</v>
      </c>
      <c r="R32" s="3">
        <v>0</v>
      </c>
      <c r="S32" s="3" t="s">
        <v>4</v>
      </c>
      <c r="T32" s="5">
        <f t="shared" si="3"/>
        <v>475886.0134758866</v>
      </c>
    </row>
    <row r="33" spans="1:20">
      <c r="A33" t="s">
        <v>13</v>
      </c>
      <c r="B33" s="3" t="s">
        <v>4</v>
      </c>
      <c r="C33" s="3" t="s">
        <v>4</v>
      </c>
      <c r="D33" s="3" t="s">
        <v>4</v>
      </c>
      <c r="E33" s="3" t="s">
        <v>4</v>
      </c>
      <c r="F33" s="3" t="s">
        <v>4</v>
      </c>
      <c r="G33" s="3" t="s">
        <v>4</v>
      </c>
      <c r="H33" s="3" t="s">
        <v>4</v>
      </c>
      <c r="I33" s="3" t="s">
        <v>4</v>
      </c>
      <c r="J33" s="3" t="s">
        <v>4</v>
      </c>
      <c r="K33" s="3" t="s">
        <v>4</v>
      </c>
      <c r="L33" s="3" t="s">
        <v>4</v>
      </c>
      <c r="M33" s="3" t="s">
        <v>4</v>
      </c>
      <c r="N33" s="3" t="s">
        <v>4</v>
      </c>
      <c r="O33" s="3" t="s">
        <v>4</v>
      </c>
      <c r="P33" s="3" t="s">
        <v>4</v>
      </c>
      <c r="Q33" s="3" t="s">
        <v>4</v>
      </c>
      <c r="R33" s="3" t="s">
        <v>4</v>
      </c>
      <c r="S33" s="3" t="s">
        <v>4</v>
      </c>
      <c r="T33" s="5">
        <f t="shared" si="3"/>
        <v>0</v>
      </c>
    </row>
    <row r="34" spans="1:20">
      <c r="A34" t="s">
        <v>14</v>
      </c>
      <c r="B34" s="3" t="s">
        <v>4</v>
      </c>
      <c r="C34" s="3" t="s">
        <v>4</v>
      </c>
      <c r="D34" s="3" t="s">
        <v>4</v>
      </c>
      <c r="E34" s="3" t="s">
        <v>4</v>
      </c>
      <c r="F34" s="3" t="s">
        <v>4</v>
      </c>
      <c r="G34" s="3" t="s">
        <v>4</v>
      </c>
      <c r="H34" s="3" t="s">
        <v>4</v>
      </c>
      <c r="I34" s="3" t="s">
        <v>4</v>
      </c>
      <c r="J34" s="3" t="s">
        <v>4</v>
      </c>
      <c r="K34" s="3" t="s">
        <v>4</v>
      </c>
      <c r="L34" s="3" t="s">
        <v>4</v>
      </c>
      <c r="M34" s="3" t="s">
        <v>4</v>
      </c>
      <c r="N34" s="3" t="s">
        <v>4</v>
      </c>
      <c r="O34" s="3" t="s">
        <v>4</v>
      </c>
      <c r="P34" s="3" t="s">
        <v>4</v>
      </c>
      <c r="Q34" s="3" t="s">
        <v>4</v>
      </c>
      <c r="R34" s="3" t="s">
        <v>4</v>
      </c>
      <c r="S34" s="3" t="s">
        <v>4</v>
      </c>
      <c r="T34" s="5">
        <f t="shared" si="3"/>
        <v>0</v>
      </c>
    </row>
    <row r="35" spans="1:20">
      <c r="A35" t="s">
        <v>6</v>
      </c>
      <c r="B35" s="3">
        <v>2.5268590727011601E-102</v>
      </c>
      <c r="C35" s="3">
        <v>2.5268590727011601E-102</v>
      </c>
      <c r="D35" s="3">
        <v>259.17612066071302</v>
      </c>
      <c r="E35" s="3">
        <v>84.814389601785507</v>
      </c>
      <c r="F35" s="3">
        <v>2.5268590727011601E-102</v>
      </c>
      <c r="G35" s="3">
        <v>2.5268590727011601E-102</v>
      </c>
      <c r="H35" s="3">
        <v>128403.133437668</v>
      </c>
      <c r="I35" s="3">
        <v>87914.901490399003</v>
      </c>
      <c r="J35" s="3">
        <v>89.912664526286804</v>
      </c>
      <c r="K35" s="3">
        <v>2.5268590727011601E-102</v>
      </c>
      <c r="L35" s="3">
        <v>121.23223242964799</v>
      </c>
      <c r="M35" s="3">
        <v>334999.49592502101</v>
      </c>
      <c r="N35" s="3">
        <v>35783.487885461502</v>
      </c>
      <c r="O35" s="3">
        <v>55.460551441428102</v>
      </c>
      <c r="P35" s="3">
        <v>2.5268590727011601E-102</v>
      </c>
      <c r="Q35" s="3">
        <v>13.865149885377701</v>
      </c>
      <c r="R35" s="3">
        <v>1.3789364363422899E-10</v>
      </c>
      <c r="S35" s="3">
        <v>2.5268590727011601E-102</v>
      </c>
      <c r="T35" s="5">
        <f t="shared" si="3"/>
        <v>587725.47984709498</v>
      </c>
    </row>
    <row r="36" spans="1:20">
      <c r="A36" s="1" t="s">
        <v>7</v>
      </c>
      <c r="B36" s="4">
        <v>5.25268590727012E-101</v>
      </c>
      <c r="C36" s="4">
        <v>5.25268590727012E-101</v>
      </c>
      <c r="D36" s="4">
        <v>5387.60064303937</v>
      </c>
      <c r="E36" s="4">
        <v>1763.0716085752299</v>
      </c>
      <c r="F36" s="4">
        <v>5.25268590727012E-101</v>
      </c>
      <c r="G36" s="4">
        <v>5.25268590727012E-101</v>
      </c>
      <c r="H36" s="4">
        <v>2669168.75873246</v>
      </c>
      <c r="I36" s="4">
        <v>1827523.2247282199</v>
      </c>
      <c r="J36" s="4">
        <v>1869.0515468180499</v>
      </c>
      <c r="K36" s="4">
        <v>5.25268590727012E-101</v>
      </c>
      <c r="L36" s="4">
        <v>2520.1042894307002</v>
      </c>
      <c r="M36" s="4">
        <v>6963772.3377541704</v>
      </c>
      <c r="N36" s="4">
        <v>743846.08369951497</v>
      </c>
      <c r="O36" s="4">
        <v>1152.881298815</v>
      </c>
      <c r="P36" s="4">
        <v>5.25268590727012E-101</v>
      </c>
      <c r="Q36" s="4">
        <v>288.220574672802</v>
      </c>
      <c r="R36" s="4">
        <v>2.8664518985040401E-9</v>
      </c>
      <c r="S36" s="4">
        <v>5.25268590727012E-101</v>
      </c>
      <c r="T36" s="5">
        <f>SUM(B36:S36)</f>
        <v>12217291.334875721</v>
      </c>
    </row>
    <row r="38" spans="1:20" ht="16" thickBot="1">
      <c r="A38" s="2" t="s">
        <v>15</v>
      </c>
      <c r="B38" s="2">
        <v>0.1</v>
      </c>
      <c r="C38" s="2">
        <v>0.2</v>
      </c>
      <c r="D38" s="2">
        <v>0.3</v>
      </c>
      <c r="E38" s="2">
        <v>0.4</v>
      </c>
      <c r="F38" s="2">
        <v>0.5</v>
      </c>
      <c r="G38" s="2">
        <v>1.1000000000000001</v>
      </c>
      <c r="H38" s="2">
        <v>1.2</v>
      </c>
      <c r="I38" s="2">
        <v>1.3</v>
      </c>
      <c r="J38" s="2">
        <v>1.4</v>
      </c>
      <c r="K38" s="2">
        <v>1.5</v>
      </c>
      <c r="L38" s="2">
        <v>2.1</v>
      </c>
      <c r="M38" s="2">
        <v>2.2000000000000002</v>
      </c>
      <c r="N38" s="2">
        <v>2.2999999999999998</v>
      </c>
      <c r="O38" s="2">
        <v>2.4</v>
      </c>
      <c r="P38" s="2">
        <v>3.1</v>
      </c>
      <c r="Q38" s="2">
        <v>3.2</v>
      </c>
      <c r="R38" s="2">
        <v>3.3</v>
      </c>
      <c r="S38" s="2">
        <v>3.4</v>
      </c>
    </row>
    <row r="39" spans="1:20" ht="16" thickTop="1">
      <c r="A39" t="s">
        <v>0</v>
      </c>
      <c r="B39" s="3">
        <v>0</v>
      </c>
      <c r="C39" s="3">
        <v>0</v>
      </c>
      <c r="D39" s="3">
        <v>1.704102083214E-9</v>
      </c>
      <c r="E39" s="3">
        <v>1.8279980513349999E-9</v>
      </c>
      <c r="F39" s="3">
        <v>0</v>
      </c>
      <c r="G39" s="3">
        <v>0</v>
      </c>
      <c r="H39" s="3">
        <v>240743.54126560001</v>
      </c>
      <c r="I39" s="3">
        <v>638382.82607700001</v>
      </c>
      <c r="J39" s="3">
        <v>1.8279980513349999E-9</v>
      </c>
      <c r="K39" s="3">
        <v>0</v>
      </c>
      <c r="L39" s="3">
        <v>6.17312745502E-11</v>
      </c>
      <c r="M39" s="3">
        <v>215901.80469059999</v>
      </c>
      <c r="N39" s="3">
        <v>72356.855253400005</v>
      </c>
      <c r="O39" s="3">
        <v>1.8279980513349999E-9</v>
      </c>
      <c r="P39" s="3">
        <v>0</v>
      </c>
      <c r="Q39" s="3">
        <v>1.397414272369E-9</v>
      </c>
      <c r="R39" s="3">
        <v>1.704102083214E-9</v>
      </c>
      <c r="S39" s="3">
        <v>0</v>
      </c>
      <c r="T39" s="5">
        <f>SUM(B39:S39)</f>
        <v>1167385.0272866103</v>
      </c>
    </row>
    <row r="40" spans="1:20">
      <c r="A40" t="s">
        <v>1</v>
      </c>
      <c r="B40" s="3">
        <v>5.0000000000000001E-101</v>
      </c>
      <c r="C40" s="3">
        <v>5.0000000000000001E-101</v>
      </c>
      <c r="D40" s="3">
        <v>1.023528483E-9</v>
      </c>
      <c r="E40" s="3">
        <v>8.9963251460000002E-10</v>
      </c>
      <c r="F40" s="3">
        <v>5.0000000000000001E-101</v>
      </c>
      <c r="G40" s="3">
        <v>5.0000000000000001E-101</v>
      </c>
      <c r="H40" s="3">
        <v>229166.81709999999</v>
      </c>
      <c r="I40" s="3">
        <v>383429.4975</v>
      </c>
      <c r="J40" s="3">
        <v>8.9963251460000002E-10</v>
      </c>
      <c r="K40" s="3">
        <v>5.0000000000000001E-101</v>
      </c>
      <c r="L40" s="3">
        <v>2.6658992910000002E-9</v>
      </c>
      <c r="M40" s="3">
        <v>205519.6544</v>
      </c>
      <c r="N40" s="3">
        <v>43459.428290000003</v>
      </c>
      <c r="O40" s="3">
        <v>8.9963251460000002E-10</v>
      </c>
      <c r="P40" s="3">
        <v>5.0000000000000001E-101</v>
      </c>
      <c r="Q40" s="3">
        <v>1.330216293E-9</v>
      </c>
      <c r="R40" s="3">
        <v>1.023528483E-9</v>
      </c>
      <c r="S40" s="3">
        <v>5.0000000000000001E-101</v>
      </c>
      <c r="T40" s="5">
        <f>SUM(B40:S40)</f>
        <v>861575.39729000872</v>
      </c>
    </row>
    <row r="41" spans="1:20">
      <c r="A41" t="s">
        <v>2</v>
      </c>
      <c r="B41" s="3">
        <v>0</v>
      </c>
      <c r="C41" s="3">
        <v>0</v>
      </c>
      <c r="D41" s="3">
        <v>2.0385940881929799E-13</v>
      </c>
      <c r="E41" s="3">
        <v>1.7918265655682301E-13</v>
      </c>
      <c r="F41" s="3">
        <v>0</v>
      </c>
      <c r="G41" s="3">
        <v>0</v>
      </c>
      <c r="H41" s="3">
        <v>45.643880600819202</v>
      </c>
      <c r="I41" s="3">
        <v>76.368867117603699</v>
      </c>
      <c r="J41" s="3">
        <v>1.7918265655682301E-13</v>
      </c>
      <c r="K41" s="3">
        <v>0</v>
      </c>
      <c r="L41" s="3">
        <v>5.3097560324913496E-13</v>
      </c>
      <c r="M41" s="3">
        <v>40.934000325836102</v>
      </c>
      <c r="N41" s="3">
        <v>8.6559519437755306</v>
      </c>
      <c r="O41" s="3">
        <v>1.7918265655682301E-13</v>
      </c>
      <c r="P41" s="3">
        <v>0</v>
      </c>
      <c r="Q41" s="3">
        <v>2.6494339111500199E-13</v>
      </c>
      <c r="R41" s="3">
        <v>2.0385940881929799E-13</v>
      </c>
      <c r="S41" s="3">
        <v>0</v>
      </c>
      <c r="T41" s="5">
        <f t="shared" ref="T41:T45" si="4">SUM(B41:S41)</f>
        <v>171.60269998803625</v>
      </c>
    </row>
    <row r="42" spans="1:20">
      <c r="A42" t="s">
        <v>12</v>
      </c>
      <c r="B42" s="3" t="s">
        <v>4</v>
      </c>
      <c r="C42" s="3">
        <v>0</v>
      </c>
      <c r="D42" s="3">
        <v>140.62438858311</v>
      </c>
      <c r="E42" s="3">
        <v>0</v>
      </c>
      <c r="F42" s="3">
        <v>0</v>
      </c>
      <c r="G42" s="3">
        <v>0</v>
      </c>
      <c r="H42" s="3">
        <v>39440.4975864226</v>
      </c>
      <c r="I42" s="3">
        <v>96648.478772636197</v>
      </c>
      <c r="J42" s="3">
        <v>911.92043210986799</v>
      </c>
      <c r="K42" s="3">
        <v>0</v>
      </c>
      <c r="L42" s="3">
        <v>0</v>
      </c>
      <c r="M42" s="3">
        <v>75026.765618651902</v>
      </c>
      <c r="N42" s="3">
        <v>31050.065990445299</v>
      </c>
      <c r="O42" s="3">
        <v>562.497066489492</v>
      </c>
      <c r="P42" s="3">
        <v>0</v>
      </c>
      <c r="Q42" s="3">
        <v>140.62438858311</v>
      </c>
      <c r="R42" s="3">
        <v>0</v>
      </c>
      <c r="S42" s="3" t="s">
        <v>4</v>
      </c>
      <c r="T42" s="5">
        <f t="shared" si="4"/>
        <v>243921.47424392158</v>
      </c>
    </row>
    <row r="43" spans="1:20">
      <c r="A43" t="s">
        <v>13</v>
      </c>
      <c r="B43" s="3" t="s">
        <v>4</v>
      </c>
      <c r="C43" s="3" t="s">
        <v>4</v>
      </c>
      <c r="D43" s="3" t="s">
        <v>4</v>
      </c>
      <c r="E43" s="3" t="s">
        <v>4</v>
      </c>
      <c r="F43" s="3" t="s">
        <v>4</v>
      </c>
      <c r="G43" s="3" t="s">
        <v>4</v>
      </c>
      <c r="H43" s="3" t="s">
        <v>4</v>
      </c>
      <c r="I43" s="3" t="s">
        <v>4</v>
      </c>
      <c r="J43" s="3" t="s">
        <v>4</v>
      </c>
      <c r="K43" s="3" t="s">
        <v>4</v>
      </c>
      <c r="L43" s="3" t="s">
        <v>4</v>
      </c>
      <c r="M43" s="3" t="s">
        <v>4</v>
      </c>
      <c r="N43" s="3" t="s">
        <v>4</v>
      </c>
      <c r="O43" s="3" t="s">
        <v>4</v>
      </c>
      <c r="P43" s="3" t="s">
        <v>4</v>
      </c>
      <c r="Q43" s="3" t="s">
        <v>4</v>
      </c>
      <c r="R43" s="3" t="s">
        <v>4</v>
      </c>
      <c r="S43" s="3" t="s">
        <v>4</v>
      </c>
      <c r="T43" s="5">
        <f t="shared" si="4"/>
        <v>0</v>
      </c>
    </row>
    <row r="44" spans="1:20">
      <c r="A44" t="s">
        <v>14</v>
      </c>
      <c r="B44" s="3" t="s">
        <v>4</v>
      </c>
      <c r="C44" s="3" t="s">
        <v>4</v>
      </c>
      <c r="D44" s="3" t="s">
        <v>4</v>
      </c>
      <c r="E44" s="3" t="s">
        <v>4</v>
      </c>
      <c r="F44" s="3" t="s">
        <v>4</v>
      </c>
      <c r="G44" s="3" t="s">
        <v>4</v>
      </c>
      <c r="H44" s="3" t="s">
        <v>4</v>
      </c>
      <c r="I44" s="3" t="s">
        <v>4</v>
      </c>
      <c r="J44" s="3" t="s">
        <v>4</v>
      </c>
      <c r="K44" s="3" t="s">
        <v>4</v>
      </c>
      <c r="L44" s="3" t="s">
        <v>4</v>
      </c>
      <c r="M44" s="3" t="s">
        <v>4</v>
      </c>
      <c r="N44" s="3" t="s">
        <v>4</v>
      </c>
      <c r="O44" s="3" t="s">
        <v>4</v>
      </c>
      <c r="P44" s="3" t="s">
        <v>4</v>
      </c>
      <c r="Q44" s="3" t="s">
        <v>4</v>
      </c>
      <c r="R44" s="3" t="s">
        <v>4</v>
      </c>
      <c r="S44" s="3" t="s">
        <v>4</v>
      </c>
      <c r="T44" s="5">
        <f t="shared" si="4"/>
        <v>0</v>
      </c>
    </row>
    <row r="45" spans="1:20">
      <c r="A45" t="s">
        <v>6</v>
      </c>
      <c r="B45" s="3">
        <v>2.3528590607493599E-102</v>
      </c>
      <c r="C45" s="3">
        <v>2.3528590607493599E-102</v>
      </c>
      <c r="D45" s="3">
        <v>6.6173873369305598</v>
      </c>
      <c r="E45" s="3">
        <v>1.2836303765948199E-10</v>
      </c>
      <c r="F45" s="3">
        <v>2.3528590607493599E-102</v>
      </c>
      <c r="G45" s="3">
        <v>2.3528590607493599E-102</v>
      </c>
      <c r="H45" s="3">
        <v>23970.763402903998</v>
      </c>
      <c r="I45" s="3">
        <v>52635.206361646</v>
      </c>
      <c r="J45" s="3">
        <v>42.9124050275719</v>
      </c>
      <c r="K45" s="3">
        <v>2.3528590607493599E-102</v>
      </c>
      <c r="L45" s="3">
        <v>1.28379592025817E-10</v>
      </c>
      <c r="M45" s="3">
        <v>23363.380312673198</v>
      </c>
      <c r="N45" s="3">
        <v>6911.5237490970203</v>
      </c>
      <c r="O45" s="3">
        <v>26.469526390823098</v>
      </c>
      <c r="P45" s="3">
        <v>2.3528590607493599E-102</v>
      </c>
      <c r="Q45" s="3">
        <v>6.6173873369305598</v>
      </c>
      <c r="R45" s="3">
        <v>1.28364198891014E-10</v>
      </c>
      <c r="S45" s="3">
        <v>2.3528590607493599E-102</v>
      </c>
      <c r="T45" s="5">
        <f t="shared" si="4"/>
        <v>106963.49053241285</v>
      </c>
    </row>
    <row r="46" spans="1:20">
      <c r="A46" s="1" t="s">
        <v>7</v>
      </c>
      <c r="B46" s="4">
        <v>5.2352859060749401E-101</v>
      </c>
      <c r="C46" s="4">
        <v>5.2352859060749401E-101</v>
      </c>
      <c r="D46" s="4">
        <v>147.241775922768</v>
      </c>
      <c r="E46" s="4">
        <v>2.8561727862510399E-9</v>
      </c>
      <c r="F46" s="4">
        <v>5.2352859060749401E-101</v>
      </c>
      <c r="G46" s="4">
        <v>5.2352859060749401E-101</v>
      </c>
      <c r="H46" s="4">
        <v>533367.26323552697</v>
      </c>
      <c r="I46" s="4">
        <v>1171172.3775784001</v>
      </c>
      <c r="J46" s="4">
        <v>954.83283714016795</v>
      </c>
      <c r="K46" s="4">
        <v>5.2352859060749401E-101</v>
      </c>
      <c r="L46" s="4">
        <v>2.8565411331792699E-9</v>
      </c>
      <c r="M46" s="4">
        <v>519852.53902225097</v>
      </c>
      <c r="N46" s="4">
        <v>153786.52923488599</v>
      </c>
      <c r="O46" s="4">
        <v>588.96659288304295</v>
      </c>
      <c r="P46" s="4">
        <v>5.2352859060749401E-101</v>
      </c>
      <c r="Q46" s="4">
        <v>147.241775922768</v>
      </c>
      <c r="R46" s="4">
        <v>2.8561986245138301E-9</v>
      </c>
      <c r="S46" s="4">
        <v>5.2352859060749401E-101</v>
      </c>
      <c r="T46" s="5">
        <f>SUM(B46:S46)</f>
        <v>2380016.9920529416</v>
      </c>
    </row>
    <row r="47" spans="1:20">
      <c r="I47" s="5"/>
    </row>
    <row r="48" spans="1:20" ht="16" thickBot="1">
      <c r="A48" s="2" t="s">
        <v>16</v>
      </c>
      <c r="B48" s="2">
        <v>0.1</v>
      </c>
      <c r="C48" s="2">
        <v>0.2</v>
      </c>
      <c r="D48" s="2">
        <v>0.3</v>
      </c>
      <c r="E48" s="2">
        <v>0.4</v>
      </c>
      <c r="F48" s="2">
        <v>0.5</v>
      </c>
      <c r="G48" s="2">
        <v>1.1000000000000001</v>
      </c>
      <c r="H48" s="2">
        <v>1.2</v>
      </c>
      <c r="I48" s="2">
        <v>1.3</v>
      </c>
      <c r="J48" s="2">
        <v>1.4</v>
      </c>
      <c r="K48" s="2">
        <v>1.5</v>
      </c>
      <c r="L48" s="2">
        <v>2.1</v>
      </c>
      <c r="M48" s="2">
        <v>2.2000000000000002</v>
      </c>
      <c r="N48" s="2">
        <v>2.2999999999999998</v>
      </c>
      <c r="O48" s="2">
        <v>2.4</v>
      </c>
      <c r="P48" s="2">
        <v>3.1</v>
      </c>
      <c r="Q48" s="2">
        <v>3.2</v>
      </c>
      <c r="R48" s="2">
        <v>3.3</v>
      </c>
      <c r="S48" s="2">
        <v>3.4</v>
      </c>
    </row>
    <row r="49" spans="1:20" ht="16" thickTop="1">
      <c r="A49" t="s">
        <v>0</v>
      </c>
      <c r="B49" s="3">
        <v>0</v>
      </c>
      <c r="C49" s="3">
        <v>0</v>
      </c>
      <c r="D49" s="3">
        <v>2.0471234934000001E-9</v>
      </c>
      <c r="E49" s="3">
        <v>2.1785851451299999E-9</v>
      </c>
      <c r="F49" s="3">
        <v>0</v>
      </c>
      <c r="G49" s="3">
        <v>153.2063613146</v>
      </c>
      <c r="H49" s="3">
        <v>332133.09167699999</v>
      </c>
      <c r="I49" s="3">
        <v>1055370.0318489999</v>
      </c>
      <c r="J49" s="3">
        <v>24799.3401978</v>
      </c>
      <c r="K49" s="3">
        <v>0</v>
      </c>
      <c r="L49" s="3">
        <v>370.06436391800003</v>
      </c>
      <c r="M49" s="3">
        <v>358033.98710700002</v>
      </c>
      <c r="N49" s="3">
        <v>343107.516841</v>
      </c>
      <c r="O49" s="3">
        <v>2919.4578511</v>
      </c>
      <c r="P49" s="3">
        <v>0</v>
      </c>
      <c r="Q49" s="3">
        <v>1.7107765869400001E-9</v>
      </c>
      <c r="R49" s="3">
        <v>1825.7825050700001</v>
      </c>
      <c r="S49" s="3">
        <v>0</v>
      </c>
      <c r="T49" s="5">
        <f>SUM(B49:S49)</f>
        <v>2118712.4787532082</v>
      </c>
    </row>
    <row r="50" spans="1:20">
      <c r="A50" t="s">
        <v>1</v>
      </c>
      <c r="B50" s="3">
        <v>5.0000000000000001E-101</v>
      </c>
      <c r="C50" s="3">
        <v>5.0000000000000001E-101</v>
      </c>
      <c r="D50" s="3">
        <v>6.8050707299999997E-10</v>
      </c>
      <c r="E50" s="3">
        <v>5.4904542119999996E-10</v>
      </c>
      <c r="F50" s="3">
        <v>5.0000000000000001E-101</v>
      </c>
      <c r="G50" s="3">
        <v>4998.0647049999998</v>
      </c>
      <c r="H50" s="3">
        <v>197413.77</v>
      </c>
      <c r="I50" s="3">
        <v>350827.28220000002</v>
      </c>
      <c r="J50" s="3">
        <v>6249.9114250000002</v>
      </c>
      <c r="K50" s="3">
        <v>5.0000000000000001E-101</v>
      </c>
      <c r="L50" s="3">
        <v>12072.642540000001</v>
      </c>
      <c r="M50" s="3">
        <v>212808.78349999999</v>
      </c>
      <c r="N50" s="3">
        <v>114056.18309999999</v>
      </c>
      <c r="O50" s="3">
        <v>735.75961419999999</v>
      </c>
      <c r="P50" s="3">
        <v>5.0000000000000001E-101</v>
      </c>
      <c r="Q50" s="3">
        <v>1.0168539790000001E-9</v>
      </c>
      <c r="R50" s="3">
        <v>606.92865529999995</v>
      </c>
      <c r="S50" s="3">
        <v>5.0000000000000001E-101</v>
      </c>
      <c r="T50" s="5">
        <f>SUM(B50:S50)</f>
        <v>899769.32573950244</v>
      </c>
    </row>
    <row r="51" spans="1:20">
      <c r="A51" t="s">
        <v>2</v>
      </c>
      <c r="B51" s="3">
        <v>0</v>
      </c>
      <c r="C51" s="3">
        <v>0</v>
      </c>
      <c r="D51" s="3">
        <v>4.1043152832939901E-13</v>
      </c>
      <c r="E51" s="3">
        <v>3.3114358435012298E-13</v>
      </c>
      <c r="F51" s="3">
        <v>0</v>
      </c>
      <c r="G51" s="3">
        <v>3.0144629158594598</v>
      </c>
      <c r="H51" s="3">
        <v>119.065383049948</v>
      </c>
      <c r="I51" s="3">
        <v>211.59306539951899</v>
      </c>
      <c r="J51" s="3">
        <v>3.7694842563255202</v>
      </c>
      <c r="K51" s="3">
        <v>0</v>
      </c>
      <c r="L51" s="3">
        <v>7.2813249530510298</v>
      </c>
      <c r="M51" s="3">
        <v>128.35051639100999</v>
      </c>
      <c r="N51" s="3">
        <v>68.7902527787369</v>
      </c>
      <c r="O51" s="3">
        <v>0.443755774086943</v>
      </c>
      <c r="P51" s="3">
        <v>0</v>
      </c>
      <c r="Q51" s="3">
        <v>6.1329110167518699E-13</v>
      </c>
      <c r="R51" s="3">
        <v>0.36605446947956</v>
      </c>
      <c r="S51" s="3">
        <v>0</v>
      </c>
      <c r="T51" s="5">
        <f t="shared" ref="T51:T55" si="5">SUM(B51:S51)</f>
        <v>542.67429998801776</v>
      </c>
    </row>
    <row r="52" spans="1:20">
      <c r="A52" t="s">
        <v>12</v>
      </c>
      <c r="B52" s="3" t="s">
        <v>4</v>
      </c>
      <c r="C52" s="3">
        <v>0</v>
      </c>
      <c r="D52" s="3">
        <v>23.437398097185</v>
      </c>
      <c r="E52" s="3">
        <v>0</v>
      </c>
      <c r="F52" s="3">
        <v>0</v>
      </c>
      <c r="G52" s="3">
        <v>0</v>
      </c>
      <c r="H52" s="3">
        <v>6573.4162644037597</v>
      </c>
      <c r="I52" s="3">
        <v>16108.0797954394</v>
      </c>
      <c r="J52" s="3">
        <v>151.98673868497801</v>
      </c>
      <c r="K52" s="3">
        <v>0</v>
      </c>
      <c r="L52" s="3">
        <v>0</v>
      </c>
      <c r="M52" s="3">
        <v>12504.460936441999</v>
      </c>
      <c r="N52" s="3">
        <v>5175.0109984075398</v>
      </c>
      <c r="O52" s="3">
        <v>93.749511081582</v>
      </c>
      <c r="P52" s="3">
        <v>0</v>
      </c>
      <c r="Q52" s="3">
        <v>23.437398097185</v>
      </c>
      <c r="R52" s="3">
        <v>0</v>
      </c>
      <c r="S52" s="3" t="s">
        <v>4</v>
      </c>
      <c r="T52" s="5">
        <f t="shared" si="5"/>
        <v>40653.579040653625</v>
      </c>
    </row>
    <row r="53" spans="1:20">
      <c r="A53" t="s">
        <v>13</v>
      </c>
      <c r="B53" s="3" t="s">
        <v>4</v>
      </c>
      <c r="C53" s="3" t="s">
        <v>4</v>
      </c>
      <c r="D53" s="3" t="s">
        <v>4</v>
      </c>
      <c r="E53" s="3" t="s">
        <v>4</v>
      </c>
      <c r="F53" s="3" t="s">
        <v>4</v>
      </c>
      <c r="G53" s="3" t="s">
        <v>4</v>
      </c>
      <c r="H53" s="3" t="s">
        <v>4</v>
      </c>
      <c r="I53" s="3" t="s">
        <v>4</v>
      </c>
      <c r="J53" s="3" t="s">
        <v>4</v>
      </c>
      <c r="K53" s="3" t="s">
        <v>4</v>
      </c>
      <c r="L53" s="3" t="s">
        <v>4</v>
      </c>
      <c r="M53" s="3" t="s">
        <v>4</v>
      </c>
      <c r="N53" s="3" t="s">
        <v>4</v>
      </c>
      <c r="O53" s="3" t="s">
        <v>4</v>
      </c>
      <c r="P53" s="3" t="s">
        <v>4</v>
      </c>
      <c r="Q53" s="3" t="s">
        <v>4</v>
      </c>
      <c r="R53" s="3" t="s">
        <v>4</v>
      </c>
      <c r="S53" s="3" t="s">
        <v>4</v>
      </c>
      <c r="T53" s="5">
        <f t="shared" si="5"/>
        <v>0</v>
      </c>
    </row>
    <row r="54" spans="1:20">
      <c r="A54" t="s">
        <v>14</v>
      </c>
      <c r="B54" s="3" t="s">
        <v>4</v>
      </c>
      <c r="C54" s="3" t="s">
        <v>4</v>
      </c>
      <c r="D54" s="3" t="s">
        <v>4</v>
      </c>
      <c r="E54" s="3" t="s">
        <v>4</v>
      </c>
      <c r="F54" s="3" t="s">
        <v>4</v>
      </c>
      <c r="G54" s="3" t="s">
        <v>4</v>
      </c>
      <c r="H54" s="3" t="s">
        <v>4</v>
      </c>
      <c r="I54" s="3" t="s">
        <v>4</v>
      </c>
      <c r="J54" s="3" t="s">
        <v>4</v>
      </c>
      <c r="K54" s="3" t="s">
        <v>4</v>
      </c>
      <c r="L54" s="3" t="s">
        <v>4</v>
      </c>
      <c r="M54" s="3" t="s">
        <v>4</v>
      </c>
      <c r="N54" s="3" t="s">
        <v>4</v>
      </c>
      <c r="O54" s="3" t="s">
        <v>4</v>
      </c>
      <c r="P54" s="3" t="s">
        <v>4</v>
      </c>
      <c r="Q54" s="3" t="s">
        <v>4</v>
      </c>
      <c r="R54" s="3" t="s">
        <v>4</v>
      </c>
      <c r="S54" s="3" t="s">
        <v>4</v>
      </c>
      <c r="T54" s="5">
        <f t="shared" si="5"/>
        <v>0</v>
      </c>
    </row>
    <row r="55" spans="1:20">
      <c r="A55" t="s">
        <v>6</v>
      </c>
      <c r="B55" s="3">
        <v>2.6004279493392198E-102</v>
      </c>
      <c r="C55" s="3">
        <v>2.6004279493392198E-102</v>
      </c>
      <c r="D55" s="3">
        <v>1.2189453015760801</v>
      </c>
      <c r="E55" s="3">
        <v>1.4187735750377E-10</v>
      </c>
      <c r="F55" s="3">
        <v>2.6004279493392198E-102</v>
      </c>
      <c r="G55" s="3">
        <v>268.06696298171198</v>
      </c>
      <c r="H55" s="3">
        <v>27889.035518324399</v>
      </c>
      <c r="I55" s="3">
        <v>73983.058623403296</v>
      </c>
      <c r="J55" s="3">
        <v>1622.9274912283099</v>
      </c>
      <c r="K55" s="3">
        <v>2.6004279493392198E-102</v>
      </c>
      <c r="L55" s="3">
        <v>647.50594718601201</v>
      </c>
      <c r="M55" s="3">
        <v>30345.724226907201</v>
      </c>
      <c r="N55" s="3">
        <v>24049.147801685402</v>
      </c>
      <c r="O55" s="3">
        <v>195.001449229001</v>
      </c>
      <c r="P55" s="3">
        <v>2.6004279493392198E-102</v>
      </c>
      <c r="Q55" s="3">
        <v>1.21894530157609</v>
      </c>
      <c r="R55" s="3">
        <v>126.54083984738</v>
      </c>
      <c r="S55" s="3">
        <v>2.6004279493392198E-102</v>
      </c>
      <c r="T55" s="5">
        <f t="shared" si="5"/>
        <v>159129.446751396</v>
      </c>
    </row>
    <row r="56" spans="1:20">
      <c r="A56" s="1" t="s">
        <v>7</v>
      </c>
      <c r="B56" s="4">
        <v>5.26004279493392E-101</v>
      </c>
      <c r="C56" s="4">
        <v>5.26004279493392E-101</v>
      </c>
      <c r="D56" s="4">
        <v>24.656343401489099</v>
      </c>
      <c r="E56" s="4">
        <v>2.8698390674181202E-9</v>
      </c>
      <c r="F56" s="4">
        <v>5.26004279493392E-101</v>
      </c>
      <c r="G56" s="4">
        <v>5422.3524922121696</v>
      </c>
      <c r="H56" s="4">
        <v>564128.37884277804</v>
      </c>
      <c r="I56" s="4">
        <v>1496500.0455332401</v>
      </c>
      <c r="J56" s="4">
        <v>32827.935336969596</v>
      </c>
      <c r="K56" s="4">
        <v>5.26004279493392E-101</v>
      </c>
      <c r="L56" s="4">
        <v>13097.4941760571</v>
      </c>
      <c r="M56" s="4">
        <v>613821.30628674</v>
      </c>
      <c r="N56" s="4">
        <v>486456.64899387199</v>
      </c>
      <c r="O56" s="4">
        <v>3944.41218138467</v>
      </c>
      <c r="P56" s="4">
        <v>5.26004279493392E-101</v>
      </c>
      <c r="Q56" s="4">
        <v>24.656343401489298</v>
      </c>
      <c r="R56" s="4">
        <v>2559.61805468686</v>
      </c>
      <c r="S56" s="4">
        <v>5.26004279493392E-101</v>
      </c>
      <c r="T56" s="5">
        <f>SUM(B56:S56)</f>
        <v>3218807.5045847469</v>
      </c>
    </row>
    <row r="58" spans="1:20" ht="16" thickBot="1">
      <c r="A58" s="2" t="s">
        <v>17</v>
      </c>
      <c r="B58" s="2">
        <v>0.1</v>
      </c>
      <c r="C58" s="2">
        <v>0.2</v>
      </c>
      <c r="D58" s="2">
        <v>0.3</v>
      </c>
      <c r="E58" s="2">
        <v>0.4</v>
      </c>
      <c r="F58" s="2">
        <v>0.5</v>
      </c>
      <c r="G58" s="2">
        <v>1.1000000000000001</v>
      </c>
      <c r="H58" s="2">
        <v>1.2</v>
      </c>
      <c r="I58" s="2">
        <v>1.3</v>
      </c>
      <c r="J58" s="2">
        <v>1.4</v>
      </c>
      <c r="K58" s="2">
        <v>1.5</v>
      </c>
      <c r="L58" s="2">
        <v>2.1</v>
      </c>
      <c r="M58" s="2">
        <v>2.2000000000000002</v>
      </c>
      <c r="N58" s="2">
        <v>2.2999999999999998</v>
      </c>
      <c r="O58" s="2">
        <v>2.4</v>
      </c>
      <c r="P58" s="2">
        <v>3.1</v>
      </c>
      <c r="Q58" s="2">
        <v>3.2</v>
      </c>
      <c r="R58" s="2">
        <v>3.3</v>
      </c>
      <c r="S58" s="2">
        <v>3.4</v>
      </c>
    </row>
    <row r="59" spans="1:20" ht="16" thickTop="1">
      <c r="A59" t="s">
        <v>0</v>
      </c>
      <c r="B59" s="3">
        <v>0</v>
      </c>
      <c r="C59" s="3">
        <v>0</v>
      </c>
      <c r="D59" s="3">
        <v>832.99174455000002</v>
      </c>
      <c r="E59" s="3">
        <v>2.5344217058999999E-9</v>
      </c>
      <c r="F59" s="3">
        <v>0</v>
      </c>
      <c r="G59" s="3">
        <v>197.917342187</v>
      </c>
      <c r="H59" s="3">
        <v>443313.49138999998</v>
      </c>
      <c r="I59" s="3">
        <v>351963.69991999998</v>
      </c>
      <c r="J59" s="3">
        <v>1534.4088756000001</v>
      </c>
      <c r="K59" s="3">
        <v>0</v>
      </c>
      <c r="L59" s="3">
        <v>2102.03315398</v>
      </c>
      <c r="M59" s="3">
        <v>2380521.969</v>
      </c>
      <c r="N59" s="3">
        <v>1135518.5040500001</v>
      </c>
      <c r="O59" s="3">
        <v>5405.2905444999997</v>
      </c>
      <c r="P59" s="3">
        <v>78.465735014000003</v>
      </c>
      <c r="Q59" s="3">
        <v>21189.033733</v>
      </c>
      <c r="R59" s="3">
        <v>10563.618107800001</v>
      </c>
      <c r="S59" s="3">
        <v>0</v>
      </c>
      <c r="T59" s="5">
        <f>SUM(B59:S59)</f>
        <v>4353221.4235966336</v>
      </c>
    </row>
    <row r="60" spans="1:20">
      <c r="A60" t="s">
        <v>1</v>
      </c>
      <c r="B60" s="3">
        <v>5.0000000000000001E-101</v>
      </c>
      <c r="C60" s="3">
        <v>5.0000000000000001E-101</v>
      </c>
      <c r="D60" s="3">
        <v>115.1089618</v>
      </c>
      <c r="E60" s="3">
        <v>1.9320885979999999E-10</v>
      </c>
      <c r="F60" s="3">
        <v>5.0000000000000001E-101</v>
      </c>
      <c r="G60" s="3">
        <v>5021.6665990000001</v>
      </c>
      <c r="H60" s="3">
        <v>150851.41080000001</v>
      </c>
      <c r="I60" s="3">
        <v>48636.947930000002</v>
      </c>
      <c r="J60" s="3">
        <v>116.9739782</v>
      </c>
      <c r="K60" s="3">
        <v>5.0000000000000001E-101</v>
      </c>
      <c r="L60" s="3">
        <v>53333.930030000003</v>
      </c>
      <c r="M60" s="3">
        <v>810047.75300000003</v>
      </c>
      <c r="N60" s="3">
        <v>156914.34760000001</v>
      </c>
      <c r="O60" s="3">
        <v>412.0663978</v>
      </c>
      <c r="P60" s="3">
        <v>1990.875364</v>
      </c>
      <c r="Q60" s="3">
        <v>7210.2376629999999</v>
      </c>
      <c r="R60" s="3">
        <v>1459.7589009999999</v>
      </c>
      <c r="S60" s="3">
        <v>5.0000000000000001E-101</v>
      </c>
      <c r="T60" s="5">
        <f t="shared" ref="T60:T66" si="6">SUM(B60:S60)</f>
        <v>1236111.0772248001</v>
      </c>
    </row>
    <row r="61" spans="1:20">
      <c r="A61" t="s">
        <v>2</v>
      </c>
      <c r="B61" s="3">
        <v>0</v>
      </c>
      <c r="C61" s="3">
        <v>0</v>
      </c>
      <c r="D61" s="3">
        <v>-0.20589960136180299</v>
      </c>
      <c r="E61" s="3">
        <v>-3.45599739403685E-13</v>
      </c>
      <c r="F61" s="3">
        <v>0</v>
      </c>
      <c r="G61" s="3">
        <v>-8.9824383271675803</v>
      </c>
      <c r="H61" s="3">
        <v>-269.83342429338302</v>
      </c>
      <c r="I61" s="3">
        <v>-86.998683933573105</v>
      </c>
      <c r="J61" s="3">
        <v>-0.20923562421428701</v>
      </c>
      <c r="K61" s="3">
        <v>0</v>
      </c>
      <c r="L61" s="3">
        <v>-95.400347252973702</v>
      </c>
      <c r="M61" s="3">
        <v>-1448.9619813387701</v>
      </c>
      <c r="N61" s="3">
        <v>-280.678420673571</v>
      </c>
      <c r="O61" s="3">
        <v>-0.73707820554133097</v>
      </c>
      <c r="P61" s="3">
        <v>-3.5611514269640701</v>
      </c>
      <c r="Q61" s="3">
        <v>-12.8972152696742</v>
      </c>
      <c r="R61" s="3">
        <v>-2.6111240263028699</v>
      </c>
      <c r="S61" s="3">
        <v>0</v>
      </c>
      <c r="T61" s="5">
        <f t="shared" si="6"/>
        <v>-2211.0769999734975</v>
      </c>
    </row>
    <row r="62" spans="1:20">
      <c r="A62" t="s">
        <v>12</v>
      </c>
      <c r="B62" s="3" t="s">
        <v>4</v>
      </c>
      <c r="C62" s="3">
        <v>0</v>
      </c>
      <c r="D62" s="3">
        <v>19.301386668269998</v>
      </c>
      <c r="E62" s="3">
        <v>0</v>
      </c>
      <c r="F62" s="3">
        <v>0</v>
      </c>
      <c r="G62" s="3">
        <v>0</v>
      </c>
      <c r="H62" s="3">
        <v>5413.4016295089796</v>
      </c>
      <c r="I62" s="3">
        <v>13265.4774785971</v>
      </c>
      <c r="J62" s="3">
        <v>125.165549505276</v>
      </c>
      <c r="K62" s="3">
        <v>0</v>
      </c>
      <c r="L62" s="3">
        <v>0</v>
      </c>
      <c r="M62" s="3">
        <v>10297.791359422799</v>
      </c>
      <c r="N62" s="3">
        <v>4261.7737633944498</v>
      </c>
      <c r="O62" s="3">
        <v>77.205479714244007</v>
      </c>
      <c r="P62" s="3">
        <v>0</v>
      </c>
      <c r="Q62" s="3">
        <v>19.301386668269998</v>
      </c>
      <c r="R62" s="3">
        <v>0</v>
      </c>
      <c r="S62" s="3" t="s">
        <v>4</v>
      </c>
      <c r="T62" s="5">
        <f t="shared" si="6"/>
        <v>33479.418033479385</v>
      </c>
    </row>
    <row r="63" spans="1:20">
      <c r="A63" t="s">
        <v>13</v>
      </c>
      <c r="B63" s="3" t="s">
        <v>4</v>
      </c>
      <c r="C63" s="3" t="s">
        <v>4</v>
      </c>
      <c r="D63" s="3" t="s">
        <v>4</v>
      </c>
      <c r="E63" s="3" t="s">
        <v>4</v>
      </c>
      <c r="F63" s="3" t="s">
        <v>4</v>
      </c>
      <c r="G63" s="3" t="s">
        <v>4</v>
      </c>
      <c r="H63" s="3" t="s">
        <v>4</v>
      </c>
      <c r="I63" s="3" t="s">
        <v>4</v>
      </c>
      <c r="J63" s="3" t="s">
        <v>4</v>
      </c>
      <c r="K63" s="3" t="s">
        <v>4</v>
      </c>
      <c r="L63" s="3" t="s">
        <v>4</v>
      </c>
      <c r="M63" s="3" t="s">
        <v>4</v>
      </c>
      <c r="N63" s="3" t="s">
        <v>4</v>
      </c>
      <c r="O63" s="3" t="s">
        <v>4</v>
      </c>
      <c r="P63" s="3" t="s">
        <v>4</v>
      </c>
      <c r="Q63" s="3" t="s">
        <v>4</v>
      </c>
      <c r="R63" s="3" t="s">
        <v>4</v>
      </c>
      <c r="S63" s="3" t="s">
        <v>4</v>
      </c>
      <c r="T63" s="5">
        <f t="shared" si="6"/>
        <v>0</v>
      </c>
    </row>
    <row r="64" spans="1:20">
      <c r="A64" t="s">
        <v>14</v>
      </c>
      <c r="B64" s="3" t="s">
        <v>4</v>
      </c>
      <c r="C64" s="3" t="s">
        <v>4</v>
      </c>
      <c r="D64" s="3" t="s">
        <v>4</v>
      </c>
      <c r="E64" s="3" t="s">
        <v>4</v>
      </c>
      <c r="F64" s="3" t="s">
        <v>4</v>
      </c>
      <c r="G64" s="3" t="s">
        <v>4</v>
      </c>
      <c r="H64" s="3" t="s">
        <v>4</v>
      </c>
      <c r="I64" s="3" t="s">
        <v>4</v>
      </c>
      <c r="J64" s="3" t="s">
        <v>4</v>
      </c>
      <c r="K64" s="3" t="s">
        <v>4</v>
      </c>
      <c r="L64" s="3" t="s">
        <v>4</v>
      </c>
      <c r="M64" s="3" t="s">
        <v>4</v>
      </c>
      <c r="N64" s="3" t="s">
        <v>4</v>
      </c>
      <c r="O64" s="3" t="s">
        <v>4</v>
      </c>
      <c r="P64" s="3" t="s">
        <v>4</v>
      </c>
      <c r="Q64" s="3" t="s">
        <v>4</v>
      </c>
      <c r="R64" s="3" t="s">
        <v>4</v>
      </c>
      <c r="S64" s="3" t="s">
        <v>4</v>
      </c>
      <c r="T64" s="5">
        <f t="shared" si="6"/>
        <v>0</v>
      </c>
    </row>
    <row r="65" spans="1:22">
      <c r="A65" t="s">
        <v>6</v>
      </c>
      <c r="B65" s="3">
        <v>2.6212545466262302E-102</v>
      </c>
      <c r="C65" s="3">
        <v>2.6212545466262302E-102</v>
      </c>
      <c r="D65" s="3">
        <v>50.705348389473102</v>
      </c>
      <c r="E65" s="3">
        <v>1.4297816233939199E-10</v>
      </c>
      <c r="F65" s="3">
        <v>2.6212545466262302E-102</v>
      </c>
      <c r="G65" s="3">
        <v>273.16625760057599</v>
      </c>
      <c r="H65" s="3">
        <v>31418.801057101398</v>
      </c>
      <c r="I65" s="3">
        <v>21692.4083403271</v>
      </c>
      <c r="J65" s="3">
        <v>93.124742392684794</v>
      </c>
      <c r="K65" s="3">
        <v>2.6212545466262302E-102</v>
      </c>
      <c r="L65" s="3">
        <v>2901.23403897251</v>
      </c>
      <c r="M65" s="3">
        <v>167729.80848720201</v>
      </c>
      <c r="N65" s="3">
        <v>67964.619057286603</v>
      </c>
      <c r="O65" s="3">
        <v>308.98432958959</v>
      </c>
      <c r="P65" s="3">
        <v>108.298701598836</v>
      </c>
      <c r="Q65" s="3">
        <v>1489.1701246206701</v>
      </c>
      <c r="R65" s="3">
        <v>630.18974458785101</v>
      </c>
      <c r="S65" s="3">
        <v>2.6212545466262302E-102</v>
      </c>
      <c r="T65" s="5">
        <f t="shared" si="6"/>
        <v>294660.51022966945</v>
      </c>
    </row>
    <row r="66" spans="1:22">
      <c r="A66" s="1" t="s">
        <v>7</v>
      </c>
      <c r="B66" s="4">
        <v>5.2621254546626201E-101</v>
      </c>
      <c r="C66" s="4">
        <v>5.2621254546626201E-101</v>
      </c>
      <c r="D66" s="4">
        <v>1017.90154180638</v>
      </c>
      <c r="E66" s="4">
        <v>2.87026312829999E-9</v>
      </c>
      <c r="F66" s="4">
        <v>5.2621254546626201E-101</v>
      </c>
      <c r="G66" s="4">
        <v>5483.7677604604096</v>
      </c>
      <c r="H66" s="4">
        <v>630727.27145231701</v>
      </c>
      <c r="I66" s="4">
        <v>435471.53498499101</v>
      </c>
      <c r="J66" s="4">
        <v>1869.46391007375</v>
      </c>
      <c r="K66" s="4">
        <v>5.2621254546626201E-101</v>
      </c>
      <c r="L66" s="4">
        <v>58241.796875699503</v>
      </c>
      <c r="M66" s="4">
        <v>3367148.3598652901</v>
      </c>
      <c r="N66" s="4">
        <v>1364378.56605001</v>
      </c>
      <c r="O66" s="4">
        <v>6202.8096733982902</v>
      </c>
      <c r="P66" s="4">
        <v>2174.0786491858698</v>
      </c>
      <c r="Q66" s="4">
        <v>29894.845692019298</v>
      </c>
      <c r="R66" s="4">
        <v>12650.955629361501</v>
      </c>
      <c r="S66" s="4">
        <v>5.2621254546626201E-101</v>
      </c>
      <c r="T66" s="5">
        <f t="shared" si="6"/>
        <v>5915261.3520846162</v>
      </c>
    </row>
    <row r="68" spans="1:22" ht="16" thickBot="1">
      <c r="A68" s="2" t="s">
        <v>18</v>
      </c>
      <c r="B68" s="2">
        <v>0.1</v>
      </c>
      <c r="C68" s="2">
        <v>0.2</v>
      </c>
      <c r="D68" s="2">
        <v>0.3</v>
      </c>
      <c r="E68" s="2">
        <v>0.4</v>
      </c>
      <c r="F68" s="2">
        <v>0.5</v>
      </c>
      <c r="G68" s="2">
        <v>1.1000000000000001</v>
      </c>
      <c r="H68" s="2">
        <v>1.2</v>
      </c>
      <c r="I68" s="2">
        <v>1.3</v>
      </c>
      <c r="J68" s="2">
        <v>1.4</v>
      </c>
      <c r="K68" s="2">
        <v>1.5</v>
      </c>
      <c r="L68" s="2">
        <v>2.1</v>
      </c>
      <c r="M68" s="2">
        <v>2.2000000000000002</v>
      </c>
      <c r="N68" s="2">
        <v>2.2999999999999998</v>
      </c>
      <c r="O68" s="2">
        <v>2.4</v>
      </c>
      <c r="P68" s="2">
        <v>3.1</v>
      </c>
      <c r="Q68" s="2">
        <v>3.2</v>
      </c>
      <c r="R68" s="2">
        <v>3.3</v>
      </c>
      <c r="S68" s="2">
        <v>3.4</v>
      </c>
    </row>
    <row r="69" spans="1:22" ht="16" thickTop="1">
      <c r="A69" t="s">
        <v>0</v>
      </c>
      <c r="B69" s="3">
        <v>0</v>
      </c>
      <c r="C69" s="3">
        <v>0</v>
      </c>
      <c r="D69" s="3">
        <v>2212.9169422800001</v>
      </c>
      <c r="E69" s="3">
        <v>2.3714009041599998E-9</v>
      </c>
      <c r="F69" s="3">
        <v>0</v>
      </c>
      <c r="G69" s="3">
        <v>303.92411604199998</v>
      </c>
      <c r="H69" s="3">
        <v>700890.92451599997</v>
      </c>
      <c r="I69" s="3">
        <v>729261.74745899998</v>
      </c>
      <c r="J69" s="3">
        <v>6163.8770194700001</v>
      </c>
      <c r="K69" s="3">
        <v>0</v>
      </c>
      <c r="L69" s="3">
        <v>57.0095319829</v>
      </c>
      <c r="M69" s="3">
        <v>467901.99376400001</v>
      </c>
      <c r="N69" s="3">
        <v>175308.82754599999</v>
      </c>
      <c r="O69" s="3">
        <v>2232.4053523100001</v>
      </c>
      <c r="P69" s="3">
        <v>0</v>
      </c>
      <c r="Q69" s="3">
        <v>1.9201620614099999E-9</v>
      </c>
      <c r="R69" s="3">
        <v>2.24850454886E-9</v>
      </c>
      <c r="S69" s="3">
        <v>0</v>
      </c>
      <c r="T69" s="5">
        <f>SUM(B69:S69)</f>
        <v>2084333.6262470917</v>
      </c>
    </row>
    <row r="70" spans="1:22">
      <c r="A70" t="s">
        <v>1</v>
      </c>
      <c r="B70" s="3">
        <v>5.0000000000000001E-101</v>
      </c>
      <c r="C70" s="3">
        <v>5.0000000000000001E-101</v>
      </c>
      <c r="D70" s="3">
        <v>471.5427775</v>
      </c>
      <c r="E70" s="3">
        <v>3.5622966209999998E-10</v>
      </c>
      <c r="F70" s="3">
        <v>5.0000000000000001E-101</v>
      </c>
      <c r="G70" s="3">
        <v>8080.4896369999997</v>
      </c>
      <c r="H70" s="3">
        <v>294739.3652</v>
      </c>
      <c r="I70" s="3">
        <v>155395.85029999999</v>
      </c>
      <c r="J70" s="3">
        <v>925.9319352</v>
      </c>
      <c r="K70" s="3">
        <v>5.0000000000000001E-101</v>
      </c>
      <c r="L70" s="3">
        <v>1515.723524</v>
      </c>
      <c r="M70" s="3">
        <v>196762.62280000001</v>
      </c>
      <c r="N70" s="3">
        <v>37355.94857</v>
      </c>
      <c r="O70" s="3">
        <v>335.34987819999998</v>
      </c>
      <c r="P70" s="3">
        <v>5.0000000000000001E-101</v>
      </c>
      <c r="Q70" s="3">
        <v>8.0746850490000003E-10</v>
      </c>
      <c r="R70" s="3">
        <v>4.7912601680000003E-10</v>
      </c>
      <c r="S70" s="3">
        <v>5.0000000000000001E-101</v>
      </c>
      <c r="T70" s="5">
        <f t="shared" ref="T70:T76" si="7">SUM(B70:S70)</f>
        <v>695582.82462190161</v>
      </c>
    </row>
    <row r="71" spans="1:22">
      <c r="A71" t="s">
        <v>2</v>
      </c>
      <c r="B71" s="3">
        <v>0</v>
      </c>
      <c r="C71" s="3">
        <v>0</v>
      </c>
      <c r="D71" s="3">
        <v>-0.382900494928341</v>
      </c>
      <c r="E71" s="3">
        <v>-2.8926434767279602E-13</v>
      </c>
      <c r="F71" s="3">
        <v>0</v>
      </c>
      <c r="G71" s="3">
        <v>-6.5614905545536404</v>
      </c>
      <c r="H71" s="3">
        <v>-239.33321475215001</v>
      </c>
      <c r="I71" s="3">
        <v>-126.183987589843</v>
      </c>
      <c r="J71" s="3">
        <v>-0.75187196857653804</v>
      </c>
      <c r="K71" s="3">
        <v>0</v>
      </c>
      <c r="L71" s="3">
        <v>-1.2307924443695799</v>
      </c>
      <c r="M71" s="3">
        <v>-159.77448759892599</v>
      </c>
      <c r="N71" s="3">
        <v>-30.333644955518899</v>
      </c>
      <c r="O71" s="3">
        <v>-0.27230961955541499</v>
      </c>
      <c r="P71" s="3">
        <v>0</v>
      </c>
      <c r="Q71" s="3">
        <v>-6.55677713761812E-13</v>
      </c>
      <c r="R71" s="3">
        <v>-3.8905821007989802E-13</v>
      </c>
      <c r="S71" s="3">
        <v>0</v>
      </c>
      <c r="T71" s="5">
        <f t="shared" si="7"/>
        <v>-564.82469997842281</v>
      </c>
    </row>
    <row r="72" spans="1:22">
      <c r="A72" t="s">
        <v>12</v>
      </c>
      <c r="B72" s="3" t="s">
        <v>4</v>
      </c>
      <c r="C72" s="3">
        <v>0</v>
      </c>
      <c r="D72" s="3">
        <v>0.153185608497551</v>
      </c>
      <c r="E72" s="3">
        <v>0</v>
      </c>
      <c r="F72" s="3">
        <v>0</v>
      </c>
      <c r="G72" s="3">
        <v>0</v>
      </c>
      <c r="H72" s="3">
        <v>42.963505001492798</v>
      </c>
      <c r="I72" s="3">
        <v>105.28156730366101</v>
      </c>
      <c r="J72" s="3">
        <v>0.99337737715061902</v>
      </c>
      <c r="K72" s="3">
        <v>0</v>
      </c>
      <c r="L72" s="3">
        <v>0</v>
      </c>
      <c r="M72" s="3">
        <v>81.728502862814906</v>
      </c>
      <c r="N72" s="3">
        <v>33.823601301024503</v>
      </c>
      <c r="O72" s="3">
        <v>0.61274190257086902</v>
      </c>
      <c r="P72" s="3">
        <v>0</v>
      </c>
      <c r="Q72" s="3">
        <v>0.153185608497551</v>
      </c>
      <c r="R72" s="3">
        <v>0</v>
      </c>
      <c r="S72" s="3" t="s">
        <v>4</v>
      </c>
      <c r="T72" s="5">
        <f t="shared" si="7"/>
        <v>265.7096669657098</v>
      </c>
    </row>
    <row r="73" spans="1:22">
      <c r="A73" t="s">
        <v>13</v>
      </c>
      <c r="B73" s="3" t="s">
        <v>4</v>
      </c>
      <c r="C73" s="3" t="s">
        <v>4</v>
      </c>
      <c r="D73" s="3" t="s">
        <v>4</v>
      </c>
      <c r="E73" s="3" t="s">
        <v>4</v>
      </c>
      <c r="F73" s="3" t="s">
        <v>4</v>
      </c>
      <c r="G73" s="3" t="s">
        <v>4</v>
      </c>
      <c r="H73" s="3" t="s">
        <v>4</v>
      </c>
      <c r="I73" s="3" t="s">
        <v>4</v>
      </c>
      <c r="J73" s="3" t="s">
        <v>4</v>
      </c>
      <c r="K73" s="3" t="s">
        <v>4</v>
      </c>
      <c r="L73" s="3" t="s">
        <v>4</v>
      </c>
      <c r="M73" s="3" t="s">
        <v>4</v>
      </c>
      <c r="N73" s="3" t="s">
        <v>4</v>
      </c>
      <c r="O73" s="3" t="s">
        <v>4</v>
      </c>
      <c r="P73" s="3" t="s">
        <v>4</v>
      </c>
      <c r="Q73" s="3" t="s">
        <v>4</v>
      </c>
      <c r="R73" s="3" t="s">
        <v>4</v>
      </c>
      <c r="S73" s="3" t="s">
        <v>4</v>
      </c>
      <c r="T73" s="5">
        <f t="shared" si="7"/>
        <v>0</v>
      </c>
    </row>
    <row r="74" spans="1:22">
      <c r="A74" t="s">
        <v>14</v>
      </c>
      <c r="B74" s="3" t="s">
        <v>4</v>
      </c>
      <c r="C74" s="3" t="s">
        <v>4</v>
      </c>
      <c r="D74" s="3" t="s">
        <v>4</v>
      </c>
      <c r="E74" s="3" t="s">
        <v>4</v>
      </c>
      <c r="F74" s="3" t="s">
        <v>4</v>
      </c>
      <c r="G74" s="3" t="s">
        <v>4</v>
      </c>
      <c r="H74" s="3" t="s">
        <v>4</v>
      </c>
      <c r="I74" s="3" t="s">
        <v>4</v>
      </c>
      <c r="J74" s="3" t="s">
        <v>4</v>
      </c>
      <c r="K74" s="3" t="s">
        <v>4</v>
      </c>
      <c r="L74" s="3" t="s">
        <v>4</v>
      </c>
      <c r="M74" s="3" t="s">
        <v>4</v>
      </c>
      <c r="N74" s="3" t="s">
        <v>4</v>
      </c>
      <c r="O74" s="3" t="s">
        <v>4</v>
      </c>
      <c r="P74" s="3" t="s">
        <v>4</v>
      </c>
      <c r="Q74" s="3" t="s">
        <v>4</v>
      </c>
      <c r="R74" s="3" t="s">
        <v>4</v>
      </c>
      <c r="S74" s="3" t="s">
        <v>4</v>
      </c>
      <c r="T74" s="5">
        <f t="shared" si="7"/>
        <v>0</v>
      </c>
    </row>
    <row r="75" spans="1:22">
      <c r="A75" t="s">
        <v>6</v>
      </c>
      <c r="B75" s="3">
        <v>2.6362022534568499E-102</v>
      </c>
      <c r="C75" s="3">
        <v>2.6362022534568499E-102</v>
      </c>
      <c r="D75" s="3">
        <v>141.52346375393901</v>
      </c>
      <c r="E75" s="3">
        <v>1.43796465720944E-10</v>
      </c>
      <c r="F75" s="3">
        <v>2.6362022534568499E-102</v>
      </c>
      <c r="G75" s="3">
        <v>441.71426026995999</v>
      </c>
      <c r="H75" s="3">
        <v>52483.3028617573</v>
      </c>
      <c r="I75" s="3">
        <v>46641.624994850798</v>
      </c>
      <c r="J75" s="3">
        <v>373.81613999963901</v>
      </c>
      <c r="K75" s="3">
        <v>2.6362022534568499E-102</v>
      </c>
      <c r="L75" s="3">
        <v>82.855956169056398</v>
      </c>
      <c r="M75" s="3">
        <v>35039.692299564304</v>
      </c>
      <c r="N75" s="3">
        <v>11212.7312451736</v>
      </c>
      <c r="O75" s="3">
        <v>135.40039146695401</v>
      </c>
      <c r="P75" s="3">
        <v>2.6362022534568499E-102</v>
      </c>
      <c r="Q75" s="3">
        <v>8.0765650701451804E-3</v>
      </c>
      <c r="R75" s="3">
        <v>1.4379120415321101E-10</v>
      </c>
      <c r="S75" s="3">
        <v>2.6362022534568499E-102</v>
      </c>
      <c r="T75" s="5">
        <f t="shared" si="7"/>
        <v>146552.66968957093</v>
      </c>
    </row>
    <row r="76" spans="1:22">
      <c r="A76" s="1" t="s">
        <v>7</v>
      </c>
      <c r="B76" s="4">
        <v>5.2636202253456898E-101</v>
      </c>
      <c r="C76" s="4">
        <v>5.2636202253456898E-101</v>
      </c>
      <c r="D76" s="4">
        <v>2825.7534686475101</v>
      </c>
      <c r="E76" s="4">
        <v>2.8711377676332699E-9</v>
      </c>
      <c r="F76" s="4">
        <v>5.2636202253456898E-101</v>
      </c>
      <c r="G76" s="4">
        <v>8819.56652275741</v>
      </c>
      <c r="H76" s="4">
        <v>1047917.2228680101</v>
      </c>
      <c r="I76" s="4">
        <v>931278.320333565</v>
      </c>
      <c r="J76" s="4">
        <v>7463.8666000782096</v>
      </c>
      <c r="K76" s="4">
        <v>5.2636202253456898E-101</v>
      </c>
      <c r="L76" s="4">
        <v>1654.35821970759</v>
      </c>
      <c r="M76" s="4">
        <v>699626.26287882798</v>
      </c>
      <c r="N76" s="4">
        <v>223880.99731751901</v>
      </c>
      <c r="O76" s="4">
        <v>2703.4960542599702</v>
      </c>
      <c r="P76" s="4">
        <v>5.2636202253456898E-101</v>
      </c>
      <c r="Q76" s="4">
        <v>0.16126217629467099</v>
      </c>
      <c r="R76" s="4">
        <v>2.8710327116031298E-9</v>
      </c>
      <c r="S76" s="4">
        <v>5.2636202253456898E-101</v>
      </c>
      <c r="T76" s="5">
        <f t="shared" si="7"/>
        <v>2926170.005525555</v>
      </c>
    </row>
    <row r="78" spans="1:22">
      <c r="T78" s="1" t="s">
        <v>24</v>
      </c>
      <c r="U78" s="1" t="s">
        <v>32</v>
      </c>
      <c r="V78" s="1" t="s">
        <v>25</v>
      </c>
    </row>
    <row r="79" spans="1:22">
      <c r="S79" s="4" t="s">
        <v>0</v>
      </c>
      <c r="T79" s="5">
        <f>SUM(T2+T11+T20+T29+T39+T49+T59+T69)</f>
        <v>18930234.361374341</v>
      </c>
      <c r="U79" s="3">
        <v>18930237</v>
      </c>
      <c r="V79" s="5">
        <f>T79-U79</f>
        <v>-2.6386256590485573</v>
      </c>
    </row>
    <row r="80" spans="1:22">
      <c r="S80" s="1" t="s">
        <v>21</v>
      </c>
      <c r="T80" s="5">
        <f>SUM(T3+T12+T21+T30+T40+T50+T60+T70)</f>
        <v>9242164.2043668348</v>
      </c>
      <c r="U80" s="3">
        <v>9245396</v>
      </c>
      <c r="V80" s="8">
        <f>T80-U80</f>
        <v>-3231.7956331651658</v>
      </c>
    </row>
    <row r="81" spans="14:22">
      <c r="S81" s="4" t="s">
        <v>26</v>
      </c>
      <c r="T81" s="8">
        <f>SUM(T4,T13,T22,T31,T41,T51,T61,T71)</f>
        <v>3231.7951002532241</v>
      </c>
    </row>
    <row r="82" spans="14:22">
      <c r="N82" t="s">
        <v>30</v>
      </c>
      <c r="O82" s="5">
        <f>SUM(T76,T66,T56,T46,T36,T26,T17,T8)</f>
        <v>30900342.543636311</v>
      </c>
      <c r="P82" s="5">
        <f>SUM(T79:T81,T83,T86)</f>
        <v>30900342.543636311</v>
      </c>
      <c r="S82" s="4" t="s">
        <v>22</v>
      </c>
      <c r="T82" s="6">
        <f>SUM(T79:T81)</f>
        <v>28175630.360841427</v>
      </c>
      <c r="U82" s="7">
        <f>U79+U80</f>
        <v>28175633</v>
      </c>
      <c r="V82" s="5">
        <f>T82-U82</f>
        <v>-2.6391585730016232</v>
      </c>
    </row>
    <row r="83" spans="14:22">
      <c r="N83" t="s">
        <v>29</v>
      </c>
      <c r="O83" s="5">
        <f>O82+T87+T84</f>
        <v>31769940.554857031</v>
      </c>
      <c r="R83" s="5">
        <f>T79+T83</f>
        <v>20169743.555389944</v>
      </c>
      <c r="S83" s="1" t="s">
        <v>23</v>
      </c>
      <c r="T83" s="6">
        <f>SUM(T72:T74,T62:T64,T52:T54,T42:T44,T32:T34,T23:T24,T14:T15,T5:T6)</f>
        <v>1239509.1940156037</v>
      </c>
      <c r="U83" s="3"/>
      <c r="V83" s="5">
        <f>T83-U83</f>
        <v>1239509.1940156037</v>
      </c>
    </row>
    <row r="84" spans="14:22">
      <c r="S84" s="1" t="s">
        <v>20</v>
      </c>
      <c r="T84" s="9">
        <v>826050.00000000012</v>
      </c>
    </row>
    <row r="85" spans="14:22">
      <c r="S85" s="1" t="s">
        <v>31</v>
      </c>
      <c r="T85" s="6">
        <f>T82+T84+T83</f>
        <v>30241189.554857031</v>
      </c>
      <c r="U85" s="7">
        <v>30244115</v>
      </c>
      <c r="V85" s="5">
        <f>T85-U85</f>
        <v>-2925.4451429694891</v>
      </c>
    </row>
    <row r="86" spans="14:22">
      <c r="S86" s="4" t="s">
        <v>19</v>
      </c>
      <c r="T86" s="5">
        <f>SUM(T7,T16,T25,T35,T45,T55,T65,T75)</f>
        <v>1485202.9887792794</v>
      </c>
    </row>
    <row r="87" spans="14:22">
      <c r="S87" s="1" t="s">
        <v>27</v>
      </c>
      <c r="T87" s="9">
        <v>43548.011220720997</v>
      </c>
    </row>
    <row r="88" spans="14:22">
      <c r="S88" s="1" t="s">
        <v>28</v>
      </c>
      <c r="T88" s="3">
        <f>T86+T87</f>
        <v>1528751.0000000005</v>
      </c>
      <c r="U88" s="3">
        <v>1528751</v>
      </c>
      <c r="V88" s="5">
        <f>T88-U88</f>
        <v>0</v>
      </c>
    </row>
    <row r="89" spans="14:22">
      <c r="S89" s="1"/>
    </row>
    <row r="90" spans="14:22">
      <c r="S90" s="1" t="s">
        <v>29</v>
      </c>
      <c r="T90" s="5">
        <f>T85+T88</f>
        <v>31769940.554857031</v>
      </c>
      <c r="U90" s="5">
        <f>SUM(U88,U85)</f>
        <v>31772866</v>
      </c>
      <c r="V90" s="5">
        <f>T90-U90</f>
        <v>-2925.4451429694891</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2012 Run Summary</vt:lpstr>
    </vt:vector>
  </TitlesOfParts>
  <Company>University of Washington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Curry Cunningham</dc:creator>
  <cp:lastModifiedBy>Curry Cunningham</cp:lastModifiedBy>
  <dcterms:created xsi:type="dcterms:W3CDTF">2013-11-06T00:07:40Z</dcterms:created>
  <dcterms:modified xsi:type="dcterms:W3CDTF">2013-11-24T02:17:19Z</dcterms:modified>
</cp:coreProperties>
</file>