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autoCompressPictures="0"/>
  <bookViews>
    <workbookView xWindow="38400" yWindow="-440" windowWidth="37640" windowHeight="20740" tabRatio="500"/>
  </bookViews>
  <sheets>
    <sheet name=" Igushik   2013  Total.csv" sheetId="2"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U90" i="2" l="1"/>
  <c r="U82" i="2"/>
  <c r="T2" i="2"/>
  <c r="T11" i="2"/>
  <c r="T20" i="2"/>
  <c r="T29" i="2"/>
  <c r="T39" i="2"/>
  <c r="T49" i="2"/>
  <c r="T59" i="2"/>
  <c r="T69" i="2"/>
  <c r="T79" i="2"/>
  <c r="T5" i="2"/>
  <c r="T6" i="2"/>
  <c r="T14" i="2"/>
  <c r="T15" i="2"/>
  <c r="T23" i="2"/>
  <c r="T24" i="2"/>
  <c r="T32" i="2"/>
  <c r="T33" i="2"/>
  <c r="T34" i="2"/>
  <c r="T42" i="2"/>
  <c r="T43" i="2"/>
  <c r="T44" i="2"/>
  <c r="T52" i="2"/>
  <c r="T53" i="2"/>
  <c r="T54" i="2"/>
  <c r="T62" i="2"/>
  <c r="T63" i="2"/>
  <c r="T64" i="2"/>
  <c r="T72" i="2"/>
  <c r="T73" i="2"/>
  <c r="T74" i="2"/>
  <c r="T83" i="2"/>
  <c r="R83" i="2"/>
  <c r="T3" i="2"/>
  <c r="T12" i="2"/>
  <c r="T21" i="2"/>
  <c r="T30" i="2"/>
  <c r="T40" i="2"/>
  <c r="T50" i="2"/>
  <c r="T60" i="2"/>
  <c r="T70" i="2"/>
  <c r="T80" i="2"/>
  <c r="T4" i="2"/>
  <c r="T13" i="2"/>
  <c r="T22" i="2"/>
  <c r="T31" i="2"/>
  <c r="T41" i="2"/>
  <c r="T51" i="2"/>
  <c r="T61" i="2"/>
  <c r="T71" i="2"/>
  <c r="T81" i="2"/>
  <c r="T7" i="2"/>
  <c r="T16" i="2"/>
  <c r="T25" i="2"/>
  <c r="T35" i="2"/>
  <c r="T45" i="2"/>
  <c r="T55" i="2"/>
  <c r="T65" i="2"/>
  <c r="T75" i="2"/>
  <c r="T86" i="2"/>
  <c r="P82" i="2"/>
  <c r="T8" i="2"/>
  <c r="T17" i="2"/>
  <c r="T26" i="2"/>
  <c r="T36" i="2"/>
  <c r="T46" i="2"/>
  <c r="T56" i="2"/>
  <c r="T66" i="2"/>
  <c r="T76" i="2"/>
  <c r="O82" i="2"/>
  <c r="O83" i="2"/>
  <c r="T82" i="2"/>
  <c r="T85" i="2"/>
  <c r="T88" i="2"/>
  <c r="T90" i="2"/>
  <c r="V90" i="2"/>
  <c r="V88" i="2"/>
  <c r="V85" i="2"/>
  <c r="V83" i="2"/>
  <c r="V82" i="2"/>
  <c r="V80" i="2"/>
  <c r="V79" i="2"/>
</calcChain>
</file>

<file path=xl/comments1.xml><?xml version="1.0" encoding="utf-8"?>
<comments xmlns="http://schemas.openxmlformats.org/spreadsheetml/2006/main">
  <authors>
    <author>Curry Cunningham</author>
  </authors>
  <commentList>
    <comment ref="V90" authorId="0">
      <text>
        <r>
          <rPr>
            <b/>
            <sz val="9"/>
            <color indexed="81"/>
            <rFont val="Calibri"/>
            <family val="2"/>
          </rPr>
          <t>Curry Cunningham:</t>
        </r>
        <r>
          <rPr>
            <sz val="9"/>
            <color indexed="81"/>
            <rFont val="Calibri"/>
            <family val="2"/>
          </rPr>
          <t xml:space="preserve">
Note this residual difference is due to Kvichak Set catches allocated to the West Side rivers based average genetic composition of catch from this subdistrict. These are not currently allocated to West Side brood/return tables, as East and West side brood/return tables are created separately.
</t>
        </r>
      </text>
    </comment>
  </commentList>
</comments>
</file>

<file path=xl/sharedStrings.xml><?xml version="1.0" encoding="utf-8"?>
<sst xmlns="http://schemas.openxmlformats.org/spreadsheetml/2006/main" count="349" uniqueCount="33">
  <si>
    <t>Catch</t>
  </si>
  <si>
    <t>Escapement</t>
  </si>
  <si>
    <t>Reallocated Esc Obs Error</t>
  </si>
  <si>
    <t>Igushik Set</t>
  </si>
  <si>
    <t>NA</t>
  </si>
  <si>
    <t>WRSHA</t>
  </si>
  <si>
    <t>Offshore Catch</t>
  </si>
  <si>
    <t>Total</t>
  </si>
  <si>
    <t>Igushik</t>
  </si>
  <si>
    <t>Wood</t>
  </si>
  <si>
    <t>Nushagak</t>
  </si>
  <si>
    <t>Kvichak</t>
  </si>
  <si>
    <t>Kvichak Set</t>
  </si>
  <si>
    <t>ARSHA</t>
  </si>
  <si>
    <t>NRSHA</t>
  </si>
  <si>
    <t>Alagnak</t>
  </si>
  <si>
    <t>Naknek</t>
  </si>
  <si>
    <t>Egegik</t>
  </si>
  <si>
    <t>Ugashik</t>
  </si>
  <si>
    <t>Offshore</t>
  </si>
  <si>
    <t>Togiak</t>
  </si>
  <si>
    <t>Esc</t>
  </si>
  <si>
    <t>Subtotal</t>
  </si>
  <si>
    <t>Subdistrict Catch</t>
  </si>
  <si>
    <t>Model</t>
  </si>
  <si>
    <t>Diff</t>
  </si>
  <si>
    <t>Realloc OE</t>
  </si>
  <si>
    <t>Togiak Contrib Offshore</t>
  </si>
  <si>
    <t>Total Offshore</t>
  </si>
  <si>
    <t>Grand Total</t>
  </si>
  <si>
    <t>Totals Column</t>
  </si>
  <si>
    <t>ADFG Sheet Total</t>
  </si>
  <si>
    <t>ADFG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</si>
</sst>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8"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s>
  <fills count="3">
    <fill>
      <patternFill patternType="none"/>
    </fill>
    <fill>
      <patternFill patternType="gray125"/>
    </fill>
    <fill>
      <patternFill patternType="solid">
        <fgColor rgb="FF008000"/>
        <bgColor indexed="64"/>
      </patternFill>
    </fill>
  </fills>
  <borders count="2">
    <border>
      <left/>
      <right/>
      <top/>
      <bottom/>
      <diagonal/>
    </border>
    <border>
      <left/>
      <right/>
      <top style="thin">
        <color auto="1"/>
      </top>
      <bottom style="double">
        <color auto="1"/>
      </bottom>
      <diagonal/>
    </border>
  </borders>
  <cellStyleXfs count="64">
    <xf numFmtId="0" fontId="0" fillId="0" borderId="0"/>
    <xf numFmtId="43"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9">
    <xf numFmtId="0" fontId="0" fillId="0" borderId="0" xfId="0"/>
    <xf numFmtId="0" fontId="3" fillId="0" borderId="0" xfId="0" applyFont="1"/>
    <xf numFmtId="0" fontId="3" fillId="0" borderId="1" xfId="0" applyFont="1" applyBorder="1"/>
    <xf numFmtId="164" fontId="0" fillId="0" borderId="0" xfId="1" applyNumberFormat="1" applyFont="1"/>
    <xf numFmtId="164" fontId="3" fillId="0" borderId="0" xfId="1" applyNumberFormat="1" applyFont="1"/>
    <xf numFmtId="164" fontId="0" fillId="0" borderId="0" xfId="0" applyNumberFormat="1"/>
    <xf numFmtId="164" fontId="0" fillId="2" borderId="0" xfId="0" applyNumberFormat="1" applyFill="1"/>
    <xf numFmtId="164" fontId="0" fillId="2" borderId="0" xfId="1" applyNumberFormat="1" applyFont="1" applyFill="1"/>
    <xf numFmtId="164" fontId="2" fillId="2" borderId="0" xfId="0" applyNumberFormat="1" applyFont="1" applyFill="1"/>
  </cellXfs>
  <cellStyles count="64">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0"/>
  <sheetViews>
    <sheetView tabSelected="1" topLeftCell="A63" workbookViewId="0">
      <selection activeCell="O93" sqref="O93"/>
    </sheetView>
  </sheetViews>
  <sheetFormatPr baseColWidth="10" defaultRowHeight="15" x14ac:dyDescent="0"/>
  <cols>
    <col min="1" max="1" width="22" bestFit="1" customWidth="1"/>
    <col min="2" max="7" width="11.33203125" bestFit="1" customWidth="1"/>
    <col min="8" max="9" width="13.33203125" bestFit="1" customWidth="1"/>
    <col min="10" max="12" width="11.33203125" bestFit="1" customWidth="1"/>
    <col min="13" max="14" width="13.1640625" bestFit="1" customWidth="1"/>
    <col min="15" max="16" width="11.5" bestFit="1" customWidth="1"/>
    <col min="17" max="17" width="11.33203125" bestFit="1" customWidth="1"/>
    <col min="18" max="18" width="11.5" bestFit="1" customWidth="1"/>
    <col min="19" max="19" width="21" bestFit="1" customWidth="1"/>
    <col min="20" max="20" width="13.1640625" bestFit="1" customWidth="1"/>
    <col min="21" max="21" width="14.1640625" bestFit="1" customWidth="1"/>
  </cols>
  <sheetData>
    <row r="1" spans="1:20" ht="16" thickBot="1">
      <c r="A1" s="2" t="s">
        <v>8</v>
      </c>
      <c r="B1" s="2">
        <v>0.1</v>
      </c>
      <c r="C1" s="2">
        <v>0.2</v>
      </c>
      <c r="D1" s="2">
        <v>0.3</v>
      </c>
      <c r="E1" s="2">
        <v>0.4</v>
      </c>
      <c r="F1" s="2">
        <v>0.5</v>
      </c>
      <c r="G1" s="2">
        <v>1.1000000000000001</v>
      </c>
      <c r="H1" s="2">
        <v>1.2</v>
      </c>
      <c r="I1" s="2">
        <v>1.3</v>
      </c>
      <c r="J1" s="2">
        <v>1.4</v>
      </c>
      <c r="K1" s="2">
        <v>1.5</v>
      </c>
      <c r="L1" s="2">
        <v>2.1</v>
      </c>
      <c r="M1" s="2">
        <v>2.2000000000000002</v>
      </c>
      <c r="N1" s="2">
        <v>2.2999999999999998</v>
      </c>
      <c r="O1" s="2">
        <v>2.4</v>
      </c>
      <c r="P1" s="2">
        <v>3.1</v>
      </c>
      <c r="Q1" s="2">
        <v>3.2</v>
      </c>
      <c r="R1" s="2">
        <v>3.3</v>
      </c>
      <c r="S1" s="2">
        <v>3.4</v>
      </c>
    </row>
    <row r="2" spans="1:20" ht="16" thickTop="1">
      <c r="A2" t="s">
        <v>0</v>
      </c>
      <c r="B2" s="3">
        <v>0</v>
      </c>
      <c r="C2" s="3">
        <v>0</v>
      </c>
      <c r="D2" s="3">
        <v>2.928338111E-10</v>
      </c>
      <c r="E2" s="3">
        <v>0</v>
      </c>
      <c r="F2" s="3">
        <v>0</v>
      </c>
      <c r="G2" s="3">
        <v>1.8632632120000001E-12</v>
      </c>
      <c r="H2" s="3">
        <v>29035.732789999998</v>
      </c>
      <c r="I2" s="3">
        <v>127142.6436</v>
      </c>
      <c r="J2" s="3">
        <v>231.78617829999999</v>
      </c>
      <c r="K2" s="3">
        <v>0</v>
      </c>
      <c r="L2" s="3">
        <v>0</v>
      </c>
      <c r="M2" s="3">
        <v>8477.1180449999993</v>
      </c>
      <c r="N2" s="3">
        <v>2556.9098039999999</v>
      </c>
      <c r="O2" s="3">
        <v>0</v>
      </c>
      <c r="P2" s="3">
        <v>0</v>
      </c>
      <c r="Q2" s="3">
        <v>0</v>
      </c>
      <c r="R2" s="3">
        <v>0</v>
      </c>
      <c r="S2" s="3">
        <v>0</v>
      </c>
      <c r="T2" s="5">
        <f>SUM(B2:S2)</f>
        <v>167444.1904173003</v>
      </c>
    </row>
    <row r="3" spans="1:20">
      <c r="A3" t="s">
        <v>1</v>
      </c>
      <c r="B3" s="3">
        <v>5.0000000000000001E-101</v>
      </c>
      <c r="C3" s="3">
        <v>5.0000000000000001E-101</v>
      </c>
      <c r="D3" s="3">
        <v>6.2195460060000003E-10</v>
      </c>
      <c r="E3" s="3">
        <v>5.0000000000000001E-101</v>
      </c>
      <c r="F3" s="3">
        <v>5.0000000000000001E-101</v>
      </c>
      <c r="G3" s="3">
        <v>6.0799567790000004E-10</v>
      </c>
      <c r="H3" s="3">
        <v>86508.245469999994</v>
      </c>
      <c r="I3" s="3">
        <v>270040.37479999999</v>
      </c>
      <c r="J3" s="3">
        <v>738.2543723</v>
      </c>
      <c r="K3" s="3">
        <v>5.0000000000000001E-101</v>
      </c>
      <c r="L3" s="3">
        <v>5.0000000000000001E-101</v>
      </c>
      <c r="M3" s="3">
        <v>25256.48703</v>
      </c>
      <c r="N3" s="3">
        <v>5430.6632490000002</v>
      </c>
      <c r="O3" s="3">
        <v>5.0000000000000001E-101</v>
      </c>
      <c r="P3" s="3">
        <v>5.0000000000000001E-101</v>
      </c>
      <c r="Q3" s="3">
        <v>5.0000000000000001E-101</v>
      </c>
      <c r="R3" s="3">
        <v>5.0000000000000001E-101</v>
      </c>
      <c r="S3" s="3">
        <v>5.0000000000000001E-101</v>
      </c>
      <c r="T3" s="5">
        <f>SUM(B3:S3)</f>
        <v>387974.02492130123</v>
      </c>
    </row>
    <row r="4" spans="1:20">
      <c r="A4" t="s">
        <v>2</v>
      </c>
      <c r="B4" s="3">
        <v>0</v>
      </c>
      <c r="C4" s="3">
        <v>0</v>
      </c>
      <c r="D4" s="3">
        <v>-1.5037318598791E-12</v>
      </c>
      <c r="E4" s="3">
        <v>0</v>
      </c>
      <c r="F4" s="3">
        <v>0</v>
      </c>
      <c r="G4" s="3">
        <v>-1.4699826488696501E-12</v>
      </c>
      <c r="H4" s="3">
        <v>-209.15546684704199</v>
      </c>
      <c r="I4" s="3">
        <v>-652.89060426151104</v>
      </c>
      <c r="J4" s="3">
        <v>-1.78491584357063</v>
      </c>
      <c r="K4" s="3">
        <v>0</v>
      </c>
      <c r="L4" s="3">
        <v>0</v>
      </c>
      <c r="M4" s="3">
        <v>-61.063917176622297</v>
      </c>
      <c r="N4" s="3">
        <v>-13.1299958834671</v>
      </c>
      <c r="O4" s="3">
        <v>0</v>
      </c>
      <c r="P4" s="3">
        <v>0</v>
      </c>
      <c r="Q4" s="3">
        <v>0</v>
      </c>
      <c r="R4" s="3">
        <v>0</v>
      </c>
      <c r="S4" s="3">
        <v>0</v>
      </c>
      <c r="T4" s="5">
        <f t="shared" ref="T4:T7" si="0">SUM(B4:S4)</f>
        <v>-938.02490001221611</v>
      </c>
    </row>
    <row r="5" spans="1:20">
      <c r="A5" t="s">
        <v>3</v>
      </c>
      <c r="B5" s="3" t="s">
        <v>4</v>
      </c>
      <c r="C5" s="3">
        <v>0</v>
      </c>
      <c r="D5" s="3">
        <v>0</v>
      </c>
      <c r="E5" s="3">
        <v>0</v>
      </c>
      <c r="F5" s="3">
        <v>0</v>
      </c>
      <c r="G5" s="3">
        <v>0</v>
      </c>
      <c r="H5" s="3">
        <v>19758.097629471999</v>
      </c>
      <c r="I5" s="3">
        <v>127637.31101842</v>
      </c>
      <c r="J5" s="3">
        <v>0</v>
      </c>
      <c r="K5" s="3">
        <v>0</v>
      </c>
      <c r="L5" s="3">
        <v>0</v>
      </c>
      <c r="M5" s="3">
        <v>5927.429258098</v>
      </c>
      <c r="N5" s="3">
        <v>395.161940292</v>
      </c>
      <c r="O5" s="3">
        <v>0</v>
      </c>
      <c r="P5" s="3">
        <v>0</v>
      </c>
      <c r="Q5" s="3">
        <v>0</v>
      </c>
      <c r="R5" s="3">
        <v>0</v>
      </c>
      <c r="S5" s="3" t="s">
        <v>4</v>
      </c>
      <c r="T5" s="5">
        <f t="shared" si="0"/>
        <v>153717.99984628201</v>
      </c>
    </row>
    <row r="6" spans="1:20">
      <c r="A6" t="s">
        <v>5</v>
      </c>
      <c r="B6" s="3" t="s">
        <v>4</v>
      </c>
      <c r="C6" s="3" t="s">
        <v>4</v>
      </c>
      <c r="D6" s="3" t="s">
        <v>4</v>
      </c>
      <c r="E6" s="3" t="s">
        <v>4</v>
      </c>
      <c r="F6" s="3" t="s">
        <v>4</v>
      </c>
      <c r="G6" s="3" t="s">
        <v>4</v>
      </c>
      <c r="H6" s="3" t="s">
        <v>4</v>
      </c>
      <c r="I6" s="3" t="s">
        <v>4</v>
      </c>
      <c r="J6" s="3" t="s">
        <v>4</v>
      </c>
      <c r="K6" s="3" t="s">
        <v>4</v>
      </c>
      <c r="L6" s="3" t="s">
        <v>4</v>
      </c>
      <c r="M6" s="3" t="s">
        <v>4</v>
      </c>
      <c r="N6" s="3" t="s">
        <v>4</v>
      </c>
      <c r="O6" s="3" t="s">
        <v>4</v>
      </c>
      <c r="P6" s="3" t="s">
        <v>4</v>
      </c>
      <c r="Q6" s="3" t="s">
        <v>4</v>
      </c>
      <c r="R6" s="3" t="s">
        <v>4</v>
      </c>
      <c r="S6" s="3" t="s">
        <v>4</v>
      </c>
      <c r="T6" s="5">
        <f t="shared" si="0"/>
        <v>0</v>
      </c>
    </row>
    <row r="7" spans="1:20">
      <c r="A7" t="s">
        <v>6</v>
      </c>
      <c r="B7" s="3">
        <v>2.58442646026917E-102</v>
      </c>
      <c r="C7" s="3">
        <v>2.58442646026917E-102</v>
      </c>
      <c r="D7" s="3">
        <v>4.72063418467453E-11</v>
      </c>
      <c r="E7" s="3">
        <v>2.58442646026917E-102</v>
      </c>
      <c r="F7" s="3">
        <v>2.58442646026917E-102</v>
      </c>
      <c r="G7" s="3">
        <v>3.1446730447754298E-11</v>
      </c>
      <c r="H7" s="3">
        <v>6982.7543627053901</v>
      </c>
      <c r="I7" s="3">
        <v>27093.443969656699</v>
      </c>
      <c r="J7" s="3">
        <v>50.0477096553848</v>
      </c>
      <c r="K7" s="3">
        <v>2.58442646026917E-102</v>
      </c>
      <c r="L7" s="3">
        <v>2.58442646026917E-102</v>
      </c>
      <c r="M7" s="3">
        <v>2046.86422737567</v>
      </c>
      <c r="N7" s="3">
        <v>432.61257234607399</v>
      </c>
      <c r="O7" s="3">
        <v>2.58442646026917E-102</v>
      </c>
      <c r="P7" s="3">
        <v>2.58442646026917E-102</v>
      </c>
      <c r="Q7" s="3">
        <v>2.58442646026917E-102</v>
      </c>
      <c r="R7" s="3">
        <v>2.58442646026917E-102</v>
      </c>
      <c r="S7" s="3">
        <v>2.58442646026917E-102</v>
      </c>
      <c r="T7" s="5">
        <f t="shared" si="0"/>
        <v>36605.722841739298</v>
      </c>
    </row>
    <row r="8" spans="1:20">
      <c r="A8" s="1" t="s">
        <v>7</v>
      </c>
      <c r="B8" s="4">
        <v>5.2584426460269198E-101</v>
      </c>
      <c r="C8" s="4">
        <v>5.2584426460269198E-101</v>
      </c>
      <c r="D8" s="4">
        <v>9.6049102168686596E-10</v>
      </c>
      <c r="E8" s="4">
        <v>5.2584426460269198E-101</v>
      </c>
      <c r="F8" s="4">
        <v>5.2584426460269198E-101</v>
      </c>
      <c r="G8" s="4">
        <v>6.3983568891088496E-10</v>
      </c>
      <c r="H8" s="4">
        <v>142075.67478532999</v>
      </c>
      <c r="I8" s="4">
        <v>551260.88278381503</v>
      </c>
      <c r="J8" s="4">
        <v>1018.30334441181</v>
      </c>
      <c r="K8" s="4">
        <v>5.2584426460269198E-101</v>
      </c>
      <c r="L8" s="4">
        <v>5.2584426460269198E-101</v>
      </c>
      <c r="M8" s="4">
        <v>41646.834643297101</v>
      </c>
      <c r="N8" s="4">
        <v>8802.2175697546099</v>
      </c>
      <c r="O8" s="4">
        <v>5.2584426460269198E-101</v>
      </c>
      <c r="P8" s="4">
        <v>5.2584426460269198E-101</v>
      </c>
      <c r="Q8" s="4">
        <v>5.2584426460269198E-101</v>
      </c>
      <c r="R8" s="4">
        <v>5.2584426460269198E-101</v>
      </c>
      <c r="S8" s="4">
        <v>5.2584426460269198E-101</v>
      </c>
      <c r="T8" s="5">
        <f>SUM(B8:S8)</f>
        <v>744803.9131266101</v>
      </c>
    </row>
    <row r="10" spans="1:20" ht="16" thickBot="1">
      <c r="A10" s="2" t="s">
        <v>9</v>
      </c>
      <c r="B10" s="2">
        <v>0.1</v>
      </c>
      <c r="C10" s="2">
        <v>0.2</v>
      </c>
      <c r="D10" s="2">
        <v>0.3</v>
      </c>
      <c r="E10" s="2">
        <v>0.4</v>
      </c>
      <c r="F10" s="2">
        <v>0.5</v>
      </c>
      <c r="G10" s="2">
        <v>1.1000000000000001</v>
      </c>
      <c r="H10" s="2">
        <v>1.2</v>
      </c>
      <c r="I10" s="2">
        <v>1.3</v>
      </c>
      <c r="J10" s="2">
        <v>1.4</v>
      </c>
      <c r="K10" s="2">
        <v>1.5</v>
      </c>
      <c r="L10" s="2">
        <v>2.1</v>
      </c>
      <c r="M10" s="2">
        <v>2.2000000000000002</v>
      </c>
      <c r="N10" s="2">
        <v>2.2999999999999998</v>
      </c>
      <c r="O10" s="2">
        <v>2.4</v>
      </c>
      <c r="P10" s="2">
        <v>3.1</v>
      </c>
      <c r="Q10" s="2">
        <v>3.2</v>
      </c>
      <c r="R10" s="2">
        <v>3.3</v>
      </c>
      <c r="S10" s="2">
        <v>3.4</v>
      </c>
    </row>
    <row r="11" spans="1:20" ht="16" thickTop="1">
      <c r="A11" t="s">
        <v>0</v>
      </c>
      <c r="B11" s="3">
        <v>0</v>
      </c>
      <c r="C11" s="3">
        <v>0</v>
      </c>
      <c r="D11" s="3">
        <v>2.612515127E-9</v>
      </c>
      <c r="E11" s="3">
        <v>0</v>
      </c>
      <c r="F11" s="3">
        <v>0</v>
      </c>
      <c r="G11" s="3">
        <v>333.45321080000002</v>
      </c>
      <c r="H11" s="3">
        <v>724933.89500000002</v>
      </c>
      <c r="I11" s="3">
        <v>1024654.542</v>
      </c>
      <c r="J11" s="3">
        <v>577.78823379999994</v>
      </c>
      <c r="K11" s="3">
        <v>0</v>
      </c>
      <c r="L11" s="3">
        <v>12.970638040000001</v>
      </c>
      <c r="M11" s="3">
        <v>23794.100170000002</v>
      </c>
      <c r="N11" s="3">
        <v>19947.908960000001</v>
      </c>
      <c r="O11" s="3">
        <v>0</v>
      </c>
      <c r="P11" s="3">
        <v>0</v>
      </c>
      <c r="Q11" s="3">
        <v>0</v>
      </c>
      <c r="R11" s="3">
        <v>0</v>
      </c>
      <c r="S11" s="3">
        <v>0</v>
      </c>
      <c r="T11" s="5">
        <f>SUM(B11:S11)</f>
        <v>1794254.6582126427</v>
      </c>
    </row>
    <row r="12" spans="1:20">
      <c r="A12" t="s">
        <v>1</v>
      </c>
      <c r="B12" s="3">
        <v>5.0000000000000001E-101</v>
      </c>
      <c r="C12" s="3">
        <v>5.0000000000000001E-101</v>
      </c>
      <c r="D12" s="3">
        <v>1.3515679900000001E-9</v>
      </c>
      <c r="E12" s="3">
        <v>5.0000000000000001E-101</v>
      </c>
      <c r="F12" s="3">
        <v>5.0000000000000001E-101</v>
      </c>
      <c r="G12" s="3">
        <v>38908.689129999999</v>
      </c>
      <c r="H12" s="3">
        <v>583939.52720000001</v>
      </c>
      <c r="I12" s="3">
        <v>530098.473</v>
      </c>
      <c r="J12" s="3">
        <v>506.17828379999997</v>
      </c>
      <c r="K12" s="3">
        <v>5.0000000000000001E-101</v>
      </c>
      <c r="L12" s="3">
        <v>1513.4672780000001</v>
      </c>
      <c r="M12" s="3">
        <v>19166.320820000001</v>
      </c>
      <c r="N12" s="3">
        <v>10319.9231</v>
      </c>
      <c r="O12" s="3">
        <v>5.0000000000000001E-101</v>
      </c>
      <c r="P12" s="3">
        <v>5.0000000000000001E-101</v>
      </c>
      <c r="Q12" s="3">
        <v>5.0000000000000001E-101</v>
      </c>
      <c r="R12" s="3">
        <v>5.0000000000000001E-101</v>
      </c>
      <c r="S12" s="3">
        <v>5.0000000000000001E-101</v>
      </c>
      <c r="T12" s="5">
        <f>SUM(B12:S12)</f>
        <v>1184452.5788118013</v>
      </c>
    </row>
    <row r="13" spans="1:20">
      <c r="A13" t="s">
        <v>2</v>
      </c>
      <c r="B13" s="3">
        <v>0</v>
      </c>
      <c r="C13" s="3">
        <v>0</v>
      </c>
      <c r="D13" s="3">
        <v>-1.26042498116542E-12</v>
      </c>
      <c r="E13" s="3">
        <v>0</v>
      </c>
      <c r="F13" s="3">
        <v>0</v>
      </c>
      <c r="G13" s="3">
        <v>-36.284881049170302</v>
      </c>
      <c r="H13" s="3">
        <v>-544.56155570246199</v>
      </c>
      <c r="I13" s="3">
        <v>-494.35127386482998</v>
      </c>
      <c r="J13" s="3">
        <v>-0.47204414311549298</v>
      </c>
      <c r="K13" s="3">
        <v>0</v>
      </c>
      <c r="L13" s="3">
        <v>-1.41140658750709</v>
      </c>
      <c r="M13" s="3">
        <v>-17.873839662552498</v>
      </c>
      <c r="N13" s="3">
        <v>-9.6239989195797904</v>
      </c>
      <c r="O13" s="3">
        <v>0</v>
      </c>
      <c r="P13" s="3">
        <v>0</v>
      </c>
      <c r="Q13" s="3">
        <v>0</v>
      </c>
      <c r="R13" s="3">
        <v>0</v>
      </c>
      <c r="S13" s="3">
        <v>0</v>
      </c>
      <c r="T13" s="5">
        <f t="shared" ref="T13:T16" si="1">SUM(B13:S13)</f>
        <v>-1104.5789999292185</v>
      </c>
    </row>
    <row r="14" spans="1:20">
      <c r="A14" t="s">
        <v>3</v>
      </c>
      <c r="B14" s="3" t="s">
        <v>4</v>
      </c>
      <c r="C14" s="3" t="s">
        <v>4</v>
      </c>
      <c r="D14" s="3" t="s">
        <v>4</v>
      </c>
      <c r="E14" s="3" t="s">
        <v>4</v>
      </c>
      <c r="F14" s="3" t="s">
        <v>4</v>
      </c>
      <c r="G14" s="3" t="s">
        <v>4</v>
      </c>
      <c r="H14" s="3" t="s">
        <v>4</v>
      </c>
      <c r="I14" s="3" t="s">
        <v>4</v>
      </c>
      <c r="J14" s="3" t="s">
        <v>4</v>
      </c>
      <c r="K14" s="3" t="s">
        <v>4</v>
      </c>
      <c r="L14" s="3" t="s">
        <v>4</v>
      </c>
      <c r="M14" s="3" t="s">
        <v>4</v>
      </c>
      <c r="N14" s="3" t="s">
        <v>4</v>
      </c>
      <c r="O14" s="3" t="s">
        <v>4</v>
      </c>
      <c r="P14" s="3" t="s">
        <v>4</v>
      </c>
      <c r="Q14" s="3" t="s">
        <v>4</v>
      </c>
      <c r="R14" s="3" t="s">
        <v>4</v>
      </c>
      <c r="S14" s="3" t="s">
        <v>4</v>
      </c>
      <c r="T14" s="5">
        <f t="shared" si="1"/>
        <v>0</v>
      </c>
    </row>
    <row r="15" spans="1:20">
      <c r="A15" t="s">
        <v>5</v>
      </c>
      <c r="B15" s="3">
        <v>0</v>
      </c>
      <c r="C15" s="3">
        <v>0</v>
      </c>
      <c r="D15" s="3">
        <v>0</v>
      </c>
      <c r="E15" s="3">
        <v>0</v>
      </c>
      <c r="F15" s="3">
        <v>0</v>
      </c>
      <c r="G15" s="3">
        <v>0</v>
      </c>
      <c r="H15" s="3">
        <v>0</v>
      </c>
      <c r="I15" s="3">
        <v>0</v>
      </c>
      <c r="J15" s="3">
        <v>0</v>
      </c>
      <c r="K15" s="3">
        <v>0</v>
      </c>
      <c r="L15" s="3">
        <v>0</v>
      </c>
      <c r="M15" s="3">
        <v>0</v>
      </c>
      <c r="N15" s="3">
        <v>0</v>
      </c>
      <c r="O15" s="3">
        <v>0</v>
      </c>
      <c r="P15" s="3">
        <v>0</v>
      </c>
      <c r="Q15" s="3">
        <v>0</v>
      </c>
      <c r="R15" s="3">
        <v>0</v>
      </c>
      <c r="S15" s="3">
        <v>0</v>
      </c>
      <c r="T15" s="5">
        <f t="shared" si="1"/>
        <v>0</v>
      </c>
    </row>
    <row r="16" spans="1:20">
      <c r="A16" t="s">
        <v>6</v>
      </c>
      <c r="B16" s="3">
        <v>3.2965521460371499E-102</v>
      </c>
      <c r="C16" s="3">
        <v>3.2965521460371499E-102</v>
      </c>
      <c r="D16" s="3">
        <v>2.6127303299478799E-10</v>
      </c>
      <c r="E16" s="3">
        <v>3.2965521460371499E-102</v>
      </c>
      <c r="F16" s="3">
        <v>3.2965521460371499E-102</v>
      </c>
      <c r="G16" s="3">
        <v>2584.8830709233598</v>
      </c>
      <c r="H16" s="3">
        <v>86259.486265585903</v>
      </c>
      <c r="I16" s="3">
        <v>102473.89466806399</v>
      </c>
      <c r="J16" s="3">
        <v>71.435920633873593</v>
      </c>
      <c r="K16" s="3">
        <v>3.2965521460371499E-102</v>
      </c>
      <c r="L16" s="3">
        <v>100.546588249983</v>
      </c>
      <c r="M16" s="3">
        <v>2831.2469192949302</v>
      </c>
      <c r="N16" s="3">
        <v>1994.9552143798601</v>
      </c>
      <c r="O16" s="3">
        <v>3.2965521460371499E-102</v>
      </c>
      <c r="P16" s="3">
        <v>3.2965521460371499E-102</v>
      </c>
      <c r="Q16" s="3">
        <v>3.2965521460371499E-102</v>
      </c>
      <c r="R16" s="3">
        <v>3.2965521460371499E-102</v>
      </c>
      <c r="S16" s="3">
        <v>3.2965521460371499E-102</v>
      </c>
      <c r="T16" s="5">
        <f t="shared" si="1"/>
        <v>196316.44864713214</v>
      </c>
    </row>
    <row r="17" spans="1:20">
      <c r="A17" s="1" t="s">
        <v>7</v>
      </c>
      <c r="B17" s="4">
        <v>5.3296552146037099E-101</v>
      </c>
      <c r="C17" s="4">
        <v>5.3296552146037099E-101</v>
      </c>
      <c r="D17" s="4">
        <v>4.2240957250136202E-9</v>
      </c>
      <c r="E17" s="4">
        <v>5.3296552146037099E-101</v>
      </c>
      <c r="F17" s="4">
        <v>5.3296552146037099E-101</v>
      </c>
      <c r="G17" s="4">
        <v>41790.7405306742</v>
      </c>
      <c r="H17" s="4">
        <v>1394588.3469098799</v>
      </c>
      <c r="I17" s="4">
        <v>1656732.5583941999</v>
      </c>
      <c r="J17" s="4">
        <v>1154.93039409076</v>
      </c>
      <c r="K17" s="4">
        <v>5.3296552146037099E-101</v>
      </c>
      <c r="L17" s="4">
        <v>1625.57309770248</v>
      </c>
      <c r="M17" s="4">
        <v>45773.7940696324</v>
      </c>
      <c r="N17" s="4">
        <v>32253.163275460302</v>
      </c>
      <c r="O17" s="4">
        <v>5.3296552146037099E-101</v>
      </c>
      <c r="P17" s="4">
        <v>5.3296552146037099E-101</v>
      </c>
      <c r="Q17" s="4">
        <v>5.3296552146037099E-101</v>
      </c>
      <c r="R17" s="4">
        <v>5.3296552146037099E-101</v>
      </c>
      <c r="S17" s="4">
        <v>5.3296552146037099E-101</v>
      </c>
      <c r="T17" s="5">
        <f>SUM(B17:S17)</f>
        <v>3173919.1066716444</v>
      </c>
    </row>
    <row r="19" spans="1:20" ht="16" thickBot="1">
      <c r="A19" s="2" t="s">
        <v>10</v>
      </c>
      <c r="B19" s="2">
        <v>0.1</v>
      </c>
      <c r="C19" s="2">
        <v>0.2</v>
      </c>
      <c r="D19" s="2">
        <v>0.3</v>
      </c>
      <c r="E19" s="2">
        <v>0.4</v>
      </c>
      <c r="F19" s="2">
        <v>0.5</v>
      </c>
      <c r="G19" s="2">
        <v>1.1000000000000001</v>
      </c>
      <c r="H19" s="2">
        <v>1.2</v>
      </c>
      <c r="I19" s="2">
        <v>1.3</v>
      </c>
      <c r="J19" s="2">
        <v>1.4</v>
      </c>
      <c r="K19" s="2">
        <v>1.5</v>
      </c>
      <c r="L19" s="2">
        <v>2.1</v>
      </c>
      <c r="M19" s="2">
        <v>2.2000000000000002</v>
      </c>
      <c r="N19" s="2">
        <v>2.2999999999999998</v>
      </c>
      <c r="O19" s="2">
        <v>2.4</v>
      </c>
      <c r="P19" s="2">
        <v>3.1</v>
      </c>
      <c r="Q19" s="2">
        <v>3.2</v>
      </c>
      <c r="R19" s="2">
        <v>3.3</v>
      </c>
      <c r="S19" s="2">
        <v>3.4</v>
      </c>
    </row>
    <row r="20" spans="1:20" ht="16" thickTop="1">
      <c r="A20" t="s">
        <v>0</v>
      </c>
      <c r="B20" s="3">
        <v>0</v>
      </c>
      <c r="C20" s="3">
        <v>0</v>
      </c>
      <c r="D20" s="3">
        <v>5992.9395679999998</v>
      </c>
      <c r="E20" s="3">
        <v>0</v>
      </c>
      <c r="F20" s="3">
        <v>0</v>
      </c>
      <c r="G20" s="3">
        <v>1.1652308310000001E-11</v>
      </c>
      <c r="H20" s="3">
        <v>44628.603609999998</v>
      </c>
      <c r="I20" s="3">
        <v>988047.80729999999</v>
      </c>
      <c r="J20" s="3">
        <v>22231.96544</v>
      </c>
      <c r="K20" s="3">
        <v>0</v>
      </c>
      <c r="L20" s="3">
        <v>0</v>
      </c>
      <c r="M20" s="3">
        <v>2244.9269800000002</v>
      </c>
      <c r="N20" s="3">
        <v>3743.8514500000001</v>
      </c>
      <c r="O20" s="3">
        <v>0</v>
      </c>
      <c r="P20" s="3">
        <v>0</v>
      </c>
      <c r="Q20" s="3">
        <v>0</v>
      </c>
      <c r="R20" s="3">
        <v>0</v>
      </c>
      <c r="S20" s="3">
        <v>0</v>
      </c>
      <c r="T20" s="5">
        <f>SUM(B20:S20)</f>
        <v>1066890.0943479999</v>
      </c>
    </row>
    <row r="21" spans="1:20">
      <c r="A21" t="s">
        <v>1</v>
      </c>
      <c r="B21" s="3">
        <v>5.0000000000000001E-101</v>
      </c>
      <c r="C21" s="3">
        <v>5.0000000000000001E-101</v>
      </c>
      <c r="D21" s="3">
        <v>4840.4997750000002</v>
      </c>
      <c r="E21" s="3">
        <v>5.0000000000000001E-101</v>
      </c>
      <c r="F21" s="3">
        <v>5.0000000000000001E-101</v>
      </c>
      <c r="G21" s="3">
        <v>1.817924515E-9</v>
      </c>
      <c r="H21" s="3">
        <v>53770.955499999996</v>
      </c>
      <c r="I21" s="3">
        <v>798046.62379999994</v>
      </c>
      <c r="J21" s="3">
        <v>28928.605029999999</v>
      </c>
      <c r="K21" s="3">
        <v>5.0000000000000001E-101</v>
      </c>
      <c r="L21" s="3">
        <v>5.0000000000000001E-101</v>
      </c>
      <c r="M21" s="3">
        <v>2704.8094489999999</v>
      </c>
      <c r="N21" s="3">
        <v>3023.9103690000002</v>
      </c>
      <c r="O21" s="3">
        <v>5.0000000000000001E-101</v>
      </c>
      <c r="P21" s="3">
        <v>5.0000000000000001E-101</v>
      </c>
      <c r="Q21" s="3">
        <v>5.0000000000000001E-101</v>
      </c>
      <c r="R21" s="3">
        <v>5.0000000000000001E-101</v>
      </c>
      <c r="S21" s="3">
        <v>5.0000000000000001E-101</v>
      </c>
      <c r="T21" s="5">
        <f>SUM(B21:S21)</f>
        <v>891315.40392300184</v>
      </c>
    </row>
    <row r="22" spans="1:20">
      <c r="A22" t="s">
        <v>2</v>
      </c>
      <c r="B22" s="3">
        <v>0</v>
      </c>
      <c r="C22" s="3">
        <v>0</v>
      </c>
      <c r="D22" s="3">
        <v>15.3830851828005</v>
      </c>
      <c r="E22" s="3">
        <v>0</v>
      </c>
      <c r="F22" s="3">
        <v>0</v>
      </c>
      <c r="G22" s="3">
        <v>5.7773554340305603E-12</v>
      </c>
      <c r="H22" s="3">
        <v>170.88383996730099</v>
      </c>
      <c r="I22" s="3">
        <v>2536.18836183333</v>
      </c>
      <c r="J22" s="3">
        <v>91.934968716816599</v>
      </c>
      <c r="K22" s="3">
        <v>0</v>
      </c>
      <c r="L22" s="3">
        <v>0</v>
      </c>
      <c r="M22" s="3">
        <v>8.5958715202702898</v>
      </c>
      <c r="N22" s="3">
        <v>9.6099727199614993</v>
      </c>
      <c r="O22" s="3">
        <v>0</v>
      </c>
      <c r="P22" s="3">
        <v>0</v>
      </c>
      <c r="Q22" s="3">
        <v>0</v>
      </c>
      <c r="R22" s="3">
        <v>0</v>
      </c>
      <c r="S22" s="3">
        <v>0</v>
      </c>
      <c r="T22" s="5">
        <f t="shared" ref="T22:T25" si="2">SUM(B22:S22)</f>
        <v>2832.5960999404856</v>
      </c>
    </row>
    <row r="23" spans="1:20">
      <c r="A23" t="s">
        <v>3</v>
      </c>
      <c r="B23" s="3" t="s">
        <v>4</v>
      </c>
      <c r="C23" s="3" t="s">
        <v>4</v>
      </c>
      <c r="D23" s="3" t="s">
        <v>4</v>
      </c>
      <c r="E23" s="3" t="s">
        <v>4</v>
      </c>
      <c r="F23" s="3" t="s">
        <v>4</v>
      </c>
      <c r="G23" s="3" t="s">
        <v>4</v>
      </c>
      <c r="H23" s="3" t="s">
        <v>4</v>
      </c>
      <c r="I23" s="3" t="s">
        <v>4</v>
      </c>
      <c r="J23" s="3" t="s">
        <v>4</v>
      </c>
      <c r="K23" s="3" t="s">
        <v>4</v>
      </c>
      <c r="L23" s="3" t="s">
        <v>4</v>
      </c>
      <c r="M23" s="3" t="s">
        <v>4</v>
      </c>
      <c r="N23" s="3" t="s">
        <v>4</v>
      </c>
      <c r="O23" s="3" t="s">
        <v>4</v>
      </c>
      <c r="P23" s="3" t="s">
        <v>4</v>
      </c>
      <c r="Q23" s="3" t="s">
        <v>4</v>
      </c>
      <c r="R23" s="3" t="s">
        <v>4</v>
      </c>
      <c r="S23" s="3" t="s">
        <v>4</v>
      </c>
      <c r="T23" s="5">
        <f t="shared" si="2"/>
        <v>0</v>
      </c>
    </row>
    <row r="24" spans="1:20">
      <c r="A24" t="s">
        <v>5</v>
      </c>
      <c r="B24" s="3" t="s">
        <v>4</v>
      </c>
      <c r="C24" s="3" t="s">
        <v>4</v>
      </c>
      <c r="D24" s="3" t="s">
        <v>4</v>
      </c>
      <c r="E24" s="3" t="s">
        <v>4</v>
      </c>
      <c r="F24" s="3" t="s">
        <v>4</v>
      </c>
      <c r="G24" s="3" t="s">
        <v>4</v>
      </c>
      <c r="H24" s="3" t="s">
        <v>4</v>
      </c>
      <c r="I24" s="3" t="s">
        <v>4</v>
      </c>
      <c r="J24" s="3" t="s">
        <v>4</v>
      </c>
      <c r="K24" s="3" t="s">
        <v>4</v>
      </c>
      <c r="L24" s="3" t="s">
        <v>4</v>
      </c>
      <c r="M24" s="3" t="s">
        <v>4</v>
      </c>
      <c r="N24" s="3" t="s">
        <v>4</v>
      </c>
      <c r="O24" s="3" t="s">
        <v>4</v>
      </c>
      <c r="P24" s="3" t="s">
        <v>4</v>
      </c>
      <c r="Q24" s="3" t="s">
        <v>4</v>
      </c>
      <c r="R24" s="3" t="s">
        <v>4</v>
      </c>
      <c r="S24" s="3" t="s">
        <v>4</v>
      </c>
      <c r="T24" s="5">
        <f t="shared" si="2"/>
        <v>0</v>
      </c>
    </row>
    <row r="25" spans="1:20">
      <c r="A25" t="s">
        <v>6</v>
      </c>
      <c r="B25" s="3">
        <v>3.2905698059006098E-102</v>
      </c>
      <c r="C25" s="3">
        <v>3.2905698059006098E-102</v>
      </c>
      <c r="D25" s="3">
        <v>713.97615023511196</v>
      </c>
      <c r="E25" s="3">
        <v>3.2905698059006098E-102</v>
      </c>
      <c r="F25" s="3">
        <v>3.2905698059006098E-102</v>
      </c>
      <c r="G25" s="3">
        <v>1.20787220874172E-10</v>
      </c>
      <c r="H25" s="3">
        <v>6487.0584665082097</v>
      </c>
      <c r="I25" s="3">
        <v>117712.27820620799</v>
      </c>
      <c r="J25" s="3">
        <v>3372.9989374679599</v>
      </c>
      <c r="K25" s="3">
        <v>3.2905698059006098E-102</v>
      </c>
      <c r="L25" s="3">
        <v>3.2905698059006098E-102</v>
      </c>
      <c r="M25" s="3">
        <v>326.31477111427398</v>
      </c>
      <c r="N25" s="3">
        <v>446.028299623924</v>
      </c>
      <c r="O25" s="3">
        <v>3.2905698059006098E-102</v>
      </c>
      <c r="P25" s="3">
        <v>3.2905698059006098E-102</v>
      </c>
      <c r="Q25" s="3">
        <v>3.2905698059006098E-102</v>
      </c>
      <c r="R25" s="3">
        <v>3.2905698059006098E-102</v>
      </c>
      <c r="S25" s="3">
        <v>3.2905698059006098E-102</v>
      </c>
      <c r="T25" s="5">
        <f t="shared" si="2"/>
        <v>129058.6548311576</v>
      </c>
    </row>
    <row r="26" spans="1:20">
      <c r="A26" s="1" t="s">
        <v>7</v>
      </c>
      <c r="B26" s="4">
        <v>5.32905698059006E-101</v>
      </c>
      <c r="C26" s="4">
        <v>5.32905698059006E-101</v>
      </c>
      <c r="D26" s="4">
        <v>11562.7985784179</v>
      </c>
      <c r="E26" s="4">
        <v>5.32905698059006E-101</v>
      </c>
      <c r="F26" s="4">
        <v>5.32905698059006E-101</v>
      </c>
      <c r="G26" s="4">
        <v>1.9561413996182002E-9</v>
      </c>
      <c r="H26" s="4">
        <v>105057.50141647601</v>
      </c>
      <c r="I26" s="4">
        <v>1906342.8976680399</v>
      </c>
      <c r="J26" s="4">
        <v>54625.504376184799</v>
      </c>
      <c r="K26" s="4">
        <v>5.32905698059006E-101</v>
      </c>
      <c r="L26" s="4">
        <v>5.32905698059006E-101</v>
      </c>
      <c r="M26" s="4">
        <v>5284.6470716345402</v>
      </c>
      <c r="N26" s="4">
        <v>7223.4000913438904</v>
      </c>
      <c r="O26" s="4">
        <v>5.32905698059006E-101</v>
      </c>
      <c r="P26" s="4">
        <v>5.32905698059006E-101</v>
      </c>
      <c r="Q26" s="4">
        <v>5.32905698059006E-101</v>
      </c>
      <c r="R26" s="4">
        <v>5.32905698059006E-101</v>
      </c>
      <c r="S26" s="4">
        <v>5.32905698059006E-101</v>
      </c>
      <c r="T26" s="5">
        <f>SUM(B26:S26)</f>
        <v>2090096.7492020992</v>
      </c>
    </row>
    <row r="28" spans="1:20" ht="16" thickBot="1">
      <c r="A28" s="2" t="s">
        <v>11</v>
      </c>
      <c r="B28" s="2">
        <v>0.1</v>
      </c>
      <c r="C28" s="2">
        <v>0.2</v>
      </c>
      <c r="D28" s="2">
        <v>0.3</v>
      </c>
      <c r="E28" s="2">
        <v>0.4</v>
      </c>
      <c r="F28" s="2">
        <v>0.5</v>
      </c>
      <c r="G28" s="2">
        <v>1.1000000000000001</v>
      </c>
      <c r="H28" s="2">
        <v>1.2</v>
      </c>
      <c r="I28" s="2">
        <v>1.3</v>
      </c>
      <c r="J28" s="2">
        <v>1.4</v>
      </c>
      <c r="K28" s="2">
        <v>1.5</v>
      </c>
      <c r="L28" s="2">
        <v>2.1</v>
      </c>
      <c r="M28" s="2">
        <v>2.2000000000000002</v>
      </c>
      <c r="N28" s="2">
        <v>2.2999999999999998</v>
      </c>
      <c r="O28" s="2">
        <v>2.4</v>
      </c>
      <c r="P28" s="2">
        <v>3.1</v>
      </c>
      <c r="Q28" s="2">
        <v>3.2</v>
      </c>
      <c r="R28" s="2">
        <v>3.3</v>
      </c>
      <c r="S28" s="2">
        <v>3.4</v>
      </c>
    </row>
    <row r="29" spans="1:20" ht="16" thickTop="1">
      <c r="A29" t="s">
        <v>0</v>
      </c>
      <c r="B29" s="3">
        <v>0</v>
      </c>
      <c r="C29" s="3">
        <v>0</v>
      </c>
      <c r="D29" s="3">
        <v>0</v>
      </c>
      <c r="E29" s="3">
        <v>1.2294138925600001E-9</v>
      </c>
      <c r="F29" s="3">
        <v>0</v>
      </c>
      <c r="G29" s="3">
        <v>36.472181980499997</v>
      </c>
      <c r="H29" s="3">
        <v>235850.555941</v>
      </c>
      <c r="I29" s="3">
        <v>618192.32483399997</v>
      </c>
      <c r="J29" s="3">
        <v>5536.7271336100002</v>
      </c>
      <c r="K29" s="3">
        <v>1.15065826854E-8</v>
      </c>
      <c r="L29" s="3">
        <v>132.26882589100001</v>
      </c>
      <c r="M29" s="3">
        <v>410190.541815</v>
      </c>
      <c r="N29" s="3">
        <v>917871.64116</v>
      </c>
      <c r="O29" s="3">
        <v>2001.0222707099999</v>
      </c>
      <c r="P29" s="3">
        <v>0</v>
      </c>
      <c r="Q29" s="3">
        <v>1.3288124538099999E-9</v>
      </c>
      <c r="R29" s="3">
        <v>1.58117240643E-9</v>
      </c>
      <c r="S29" s="3">
        <v>0</v>
      </c>
      <c r="T29" s="5">
        <f>SUM(B29:S29)</f>
        <v>2189811.5541622071</v>
      </c>
    </row>
    <row r="30" spans="1:20">
      <c r="A30" t="s">
        <v>1</v>
      </c>
      <c r="B30" s="3">
        <v>5.0000000000000001E-101</v>
      </c>
      <c r="C30" s="3">
        <v>5.0000000000000001E-101</v>
      </c>
      <c r="D30" s="3">
        <v>5.0000000000000001E-101</v>
      </c>
      <c r="E30" s="3">
        <v>7.1407696510000004E-10</v>
      </c>
      <c r="F30" s="3">
        <v>5.0000000000000001E-101</v>
      </c>
      <c r="G30" s="3">
        <v>2874.6267210000001</v>
      </c>
      <c r="H30" s="3">
        <v>281573.92839999998</v>
      </c>
      <c r="I30" s="3">
        <v>521580.09370000003</v>
      </c>
      <c r="J30" s="3">
        <v>3215.8814309999998</v>
      </c>
      <c r="K30" s="3">
        <v>1.1261078900000001E-9</v>
      </c>
      <c r="L30" s="3">
        <v>10425.027529999999</v>
      </c>
      <c r="M30" s="3">
        <v>489712.48680000001</v>
      </c>
      <c r="N30" s="3">
        <v>774424.97649999999</v>
      </c>
      <c r="O30" s="3">
        <v>1162.248059</v>
      </c>
      <c r="P30" s="3">
        <v>5.0000000000000001E-101</v>
      </c>
      <c r="Q30" s="3">
        <v>1.586423832E-9</v>
      </c>
      <c r="R30" s="3">
        <v>1.3340638809999999E-9</v>
      </c>
      <c r="S30" s="3">
        <v>5.0000000000000001E-101</v>
      </c>
      <c r="T30" s="5">
        <f>SUM(B30:S30)</f>
        <v>2084969.2691410047</v>
      </c>
    </row>
    <row r="31" spans="1:20">
      <c r="A31" t="s">
        <v>2</v>
      </c>
      <c r="B31" s="3">
        <v>0</v>
      </c>
      <c r="C31" s="3">
        <v>0</v>
      </c>
      <c r="D31" s="3">
        <v>0</v>
      </c>
      <c r="E31" s="3">
        <v>1.23526210404028E-12</v>
      </c>
      <c r="F31" s="3">
        <v>0</v>
      </c>
      <c r="G31" s="3">
        <v>4.9727377094423399</v>
      </c>
      <c r="H31" s="3">
        <v>487.08699528851201</v>
      </c>
      <c r="I31" s="3">
        <v>902.26706025899898</v>
      </c>
      <c r="J31" s="3">
        <v>5.5630648469593398</v>
      </c>
      <c r="K31" s="3">
        <v>1.94802307059528E-12</v>
      </c>
      <c r="L31" s="3">
        <v>18.033968428530201</v>
      </c>
      <c r="M31" s="3">
        <v>847.14016315076196</v>
      </c>
      <c r="N31" s="3">
        <v>1339.6564694379999</v>
      </c>
      <c r="O31" s="3">
        <v>2.0105409537246799</v>
      </c>
      <c r="P31" s="3">
        <v>0</v>
      </c>
      <c r="Q31" s="3">
        <v>2.74431095955967E-12</v>
      </c>
      <c r="R31" s="3">
        <v>2.3077604190249199E-12</v>
      </c>
      <c r="S31" s="3">
        <v>0</v>
      </c>
      <c r="T31" s="5">
        <f t="shared" ref="T31:T35" si="3">SUM(B31:S31)</f>
        <v>3606.7310000749376</v>
      </c>
    </row>
    <row r="32" spans="1:20">
      <c r="A32" t="s">
        <v>12</v>
      </c>
      <c r="B32" s="3" t="s">
        <v>4</v>
      </c>
      <c r="C32" s="3">
        <v>0</v>
      </c>
      <c r="D32" s="3">
        <v>0</v>
      </c>
      <c r="E32" s="3">
        <v>0</v>
      </c>
      <c r="F32" s="3">
        <v>0</v>
      </c>
      <c r="G32" s="3">
        <v>0</v>
      </c>
      <c r="H32" s="3">
        <v>26667.135420097002</v>
      </c>
      <c r="I32" s="3">
        <v>93819.830709983798</v>
      </c>
      <c r="J32" s="3">
        <v>727.28557008080998</v>
      </c>
      <c r="K32" s="3">
        <v>0</v>
      </c>
      <c r="L32" s="3">
        <v>484.85696995151397</v>
      </c>
      <c r="M32" s="3">
        <v>48000.843710113098</v>
      </c>
      <c r="N32" s="3">
        <v>60364.697249951503</v>
      </c>
      <c r="O32" s="3">
        <v>0</v>
      </c>
      <c r="P32" s="3">
        <v>0</v>
      </c>
      <c r="Q32" s="3">
        <v>0</v>
      </c>
      <c r="R32" s="3">
        <v>242.428600129296</v>
      </c>
      <c r="S32" s="3" t="s">
        <v>4</v>
      </c>
      <c r="T32" s="5">
        <f t="shared" si="3"/>
        <v>230307.07823030703</v>
      </c>
    </row>
    <row r="33" spans="1:20">
      <c r="A33" t="s">
        <v>13</v>
      </c>
      <c r="B33" s="3" t="s">
        <v>4</v>
      </c>
      <c r="C33" s="3" t="s">
        <v>4</v>
      </c>
      <c r="D33" s="3" t="s">
        <v>4</v>
      </c>
      <c r="E33" s="3" t="s">
        <v>4</v>
      </c>
      <c r="F33" s="3" t="s">
        <v>4</v>
      </c>
      <c r="G33" s="3" t="s">
        <v>4</v>
      </c>
      <c r="H33" s="3" t="s">
        <v>4</v>
      </c>
      <c r="I33" s="3" t="s">
        <v>4</v>
      </c>
      <c r="J33" s="3" t="s">
        <v>4</v>
      </c>
      <c r="K33" s="3" t="s">
        <v>4</v>
      </c>
      <c r="L33" s="3" t="s">
        <v>4</v>
      </c>
      <c r="M33" s="3" t="s">
        <v>4</v>
      </c>
      <c r="N33" s="3" t="s">
        <v>4</v>
      </c>
      <c r="O33" s="3" t="s">
        <v>4</v>
      </c>
      <c r="P33" s="3" t="s">
        <v>4</v>
      </c>
      <c r="Q33" s="3" t="s">
        <v>4</v>
      </c>
      <c r="R33" s="3" t="s">
        <v>4</v>
      </c>
      <c r="S33" s="3" t="s">
        <v>4</v>
      </c>
      <c r="T33" s="5">
        <f t="shared" si="3"/>
        <v>0</v>
      </c>
    </row>
    <row r="34" spans="1:20">
      <c r="A34" t="s">
        <v>14</v>
      </c>
      <c r="B34" s="3" t="s">
        <v>4</v>
      </c>
      <c r="C34" s="3" t="s">
        <v>4</v>
      </c>
      <c r="D34" s="3" t="s">
        <v>4</v>
      </c>
      <c r="E34" s="3" t="s">
        <v>4</v>
      </c>
      <c r="F34" s="3" t="s">
        <v>4</v>
      </c>
      <c r="G34" s="3" t="s">
        <v>4</v>
      </c>
      <c r="H34" s="3" t="s">
        <v>4</v>
      </c>
      <c r="I34" s="3" t="s">
        <v>4</v>
      </c>
      <c r="J34" s="3" t="s">
        <v>4</v>
      </c>
      <c r="K34" s="3" t="s">
        <v>4</v>
      </c>
      <c r="L34" s="3" t="s">
        <v>4</v>
      </c>
      <c r="M34" s="3" t="s">
        <v>4</v>
      </c>
      <c r="N34" s="3" t="s">
        <v>4</v>
      </c>
      <c r="O34" s="3" t="s">
        <v>4</v>
      </c>
      <c r="P34" s="3" t="s">
        <v>4</v>
      </c>
      <c r="Q34" s="3" t="s">
        <v>4</v>
      </c>
      <c r="R34" s="3" t="s">
        <v>4</v>
      </c>
      <c r="S34" s="3" t="s">
        <v>4</v>
      </c>
      <c r="T34" s="5">
        <f t="shared" si="3"/>
        <v>0</v>
      </c>
    </row>
    <row r="35" spans="1:20">
      <c r="A35" t="s">
        <v>6</v>
      </c>
      <c r="B35" s="3">
        <v>3.1243660014607398E-102</v>
      </c>
      <c r="C35" s="3">
        <v>3.1243660014607398E-102</v>
      </c>
      <c r="D35" s="3">
        <v>3.1243660014607398E-102</v>
      </c>
      <c r="E35" s="3">
        <v>1.2152072341486899E-10</v>
      </c>
      <c r="F35" s="3">
        <v>3.1243660014607398E-102</v>
      </c>
      <c r="G35" s="3">
        <v>182.21750183991</v>
      </c>
      <c r="H35" s="3">
        <v>34029.263930182096</v>
      </c>
      <c r="I35" s="3">
        <v>77140.253914613902</v>
      </c>
      <c r="J35" s="3">
        <v>592.72079965093599</v>
      </c>
      <c r="K35" s="3">
        <v>7.89504705556101E-10</v>
      </c>
      <c r="L35" s="3">
        <v>691.12146304016903</v>
      </c>
      <c r="M35" s="3">
        <v>59284.908145395697</v>
      </c>
      <c r="N35" s="3">
        <v>109602.82003013699</v>
      </c>
      <c r="O35" s="3">
        <v>197.789918747516</v>
      </c>
      <c r="P35" s="3">
        <v>3.1243660014607398E-102</v>
      </c>
      <c r="Q35" s="3">
        <v>1.8233678738937801E-10</v>
      </c>
      <c r="R35" s="3">
        <v>15.1487135206962</v>
      </c>
      <c r="S35" s="3">
        <v>3.1243660014607398E-102</v>
      </c>
      <c r="T35" s="5">
        <f t="shared" si="3"/>
        <v>281736.24441712897</v>
      </c>
    </row>
    <row r="36" spans="1:20">
      <c r="A36" s="1" t="s">
        <v>7</v>
      </c>
      <c r="B36" s="4">
        <v>5.3124366001460701E-101</v>
      </c>
      <c r="C36" s="4">
        <v>5.3124366001460701E-101</v>
      </c>
      <c r="D36" s="4">
        <v>5.3124366001460701E-101</v>
      </c>
      <c r="E36" s="4">
        <v>2.0662468431789101E-9</v>
      </c>
      <c r="F36" s="4">
        <v>5.3124366001460701E-101</v>
      </c>
      <c r="G36" s="4">
        <v>3098.2891425298499</v>
      </c>
      <c r="H36" s="4">
        <v>578607.97068656795</v>
      </c>
      <c r="I36" s="4">
        <v>1311634.7702188599</v>
      </c>
      <c r="J36" s="4">
        <v>10078.1779991887</v>
      </c>
      <c r="K36" s="4">
        <v>1.34241433040267E-8</v>
      </c>
      <c r="L36" s="4">
        <v>11751.308757311201</v>
      </c>
      <c r="M36" s="4">
        <v>1008035.92063366</v>
      </c>
      <c r="N36" s="4">
        <v>1863603.79140953</v>
      </c>
      <c r="O36" s="4">
        <v>3363.0707894112402</v>
      </c>
      <c r="P36" s="4">
        <v>5.3124366001460701E-101</v>
      </c>
      <c r="Q36" s="4">
        <v>3.1003173841589399E-9</v>
      </c>
      <c r="R36" s="4">
        <v>257.57731365290999</v>
      </c>
      <c r="S36" s="4">
        <v>5.3124366001460701E-101</v>
      </c>
      <c r="T36" s="5">
        <f>SUM(B36:S36)</f>
        <v>4790430.8769507306</v>
      </c>
    </row>
    <row r="38" spans="1:20" ht="16" thickBot="1">
      <c r="A38" s="2" t="s">
        <v>15</v>
      </c>
      <c r="B38" s="2">
        <v>0.1</v>
      </c>
      <c r="C38" s="2">
        <v>0.2</v>
      </c>
      <c r="D38" s="2">
        <v>0.3</v>
      </c>
      <c r="E38" s="2">
        <v>0.4</v>
      </c>
      <c r="F38" s="2">
        <v>0.5</v>
      </c>
      <c r="G38" s="2">
        <v>1.1000000000000001</v>
      </c>
      <c r="H38" s="2">
        <v>1.2</v>
      </c>
      <c r="I38" s="2">
        <v>1.3</v>
      </c>
      <c r="J38" s="2">
        <v>1.4</v>
      </c>
      <c r="K38" s="2">
        <v>1.5</v>
      </c>
      <c r="L38" s="2">
        <v>2.1</v>
      </c>
      <c r="M38" s="2">
        <v>2.2000000000000002</v>
      </c>
      <c r="N38" s="2">
        <v>2.2999999999999998</v>
      </c>
      <c r="O38" s="2">
        <v>2.4</v>
      </c>
      <c r="P38" s="2">
        <v>3.1</v>
      </c>
      <c r="Q38" s="2">
        <v>3.2</v>
      </c>
      <c r="R38" s="2">
        <v>3.3</v>
      </c>
      <c r="S38" s="2">
        <v>3.4</v>
      </c>
    </row>
    <row r="39" spans="1:20" ht="16" thickTop="1">
      <c r="A39" t="s">
        <v>0</v>
      </c>
      <c r="B39" s="3">
        <v>0</v>
      </c>
      <c r="C39" s="3">
        <v>0</v>
      </c>
      <c r="D39" s="3">
        <v>0</v>
      </c>
      <c r="E39" s="3">
        <v>1.1877846029199999E-9</v>
      </c>
      <c r="F39" s="3">
        <v>0</v>
      </c>
      <c r="G39" s="3">
        <v>2.3751960259099999E-11</v>
      </c>
      <c r="H39" s="3">
        <v>198230.035367</v>
      </c>
      <c r="I39" s="3">
        <v>824550.86028999998</v>
      </c>
      <c r="J39" s="3">
        <v>1.1877846029199999E-9</v>
      </c>
      <c r="K39" s="3">
        <v>4.2430866511800003E-9</v>
      </c>
      <c r="L39" s="3">
        <v>2.3751960259099999E-11</v>
      </c>
      <c r="M39" s="3">
        <v>32590.421653199999</v>
      </c>
      <c r="N39" s="3">
        <v>66752.946018000002</v>
      </c>
      <c r="O39" s="3">
        <v>1.1877846029199999E-9</v>
      </c>
      <c r="P39" s="3">
        <v>0</v>
      </c>
      <c r="Q39" s="3">
        <v>8.5884725647E-10</v>
      </c>
      <c r="R39" s="3">
        <v>1.0203246283600001E-9</v>
      </c>
      <c r="S39" s="3">
        <v>0</v>
      </c>
      <c r="T39" s="5">
        <f>SUM(B39:S39)</f>
        <v>1122124.2633282095</v>
      </c>
    </row>
    <row r="40" spans="1:20">
      <c r="A40" t="s">
        <v>1</v>
      </c>
      <c r="B40" s="3">
        <v>5.0000000000000001E-101</v>
      </c>
      <c r="C40" s="3">
        <v>5.0000000000000001E-101</v>
      </c>
      <c r="D40" s="3">
        <v>5.0000000000000001E-101</v>
      </c>
      <c r="E40" s="3">
        <v>7.5570625479999996E-10</v>
      </c>
      <c r="F40" s="3">
        <v>5.0000000000000001E-101</v>
      </c>
      <c r="G40" s="3">
        <v>1.919738898E-9</v>
      </c>
      <c r="H40" s="3">
        <v>250345.9583</v>
      </c>
      <c r="I40" s="3">
        <v>746034.63210000005</v>
      </c>
      <c r="J40" s="3">
        <v>7.5570625479999996E-10</v>
      </c>
      <c r="K40" s="3">
        <v>6.1564049310000004E-10</v>
      </c>
      <c r="L40" s="3">
        <v>1.919738898E-9</v>
      </c>
      <c r="M40" s="3">
        <v>41158.648459999997</v>
      </c>
      <c r="N40" s="3">
        <v>60396.528480000001</v>
      </c>
      <c r="O40" s="3">
        <v>7.5570625479999996E-10</v>
      </c>
      <c r="P40" s="3">
        <v>5.0000000000000001E-101</v>
      </c>
      <c r="Q40" s="3">
        <v>1.0846436009999999E-9</v>
      </c>
      <c r="R40" s="3">
        <v>9.2316622950000001E-10</v>
      </c>
      <c r="S40" s="3">
        <v>5.0000000000000001E-101</v>
      </c>
      <c r="T40" s="5">
        <f>SUM(B40:S40)</f>
        <v>1097935.7673400086</v>
      </c>
    </row>
    <row r="41" spans="1:20">
      <c r="A41" t="s">
        <v>2</v>
      </c>
      <c r="B41" s="3">
        <v>0</v>
      </c>
      <c r="C41" s="3">
        <v>0</v>
      </c>
      <c r="D41" s="3">
        <v>0</v>
      </c>
      <c r="E41" s="3">
        <v>-1.3667981199319899E-12</v>
      </c>
      <c r="F41" s="3">
        <v>0</v>
      </c>
      <c r="G41" s="3">
        <v>-3.4721103587282398E-12</v>
      </c>
      <c r="H41" s="3">
        <v>-452.78490536430201</v>
      </c>
      <c r="I41" s="3">
        <v>-1349.3056674177701</v>
      </c>
      <c r="J41" s="3">
        <v>-1.3667981199319899E-12</v>
      </c>
      <c r="K41" s="3">
        <v>-1.11347003311137E-12</v>
      </c>
      <c r="L41" s="3">
        <v>-3.4721103587282398E-12</v>
      </c>
      <c r="M41" s="3">
        <v>-74.441045006574697</v>
      </c>
      <c r="N41" s="3">
        <v>-109.23538221135</v>
      </c>
      <c r="O41" s="3">
        <v>-1.3667981199319899E-12</v>
      </c>
      <c r="P41" s="3">
        <v>0</v>
      </c>
      <c r="Q41" s="3">
        <v>-1.96172629989989E-12</v>
      </c>
      <c r="R41" s="3">
        <v>-1.6696723875269701E-12</v>
      </c>
      <c r="S41" s="3">
        <v>0</v>
      </c>
      <c r="T41" s="5">
        <f t="shared" ref="T41:T45" si="4">SUM(B41:S41)</f>
        <v>-1985.7670000000126</v>
      </c>
    </row>
    <row r="42" spans="1:20">
      <c r="A42" t="s">
        <v>12</v>
      </c>
      <c r="B42" s="3" t="s">
        <v>4</v>
      </c>
      <c r="C42" s="3">
        <v>0</v>
      </c>
      <c r="D42" s="3">
        <v>0</v>
      </c>
      <c r="E42" s="3">
        <v>0</v>
      </c>
      <c r="F42" s="3">
        <v>0</v>
      </c>
      <c r="G42" s="3">
        <v>0</v>
      </c>
      <c r="H42" s="3">
        <v>13668.581974120099</v>
      </c>
      <c r="I42" s="3">
        <v>48088.556444313297</v>
      </c>
      <c r="J42" s="3">
        <v>372.77953843338003</v>
      </c>
      <c r="K42" s="3">
        <v>0</v>
      </c>
      <c r="L42" s="3">
        <v>248.51965293997199</v>
      </c>
      <c r="M42" s="3">
        <v>24603.447529806701</v>
      </c>
      <c r="N42" s="3">
        <v>30940.699092940002</v>
      </c>
      <c r="O42" s="3">
        <v>0</v>
      </c>
      <c r="P42" s="3">
        <v>0</v>
      </c>
      <c r="Q42" s="3">
        <v>0</v>
      </c>
      <c r="R42" s="3">
        <v>124.25988549340801</v>
      </c>
      <c r="S42" s="3" t="s">
        <v>4</v>
      </c>
      <c r="T42" s="5">
        <f t="shared" si="4"/>
        <v>118046.84411804685</v>
      </c>
    </row>
    <row r="43" spans="1:20">
      <c r="A43" t="s">
        <v>13</v>
      </c>
      <c r="B43" s="3" t="s">
        <v>4</v>
      </c>
      <c r="C43" s="3" t="s">
        <v>4</v>
      </c>
      <c r="D43" s="3" t="s">
        <v>4</v>
      </c>
      <c r="E43" s="3" t="s">
        <v>4</v>
      </c>
      <c r="F43" s="3" t="s">
        <v>4</v>
      </c>
      <c r="G43" s="3" t="s">
        <v>4</v>
      </c>
      <c r="H43" s="3" t="s">
        <v>4</v>
      </c>
      <c r="I43" s="3" t="s">
        <v>4</v>
      </c>
      <c r="J43" s="3" t="s">
        <v>4</v>
      </c>
      <c r="K43" s="3" t="s">
        <v>4</v>
      </c>
      <c r="L43" s="3" t="s">
        <v>4</v>
      </c>
      <c r="M43" s="3" t="s">
        <v>4</v>
      </c>
      <c r="N43" s="3" t="s">
        <v>4</v>
      </c>
      <c r="O43" s="3" t="s">
        <v>4</v>
      </c>
      <c r="P43" s="3" t="s">
        <v>4</v>
      </c>
      <c r="Q43" s="3" t="s">
        <v>4</v>
      </c>
      <c r="R43" s="3" t="s">
        <v>4</v>
      </c>
      <c r="S43" s="3" t="s">
        <v>4</v>
      </c>
      <c r="T43" s="5">
        <f t="shared" si="4"/>
        <v>0</v>
      </c>
    </row>
    <row r="44" spans="1:20">
      <c r="A44" t="s">
        <v>14</v>
      </c>
      <c r="B44" s="3" t="s">
        <v>4</v>
      </c>
      <c r="C44" s="3" t="s">
        <v>4</v>
      </c>
      <c r="D44" s="3" t="s">
        <v>4</v>
      </c>
      <c r="E44" s="3" t="s">
        <v>4</v>
      </c>
      <c r="F44" s="3" t="s">
        <v>4</v>
      </c>
      <c r="G44" s="3" t="s">
        <v>4</v>
      </c>
      <c r="H44" s="3" t="s">
        <v>4</v>
      </c>
      <c r="I44" s="3" t="s">
        <v>4</v>
      </c>
      <c r="J44" s="3" t="s">
        <v>4</v>
      </c>
      <c r="K44" s="3" t="s">
        <v>4</v>
      </c>
      <c r="L44" s="3" t="s">
        <v>4</v>
      </c>
      <c r="M44" s="3" t="s">
        <v>4</v>
      </c>
      <c r="N44" s="3" t="s">
        <v>4</v>
      </c>
      <c r="O44" s="3" t="s">
        <v>4</v>
      </c>
      <c r="P44" s="3" t="s">
        <v>4</v>
      </c>
      <c r="Q44" s="3" t="s">
        <v>4</v>
      </c>
      <c r="R44" s="3" t="s">
        <v>4</v>
      </c>
      <c r="S44" s="3" t="s">
        <v>4</v>
      </c>
      <c r="T44" s="5">
        <f t="shared" si="4"/>
        <v>0</v>
      </c>
    </row>
    <row r="45" spans="1:20">
      <c r="A45" t="s">
        <v>6</v>
      </c>
      <c r="B45" s="3">
        <v>3.1316140822732002E-102</v>
      </c>
      <c r="C45" s="3">
        <v>3.1316140822732002E-102</v>
      </c>
      <c r="D45" s="3">
        <v>3.1316140822732002E-102</v>
      </c>
      <c r="E45" s="3">
        <v>1.2163966109130299E-10</v>
      </c>
      <c r="F45" s="3">
        <v>3.1316140822732002E-102</v>
      </c>
      <c r="G45" s="3">
        <v>1.2150780061597599E-10</v>
      </c>
      <c r="H45" s="3">
        <v>28923.073498925001</v>
      </c>
      <c r="I45" s="3">
        <v>101296.738826207</v>
      </c>
      <c r="J45" s="3">
        <v>23.348033042947101</v>
      </c>
      <c r="K45" s="3">
        <v>3.0424342777028798E-10</v>
      </c>
      <c r="L45" s="3">
        <v>15.565352897490801</v>
      </c>
      <c r="M45" s="3">
        <v>6155.38017306042</v>
      </c>
      <c r="N45" s="3">
        <v>9894.7066165037304</v>
      </c>
      <c r="O45" s="3">
        <v>1.2163966109130299E-10</v>
      </c>
      <c r="P45" s="3">
        <v>3.1316140822732002E-102</v>
      </c>
      <c r="Q45" s="3">
        <v>1.21602399366319E-10</v>
      </c>
      <c r="R45" s="3">
        <v>7.7826801455778503</v>
      </c>
      <c r="S45" s="3">
        <v>3.1316140822732002E-102</v>
      </c>
      <c r="T45" s="5">
        <f t="shared" si="4"/>
        <v>146316.59518078298</v>
      </c>
    </row>
    <row r="46" spans="1:20">
      <c r="A46" s="1" t="s">
        <v>7</v>
      </c>
      <c r="B46" s="4">
        <v>5.3131614082273199E-101</v>
      </c>
      <c r="C46" s="4">
        <v>5.3131614082273199E-101</v>
      </c>
      <c r="D46" s="4">
        <v>5.3131614082273199E-101</v>
      </c>
      <c r="E46" s="4">
        <v>2.0637637206913699E-9</v>
      </c>
      <c r="F46" s="4">
        <v>5.3131614082273199E-101</v>
      </c>
      <c r="G46" s="4">
        <v>2.06152654851635E-9</v>
      </c>
      <c r="H46" s="4">
        <v>490714.86423468101</v>
      </c>
      <c r="I46" s="4">
        <v>1718621.4819930999</v>
      </c>
      <c r="J46" s="4">
        <v>396.12757147826898</v>
      </c>
      <c r="K46" s="4">
        <v>5.1618571020171801E-9</v>
      </c>
      <c r="L46" s="4">
        <v>264.08500583940298</v>
      </c>
      <c r="M46" s="4">
        <v>104433.456771061</v>
      </c>
      <c r="N46" s="4">
        <v>167875.64482523201</v>
      </c>
      <c r="O46" s="4">
        <v>2.0637637206913699E-9</v>
      </c>
      <c r="P46" s="4">
        <v>5.3131614082273199E-101</v>
      </c>
      <c r="Q46" s="4">
        <v>2.0631315305364201E-9</v>
      </c>
      <c r="R46" s="4">
        <v>132.04256564092799</v>
      </c>
      <c r="S46" s="4">
        <v>5.3131614082273199E-101</v>
      </c>
      <c r="T46" s="5">
        <f>SUM(B46:S46)</f>
        <v>2482437.7029670458</v>
      </c>
    </row>
    <row r="47" spans="1:20">
      <c r="I47" s="5"/>
    </row>
    <row r="48" spans="1:20" ht="16" thickBot="1">
      <c r="A48" s="2" t="s">
        <v>16</v>
      </c>
      <c r="B48" s="2">
        <v>0.1</v>
      </c>
      <c r="C48" s="2">
        <v>0.2</v>
      </c>
      <c r="D48" s="2">
        <v>0.3</v>
      </c>
      <c r="E48" s="2">
        <v>0.4</v>
      </c>
      <c r="F48" s="2">
        <v>0.5</v>
      </c>
      <c r="G48" s="2">
        <v>1.1000000000000001</v>
      </c>
      <c r="H48" s="2">
        <v>1.2</v>
      </c>
      <c r="I48" s="2">
        <v>1.3</v>
      </c>
      <c r="J48" s="2">
        <v>1.4</v>
      </c>
      <c r="K48" s="2">
        <v>1.5</v>
      </c>
      <c r="L48" s="2">
        <v>2.1</v>
      </c>
      <c r="M48" s="2">
        <v>2.2000000000000002</v>
      </c>
      <c r="N48" s="2">
        <v>2.2999999999999998</v>
      </c>
      <c r="O48" s="2">
        <v>2.4</v>
      </c>
      <c r="P48" s="2">
        <v>3.1</v>
      </c>
      <c r="Q48" s="2">
        <v>3.2</v>
      </c>
      <c r="R48" s="2">
        <v>3.3</v>
      </c>
      <c r="S48" s="2">
        <v>3.4</v>
      </c>
    </row>
    <row r="49" spans="1:20" ht="16" thickTop="1">
      <c r="A49" t="s">
        <v>0</v>
      </c>
      <c r="B49" s="3">
        <v>0</v>
      </c>
      <c r="C49" s="3">
        <v>0</v>
      </c>
      <c r="D49" s="3">
        <v>0</v>
      </c>
      <c r="E49" s="3">
        <v>1.40120252147E-9</v>
      </c>
      <c r="F49" s="3">
        <v>0</v>
      </c>
      <c r="G49" s="3">
        <v>1427.544443493</v>
      </c>
      <c r="H49" s="3">
        <v>190891.80451700001</v>
      </c>
      <c r="I49" s="3">
        <v>664737.50729199999</v>
      </c>
      <c r="J49" s="3">
        <v>17970.187076499999</v>
      </c>
      <c r="K49" s="3">
        <v>865.75112213900002</v>
      </c>
      <c r="L49" s="3">
        <v>92.063849274399999</v>
      </c>
      <c r="M49" s="3">
        <v>150069.75079300001</v>
      </c>
      <c r="N49" s="3">
        <v>223689.819494</v>
      </c>
      <c r="O49" s="3">
        <v>1131.58565651</v>
      </c>
      <c r="P49" s="3">
        <v>0</v>
      </c>
      <c r="Q49" s="3">
        <v>1.031659752469E-9</v>
      </c>
      <c r="R49" s="3">
        <v>1.8224509609699999E-9</v>
      </c>
      <c r="S49" s="3">
        <v>0</v>
      </c>
      <c r="T49" s="5">
        <f>SUM(B49:S49)</f>
        <v>1250876.0142439206</v>
      </c>
    </row>
    <row r="50" spans="1:20">
      <c r="A50" t="s">
        <v>1</v>
      </c>
      <c r="B50" s="3">
        <v>5.0000000000000001E-101</v>
      </c>
      <c r="C50" s="3">
        <v>5.0000000000000001E-101</v>
      </c>
      <c r="D50" s="3">
        <v>5.0000000000000001E-101</v>
      </c>
      <c r="E50" s="3">
        <v>5.4228833629999997E-10</v>
      </c>
      <c r="F50" s="3">
        <v>5.0000000000000001E-101</v>
      </c>
      <c r="G50" s="3">
        <v>91931.363110000006</v>
      </c>
      <c r="H50" s="3">
        <v>168719.46849999999</v>
      </c>
      <c r="I50" s="3">
        <v>398592.55969999998</v>
      </c>
      <c r="J50" s="3">
        <v>6954.7568650000003</v>
      </c>
      <c r="K50" s="3">
        <v>1.9553744129999999E-195</v>
      </c>
      <c r="L50" s="3">
        <v>5928.7507269999996</v>
      </c>
      <c r="M50" s="3">
        <v>132638.9504</v>
      </c>
      <c r="N50" s="3">
        <v>134129.78320000001</v>
      </c>
      <c r="O50" s="3">
        <v>437.9421916</v>
      </c>
      <c r="P50" s="3">
        <v>5.0000000000000001E-101</v>
      </c>
      <c r="Q50" s="3">
        <v>9.1183110530000001E-10</v>
      </c>
      <c r="R50" s="3">
        <v>1.092785326E-9</v>
      </c>
      <c r="S50" s="3">
        <v>5.0000000000000001E-101</v>
      </c>
      <c r="T50" s="5">
        <f>SUM(B50:S50)</f>
        <v>939333.57469360251</v>
      </c>
    </row>
    <row r="51" spans="1:20">
      <c r="A51" t="s">
        <v>2</v>
      </c>
      <c r="B51" s="3">
        <v>0</v>
      </c>
      <c r="C51" s="3">
        <v>0</v>
      </c>
      <c r="D51" s="3">
        <v>0</v>
      </c>
      <c r="E51" s="3">
        <v>-6.7751849690753001E-13</v>
      </c>
      <c r="F51" s="3">
        <v>0</v>
      </c>
      <c r="G51" s="3">
        <v>-114.856239337094</v>
      </c>
      <c r="H51" s="3">
        <v>-210.792954681721</v>
      </c>
      <c r="I51" s="3">
        <v>-497.98937918077098</v>
      </c>
      <c r="J51" s="3">
        <v>-8.6890609701035206</v>
      </c>
      <c r="K51" s="3">
        <v>6.3894130540882296E-9</v>
      </c>
      <c r="L51" s="3">
        <v>-7.4072002133222004</v>
      </c>
      <c r="M51" s="3">
        <v>-165.71505654287199</v>
      </c>
      <c r="N51" s="3">
        <v>-167.57765748679901</v>
      </c>
      <c r="O51" s="3">
        <v>-0.54715160820478803</v>
      </c>
      <c r="P51" s="3">
        <v>0</v>
      </c>
      <c r="Q51" s="3">
        <v>-1.13921395408888E-12</v>
      </c>
      <c r="R51" s="3">
        <v>-1.36529263497544E-12</v>
      </c>
      <c r="S51" s="3">
        <v>0</v>
      </c>
      <c r="T51" s="5">
        <f t="shared" ref="T51:T55" si="5">SUM(B51:S51)</f>
        <v>-1173.5747000145013</v>
      </c>
    </row>
    <row r="52" spans="1:20">
      <c r="A52" t="s">
        <v>12</v>
      </c>
      <c r="B52" s="3" t="s">
        <v>4</v>
      </c>
      <c r="C52" s="3">
        <v>0</v>
      </c>
      <c r="D52" s="3">
        <v>0</v>
      </c>
      <c r="E52" s="3">
        <v>0</v>
      </c>
      <c r="F52" s="3">
        <v>0</v>
      </c>
      <c r="G52" s="3">
        <v>0</v>
      </c>
      <c r="H52" s="3">
        <v>2278.0969956866802</v>
      </c>
      <c r="I52" s="3">
        <v>8014.7594073855498</v>
      </c>
      <c r="J52" s="3">
        <v>62.12992307223</v>
      </c>
      <c r="K52" s="3">
        <v>0</v>
      </c>
      <c r="L52" s="3">
        <v>41.419942156662003</v>
      </c>
      <c r="M52" s="3">
        <v>4100.5745883011195</v>
      </c>
      <c r="N52" s="3">
        <v>5156.7831821566597</v>
      </c>
      <c r="O52" s="3">
        <v>0</v>
      </c>
      <c r="P52" s="3">
        <v>0</v>
      </c>
      <c r="Q52" s="3">
        <v>0</v>
      </c>
      <c r="R52" s="3">
        <v>20.709980915568</v>
      </c>
      <c r="S52" s="3" t="s">
        <v>4</v>
      </c>
      <c r="T52" s="5">
        <f t="shared" si="5"/>
        <v>19674.474019674475</v>
      </c>
    </row>
    <row r="53" spans="1:20">
      <c r="A53" t="s">
        <v>13</v>
      </c>
      <c r="B53" s="3" t="s">
        <v>4</v>
      </c>
      <c r="C53" s="3" t="s">
        <v>4</v>
      </c>
      <c r="D53" s="3" t="s">
        <v>4</v>
      </c>
      <c r="E53" s="3" t="s">
        <v>4</v>
      </c>
      <c r="F53" s="3" t="s">
        <v>4</v>
      </c>
      <c r="G53" s="3" t="s">
        <v>4</v>
      </c>
      <c r="H53" s="3" t="s">
        <v>4</v>
      </c>
      <c r="I53" s="3" t="s">
        <v>4</v>
      </c>
      <c r="J53" s="3" t="s">
        <v>4</v>
      </c>
      <c r="K53" s="3" t="s">
        <v>4</v>
      </c>
      <c r="L53" s="3" t="s">
        <v>4</v>
      </c>
      <c r="M53" s="3" t="s">
        <v>4</v>
      </c>
      <c r="N53" s="3" t="s">
        <v>4</v>
      </c>
      <c r="O53" s="3" t="s">
        <v>4</v>
      </c>
      <c r="P53" s="3" t="s">
        <v>4</v>
      </c>
      <c r="Q53" s="3" t="s">
        <v>4</v>
      </c>
      <c r="R53" s="3" t="s">
        <v>4</v>
      </c>
      <c r="S53" s="3" t="s">
        <v>4</v>
      </c>
      <c r="T53" s="5">
        <f t="shared" si="5"/>
        <v>0</v>
      </c>
    </row>
    <row r="54" spans="1:20">
      <c r="A54" t="s">
        <v>14</v>
      </c>
      <c r="B54" s="3" t="s">
        <v>4</v>
      </c>
      <c r="C54" s="3" t="s">
        <v>4</v>
      </c>
      <c r="D54" s="3" t="s">
        <v>4</v>
      </c>
      <c r="E54" s="3" t="s">
        <v>4</v>
      </c>
      <c r="F54" s="3" t="s">
        <v>4</v>
      </c>
      <c r="G54" s="3" t="s">
        <v>4</v>
      </c>
      <c r="H54" s="3" t="s">
        <v>4</v>
      </c>
      <c r="I54" s="3" t="s">
        <v>4</v>
      </c>
      <c r="J54" s="3" t="s">
        <v>4</v>
      </c>
      <c r="K54" s="3" t="s">
        <v>4</v>
      </c>
      <c r="L54" s="3" t="s">
        <v>4</v>
      </c>
      <c r="M54" s="3" t="s">
        <v>4</v>
      </c>
      <c r="N54" s="3" t="s">
        <v>4</v>
      </c>
      <c r="O54" s="3" t="s">
        <v>4</v>
      </c>
      <c r="P54" s="3" t="s">
        <v>4</v>
      </c>
      <c r="Q54" s="3" t="s">
        <v>4</v>
      </c>
      <c r="R54" s="3" t="s">
        <v>4</v>
      </c>
      <c r="S54" s="3" t="s">
        <v>4</v>
      </c>
      <c r="T54" s="5">
        <f t="shared" si="5"/>
        <v>0</v>
      </c>
    </row>
    <row r="55" spans="1:20">
      <c r="A55" t="s">
        <v>6</v>
      </c>
      <c r="B55" s="3">
        <v>3.2677269165276701E-102</v>
      </c>
      <c r="C55" s="3">
        <v>3.2677269165276701E-102</v>
      </c>
      <c r="D55" s="3">
        <v>3.2677269165276701E-102</v>
      </c>
      <c r="E55" s="3">
        <v>1.2697166885063401E-10</v>
      </c>
      <c r="F55" s="3">
        <v>3.2677269165276701E-102</v>
      </c>
      <c r="G55" s="3">
        <v>6093.9219257070899</v>
      </c>
      <c r="H55" s="3">
        <v>23637.336427677401</v>
      </c>
      <c r="I55" s="3">
        <v>69984.700656188797</v>
      </c>
      <c r="J55" s="3">
        <v>1632.4508070823299</v>
      </c>
      <c r="K55" s="3">
        <v>56.5807648969705</v>
      </c>
      <c r="L55" s="3">
        <v>395.710444053343</v>
      </c>
      <c r="M55" s="3">
        <v>18733.4575765925</v>
      </c>
      <c r="N55" s="3">
        <v>23711.202163389498</v>
      </c>
      <c r="O55" s="3">
        <v>102.540009069425</v>
      </c>
      <c r="P55" s="3">
        <v>3.2677269165276701E-102</v>
      </c>
      <c r="Q55" s="3">
        <v>1.26941494957115E-10</v>
      </c>
      <c r="R55" s="3">
        <v>1.35349124176195</v>
      </c>
      <c r="S55" s="3">
        <v>3.2677269165276701E-102</v>
      </c>
      <c r="T55" s="5">
        <f t="shared" si="5"/>
        <v>144349.25426589936</v>
      </c>
    </row>
    <row r="56" spans="1:20">
      <c r="A56" s="1" t="s">
        <v>7</v>
      </c>
      <c r="B56" s="4">
        <v>5.3267726916527702E-101</v>
      </c>
      <c r="C56" s="4">
        <v>5.3267726916527702E-101</v>
      </c>
      <c r="D56" s="4">
        <v>5.3267726916527702E-101</v>
      </c>
      <c r="E56" s="4">
        <v>2.0697850081237298E-9</v>
      </c>
      <c r="F56" s="4">
        <v>5.3267726916527702E-101</v>
      </c>
      <c r="G56" s="4">
        <v>99337.973239863</v>
      </c>
      <c r="H56" s="4">
        <v>385315.91348568199</v>
      </c>
      <c r="I56" s="4">
        <v>1140831.53767639</v>
      </c>
      <c r="J56" s="4">
        <v>26610.835610684499</v>
      </c>
      <c r="K56" s="4">
        <v>922.33188704235999</v>
      </c>
      <c r="L56" s="4">
        <v>6450.5377622710803</v>
      </c>
      <c r="M56" s="4">
        <v>305377.018301351</v>
      </c>
      <c r="N56" s="4">
        <v>386520.01038205897</v>
      </c>
      <c r="O56" s="4">
        <v>1671.5207055712201</v>
      </c>
      <c r="P56" s="4">
        <v>5.3267726916527702E-101</v>
      </c>
      <c r="Q56" s="4">
        <v>2.06929313877203E-9</v>
      </c>
      <c r="R56" s="4">
        <v>22.063472160243801</v>
      </c>
      <c r="S56" s="4">
        <v>5.3267726916527702E-101</v>
      </c>
      <c r="T56" s="5">
        <f>SUM(B56:S56)</f>
        <v>2353059.7425230783</v>
      </c>
    </row>
    <row r="58" spans="1:20" ht="16" thickBot="1">
      <c r="A58" s="2" t="s">
        <v>17</v>
      </c>
      <c r="B58" s="2">
        <v>0.1</v>
      </c>
      <c r="C58" s="2">
        <v>0.2</v>
      </c>
      <c r="D58" s="2">
        <v>0.3</v>
      </c>
      <c r="E58" s="2">
        <v>0.4</v>
      </c>
      <c r="F58" s="2">
        <v>0.5</v>
      </c>
      <c r="G58" s="2">
        <v>1.1000000000000001</v>
      </c>
      <c r="H58" s="2">
        <v>1.2</v>
      </c>
      <c r="I58" s="2">
        <v>1.3</v>
      </c>
      <c r="J58" s="2">
        <v>1.4</v>
      </c>
      <c r="K58" s="2">
        <v>1.5</v>
      </c>
      <c r="L58" s="2">
        <v>2.1</v>
      </c>
      <c r="M58" s="2">
        <v>2.2000000000000002</v>
      </c>
      <c r="N58" s="2">
        <v>2.2999999999999998</v>
      </c>
      <c r="O58" s="2">
        <v>2.4</v>
      </c>
      <c r="P58" s="2">
        <v>3.1</v>
      </c>
      <c r="Q58" s="2">
        <v>3.2</v>
      </c>
      <c r="R58" s="2">
        <v>3.3</v>
      </c>
      <c r="S58" s="2">
        <v>3.4</v>
      </c>
    </row>
    <row r="59" spans="1:20" ht="16" thickTop="1">
      <c r="A59" t="s">
        <v>0</v>
      </c>
      <c r="B59" s="3">
        <v>0</v>
      </c>
      <c r="C59" s="3">
        <v>0</v>
      </c>
      <c r="D59" s="3">
        <v>0</v>
      </c>
      <c r="E59" s="3">
        <v>2.7390406572999999E-9</v>
      </c>
      <c r="F59" s="3">
        <v>0</v>
      </c>
      <c r="G59" s="3">
        <v>190.25666269300001</v>
      </c>
      <c r="H59" s="3">
        <v>273663.67793000001</v>
      </c>
      <c r="I59" s="3">
        <v>1073352.2302699999</v>
      </c>
      <c r="J59" s="3">
        <v>4792.082281</v>
      </c>
      <c r="K59" s="3">
        <v>4.5808222026000001E-9</v>
      </c>
      <c r="L59" s="3">
        <v>2267.5686438299999</v>
      </c>
      <c r="M59" s="3">
        <v>899633.76407999999</v>
      </c>
      <c r="N59" s="3">
        <v>2183600.807</v>
      </c>
      <c r="O59" s="3">
        <v>1.8260271047999999E-9</v>
      </c>
      <c r="P59" s="3">
        <v>29.7075638771</v>
      </c>
      <c r="Q59" s="3">
        <v>12815.647146699999</v>
      </c>
      <c r="R59" s="3">
        <v>8861.1813829000002</v>
      </c>
      <c r="S59" s="3">
        <v>0</v>
      </c>
      <c r="T59" s="5">
        <f>SUM(B59:S59)</f>
        <v>4459206.9229610097</v>
      </c>
    </row>
    <row r="60" spans="1:20">
      <c r="A60" t="s">
        <v>1</v>
      </c>
      <c r="B60" s="3">
        <v>5.0000000000000001E-101</v>
      </c>
      <c r="C60" s="3">
        <v>5.0000000000000001E-101</v>
      </c>
      <c r="D60" s="3">
        <v>5.0000000000000001E-101</v>
      </c>
      <c r="E60" s="3">
        <v>1.7619562939999999E-10</v>
      </c>
      <c r="F60" s="3">
        <v>5.0000000000000001E-101</v>
      </c>
      <c r="G60" s="3">
        <v>7313.6837850000002</v>
      </c>
      <c r="H60" s="3">
        <v>95334.559150000001</v>
      </c>
      <c r="I60" s="3">
        <v>198377.8689</v>
      </c>
      <c r="J60" s="3">
        <v>308.26265810000001</v>
      </c>
      <c r="K60" s="3">
        <v>1.441253457E-191</v>
      </c>
      <c r="L60" s="3">
        <v>87167.932969999994</v>
      </c>
      <c r="M60" s="3">
        <v>313399.9694</v>
      </c>
      <c r="N60" s="3">
        <v>403574.95179999998</v>
      </c>
      <c r="O60" s="3">
        <v>1.1746375290000001E-10</v>
      </c>
      <c r="P60" s="3">
        <v>1141.992743</v>
      </c>
      <c r="Q60" s="3">
        <v>4464.5094319999998</v>
      </c>
      <c r="R60" s="3">
        <v>1637.731053</v>
      </c>
      <c r="S60" s="3">
        <v>5.0000000000000001E-101</v>
      </c>
      <c r="T60" s="5">
        <f t="shared" ref="T60:T66" si="6">SUM(B60:S60)</f>
        <v>1112721.4618911005</v>
      </c>
    </row>
    <row r="61" spans="1:20">
      <c r="A61" t="s">
        <v>2</v>
      </c>
      <c r="B61" s="3">
        <v>0</v>
      </c>
      <c r="C61" s="3">
        <v>0</v>
      </c>
      <c r="D61" s="3">
        <v>0</v>
      </c>
      <c r="E61" s="3">
        <v>1.4386387810428799E-13</v>
      </c>
      <c r="F61" s="3">
        <v>0</v>
      </c>
      <c r="G61" s="3">
        <v>5.9716288995553004</v>
      </c>
      <c r="H61" s="3">
        <v>77.840746909981803</v>
      </c>
      <c r="I61" s="3">
        <v>161.97569506616901</v>
      </c>
      <c r="J61" s="3">
        <v>0.25169671698652302</v>
      </c>
      <c r="K61" s="3">
        <v>-5.6652133494526596E-13</v>
      </c>
      <c r="L61" s="3">
        <v>71.172689835813003</v>
      </c>
      <c r="M61" s="3">
        <v>255.891335903098</v>
      </c>
      <c r="N61" s="3">
        <v>329.51928413289397</v>
      </c>
      <c r="O61" s="3">
        <v>9.5909252039240896E-14</v>
      </c>
      <c r="P61" s="3">
        <v>0.93243802606700499</v>
      </c>
      <c r="Q61" s="3">
        <v>3.6452756677405498</v>
      </c>
      <c r="R61" s="3">
        <v>1.33720876831916</v>
      </c>
      <c r="S61" s="3">
        <v>0</v>
      </c>
      <c r="T61" s="5">
        <f t="shared" si="6"/>
        <v>908.53799992662402</v>
      </c>
    </row>
    <row r="62" spans="1:20">
      <c r="A62" t="s">
        <v>12</v>
      </c>
      <c r="B62" s="3" t="s">
        <v>4</v>
      </c>
      <c r="C62" s="3">
        <v>0</v>
      </c>
      <c r="D62" s="3">
        <v>0</v>
      </c>
      <c r="E62" s="3">
        <v>0</v>
      </c>
      <c r="F62" s="3">
        <v>0</v>
      </c>
      <c r="G62" s="3">
        <v>0</v>
      </c>
      <c r="H62" s="3">
        <v>1876.0798788007901</v>
      </c>
      <c r="I62" s="3">
        <v>6600.3901001998702</v>
      </c>
      <c r="J62" s="3">
        <v>51.165819000660001</v>
      </c>
      <c r="K62" s="3">
        <v>0</v>
      </c>
      <c r="L62" s="3">
        <v>34.110540599604001</v>
      </c>
      <c r="M62" s="3">
        <v>3376.9437786009198</v>
      </c>
      <c r="N62" s="3">
        <v>4246.7626205996003</v>
      </c>
      <c r="O62" s="3">
        <v>0</v>
      </c>
      <c r="P62" s="3">
        <v>0</v>
      </c>
      <c r="Q62" s="3">
        <v>0</v>
      </c>
      <c r="R62" s="3">
        <v>17.055278401056</v>
      </c>
      <c r="S62" s="3" t="s">
        <v>4</v>
      </c>
      <c r="T62" s="5">
        <f t="shared" si="6"/>
        <v>16202.508016202501</v>
      </c>
    </row>
    <row r="63" spans="1:20">
      <c r="A63" t="s">
        <v>13</v>
      </c>
      <c r="B63" s="3" t="s">
        <v>4</v>
      </c>
      <c r="C63" s="3" t="s">
        <v>4</v>
      </c>
      <c r="D63" s="3" t="s">
        <v>4</v>
      </c>
      <c r="E63" s="3" t="s">
        <v>4</v>
      </c>
      <c r="F63" s="3" t="s">
        <v>4</v>
      </c>
      <c r="G63" s="3" t="s">
        <v>4</v>
      </c>
      <c r="H63" s="3" t="s">
        <v>4</v>
      </c>
      <c r="I63" s="3" t="s">
        <v>4</v>
      </c>
      <c r="J63" s="3" t="s">
        <v>4</v>
      </c>
      <c r="K63" s="3" t="s">
        <v>4</v>
      </c>
      <c r="L63" s="3" t="s">
        <v>4</v>
      </c>
      <c r="M63" s="3" t="s">
        <v>4</v>
      </c>
      <c r="N63" s="3" t="s">
        <v>4</v>
      </c>
      <c r="O63" s="3" t="s">
        <v>4</v>
      </c>
      <c r="P63" s="3" t="s">
        <v>4</v>
      </c>
      <c r="Q63" s="3" t="s">
        <v>4</v>
      </c>
      <c r="R63" s="3" t="s">
        <v>4</v>
      </c>
      <c r="S63" s="3" t="s">
        <v>4</v>
      </c>
      <c r="T63" s="5">
        <f t="shared" si="6"/>
        <v>0</v>
      </c>
    </row>
    <row r="64" spans="1:20">
      <c r="A64" t="s">
        <v>14</v>
      </c>
      <c r="B64" s="3" t="s">
        <v>4</v>
      </c>
      <c r="C64" s="3" t="s">
        <v>4</v>
      </c>
      <c r="D64" s="3" t="s">
        <v>4</v>
      </c>
      <c r="E64" s="3" t="s">
        <v>4</v>
      </c>
      <c r="F64" s="3" t="s">
        <v>4</v>
      </c>
      <c r="G64" s="3" t="s">
        <v>4</v>
      </c>
      <c r="H64" s="3" t="s">
        <v>4</v>
      </c>
      <c r="I64" s="3" t="s">
        <v>4</v>
      </c>
      <c r="J64" s="3" t="s">
        <v>4</v>
      </c>
      <c r="K64" s="3" t="s">
        <v>4</v>
      </c>
      <c r="L64" s="3" t="s">
        <v>4</v>
      </c>
      <c r="M64" s="3" t="s">
        <v>4</v>
      </c>
      <c r="N64" s="3" t="s">
        <v>4</v>
      </c>
      <c r="O64" s="3" t="s">
        <v>4</v>
      </c>
      <c r="P64" s="3" t="s">
        <v>4</v>
      </c>
      <c r="Q64" s="3" t="s">
        <v>4</v>
      </c>
      <c r="R64" s="3" t="s">
        <v>4</v>
      </c>
      <c r="S64" s="3" t="s">
        <v>4</v>
      </c>
      <c r="T64" s="5">
        <f t="shared" si="6"/>
        <v>0</v>
      </c>
    </row>
    <row r="65" spans="1:22">
      <c r="A65" t="s">
        <v>6</v>
      </c>
      <c r="B65" s="3">
        <v>3.2852409318930501E-102</v>
      </c>
      <c r="C65" s="3">
        <v>3.2852409318930501E-102</v>
      </c>
      <c r="D65" s="3">
        <v>3.2852409318930501E-102</v>
      </c>
      <c r="E65" s="3">
        <v>1.9155452405415399E-10</v>
      </c>
      <c r="F65" s="3">
        <v>3.2852409318930501E-102</v>
      </c>
      <c r="G65" s="3">
        <v>493.43741097879598</v>
      </c>
      <c r="H65" s="3">
        <v>24373.344245376898</v>
      </c>
      <c r="I65" s="3">
        <v>84003.115540414699</v>
      </c>
      <c r="J65" s="3">
        <v>338.49561775913497</v>
      </c>
      <c r="K65" s="3">
        <v>3.0094486885255302E-10</v>
      </c>
      <c r="L65" s="3">
        <v>5883.2610288841897</v>
      </c>
      <c r="M65" s="3">
        <v>79940.856232250604</v>
      </c>
      <c r="N65" s="3">
        <v>170290.59778881099</v>
      </c>
      <c r="O65" s="3">
        <v>1.2770301602953E-10</v>
      </c>
      <c r="P65" s="3">
        <v>77.047621832679795</v>
      </c>
      <c r="Q65" s="3">
        <v>1135.62906621396</v>
      </c>
      <c r="R65" s="3">
        <v>691.03761252935601</v>
      </c>
      <c r="S65" s="3">
        <v>3.2852409318930501E-102</v>
      </c>
      <c r="T65" s="5">
        <f t="shared" si="6"/>
        <v>367226.82216505194</v>
      </c>
    </row>
    <row r="66" spans="1:22">
      <c r="A66" s="1" t="s">
        <v>7</v>
      </c>
      <c r="B66" s="4">
        <v>5.3285240931893102E-101</v>
      </c>
      <c r="C66" s="4">
        <v>5.3285240931893102E-101</v>
      </c>
      <c r="D66" s="4">
        <v>5.3285240931893102E-101</v>
      </c>
      <c r="E66" s="4">
        <v>3.1069346746322599E-9</v>
      </c>
      <c r="F66" s="4">
        <v>5.3285240931893102E-101</v>
      </c>
      <c r="G66" s="4">
        <v>8003.3494875713504</v>
      </c>
      <c r="H66" s="4">
        <v>395325.50195108802</v>
      </c>
      <c r="I66" s="4">
        <v>1362495.5805056801</v>
      </c>
      <c r="J66" s="4">
        <v>5490.2580725767803</v>
      </c>
      <c r="K66" s="4">
        <v>4.8812005501176096E-9</v>
      </c>
      <c r="L66" s="4">
        <v>95424.045873149604</v>
      </c>
      <c r="M66" s="4">
        <v>1296607.4248267501</v>
      </c>
      <c r="N66" s="4">
        <v>2762042.6384935402</v>
      </c>
      <c r="O66" s="4">
        <v>2.0712897829815701E-9</v>
      </c>
      <c r="P66" s="4">
        <v>1249.6803667358499</v>
      </c>
      <c r="Q66" s="4">
        <v>18419.430920581701</v>
      </c>
      <c r="R66" s="4">
        <v>11208.3425355987</v>
      </c>
      <c r="S66" s="4">
        <v>5.3285240931893102E-101</v>
      </c>
      <c r="T66" s="5">
        <f t="shared" si="6"/>
        <v>5956266.2530332822</v>
      </c>
    </row>
    <row r="68" spans="1:22" ht="16" thickBot="1">
      <c r="A68" s="2" t="s">
        <v>18</v>
      </c>
      <c r="B68" s="2">
        <v>0.1</v>
      </c>
      <c r="C68" s="2">
        <v>0.2</v>
      </c>
      <c r="D68" s="2">
        <v>0.3</v>
      </c>
      <c r="E68" s="2">
        <v>0.4</v>
      </c>
      <c r="F68" s="2">
        <v>0.5</v>
      </c>
      <c r="G68" s="2">
        <v>1.1000000000000001</v>
      </c>
      <c r="H68" s="2">
        <v>1.2</v>
      </c>
      <c r="I68" s="2">
        <v>1.3</v>
      </c>
      <c r="J68" s="2">
        <v>1.4</v>
      </c>
      <c r="K68" s="2">
        <v>1.5</v>
      </c>
      <c r="L68" s="2">
        <v>2.1</v>
      </c>
      <c r="M68" s="2">
        <v>2.2000000000000002</v>
      </c>
      <c r="N68" s="2">
        <v>2.2999999999999998</v>
      </c>
      <c r="O68" s="2">
        <v>2.4</v>
      </c>
      <c r="P68" s="2">
        <v>3.1</v>
      </c>
      <c r="Q68" s="2">
        <v>3.2</v>
      </c>
      <c r="R68" s="2">
        <v>3.3</v>
      </c>
      <c r="S68" s="2">
        <v>3.4</v>
      </c>
    </row>
    <row r="69" spans="1:22" ht="16" thickTop="1">
      <c r="A69" t="s">
        <v>0</v>
      </c>
      <c r="B69" s="3">
        <v>0</v>
      </c>
      <c r="C69" s="3">
        <v>0</v>
      </c>
      <c r="D69" s="3">
        <v>0</v>
      </c>
      <c r="E69" s="3">
        <v>1414.04261643</v>
      </c>
      <c r="F69" s="3">
        <v>0</v>
      </c>
      <c r="G69" s="3">
        <v>202.48603512</v>
      </c>
      <c r="H69" s="3">
        <v>261820.38174700001</v>
      </c>
      <c r="I69" s="3">
        <v>1509790.1635799999</v>
      </c>
      <c r="J69" s="3">
        <v>3839.1716627000001</v>
      </c>
      <c r="K69" s="3">
        <v>2.31085638E-9</v>
      </c>
      <c r="L69" s="3">
        <v>40.944847096899998</v>
      </c>
      <c r="M69" s="3">
        <v>275008.41177499999</v>
      </c>
      <c r="N69" s="3">
        <v>296847.78181000001</v>
      </c>
      <c r="O69" s="3">
        <v>1.6837128334399999E-9</v>
      </c>
      <c r="P69" s="3">
        <v>0</v>
      </c>
      <c r="Q69" s="3">
        <v>1.2516380075500001E-9</v>
      </c>
      <c r="R69" s="3">
        <v>1.4668772485199999E-9</v>
      </c>
      <c r="S69" s="3">
        <v>0</v>
      </c>
      <c r="T69" s="5">
        <f>SUM(B69:S69)</f>
        <v>2348963.3840733534</v>
      </c>
    </row>
    <row r="70" spans="1:22">
      <c r="A70" t="s">
        <v>1</v>
      </c>
      <c r="B70" s="3">
        <v>5.0000000000000001E-101</v>
      </c>
      <c r="C70" s="3">
        <v>5.0000000000000001E-101</v>
      </c>
      <c r="D70" s="3">
        <v>5.0000000000000001E-101</v>
      </c>
      <c r="E70" s="3">
        <v>218.17093159999999</v>
      </c>
      <c r="F70" s="3">
        <v>5.0000000000000001E-101</v>
      </c>
      <c r="G70" s="3">
        <v>10424.22595</v>
      </c>
      <c r="H70" s="3">
        <v>144723.29579999999</v>
      </c>
      <c r="I70" s="3">
        <v>490556.75209999998</v>
      </c>
      <c r="J70" s="3">
        <v>592.34117019999997</v>
      </c>
      <c r="K70" s="3">
        <v>2.72208452E-191</v>
      </c>
      <c r="L70" s="3">
        <v>2107.8902429999998</v>
      </c>
      <c r="M70" s="3">
        <v>152013.08410000001</v>
      </c>
      <c r="N70" s="3">
        <v>96450.942160000006</v>
      </c>
      <c r="O70" s="3">
        <v>2.5977802439999999E-10</v>
      </c>
      <c r="P70" s="3">
        <v>5.0000000000000001E-101</v>
      </c>
      <c r="Q70" s="3">
        <v>6.9185285069999996E-10</v>
      </c>
      <c r="R70" s="3">
        <v>4.7661360910000001E-10</v>
      </c>
      <c r="S70" s="3">
        <v>5.0000000000000001E-101</v>
      </c>
      <c r="T70" s="5">
        <f t="shared" ref="T70:T76" si="7">SUM(B70:S70)</f>
        <v>897086.70245480142</v>
      </c>
    </row>
    <row r="71" spans="1:22">
      <c r="A71" t="s">
        <v>2</v>
      </c>
      <c r="B71" s="3">
        <v>0</v>
      </c>
      <c r="C71" s="3">
        <v>0</v>
      </c>
      <c r="D71" s="3">
        <v>0</v>
      </c>
      <c r="E71" s="3">
        <v>0.248865319499812</v>
      </c>
      <c r="F71" s="3">
        <v>0</v>
      </c>
      <c r="G71" s="3">
        <v>11.8908064578322</v>
      </c>
      <c r="H71" s="3">
        <v>165.08436293553399</v>
      </c>
      <c r="I71" s="3">
        <v>559.57300083792404</v>
      </c>
      <c r="J71" s="3">
        <v>0.67567743113954504</v>
      </c>
      <c r="K71" s="3">
        <v>-4.19050041538789E-13</v>
      </c>
      <c r="L71" s="3">
        <v>2.4044485446622099</v>
      </c>
      <c r="M71" s="3">
        <v>173.39974882340201</v>
      </c>
      <c r="N71" s="3">
        <v>110.02058969225401</v>
      </c>
      <c r="O71" s="3">
        <v>2.9632609894569099E-13</v>
      </c>
      <c r="P71" s="3">
        <v>0</v>
      </c>
      <c r="Q71" s="3">
        <v>7.8918937324498804E-13</v>
      </c>
      <c r="R71" s="3">
        <v>5.4366820215241596E-13</v>
      </c>
      <c r="S71" s="3">
        <v>0</v>
      </c>
      <c r="T71" s="5">
        <f t="shared" si="7"/>
        <v>1023.297500042249</v>
      </c>
    </row>
    <row r="72" spans="1:22">
      <c r="A72" t="s">
        <v>12</v>
      </c>
      <c r="B72" s="3" t="s">
        <v>4</v>
      </c>
      <c r="C72" s="3">
        <v>0</v>
      </c>
      <c r="D72" s="3">
        <v>0</v>
      </c>
      <c r="E72" s="3">
        <v>0</v>
      </c>
      <c r="F72" s="3">
        <v>0</v>
      </c>
      <c r="G72" s="3">
        <v>0</v>
      </c>
      <c r="H72" s="3">
        <v>14.8895228437657</v>
      </c>
      <c r="I72" s="3">
        <v>52.384048400705701</v>
      </c>
      <c r="J72" s="3">
        <v>0.406077928471404</v>
      </c>
      <c r="K72" s="3">
        <v>0</v>
      </c>
      <c r="L72" s="3">
        <v>0.27071857611715799</v>
      </c>
      <c r="M72" s="3">
        <v>26.80114109306</v>
      </c>
      <c r="N72" s="3">
        <v>33.704465234117201</v>
      </c>
      <c r="O72" s="3">
        <v>0</v>
      </c>
      <c r="P72" s="3">
        <v>0</v>
      </c>
      <c r="Q72" s="3">
        <v>0</v>
      </c>
      <c r="R72" s="3">
        <v>0.13535935235424601</v>
      </c>
      <c r="S72" s="3" t="s">
        <v>4</v>
      </c>
      <c r="T72" s="5">
        <f t="shared" si="7"/>
        <v>128.59133342859141</v>
      </c>
    </row>
    <row r="73" spans="1:22">
      <c r="A73" t="s">
        <v>13</v>
      </c>
      <c r="B73" s="3" t="s">
        <v>4</v>
      </c>
      <c r="C73" s="3" t="s">
        <v>4</v>
      </c>
      <c r="D73" s="3" t="s">
        <v>4</v>
      </c>
      <c r="E73" s="3" t="s">
        <v>4</v>
      </c>
      <c r="F73" s="3" t="s">
        <v>4</v>
      </c>
      <c r="G73" s="3" t="s">
        <v>4</v>
      </c>
      <c r="H73" s="3" t="s">
        <v>4</v>
      </c>
      <c r="I73" s="3" t="s">
        <v>4</v>
      </c>
      <c r="J73" s="3" t="s">
        <v>4</v>
      </c>
      <c r="K73" s="3" t="s">
        <v>4</v>
      </c>
      <c r="L73" s="3" t="s">
        <v>4</v>
      </c>
      <c r="M73" s="3" t="s">
        <v>4</v>
      </c>
      <c r="N73" s="3" t="s">
        <v>4</v>
      </c>
      <c r="O73" s="3" t="s">
        <v>4</v>
      </c>
      <c r="P73" s="3" t="s">
        <v>4</v>
      </c>
      <c r="Q73" s="3" t="s">
        <v>4</v>
      </c>
      <c r="R73" s="3" t="s">
        <v>4</v>
      </c>
      <c r="S73" s="3" t="s">
        <v>4</v>
      </c>
      <c r="T73" s="5">
        <f t="shared" si="7"/>
        <v>0</v>
      </c>
    </row>
    <row r="74" spans="1:22">
      <c r="A74" t="s">
        <v>14</v>
      </c>
      <c r="B74" s="3" t="s">
        <v>4</v>
      </c>
      <c r="C74" s="3" t="s">
        <v>4</v>
      </c>
      <c r="D74" s="3" t="s">
        <v>4</v>
      </c>
      <c r="E74" s="3" t="s">
        <v>4</v>
      </c>
      <c r="F74" s="3" t="s">
        <v>4</v>
      </c>
      <c r="G74" s="3" t="s">
        <v>4</v>
      </c>
      <c r="H74" s="3" t="s">
        <v>4</v>
      </c>
      <c r="I74" s="3" t="s">
        <v>4</v>
      </c>
      <c r="J74" s="3" t="s">
        <v>4</v>
      </c>
      <c r="K74" s="3" t="s">
        <v>4</v>
      </c>
      <c r="L74" s="3" t="s">
        <v>4</v>
      </c>
      <c r="M74" s="3" t="s">
        <v>4</v>
      </c>
      <c r="N74" s="3" t="s">
        <v>4</v>
      </c>
      <c r="O74" s="3" t="s">
        <v>4</v>
      </c>
      <c r="P74" s="3" t="s">
        <v>4</v>
      </c>
      <c r="Q74" s="3" t="s">
        <v>4</v>
      </c>
      <c r="R74" s="3" t="s">
        <v>4</v>
      </c>
      <c r="S74" s="3" t="s">
        <v>4</v>
      </c>
      <c r="T74" s="5">
        <f t="shared" si="7"/>
        <v>0</v>
      </c>
    </row>
    <row r="75" spans="1:22">
      <c r="A75" t="s">
        <v>6</v>
      </c>
      <c r="B75" s="3">
        <v>3.2941607413440301E-102</v>
      </c>
      <c r="C75" s="3">
        <v>3.2941607413440301E-102</v>
      </c>
      <c r="D75" s="3">
        <v>3.2941607413440301E-102</v>
      </c>
      <c r="E75" s="3">
        <v>107.551871875513</v>
      </c>
      <c r="F75" s="3">
        <v>3.2941607413440301E-102</v>
      </c>
      <c r="G75" s="3">
        <v>700.90535317537501</v>
      </c>
      <c r="H75" s="3">
        <v>26796.261702519099</v>
      </c>
      <c r="I75" s="3">
        <v>131829.603271773</v>
      </c>
      <c r="J75" s="3">
        <v>292.03358149877698</v>
      </c>
      <c r="K75" s="3">
        <v>1.5221903895369801E-10</v>
      </c>
      <c r="L75" s="3">
        <v>141.74841247851001</v>
      </c>
      <c r="M75" s="3">
        <v>28146.738826667501</v>
      </c>
      <c r="N75" s="3">
        <v>25921.2533911233</v>
      </c>
      <c r="O75" s="3">
        <v>1.28062948617187E-10</v>
      </c>
      <c r="P75" s="3">
        <v>3.2941607413440301E-102</v>
      </c>
      <c r="Q75" s="3">
        <v>1.2809542006118001E-10</v>
      </c>
      <c r="R75" s="3">
        <v>8.9179094180614395E-3</v>
      </c>
      <c r="S75" s="3">
        <v>3.2941607413440301E-102</v>
      </c>
      <c r="T75" s="5">
        <f t="shared" si="7"/>
        <v>213936.10532902085</v>
      </c>
    </row>
    <row r="76" spans="1:22">
      <c r="A76" s="1" t="s">
        <v>7</v>
      </c>
      <c r="B76" s="4">
        <v>5.3294160741344002E-101</v>
      </c>
      <c r="C76" s="4">
        <v>5.3294160741344002E-101</v>
      </c>
      <c r="D76" s="4">
        <v>5.3294160741344002E-101</v>
      </c>
      <c r="E76" s="4">
        <v>1740.0142852250101</v>
      </c>
      <c r="F76" s="4">
        <v>5.3294160741344002E-101</v>
      </c>
      <c r="G76" s="4">
        <v>11339.508144753199</v>
      </c>
      <c r="H76" s="4">
        <v>433519.913135298</v>
      </c>
      <c r="I76" s="4">
        <v>2132788.4760010098</v>
      </c>
      <c r="J76" s="4">
        <v>4724.62816975839</v>
      </c>
      <c r="K76" s="4">
        <v>2.4626563689121599E-9</v>
      </c>
      <c r="L76" s="4">
        <v>2293.2586696961898</v>
      </c>
      <c r="M76" s="4">
        <v>455368.43559158401</v>
      </c>
      <c r="N76" s="4">
        <v>419363.70241605002</v>
      </c>
      <c r="O76" s="4">
        <v>2.0718501325561299E-9</v>
      </c>
      <c r="P76" s="4">
        <v>5.3294160741344002E-101</v>
      </c>
      <c r="Q76" s="4">
        <v>2.07237546768443E-9</v>
      </c>
      <c r="R76" s="4">
        <v>0.144277263716342</v>
      </c>
      <c r="S76" s="4">
        <v>5.3294160741344002E-101</v>
      </c>
      <c r="T76" s="5">
        <f t="shared" si="7"/>
        <v>3461138.0806906442</v>
      </c>
    </row>
    <row r="78" spans="1:22">
      <c r="T78" s="1" t="s">
        <v>24</v>
      </c>
      <c r="U78" s="1" t="s">
        <v>32</v>
      </c>
      <c r="V78" s="1" t="s">
        <v>25</v>
      </c>
    </row>
    <row r="79" spans="1:22">
      <c r="S79" s="4" t="s">
        <v>0</v>
      </c>
      <c r="T79" s="5">
        <f>SUM(T2+T11+T20+T29+T39+T49+T59+T69)</f>
        <v>14399571.081746642</v>
      </c>
      <c r="U79" s="3">
        <v>14399572.405791666</v>
      </c>
      <c r="V79" s="5">
        <f>T79-U79</f>
        <v>-1.3240450248122215</v>
      </c>
    </row>
    <row r="80" spans="1:22">
      <c r="S80" s="1" t="s">
        <v>21</v>
      </c>
      <c r="T80" s="5">
        <f>SUM(T3+T12+T21+T30+T40+T50+T60+T70)</f>
        <v>8595788.7831766233</v>
      </c>
      <c r="U80" s="3">
        <v>8598958</v>
      </c>
      <c r="V80" s="8">
        <f>T80-U80</f>
        <v>-3169.2168233767152</v>
      </c>
    </row>
    <row r="81" spans="14:22">
      <c r="S81" s="4" t="s">
        <v>26</v>
      </c>
      <c r="T81" s="8">
        <f>SUM(T4,T13,T22,T31,T41,T51,T61,T71)</f>
        <v>3169.2170000283477</v>
      </c>
    </row>
    <row r="82" spans="14:22">
      <c r="N82" t="s">
        <v>30</v>
      </c>
      <c r="O82" s="5">
        <f>SUM(T76,T66,T56,T46,T36,T26,T17,T8)</f>
        <v>25052152.425165132</v>
      </c>
      <c r="P82" s="5">
        <f>SUM(T79:T81,T83,T86)</f>
        <v>25052152.42516515</v>
      </c>
      <c r="S82" s="4" t="s">
        <v>22</v>
      </c>
      <c r="T82" s="6">
        <f>SUM(T79:T81)</f>
        <v>22998529.081923295</v>
      </c>
      <c r="U82" s="7">
        <f>SUM(U79:U80)</f>
        <v>22998530.405791666</v>
      </c>
      <c r="V82" s="5">
        <f>T82-U82</f>
        <v>-1.3238683715462685</v>
      </c>
    </row>
    <row r="83" spans="14:22">
      <c r="N83" t="s">
        <v>29</v>
      </c>
      <c r="O83" s="5">
        <f>O82+T87+T84</f>
        <v>25714794.577487219</v>
      </c>
      <c r="R83" s="5">
        <f>T79+T83</f>
        <v>14937648.577310583</v>
      </c>
      <c r="S83" s="1" t="s">
        <v>23</v>
      </c>
      <c r="T83" s="6">
        <f>SUM(T72:T74,T62:T64,T52:T54,T42:T44,T32:T34,T23:T24,T14:T15,T5:T6)</f>
        <v>538077.49556394154</v>
      </c>
      <c r="U83" s="3">
        <v>539492</v>
      </c>
      <c r="V83" s="5">
        <f>T83-U83</f>
        <v>-1414.5044360584579</v>
      </c>
    </row>
    <row r="84" spans="14:22">
      <c r="S84" s="1" t="s">
        <v>20</v>
      </c>
      <c r="T84" s="3">
        <v>621670.00000000012</v>
      </c>
    </row>
    <row r="85" spans="14:22">
      <c r="S85" s="1" t="s">
        <v>31</v>
      </c>
      <c r="T85" s="6">
        <f>T82+T84+T83</f>
        <v>24158276.577487238</v>
      </c>
      <c r="U85" s="7">
        <v>24159692.405791666</v>
      </c>
      <c r="V85" s="5">
        <f>T85-U85</f>
        <v>-1415.8283044286072</v>
      </c>
    </row>
    <row r="86" spans="14:22">
      <c r="S86" s="4" t="s">
        <v>19</v>
      </c>
      <c r="T86" s="5">
        <f>SUM(T7,T16,T25,T35,T45,T55,T65,T75)</f>
        <v>1515545.847677913</v>
      </c>
    </row>
    <row r="87" spans="14:22">
      <c r="S87" s="1" t="s">
        <v>27</v>
      </c>
      <c r="T87" s="3">
        <v>40972.152322086098</v>
      </c>
    </row>
    <row r="88" spans="14:22">
      <c r="S88" s="1" t="s">
        <v>28</v>
      </c>
      <c r="T88" s="3">
        <f>T86+T87</f>
        <v>1556517.9999999991</v>
      </c>
      <c r="U88" s="3">
        <v>1556518</v>
      </c>
      <c r="V88" s="5">
        <f>T88-U88</f>
        <v>0</v>
      </c>
    </row>
    <row r="89" spans="14:22">
      <c r="S89" s="1"/>
    </row>
    <row r="90" spans="14:22">
      <c r="S90" s="1" t="s">
        <v>29</v>
      </c>
      <c r="T90" s="5">
        <f>T85+T88</f>
        <v>25714794.577487238</v>
      </c>
      <c r="U90" s="5">
        <f>U85+U88</f>
        <v>25716210.405791666</v>
      </c>
      <c r="V90" s="5">
        <f>T90-U90</f>
        <v>-1415.8283044286072</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 Igushik   2013  Total.csv</vt:lpstr>
    </vt:vector>
  </TitlesOfParts>
  <Company>University of Washington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Curry Cunningham</dc:creator>
  <cp:lastModifiedBy>Curry Cunningham</cp:lastModifiedBy>
  <dcterms:created xsi:type="dcterms:W3CDTF">2013-11-06T00:07:40Z</dcterms:created>
  <dcterms:modified xsi:type="dcterms:W3CDTF">2013-11-24T04:15:45Z</dcterms:modified>
</cp:coreProperties>
</file>