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823"/>
  <workbookPr showInkAnnotation="0" autoCompressPictures="0"/>
  <bookViews>
    <workbookView xWindow="33600" yWindow="-4060" windowWidth="35740" windowHeight="21140" tabRatio="500"/>
  </bookViews>
  <sheets>
    <sheet name="Run Summary for 2015" sheetId="2"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T11" i="2" l="1"/>
  <c r="T12" i="2"/>
  <c r="T13" i="2"/>
  <c r="T14" i="2"/>
  <c r="T15" i="2"/>
  <c r="T16" i="2"/>
  <c r="T17" i="2"/>
  <c r="U90" i="2"/>
  <c r="U82" i="2"/>
  <c r="T2" i="2"/>
  <c r="T20" i="2"/>
  <c r="T29" i="2"/>
  <c r="T39" i="2"/>
  <c r="T49" i="2"/>
  <c r="T59" i="2"/>
  <c r="T69" i="2"/>
  <c r="T79" i="2"/>
  <c r="T5" i="2"/>
  <c r="T6" i="2"/>
  <c r="T23" i="2"/>
  <c r="T24" i="2"/>
  <c r="T32" i="2"/>
  <c r="T33" i="2"/>
  <c r="T34" i="2"/>
  <c r="T42" i="2"/>
  <c r="T43" i="2"/>
  <c r="T44" i="2"/>
  <c r="T52" i="2"/>
  <c r="T53" i="2"/>
  <c r="T54" i="2"/>
  <c r="T62" i="2"/>
  <c r="T63" i="2"/>
  <c r="T64" i="2"/>
  <c r="T72" i="2"/>
  <c r="T73" i="2"/>
  <c r="T74" i="2"/>
  <c r="T83" i="2"/>
  <c r="R83" i="2"/>
  <c r="T3" i="2"/>
  <c r="T21" i="2"/>
  <c r="T30" i="2"/>
  <c r="T40" i="2"/>
  <c r="T50" i="2"/>
  <c r="T60" i="2"/>
  <c r="T70" i="2"/>
  <c r="T80" i="2"/>
  <c r="T4" i="2"/>
  <c r="T22" i="2"/>
  <c r="T31" i="2"/>
  <c r="T41" i="2"/>
  <c r="T51" i="2"/>
  <c r="T61" i="2"/>
  <c r="T71" i="2"/>
  <c r="T81" i="2"/>
  <c r="T7" i="2"/>
  <c r="T25" i="2"/>
  <c r="T35" i="2"/>
  <c r="T45" i="2"/>
  <c r="T55" i="2"/>
  <c r="T65" i="2"/>
  <c r="T75" i="2"/>
  <c r="T86" i="2"/>
  <c r="P82" i="2"/>
  <c r="T8" i="2"/>
  <c r="T26" i="2"/>
  <c r="T36" i="2"/>
  <c r="T46" i="2"/>
  <c r="T56" i="2"/>
  <c r="T66" i="2"/>
  <c r="T76" i="2"/>
  <c r="O82" i="2"/>
  <c r="O83" i="2"/>
  <c r="T82" i="2"/>
  <c r="T85" i="2"/>
  <c r="T88" i="2"/>
  <c r="T90" i="2"/>
  <c r="V90" i="2"/>
  <c r="V88" i="2"/>
  <c r="V85" i="2"/>
  <c r="V83" i="2"/>
  <c r="V82" i="2"/>
  <c r="V80" i="2"/>
  <c r="V79" i="2"/>
</calcChain>
</file>

<file path=xl/comments1.xml><?xml version="1.0" encoding="utf-8"?>
<comments xmlns="http://schemas.openxmlformats.org/spreadsheetml/2006/main">
  <authors>
    <author>Curry Cunningham</author>
  </authors>
  <commentList>
    <comment ref="V90" authorId="0">
      <text>
        <r>
          <rPr>
            <b/>
            <sz val="9"/>
            <color indexed="81"/>
            <rFont val="Calibri"/>
            <family val="2"/>
          </rPr>
          <t>Curry Cunningham:</t>
        </r>
        <r>
          <rPr>
            <sz val="9"/>
            <color indexed="81"/>
            <rFont val="Calibri"/>
            <family val="2"/>
          </rPr>
          <t xml:space="preserve">
Note this residual difference is due to Kvichak Set catches allocated to the West Side rivers based average genetic composition of catch from this subdistrict. These are not currently allocated to West Side brood/return tables, as East and West side brood/return tables are created separately.
</t>
        </r>
      </text>
    </comment>
  </commentList>
</comments>
</file>

<file path=xl/sharedStrings.xml><?xml version="1.0" encoding="utf-8"?>
<sst xmlns="http://schemas.openxmlformats.org/spreadsheetml/2006/main" count="350" uniqueCount="33">
  <si>
    <t>Catch</t>
  </si>
  <si>
    <t>Escapement</t>
  </si>
  <si>
    <t>Reallocated Esc Obs Error</t>
  </si>
  <si>
    <t>Igushik Set</t>
  </si>
  <si>
    <t>NA</t>
  </si>
  <si>
    <t>WRSHA</t>
  </si>
  <si>
    <t>Offshore Catch</t>
  </si>
  <si>
    <t>Total</t>
  </si>
  <si>
    <t>Igushik</t>
  </si>
  <si>
    <t>Wood</t>
  </si>
  <si>
    <t>Nushagak</t>
  </si>
  <si>
    <t>Kvichak</t>
  </si>
  <si>
    <t>Kvichak Set</t>
  </si>
  <si>
    <t>ARSHA</t>
  </si>
  <si>
    <t>NRSHA</t>
  </si>
  <si>
    <t>Alagnak</t>
  </si>
  <si>
    <t>Naknek</t>
  </si>
  <si>
    <t>Egegik</t>
  </si>
  <si>
    <t>Ugashik</t>
  </si>
  <si>
    <t>Offshore</t>
  </si>
  <si>
    <t>Togiak</t>
  </si>
  <si>
    <t>Esc</t>
  </si>
  <si>
    <t>Subtotal</t>
  </si>
  <si>
    <t>Subdistrict Catch</t>
  </si>
  <si>
    <t>Model</t>
  </si>
  <si>
    <t>Diff</t>
  </si>
  <si>
    <t>Realloc OE</t>
  </si>
  <si>
    <t>Togiak Contrib Offshore</t>
  </si>
  <si>
    <t>Total Offshore</t>
  </si>
  <si>
    <t>Grand Total</t>
  </si>
  <si>
    <t>Totals Column</t>
  </si>
  <si>
    <t>ADFG Sheet Total</t>
  </si>
  <si>
    <t>ADFG 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</si>
</sst>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_(* #,##0_);_(* \(#,##0\);_(* &quot;-&quot;??_);_(@_)"/>
  </numFmts>
  <fonts count="8" x14ac:knownFonts="1">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9"/>
      <color indexed="81"/>
      <name val="Calibri"/>
      <family val="2"/>
    </font>
    <font>
      <b/>
      <sz val="9"/>
      <color indexed="81"/>
      <name val="Calibri"/>
      <family val="2"/>
    </font>
  </fonts>
  <fills count="3">
    <fill>
      <patternFill patternType="none"/>
    </fill>
    <fill>
      <patternFill patternType="gray125"/>
    </fill>
    <fill>
      <patternFill patternType="solid">
        <fgColor rgb="FF008000"/>
        <bgColor indexed="64"/>
      </patternFill>
    </fill>
  </fills>
  <borders count="2">
    <border>
      <left/>
      <right/>
      <top/>
      <bottom/>
      <diagonal/>
    </border>
    <border>
      <left/>
      <right/>
      <top style="thin">
        <color auto="1"/>
      </top>
      <bottom style="double">
        <color auto="1"/>
      </bottom>
      <diagonal/>
    </border>
  </borders>
  <cellStyleXfs count="64">
    <xf numFmtId="0" fontId="0" fillId="0" borderId="0"/>
    <xf numFmtId="164" fontId="1"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4">
    <xf numFmtId="0" fontId="0" fillId="0" borderId="0" xfId="0"/>
    <xf numFmtId="0" fontId="3" fillId="0" borderId="0" xfId="0" applyFont="1"/>
    <xf numFmtId="0" fontId="3" fillId="0" borderId="1" xfId="0" applyFont="1" applyBorder="1"/>
    <xf numFmtId="165" fontId="0" fillId="0" borderId="0" xfId="1" applyNumberFormat="1" applyFont="1"/>
    <xf numFmtId="165" fontId="3" fillId="0" borderId="0" xfId="1" applyNumberFormat="1" applyFont="1"/>
    <xf numFmtId="165" fontId="0" fillId="0" borderId="0" xfId="0" applyNumberFormat="1"/>
    <xf numFmtId="165" fontId="0" fillId="2" borderId="0" xfId="0" applyNumberFormat="1" applyFill="1"/>
    <xf numFmtId="165" fontId="0" fillId="2" borderId="0" xfId="1" applyNumberFormat="1" applyFont="1" applyFill="1"/>
    <xf numFmtId="165" fontId="2" fillId="2" borderId="0" xfId="0" applyNumberFormat="1" applyFont="1" applyFill="1"/>
    <xf numFmtId="165" fontId="3" fillId="0" borderId="0" xfId="0" applyNumberFormat="1" applyFont="1"/>
    <xf numFmtId="0" fontId="3" fillId="0" borderId="1" xfId="0" applyFont="1" applyBorder="1" applyAlignment="1">
      <alignment horizontal="right"/>
    </xf>
    <xf numFmtId="165" fontId="2" fillId="0" borderId="0" xfId="1" applyNumberFormat="1" applyFont="1"/>
    <xf numFmtId="165" fontId="2" fillId="0" borderId="0" xfId="0" applyNumberFormat="1" applyFont="1"/>
    <xf numFmtId="164" fontId="0" fillId="2" borderId="0" xfId="1" applyFont="1" applyFill="1"/>
  </cellXfs>
  <cellStyles count="64">
    <cellStyle name="Comma" xfId="1"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90"/>
  <sheetViews>
    <sheetView tabSelected="1" topLeftCell="A56" workbookViewId="0">
      <pane xSplit="1" topLeftCell="B1" activePane="topRight" state="frozen"/>
      <selection pane="topRight" activeCell="U95" sqref="U95"/>
    </sheetView>
  </sheetViews>
  <sheetFormatPr baseColWidth="10" defaultRowHeight="15" x14ac:dyDescent="0"/>
  <cols>
    <col min="1" max="1" width="22" bestFit="1" customWidth="1"/>
    <col min="2" max="7" width="11.33203125" bestFit="1" customWidth="1"/>
    <col min="8" max="9" width="13.33203125" bestFit="1" customWidth="1"/>
    <col min="10" max="12" width="11.33203125" bestFit="1" customWidth="1"/>
    <col min="13" max="14" width="13.1640625" bestFit="1" customWidth="1"/>
    <col min="15" max="16" width="11.5" bestFit="1" customWidth="1"/>
    <col min="17" max="17" width="11.33203125" bestFit="1" customWidth="1"/>
    <col min="18" max="18" width="11.5" bestFit="1" customWidth="1"/>
    <col min="19" max="19" width="21" bestFit="1" customWidth="1"/>
    <col min="20" max="20" width="13.1640625" bestFit="1" customWidth="1"/>
    <col min="21" max="21" width="14.1640625" bestFit="1" customWidth="1"/>
    <col min="22" max="22" width="16.33203125" customWidth="1"/>
  </cols>
  <sheetData>
    <row r="1" spans="1:20" ht="16" thickBot="1">
      <c r="A1" s="2" t="s">
        <v>8</v>
      </c>
      <c r="B1" s="2">
        <v>0.1</v>
      </c>
      <c r="C1" s="2">
        <v>0.2</v>
      </c>
      <c r="D1" s="2">
        <v>0.3</v>
      </c>
      <c r="E1" s="2">
        <v>0.4</v>
      </c>
      <c r="F1" s="2">
        <v>0.5</v>
      </c>
      <c r="G1" s="2">
        <v>1.1000000000000001</v>
      </c>
      <c r="H1" s="2">
        <v>1.2</v>
      </c>
      <c r="I1" s="2">
        <v>1.3</v>
      </c>
      <c r="J1" s="2">
        <v>1.4</v>
      </c>
      <c r="K1" s="2">
        <v>1.5</v>
      </c>
      <c r="L1" s="2">
        <v>2.1</v>
      </c>
      <c r="M1" s="2">
        <v>2.2000000000000002</v>
      </c>
      <c r="N1" s="2">
        <v>2.2999999999999998</v>
      </c>
      <c r="O1" s="2">
        <v>2.4</v>
      </c>
      <c r="P1" s="2">
        <v>3.1</v>
      </c>
      <c r="Q1" s="2">
        <v>3.2</v>
      </c>
      <c r="R1" s="2">
        <v>3.3</v>
      </c>
      <c r="S1" s="2">
        <v>3.4</v>
      </c>
      <c r="T1" s="10" t="s">
        <v>7</v>
      </c>
    </row>
    <row r="2" spans="1:20" ht="16" thickTop="1">
      <c r="A2" t="s">
        <v>0</v>
      </c>
      <c r="B2" s="3">
        <v>0</v>
      </c>
      <c r="C2" s="3">
        <v>99.607735969999993</v>
      </c>
      <c r="D2" s="3">
        <v>6.4656224020000001E-10</v>
      </c>
      <c r="E2" s="3">
        <v>0</v>
      </c>
      <c r="F2" s="3">
        <v>0</v>
      </c>
      <c r="G2" s="3">
        <v>4.8326977420000004E-12</v>
      </c>
      <c r="H2" s="3">
        <v>112890.0573</v>
      </c>
      <c r="I2" s="3">
        <v>280973.1617</v>
      </c>
      <c r="J2" s="3">
        <v>6.4252824639999997E-10</v>
      </c>
      <c r="K2" s="3">
        <v>0</v>
      </c>
      <c r="L2" s="3">
        <v>0</v>
      </c>
      <c r="M2" s="3">
        <v>127.90090240000001</v>
      </c>
      <c r="N2" s="3">
        <v>837.71087799999998</v>
      </c>
      <c r="O2" s="3">
        <v>6.4252824639999997E-10</v>
      </c>
      <c r="P2" s="3">
        <v>0</v>
      </c>
      <c r="Q2" s="3">
        <v>0</v>
      </c>
      <c r="R2" s="3">
        <v>0</v>
      </c>
      <c r="S2" s="3">
        <v>0</v>
      </c>
      <c r="T2" s="9">
        <f>SUM(B2:S2)</f>
        <v>394928.438516372</v>
      </c>
    </row>
    <row r="3" spans="1:20">
      <c r="A3" t="s">
        <v>1</v>
      </c>
      <c r="B3" s="3">
        <v>5.0000000000000001E-101</v>
      </c>
      <c r="C3" s="3">
        <v>284.43977699999999</v>
      </c>
      <c r="D3" s="3">
        <v>7.4988738240000002E-10</v>
      </c>
      <c r="E3" s="3">
        <v>5.0000000000000001E-101</v>
      </c>
      <c r="F3" s="3">
        <v>5.0000000000000001E-101</v>
      </c>
      <c r="G3" s="3">
        <v>9.2613371729999998E-10</v>
      </c>
      <c r="H3" s="3">
        <v>322368.76380000002</v>
      </c>
      <c r="I3" s="3">
        <v>325874.62689999997</v>
      </c>
      <c r="J3" s="3">
        <v>7.5392137619999995E-10</v>
      </c>
      <c r="K3" s="3">
        <v>5.0000000000000001E-101</v>
      </c>
      <c r="L3" s="3">
        <v>5.0000000000000001E-101</v>
      </c>
      <c r="M3" s="3">
        <v>365.23372189999998</v>
      </c>
      <c r="N3" s="3">
        <v>971.58290169999998</v>
      </c>
      <c r="O3" s="3">
        <v>7.5392137619999995E-10</v>
      </c>
      <c r="P3" s="3">
        <v>5.0000000000000001E-101</v>
      </c>
      <c r="Q3" s="3">
        <v>5.0000000000000001E-101</v>
      </c>
      <c r="R3" s="3">
        <v>5.0000000000000001E-101</v>
      </c>
      <c r="S3" s="3">
        <v>5.0000000000000001E-101</v>
      </c>
      <c r="T3" s="9">
        <f>SUM(B3:S3)</f>
        <v>649864.64710060309</v>
      </c>
    </row>
    <row r="4" spans="1:20">
      <c r="A4" t="s">
        <v>2</v>
      </c>
      <c r="B4" s="3">
        <v>0</v>
      </c>
      <c r="C4" s="3">
        <v>0.57221637992945995</v>
      </c>
      <c r="D4" s="3">
        <v>1.5085718589199001E-12</v>
      </c>
      <c r="E4" s="3">
        <v>0</v>
      </c>
      <c r="F4" s="3">
        <v>0</v>
      </c>
      <c r="G4" s="3">
        <v>1.8631321135466399E-12</v>
      </c>
      <c r="H4" s="3">
        <v>648.51930683339799</v>
      </c>
      <c r="I4" s="3">
        <v>655.57216106558997</v>
      </c>
      <c r="J4" s="3">
        <v>1.5166871703041599E-12</v>
      </c>
      <c r="K4" s="3">
        <v>0</v>
      </c>
      <c r="L4" s="3">
        <v>0</v>
      </c>
      <c r="M4" s="3">
        <v>0.73475208140368198</v>
      </c>
      <c r="N4" s="3">
        <v>1.9545636575929</v>
      </c>
      <c r="O4" s="3">
        <v>1.5166871703041599E-12</v>
      </c>
      <c r="P4" s="3">
        <v>0</v>
      </c>
      <c r="Q4" s="3">
        <v>0</v>
      </c>
      <c r="R4" s="3">
        <v>0</v>
      </c>
      <c r="S4" s="3">
        <v>0</v>
      </c>
      <c r="T4" s="9">
        <f t="shared" ref="T4:T7" si="0">SUM(B4:S4)</f>
        <v>1307.3530000179205</v>
      </c>
    </row>
    <row r="5" spans="1:20">
      <c r="A5" t="s">
        <v>3</v>
      </c>
      <c r="B5" s="3" t="s">
        <v>4</v>
      </c>
      <c r="C5" s="3">
        <v>0</v>
      </c>
      <c r="D5" s="3">
        <v>0</v>
      </c>
      <c r="E5" s="3">
        <v>0</v>
      </c>
      <c r="F5" s="3">
        <v>0</v>
      </c>
      <c r="G5" s="3">
        <v>0</v>
      </c>
      <c r="H5" s="3">
        <v>66613.957806014994</v>
      </c>
      <c r="I5" s="3">
        <v>529951.04219398496</v>
      </c>
      <c r="J5" s="3">
        <v>0</v>
      </c>
      <c r="K5" s="3">
        <v>0</v>
      </c>
      <c r="L5" s="3">
        <v>0</v>
      </c>
      <c r="M5" s="3">
        <v>0</v>
      </c>
      <c r="N5" s="3">
        <v>0</v>
      </c>
      <c r="O5" s="3">
        <v>0</v>
      </c>
      <c r="P5" s="3">
        <v>0</v>
      </c>
      <c r="Q5" s="3">
        <v>0</v>
      </c>
      <c r="R5" s="3">
        <v>0</v>
      </c>
      <c r="S5" s="3" t="s">
        <v>4</v>
      </c>
      <c r="T5" s="9">
        <f t="shared" si="0"/>
        <v>596565</v>
      </c>
    </row>
    <row r="6" spans="1:20">
      <c r="A6" t="s">
        <v>5</v>
      </c>
      <c r="B6" s="3" t="s">
        <v>4</v>
      </c>
      <c r="C6" s="3" t="s">
        <v>4</v>
      </c>
      <c r="D6" s="3" t="s">
        <v>4</v>
      </c>
      <c r="E6" s="3" t="s">
        <v>4</v>
      </c>
      <c r="F6" s="3" t="s">
        <v>4</v>
      </c>
      <c r="G6" s="3" t="s">
        <v>4</v>
      </c>
      <c r="H6" s="3" t="s">
        <v>4</v>
      </c>
      <c r="I6" s="3" t="s">
        <v>4</v>
      </c>
      <c r="J6" s="3" t="s">
        <v>4</v>
      </c>
      <c r="K6" s="3" t="s">
        <v>4</v>
      </c>
      <c r="L6" s="3" t="s">
        <v>4</v>
      </c>
      <c r="M6" s="3" t="s">
        <v>4</v>
      </c>
      <c r="N6" s="3" t="s">
        <v>4</v>
      </c>
      <c r="O6" s="3" t="s">
        <v>4</v>
      </c>
      <c r="P6" s="3" t="s">
        <v>4</v>
      </c>
      <c r="Q6" s="3" t="s">
        <v>4</v>
      </c>
      <c r="R6" s="3" t="s">
        <v>4</v>
      </c>
      <c r="S6" s="3" t="s">
        <v>4</v>
      </c>
      <c r="T6" s="9">
        <f t="shared" si="0"/>
        <v>0</v>
      </c>
    </row>
    <row r="7" spans="1:20">
      <c r="A7" t="s">
        <v>6</v>
      </c>
      <c r="B7" s="3">
        <v>6.2124380314576998E-103</v>
      </c>
      <c r="C7" s="3">
        <v>4.7788524685249403</v>
      </c>
      <c r="D7" s="3">
        <v>1.73694573072891E-11</v>
      </c>
      <c r="E7" s="3">
        <v>6.2124380314576998E-103</v>
      </c>
      <c r="F7" s="3">
        <v>6.2124380314576998E-103</v>
      </c>
      <c r="G7" s="3">
        <v>1.1590291511233201E-11</v>
      </c>
      <c r="H7" s="3">
        <v>6243.76484926999</v>
      </c>
      <c r="I7" s="3">
        <v>14132.729983933899</v>
      </c>
      <c r="J7" s="3">
        <v>1.7369558139027199E-11</v>
      </c>
      <c r="K7" s="3">
        <v>6.2124380314576998E-103</v>
      </c>
      <c r="L7" s="3">
        <v>6.2124380314576998E-103</v>
      </c>
      <c r="M7" s="3">
        <v>6.1362657928082598</v>
      </c>
      <c r="N7" s="3">
        <v>22.5045361853789</v>
      </c>
      <c r="O7" s="3">
        <v>1.7369558139027199E-11</v>
      </c>
      <c r="P7" s="3">
        <v>6.2124380314576998E-103</v>
      </c>
      <c r="Q7" s="3">
        <v>6.2124380314576998E-103</v>
      </c>
      <c r="R7" s="3">
        <v>6.2124380314576998E-103</v>
      </c>
      <c r="S7" s="3">
        <v>6.2124380314576998E-103</v>
      </c>
      <c r="T7" s="9">
        <f t="shared" si="0"/>
        <v>20409.914487650665</v>
      </c>
    </row>
    <row r="8" spans="1:20">
      <c r="A8" s="1" t="s">
        <v>7</v>
      </c>
      <c r="B8" s="3">
        <v>5.0621243803145801E-101</v>
      </c>
      <c r="C8" s="3">
        <v>389.39858181845398</v>
      </c>
      <c r="D8" s="3">
        <v>1.4153276517662101E-9</v>
      </c>
      <c r="E8" s="3">
        <v>5.0621243803145801E-101</v>
      </c>
      <c r="F8" s="3">
        <v>5.0621243803145801E-101</v>
      </c>
      <c r="G8" s="3">
        <v>9.444198386667799E-10</v>
      </c>
      <c r="H8" s="3">
        <v>508765.06306211802</v>
      </c>
      <c r="I8" s="3">
        <v>1151587.1329389799</v>
      </c>
      <c r="J8" s="3">
        <v>1.41533586790933E-9</v>
      </c>
      <c r="K8" s="3">
        <v>5.0621243803145801E-101</v>
      </c>
      <c r="L8" s="3">
        <v>5.0621243803145801E-101</v>
      </c>
      <c r="M8" s="3">
        <v>500.00564217421203</v>
      </c>
      <c r="N8" s="3">
        <v>1833.75287954297</v>
      </c>
      <c r="O8" s="3">
        <v>1.41533586790933E-9</v>
      </c>
      <c r="P8" s="3">
        <v>5.0621243803145801E-101</v>
      </c>
      <c r="Q8" s="3">
        <v>5.0621243803145801E-101</v>
      </c>
      <c r="R8" s="3">
        <v>5.0621243803145801E-101</v>
      </c>
      <c r="S8" s="3">
        <v>5.0621243803145801E-101</v>
      </c>
      <c r="T8" s="9">
        <f>SUM(B8:S8)</f>
        <v>1663075.3531046389</v>
      </c>
    </row>
    <row r="9" spans="1:20">
      <c r="T9" s="1"/>
    </row>
    <row r="10" spans="1:20" ht="16" thickBot="1">
      <c r="A10" s="2" t="s">
        <v>9</v>
      </c>
      <c r="B10" s="2">
        <v>0.1</v>
      </c>
      <c r="C10" s="2">
        <v>0.2</v>
      </c>
      <c r="D10" s="2">
        <v>0.3</v>
      </c>
      <c r="E10" s="2">
        <v>0.4</v>
      </c>
      <c r="F10" s="2">
        <v>0.5</v>
      </c>
      <c r="G10" s="2">
        <v>1.1000000000000001</v>
      </c>
      <c r="H10" s="2">
        <v>1.2</v>
      </c>
      <c r="I10" s="2">
        <v>1.3</v>
      </c>
      <c r="J10" s="2">
        <v>1.4</v>
      </c>
      <c r="K10" s="2">
        <v>1.5</v>
      </c>
      <c r="L10" s="2">
        <v>2.1</v>
      </c>
      <c r="M10" s="2">
        <v>2.2000000000000002</v>
      </c>
      <c r="N10" s="2">
        <v>2.2999999999999998</v>
      </c>
      <c r="O10" s="2">
        <v>2.4</v>
      </c>
      <c r="P10" s="2">
        <v>3.1</v>
      </c>
      <c r="Q10" s="2">
        <v>3.2</v>
      </c>
      <c r="R10" s="2">
        <v>3.3</v>
      </c>
      <c r="S10" s="2">
        <v>3.4</v>
      </c>
      <c r="T10" s="1"/>
    </row>
    <row r="11" spans="1:20" ht="16" thickTop="1">
      <c r="A11" t="s">
        <v>0</v>
      </c>
      <c r="B11" s="3">
        <v>0</v>
      </c>
      <c r="C11" s="3">
        <v>0</v>
      </c>
      <c r="D11" s="3">
        <v>1.6250529129999999E-8</v>
      </c>
      <c r="E11" s="3">
        <v>0</v>
      </c>
      <c r="F11" s="3">
        <v>0</v>
      </c>
      <c r="G11" s="3">
        <v>942.52878209999994</v>
      </c>
      <c r="H11" s="3">
        <v>1355085.943</v>
      </c>
      <c r="I11" s="3">
        <v>1632804.871</v>
      </c>
      <c r="J11" s="3">
        <v>7.9148893579999999E-9</v>
      </c>
      <c r="K11" s="3">
        <v>0</v>
      </c>
      <c r="L11" s="3">
        <v>35.958837819999999</v>
      </c>
      <c r="M11" s="3">
        <v>109000.54459999999</v>
      </c>
      <c r="N11" s="3">
        <v>52865.955379999999</v>
      </c>
      <c r="O11" s="3">
        <v>814.08752600000003</v>
      </c>
      <c r="P11" s="3">
        <v>0</v>
      </c>
      <c r="Q11" s="3">
        <v>0</v>
      </c>
      <c r="R11" s="3">
        <v>0</v>
      </c>
      <c r="S11" s="3">
        <v>0</v>
      </c>
      <c r="T11" s="9">
        <f>SUM(B11:S11)</f>
        <v>3151549.889125945</v>
      </c>
    </row>
    <row r="12" spans="1:20">
      <c r="A12" t="s">
        <v>1</v>
      </c>
      <c r="B12" s="3">
        <v>5.0000000000000001E-101</v>
      </c>
      <c r="C12" s="3">
        <v>5.0000000000000001E-101</v>
      </c>
      <c r="D12" s="3">
        <v>4.6962152110000003E-9</v>
      </c>
      <c r="E12" s="3">
        <v>5.0000000000000001E-101</v>
      </c>
      <c r="F12" s="3">
        <v>5.0000000000000001E-101</v>
      </c>
      <c r="G12" s="3">
        <v>74835.593890000004</v>
      </c>
      <c r="H12" s="3">
        <v>1280061.4680000001</v>
      </c>
      <c r="I12" s="3">
        <v>471861.7475</v>
      </c>
      <c r="J12" s="3">
        <v>2.3257412080000002E-9</v>
      </c>
      <c r="K12" s="3">
        <v>5.0000000000000001E-101</v>
      </c>
      <c r="L12" s="3">
        <v>2855.086268</v>
      </c>
      <c r="M12" s="3">
        <v>102965.7181</v>
      </c>
      <c r="N12" s="3">
        <v>15277.650460000001</v>
      </c>
      <c r="O12" s="3">
        <v>239.21457649999999</v>
      </c>
      <c r="P12" s="3">
        <v>5.0000000000000001E-101</v>
      </c>
      <c r="Q12" s="3">
        <v>5.0000000000000001E-101</v>
      </c>
      <c r="R12" s="3">
        <v>5.0000000000000001E-101</v>
      </c>
      <c r="S12" s="3">
        <v>5.0000000000000001E-101</v>
      </c>
      <c r="T12" s="9">
        <f>SUM(B12:S12)</f>
        <v>1948096.4787945072</v>
      </c>
    </row>
    <row r="13" spans="1:20">
      <c r="A13" t="s">
        <v>2</v>
      </c>
      <c r="B13" s="3">
        <v>0</v>
      </c>
      <c r="C13" s="3">
        <v>0</v>
      </c>
      <c r="D13" s="3">
        <v>-1.5964600450905799E-11</v>
      </c>
      <c r="E13" s="3">
        <v>0</v>
      </c>
      <c r="F13" s="3">
        <v>0</v>
      </c>
      <c r="G13" s="3">
        <v>-254.400682711657</v>
      </c>
      <c r="H13" s="3">
        <v>-4351.51903550728</v>
      </c>
      <c r="I13" s="3">
        <v>-1604.0756073750299</v>
      </c>
      <c r="J13" s="3">
        <v>-7.9062665323620294E-12</v>
      </c>
      <c r="K13" s="3">
        <v>0</v>
      </c>
      <c r="L13" s="3">
        <v>-9.7057544199209307</v>
      </c>
      <c r="M13" s="3">
        <v>-350.02794278769801</v>
      </c>
      <c r="N13" s="3">
        <v>-51.935776886423803</v>
      </c>
      <c r="O13" s="3">
        <v>-0.81320062313428798</v>
      </c>
      <c r="P13" s="3">
        <v>0</v>
      </c>
      <c r="Q13" s="3">
        <v>0</v>
      </c>
      <c r="R13" s="3">
        <v>0</v>
      </c>
      <c r="S13" s="3">
        <v>0</v>
      </c>
      <c r="T13" s="9">
        <f t="shared" ref="T13:T16" si="1">SUM(B13:S13)</f>
        <v>-6622.4780003111673</v>
      </c>
    </row>
    <row r="14" spans="1:20">
      <c r="A14" t="s">
        <v>3</v>
      </c>
      <c r="B14" s="3" t="s">
        <v>4</v>
      </c>
      <c r="C14" s="3" t="s">
        <v>4</v>
      </c>
      <c r="D14" s="3" t="s">
        <v>4</v>
      </c>
      <c r="E14" s="3" t="s">
        <v>4</v>
      </c>
      <c r="F14" s="3" t="s">
        <v>4</v>
      </c>
      <c r="G14" s="3" t="s">
        <v>4</v>
      </c>
      <c r="H14" s="3" t="s">
        <v>4</v>
      </c>
      <c r="I14" s="3" t="s">
        <v>4</v>
      </c>
      <c r="J14" s="3" t="s">
        <v>4</v>
      </c>
      <c r="K14" s="3" t="s">
        <v>4</v>
      </c>
      <c r="L14" s="3" t="s">
        <v>4</v>
      </c>
      <c r="M14" s="3" t="s">
        <v>4</v>
      </c>
      <c r="N14" s="3" t="s">
        <v>4</v>
      </c>
      <c r="O14" s="3" t="s">
        <v>4</v>
      </c>
      <c r="P14" s="3" t="s">
        <v>4</v>
      </c>
      <c r="Q14" s="3" t="s">
        <v>4</v>
      </c>
      <c r="R14" s="3" t="s">
        <v>4</v>
      </c>
      <c r="S14" s="3" t="s">
        <v>4</v>
      </c>
      <c r="T14" s="9">
        <f t="shared" si="1"/>
        <v>0</v>
      </c>
    </row>
    <row r="15" spans="1:20">
      <c r="A15" t="s">
        <v>5</v>
      </c>
      <c r="B15" s="3">
        <v>0</v>
      </c>
      <c r="C15" s="3">
        <v>0</v>
      </c>
      <c r="D15" s="3">
        <v>0</v>
      </c>
      <c r="E15" s="3">
        <v>0</v>
      </c>
      <c r="F15" s="3">
        <v>0</v>
      </c>
      <c r="G15" s="3">
        <v>0</v>
      </c>
      <c r="H15" s="3">
        <v>0</v>
      </c>
      <c r="I15" s="3">
        <v>0</v>
      </c>
      <c r="J15" s="3">
        <v>0</v>
      </c>
      <c r="K15" s="3">
        <v>0</v>
      </c>
      <c r="L15" s="3">
        <v>0</v>
      </c>
      <c r="M15" s="3">
        <v>0</v>
      </c>
      <c r="N15" s="3">
        <v>0</v>
      </c>
      <c r="O15" s="3">
        <v>0</v>
      </c>
      <c r="P15" s="3">
        <v>0</v>
      </c>
      <c r="Q15" s="3">
        <v>0</v>
      </c>
      <c r="R15" s="3">
        <v>0</v>
      </c>
      <c r="S15" s="3">
        <v>0</v>
      </c>
      <c r="T15" s="9">
        <f t="shared" si="1"/>
        <v>0</v>
      </c>
    </row>
    <row r="16" spans="1:20">
      <c r="A16" t="s">
        <v>6</v>
      </c>
      <c r="B16" s="3">
        <v>9.7801439639250093E-103</v>
      </c>
      <c r="C16" s="3">
        <v>9.7801439639250093E-103</v>
      </c>
      <c r="D16" s="3">
        <v>4.0941207827954999E-10</v>
      </c>
      <c r="E16" s="3">
        <v>9.7801439639250093E-103</v>
      </c>
      <c r="F16" s="3">
        <v>9.7801439639250093E-103</v>
      </c>
      <c r="G16" s="3">
        <v>1477.2657474953301</v>
      </c>
      <c r="H16" s="3">
        <v>51459.125126230501</v>
      </c>
      <c r="I16" s="3">
        <v>41136.508869256199</v>
      </c>
      <c r="J16" s="3">
        <v>2.00155033583894E-10</v>
      </c>
      <c r="K16" s="3">
        <v>9.7801439639250093E-103</v>
      </c>
      <c r="L16" s="3">
        <v>56.3598273312302</v>
      </c>
      <c r="M16" s="3">
        <v>4139.2744820585804</v>
      </c>
      <c r="N16" s="3">
        <v>1331.8926719226699</v>
      </c>
      <c r="O16" s="3">
        <v>20.5869859615782</v>
      </c>
      <c r="P16" s="3">
        <v>9.7801439639250093E-103</v>
      </c>
      <c r="Q16" s="3">
        <v>9.7801439639250093E-103</v>
      </c>
      <c r="R16" s="3">
        <v>9.7801439639250093E-103</v>
      </c>
      <c r="S16" s="3">
        <v>9.7801439639250093E-103</v>
      </c>
      <c r="T16" s="9">
        <f t="shared" si="1"/>
        <v>99621.013710256695</v>
      </c>
    </row>
    <row r="17" spans="1:20">
      <c r="A17" s="1" t="s">
        <v>7</v>
      </c>
      <c r="B17" s="3">
        <v>5.09780143963925E-101</v>
      </c>
      <c r="C17" s="3">
        <v>5.09780143963925E-101</v>
      </c>
      <c r="D17" s="3">
        <v>2.1340191818828599E-8</v>
      </c>
      <c r="E17" s="3">
        <v>5.09780143963925E-101</v>
      </c>
      <c r="F17" s="3">
        <v>5.09780143963925E-101</v>
      </c>
      <c r="G17" s="3">
        <v>77000.987736883704</v>
      </c>
      <c r="H17" s="3">
        <v>2682255.0170907201</v>
      </c>
      <c r="I17" s="3">
        <v>2144199.0517618801</v>
      </c>
      <c r="J17" s="3">
        <v>1.04328793330515E-8</v>
      </c>
      <c r="K17" s="3">
        <v>5.09780143963925E-101</v>
      </c>
      <c r="L17" s="3">
        <v>2937.69917873131</v>
      </c>
      <c r="M17" s="3">
        <v>215755.50923927099</v>
      </c>
      <c r="N17" s="3">
        <v>69423.562735036205</v>
      </c>
      <c r="O17" s="3">
        <v>1073.0758878384399</v>
      </c>
      <c r="P17" s="3">
        <v>5.09780143963925E-101</v>
      </c>
      <c r="Q17" s="3">
        <v>5.09780143963925E-101</v>
      </c>
      <c r="R17" s="3">
        <v>5.09780143963925E-101</v>
      </c>
      <c r="S17" s="3">
        <v>5.09780143963925E-101</v>
      </c>
      <c r="T17" s="9">
        <f>SUM(B17:S17)</f>
        <v>5192644.9036303917</v>
      </c>
    </row>
    <row r="18" spans="1:20">
      <c r="T18" s="1"/>
    </row>
    <row r="19" spans="1:20" ht="16" thickBot="1">
      <c r="A19" s="2" t="s">
        <v>10</v>
      </c>
      <c r="B19" s="2">
        <v>0.1</v>
      </c>
      <c r="C19" s="2">
        <v>0.2</v>
      </c>
      <c r="D19" s="2">
        <v>0.3</v>
      </c>
      <c r="E19" s="2">
        <v>0.4</v>
      </c>
      <c r="F19" s="2">
        <v>0.5</v>
      </c>
      <c r="G19" s="2">
        <v>1.1000000000000001</v>
      </c>
      <c r="H19" s="2">
        <v>1.2</v>
      </c>
      <c r="I19" s="2">
        <v>1.3</v>
      </c>
      <c r="J19" s="2">
        <v>1.4</v>
      </c>
      <c r="K19" s="2">
        <v>1.5</v>
      </c>
      <c r="L19" s="2">
        <v>2.1</v>
      </c>
      <c r="M19" s="2">
        <v>2.2000000000000002</v>
      </c>
      <c r="N19" s="2">
        <v>2.2999999999999998</v>
      </c>
      <c r="O19" s="2">
        <v>2.4</v>
      </c>
      <c r="P19" s="2">
        <v>3.1</v>
      </c>
      <c r="Q19" s="2">
        <v>3.2</v>
      </c>
      <c r="R19" s="2">
        <v>3.3</v>
      </c>
      <c r="S19" s="2">
        <v>3.4</v>
      </c>
      <c r="T19" s="1"/>
    </row>
    <row r="20" spans="1:20" ht="16" thickTop="1">
      <c r="A20" t="s">
        <v>0</v>
      </c>
      <c r="B20" s="3">
        <v>0</v>
      </c>
      <c r="C20" s="3">
        <v>0</v>
      </c>
      <c r="D20" s="3">
        <v>11340.6378</v>
      </c>
      <c r="E20" s="3">
        <v>0</v>
      </c>
      <c r="F20" s="3">
        <v>0</v>
      </c>
      <c r="G20" s="3">
        <v>8.5475477809999992E-12</v>
      </c>
      <c r="H20" s="3">
        <v>78872.932440000004</v>
      </c>
      <c r="I20" s="3">
        <v>1341972.7139999999</v>
      </c>
      <c r="J20" s="3">
        <v>16622.95868</v>
      </c>
      <c r="K20" s="3">
        <v>0</v>
      </c>
      <c r="L20" s="3">
        <v>0</v>
      </c>
      <c r="M20" s="3">
        <v>782.22119970000006</v>
      </c>
      <c r="N20" s="3">
        <v>2.486676178E-9</v>
      </c>
      <c r="O20" s="3">
        <v>2.4748566590000001E-9</v>
      </c>
      <c r="P20" s="3">
        <v>0</v>
      </c>
      <c r="Q20" s="3">
        <v>0</v>
      </c>
      <c r="R20" s="3">
        <v>0</v>
      </c>
      <c r="S20" s="3">
        <v>0</v>
      </c>
      <c r="T20" s="9">
        <f>SUM(B20:S20)</f>
        <v>1449591.4641197049</v>
      </c>
    </row>
    <row r="21" spans="1:20">
      <c r="A21" t="s">
        <v>1</v>
      </c>
      <c r="B21" s="3">
        <v>5.0000000000000001E-101</v>
      </c>
      <c r="C21" s="3">
        <v>5.0000000000000001E-101</v>
      </c>
      <c r="D21" s="3">
        <v>5642.2778070000004</v>
      </c>
      <c r="E21" s="3">
        <v>5.0000000000000001E-101</v>
      </c>
      <c r="F21" s="3">
        <v>5.0000000000000001E-101</v>
      </c>
      <c r="G21" s="3">
        <v>9.2241886730000001E-10</v>
      </c>
      <c r="H21" s="3">
        <v>112272.1131</v>
      </c>
      <c r="I21" s="3">
        <v>667668.16769999999</v>
      </c>
      <c r="J21" s="3">
        <v>8389.2636540000003</v>
      </c>
      <c r="K21" s="3">
        <v>5.0000000000000001E-101</v>
      </c>
      <c r="L21" s="3">
        <v>5.0000000000000001E-101</v>
      </c>
      <c r="M21" s="3">
        <v>1113.457105</v>
      </c>
      <c r="N21" s="3">
        <v>1.237189482E-9</v>
      </c>
      <c r="O21" s="3">
        <v>1.249009001E-9</v>
      </c>
      <c r="P21" s="3">
        <v>5.0000000000000001E-101</v>
      </c>
      <c r="Q21" s="3">
        <v>5.0000000000000001E-101</v>
      </c>
      <c r="R21" s="3">
        <v>5.0000000000000001E-101</v>
      </c>
      <c r="S21" s="3">
        <v>5.0000000000000001E-101</v>
      </c>
      <c r="T21" s="9">
        <f>SUM(B21:S21)</f>
        <v>795085.27936600347</v>
      </c>
    </row>
    <row r="22" spans="1:20">
      <c r="A22" t="s">
        <v>2</v>
      </c>
      <c r="B22" s="3">
        <v>0</v>
      </c>
      <c r="C22" s="3">
        <v>0</v>
      </c>
      <c r="D22" s="3">
        <v>11.345230498115701</v>
      </c>
      <c r="E22" s="3">
        <v>0</v>
      </c>
      <c r="F22" s="3">
        <v>0</v>
      </c>
      <c r="G22" s="3">
        <v>1.8547570725948302E-12</v>
      </c>
      <c r="H22" s="3">
        <v>225.751557349862</v>
      </c>
      <c r="I22" s="3">
        <v>1342.51618196601</v>
      </c>
      <c r="J22" s="3">
        <v>16.8687422174966</v>
      </c>
      <c r="K22" s="3">
        <v>0</v>
      </c>
      <c r="L22" s="3">
        <v>0</v>
      </c>
      <c r="M22" s="3">
        <v>2.2388878997722901</v>
      </c>
      <c r="N22" s="3">
        <v>2.48768322480344E-12</v>
      </c>
      <c r="O22" s="3">
        <v>2.5114493655948799E-12</v>
      </c>
      <c r="P22" s="3">
        <v>0</v>
      </c>
      <c r="Q22" s="3">
        <v>0</v>
      </c>
      <c r="R22" s="3">
        <v>0</v>
      </c>
      <c r="S22" s="3">
        <v>0</v>
      </c>
      <c r="T22" s="9">
        <f t="shared" ref="T22:T25" si="2">SUM(B22:S22)</f>
        <v>1598.7205999312635</v>
      </c>
    </row>
    <row r="23" spans="1:20">
      <c r="A23" t="s">
        <v>3</v>
      </c>
      <c r="B23" s="3" t="s">
        <v>4</v>
      </c>
      <c r="C23" s="3" t="s">
        <v>4</v>
      </c>
      <c r="D23" s="3" t="s">
        <v>4</v>
      </c>
      <c r="E23" s="3" t="s">
        <v>4</v>
      </c>
      <c r="F23" s="3" t="s">
        <v>4</v>
      </c>
      <c r="G23" s="3" t="s">
        <v>4</v>
      </c>
      <c r="H23" s="3" t="s">
        <v>4</v>
      </c>
      <c r="I23" s="3" t="s">
        <v>4</v>
      </c>
      <c r="J23" s="3" t="s">
        <v>4</v>
      </c>
      <c r="K23" s="3" t="s">
        <v>4</v>
      </c>
      <c r="L23" s="3" t="s">
        <v>4</v>
      </c>
      <c r="M23" s="3" t="s">
        <v>4</v>
      </c>
      <c r="N23" s="3" t="s">
        <v>4</v>
      </c>
      <c r="O23" s="3" t="s">
        <v>4</v>
      </c>
      <c r="P23" s="3" t="s">
        <v>4</v>
      </c>
      <c r="Q23" s="3" t="s">
        <v>4</v>
      </c>
      <c r="R23" s="3" t="s">
        <v>4</v>
      </c>
      <c r="S23" s="3" t="s">
        <v>4</v>
      </c>
      <c r="T23" s="9">
        <f t="shared" si="2"/>
        <v>0</v>
      </c>
    </row>
    <row r="24" spans="1:20">
      <c r="A24" t="s">
        <v>5</v>
      </c>
      <c r="B24" s="3" t="s">
        <v>4</v>
      </c>
      <c r="C24" s="3" t="s">
        <v>4</v>
      </c>
      <c r="D24" s="3" t="s">
        <v>4</v>
      </c>
      <c r="E24" s="3" t="s">
        <v>4</v>
      </c>
      <c r="F24" s="3" t="s">
        <v>4</v>
      </c>
      <c r="G24" s="3" t="s">
        <v>4</v>
      </c>
      <c r="H24" s="3" t="s">
        <v>4</v>
      </c>
      <c r="I24" s="3" t="s">
        <v>4</v>
      </c>
      <c r="J24" s="3" t="s">
        <v>4</v>
      </c>
      <c r="K24" s="3" t="s">
        <v>4</v>
      </c>
      <c r="L24" s="3" t="s">
        <v>4</v>
      </c>
      <c r="M24" s="3" t="s">
        <v>4</v>
      </c>
      <c r="N24" s="3" t="s">
        <v>4</v>
      </c>
      <c r="O24" s="3" t="s">
        <v>4</v>
      </c>
      <c r="P24" s="3" t="s">
        <v>4</v>
      </c>
      <c r="Q24" s="3" t="s">
        <v>4</v>
      </c>
      <c r="R24" s="3" t="s">
        <v>4</v>
      </c>
      <c r="S24" s="3" t="s">
        <v>4</v>
      </c>
      <c r="T24" s="9">
        <f t="shared" si="2"/>
        <v>0</v>
      </c>
    </row>
    <row r="25" spans="1:20">
      <c r="A25" t="s">
        <v>6</v>
      </c>
      <c r="B25" s="3">
        <v>9.7604916305113704E-103</v>
      </c>
      <c r="C25" s="3">
        <v>9.7604916305113704E-103</v>
      </c>
      <c r="D25" s="3">
        <v>331.74468134225498</v>
      </c>
      <c r="E25" s="3">
        <v>9.7604916305113704E-103</v>
      </c>
      <c r="F25" s="3">
        <v>9.7604916305113704E-103</v>
      </c>
      <c r="G25" s="3">
        <v>1.8209586487137899E-11</v>
      </c>
      <c r="H25" s="3">
        <v>3735.7461267859399</v>
      </c>
      <c r="I25" s="3">
        <v>39256.373248248499</v>
      </c>
      <c r="J25" s="3">
        <v>488.59246793745501</v>
      </c>
      <c r="K25" s="3">
        <v>9.7604916305113704E-103</v>
      </c>
      <c r="L25" s="3">
        <v>9.7604916305113704E-103</v>
      </c>
      <c r="M25" s="3">
        <v>37.049209747547401</v>
      </c>
      <c r="N25" s="3">
        <v>7.2742081237747494E-11</v>
      </c>
      <c r="O25" s="3">
        <v>7.2742545176184095E-11</v>
      </c>
      <c r="P25" s="3">
        <v>9.7604916305113704E-103</v>
      </c>
      <c r="Q25" s="3">
        <v>9.7604916305113704E-103</v>
      </c>
      <c r="R25" s="3">
        <v>9.7604916305113704E-103</v>
      </c>
      <c r="S25" s="3">
        <v>9.7604916305113704E-103</v>
      </c>
      <c r="T25" s="9">
        <f t="shared" si="2"/>
        <v>43849.505734061866</v>
      </c>
    </row>
    <row r="26" spans="1:20">
      <c r="A26" s="1" t="s">
        <v>7</v>
      </c>
      <c r="B26" s="3">
        <v>5.0976049163051099E-101</v>
      </c>
      <c r="C26" s="3">
        <v>5.0976049163051099E-101</v>
      </c>
      <c r="D26" s="3">
        <v>17326.0055188404</v>
      </c>
      <c r="E26" s="3">
        <v>5.0976049163051099E-101</v>
      </c>
      <c r="F26" s="3">
        <v>5.0976049163051099E-101</v>
      </c>
      <c r="G26" s="3">
        <v>9.5103075864073303E-10</v>
      </c>
      <c r="H26" s="3">
        <v>195106.543224136</v>
      </c>
      <c r="I26" s="3">
        <v>2050239.77113021</v>
      </c>
      <c r="J26" s="3">
        <v>25517.683544154999</v>
      </c>
      <c r="K26" s="3">
        <v>5.0976049163051099E-101</v>
      </c>
      <c r="L26" s="3">
        <v>5.0976049163051099E-101</v>
      </c>
      <c r="M26" s="3">
        <v>1934.9664023473199</v>
      </c>
      <c r="N26" s="3">
        <v>3.7990954244625502E-9</v>
      </c>
      <c r="O26" s="3">
        <v>3.7991196545417798E-9</v>
      </c>
      <c r="P26" s="3">
        <v>5.0976049163051099E-101</v>
      </c>
      <c r="Q26" s="3">
        <v>5.0976049163051099E-101</v>
      </c>
      <c r="R26" s="3">
        <v>5.0976049163051099E-101</v>
      </c>
      <c r="S26" s="3">
        <v>5.0976049163051099E-101</v>
      </c>
      <c r="T26" s="9">
        <f>SUM(B26:S26)</f>
        <v>2290124.9698196971</v>
      </c>
    </row>
    <row r="27" spans="1:20">
      <c r="T27" s="1"/>
    </row>
    <row r="28" spans="1:20" ht="16" thickBot="1">
      <c r="A28" s="2" t="s">
        <v>11</v>
      </c>
      <c r="B28" s="2">
        <v>0.1</v>
      </c>
      <c r="C28" s="2">
        <v>0.2</v>
      </c>
      <c r="D28" s="2">
        <v>0.3</v>
      </c>
      <c r="E28" s="2">
        <v>0.4</v>
      </c>
      <c r="F28" s="2">
        <v>0.5</v>
      </c>
      <c r="G28" s="2">
        <v>1.1000000000000001</v>
      </c>
      <c r="H28" s="2">
        <v>1.2</v>
      </c>
      <c r="I28" s="2">
        <v>1.3</v>
      </c>
      <c r="J28" s="2">
        <v>1.4</v>
      </c>
      <c r="K28" s="2">
        <v>1.5</v>
      </c>
      <c r="L28" s="2">
        <v>2.1</v>
      </c>
      <c r="M28" s="2">
        <v>2.2000000000000002</v>
      </c>
      <c r="N28" s="2">
        <v>2.2999999999999998</v>
      </c>
      <c r="O28" s="2">
        <v>2.4</v>
      </c>
      <c r="P28" s="2">
        <v>3.1</v>
      </c>
      <c r="Q28" s="2">
        <v>3.2</v>
      </c>
      <c r="R28" s="2">
        <v>3.3</v>
      </c>
      <c r="S28" s="2">
        <v>3.4</v>
      </c>
      <c r="T28" s="1"/>
    </row>
    <row r="29" spans="1:20" ht="16" thickTop="1">
      <c r="A29" t="s">
        <v>0</v>
      </c>
      <c r="B29" s="3">
        <v>0</v>
      </c>
      <c r="C29" s="3">
        <v>3670.5792787999999</v>
      </c>
      <c r="D29" s="3">
        <v>7.5355280374000003E-3</v>
      </c>
      <c r="E29" s="3">
        <v>0</v>
      </c>
      <c r="F29" s="3">
        <v>0</v>
      </c>
      <c r="G29" s="3">
        <v>1075.1869948599999</v>
      </c>
      <c r="H29" s="3">
        <v>1030271.6844</v>
      </c>
      <c r="I29" s="3">
        <v>1892218.10568</v>
      </c>
      <c r="J29" s="3">
        <v>816.07854349000002</v>
      </c>
      <c r="K29" s="3">
        <v>0</v>
      </c>
      <c r="L29" s="3">
        <v>2191.11556845</v>
      </c>
      <c r="M29" s="3">
        <v>4835579.0982999997</v>
      </c>
      <c r="N29" s="3">
        <v>548008.65966</v>
      </c>
      <c r="O29" s="3">
        <v>0</v>
      </c>
      <c r="P29" s="3">
        <v>0</v>
      </c>
      <c r="Q29" s="3">
        <v>2177.3889559200002</v>
      </c>
      <c r="R29" s="3">
        <v>0</v>
      </c>
      <c r="S29" s="3">
        <v>0</v>
      </c>
      <c r="T29" s="9">
        <f>SUM(B29:S29)</f>
        <v>8316007.9049170483</v>
      </c>
    </row>
    <row r="30" spans="1:20">
      <c r="A30" t="s">
        <v>1</v>
      </c>
      <c r="B30" s="3">
        <v>5.0000000000000001E-101</v>
      </c>
      <c r="C30" s="3">
        <v>4113.2104060000001</v>
      </c>
      <c r="D30" s="3">
        <v>3.5892937519999999E-3</v>
      </c>
      <c r="E30" s="3">
        <v>5.0000000000000001E-101</v>
      </c>
      <c r="F30" s="3">
        <v>5.0000000000000001E-101</v>
      </c>
      <c r="G30" s="3">
        <v>19961.62557</v>
      </c>
      <c r="H30" s="3">
        <v>1154511.0160000001</v>
      </c>
      <c r="I30" s="3">
        <v>901294.05550000002</v>
      </c>
      <c r="J30" s="3">
        <v>349.35951240000003</v>
      </c>
      <c r="K30" s="3">
        <v>5.0000000000000001E-101</v>
      </c>
      <c r="L30" s="3">
        <v>40679.648079999999</v>
      </c>
      <c r="M30" s="3">
        <v>5418696.2750000004</v>
      </c>
      <c r="N30" s="3">
        <v>261025.37849999999</v>
      </c>
      <c r="O30" s="3">
        <v>5.0000000000000001E-101</v>
      </c>
      <c r="P30" s="3">
        <v>5.0000000000000001E-101</v>
      </c>
      <c r="Q30" s="3">
        <v>2439.9579010000002</v>
      </c>
      <c r="R30" s="3">
        <v>5.0000000000000001E-101</v>
      </c>
      <c r="S30" s="3">
        <v>5.0000000000000001E-101</v>
      </c>
      <c r="T30" s="9">
        <f>SUM(B30:S30)</f>
        <v>7803070.5300586941</v>
      </c>
    </row>
    <row r="31" spans="1:20">
      <c r="A31" t="s">
        <v>2</v>
      </c>
      <c r="B31" s="3">
        <v>0</v>
      </c>
      <c r="C31" s="3">
        <v>-243.24732428438301</v>
      </c>
      <c r="D31" s="3">
        <v>-2.1226390460044601E-4</v>
      </c>
      <c r="E31" s="3">
        <v>0</v>
      </c>
      <c r="F31" s="3">
        <v>0</v>
      </c>
      <c r="G31" s="3">
        <v>-1180.49200723289</v>
      </c>
      <c r="H31" s="3">
        <v>-68275.553096344505</v>
      </c>
      <c r="I31" s="3">
        <v>-53300.7908113058</v>
      </c>
      <c r="J31" s="3">
        <v>-20.660447248358601</v>
      </c>
      <c r="K31" s="3">
        <v>0</v>
      </c>
      <c r="L31" s="3">
        <v>-2405.71586900691</v>
      </c>
      <c r="M31" s="3">
        <v>-320451.23876231897</v>
      </c>
      <c r="N31" s="3">
        <v>-15436.537066413101</v>
      </c>
      <c r="O31" s="3">
        <v>0</v>
      </c>
      <c r="P31" s="3">
        <v>0</v>
      </c>
      <c r="Q31" s="3">
        <v>-144.29440076870199</v>
      </c>
      <c r="R31" s="3">
        <v>0</v>
      </c>
      <c r="S31" s="3">
        <v>0</v>
      </c>
      <c r="T31" s="9">
        <f t="shared" ref="T31:T35" si="3">SUM(B31:S31)</f>
        <v>-461458.52999718749</v>
      </c>
    </row>
    <row r="32" spans="1:20">
      <c r="A32" t="s">
        <v>12</v>
      </c>
      <c r="B32" s="3" t="s">
        <v>4</v>
      </c>
      <c r="C32" s="3">
        <v>0</v>
      </c>
      <c r="D32" s="3">
        <v>0</v>
      </c>
      <c r="E32" s="3">
        <v>0</v>
      </c>
      <c r="F32" s="3">
        <v>0</v>
      </c>
      <c r="G32" s="3">
        <v>0</v>
      </c>
      <c r="H32" s="3">
        <v>70662.160413080201</v>
      </c>
      <c r="I32" s="3">
        <v>200945.519051849</v>
      </c>
      <c r="J32" s="3">
        <v>2208.1925794650601</v>
      </c>
      <c r="K32" s="3">
        <v>0</v>
      </c>
      <c r="L32" s="3">
        <v>0</v>
      </c>
      <c r="M32" s="3">
        <v>401891.037393765</v>
      </c>
      <c r="N32" s="3">
        <v>34226.984271774498</v>
      </c>
      <c r="O32" s="3">
        <v>0</v>
      </c>
      <c r="P32" s="3">
        <v>0</v>
      </c>
      <c r="Q32" s="3">
        <v>0</v>
      </c>
      <c r="R32" s="3">
        <v>0</v>
      </c>
      <c r="S32" s="3" t="s">
        <v>4</v>
      </c>
      <c r="T32" s="9">
        <f t="shared" si="3"/>
        <v>709933.89370993385</v>
      </c>
    </row>
    <row r="33" spans="1:20">
      <c r="A33" t="s">
        <v>13</v>
      </c>
      <c r="B33" s="3" t="s">
        <v>4</v>
      </c>
      <c r="C33" s="3" t="s">
        <v>4</v>
      </c>
      <c r="D33" s="3" t="s">
        <v>4</v>
      </c>
      <c r="E33" s="3" t="s">
        <v>4</v>
      </c>
      <c r="F33" s="3" t="s">
        <v>4</v>
      </c>
      <c r="G33" s="3" t="s">
        <v>4</v>
      </c>
      <c r="H33" s="3" t="s">
        <v>4</v>
      </c>
      <c r="I33" s="3" t="s">
        <v>4</v>
      </c>
      <c r="J33" s="3" t="s">
        <v>4</v>
      </c>
      <c r="K33" s="3" t="s">
        <v>4</v>
      </c>
      <c r="L33" s="3" t="s">
        <v>4</v>
      </c>
      <c r="M33" s="3" t="s">
        <v>4</v>
      </c>
      <c r="N33" s="3" t="s">
        <v>4</v>
      </c>
      <c r="O33" s="3" t="s">
        <v>4</v>
      </c>
      <c r="P33" s="3" t="s">
        <v>4</v>
      </c>
      <c r="Q33" s="3" t="s">
        <v>4</v>
      </c>
      <c r="R33" s="3" t="s">
        <v>4</v>
      </c>
      <c r="S33" s="3" t="s">
        <v>4</v>
      </c>
      <c r="T33" s="9">
        <f t="shared" si="3"/>
        <v>0</v>
      </c>
    </row>
    <row r="34" spans="1:20">
      <c r="A34" t="s">
        <v>14</v>
      </c>
      <c r="B34" s="3" t="s">
        <v>4</v>
      </c>
      <c r="C34" s="3" t="s">
        <v>4</v>
      </c>
      <c r="D34" s="3" t="s">
        <v>4</v>
      </c>
      <c r="E34" s="3" t="s">
        <v>4</v>
      </c>
      <c r="F34" s="3" t="s">
        <v>4</v>
      </c>
      <c r="G34" s="3" t="s">
        <v>4</v>
      </c>
      <c r="H34" s="3" t="s">
        <v>4</v>
      </c>
      <c r="I34" s="3" t="s">
        <v>4</v>
      </c>
      <c r="J34" s="3" t="s">
        <v>4</v>
      </c>
      <c r="K34" s="3" t="s">
        <v>4</v>
      </c>
      <c r="L34" s="3" t="s">
        <v>4</v>
      </c>
      <c r="M34" s="3" t="s">
        <v>4</v>
      </c>
      <c r="N34" s="3" t="s">
        <v>4</v>
      </c>
      <c r="O34" s="3" t="s">
        <v>4</v>
      </c>
      <c r="P34" s="3" t="s">
        <v>4</v>
      </c>
      <c r="Q34" s="3" t="s">
        <v>4</v>
      </c>
      <c r="R34" s="3" t="s">
        <v>4</v>
      </c>
      <c r="S34" s="3" t="s">
        <v>4</v>
      </c>
      <c r="T34" s="9">
        <f t="shared" si="3"/>
        <v>0</v>
      </c>
    </row>
    <row r="35" spans="1:20">
      <c r="A35" t="s">
        <v>6</v>
      </c>
      <c r="B35" s="3">
        <v>9.6191640419529395E-103</v>
      </c>
      <c r="C35" s="3">
        <v>145.06742786218999</v>
      </c>
      <c r="D35" s="3">
        <v>2.0993936882238799E-4</v>
      </c>
      <c r="E35" s="3">
        <v>9.6191640419529395E-103</v>
      </c>
      <c r="F35" s="3">
        <v>9.6191640419529395E-103</v>
      </c>
      <c r="G35" s="3">
        <v>382.00240942683502</v>
      </c>
      <c r="H35" s="3">
        <v>42077.480716903898</v>
      </c>
      <c r="I35" s="3">
        <v>56582.941184912503</v>
      </c>
      <c r="J35" s="3">
        <v>64.505540534352306</v>
      </c>
      <c r="K35" s="3">
        <v>9.6191640419529395E-103</v>
      </c>
      <c r="L35" s="3">
        <v>778.47986511185297</v>
      </c>
      <c r="M35" s="3">
        <v>198841.879459421</v>
      </c>
      <c r="N35" s="3">
        <v>15925.9590453494</v>
      </c>
      <c r="O35" s="3">
        <v>9.6191640419529395E-103</v>
      </c>
      <c r="P35" s="3">
        <v>9.6191640419529395E-103</v>
      </c>
      <c r="Q35" s="3">
        <v>86.054050687959702</v>
      </c>
      <c r="R35" s="3">
        <v>9.6191640419529395E-103</v>
      </c>
      <c r="S35" s="3">
        <v>9.6191640419529395E-103</v>
      </c>
      <c r="T35" s="9">
        <f t="shared" si="3"/>
        <v>314884.36991014931</v>
      </c>
    </row>
    <row r="36" spans="1:20">
      <c r="A36" s="1" t="s">
        <v>7</v>
      </c>
      <c r="B36" s="3">
        <v>5.0961916404195302E-101</v>
      </c>
      <c r="C36" s="3">
        <v>7685.6097883778102</v>
      </c>
      <c r="D36" s="3">
        <v>1.11224972536219E-2</v>
      </c>
      <c r="E36" s="3">
        <v>5.0961916404195302E-101</v>
      </c>
      <c r="F36" s="3">
        <v>5.0961916404195302E-101</v>
      </c>
      <c r="G36" s="3">
        <v>20238.3229670539</v>
      </c>
      <c r="H36" s="3">
        <v>2229246.7884336398</v>
      </c>
      <c r="I36" s="3">
        <v>2997739.8306054599</v>
      </c>
      <c r="J36" s="3">
        <v>3417.47572864105</v>
      </c>
      <c r="K36" s="3">
        <v>5.0961916404195302E-101</v>
      </c>
      <c r="L36" s="3">
        <v>41243.527644554903</v>
      </c>
      <c r="M36" s="3">
        <v>10534557.051390899</v>
      </c>
      <c r="N36" s="3">
        <v>843750.44441071094</v>
      </c>
      <c r="O36" s="3">
        <v>5.0961916404195302E-101</v>
      </c>
      <c r="P36" s="3">
        <v>5.0961916404195302E-101</v>
      </c>
      <c r="Q36" s="3">
        <v>4559.10650683926</v>
      </c>
      <c r="R36" s="3">
        <v>5.0961916404195302E-101</v>
      </c>
      <c r="S36" s="3">
        <v>5.0961916404195302E-101</v>
      </c>
      <c r="T36" s="9">
        <f>SUM(B36:S36)</f>
        <v>16682438.168598674</v>
      </c>
    </row>
    <row r="37" spans="1:20">
      <c r="T37" s="1"/>
    </row>
    <row r="38" spans="1:20" ht="16" thickBot="1">
      <c r="A38" s="2" t="s">
        <v>15</v>
      </c>
      <c r="B38" s="2">
        <v>0.1</v>
      </c>
      <c r="C38" s="2">
        <v>0.2</v>
      </c>
      <c r="D38" s="2">
        <v>0.3</v>
      </c>
      <c r="E38" s="2">
        <v>0.4</v>
      </c>
      <c r="F38" s="2">
        <v>0.5</v>
      </c>
      <c r="G38" s="2">
        <v>1.1000000000000001</v>
      </c>
      <c r="H38" s="2">
        <v>1.2</v>
      </c>
      <c r="I38" s="2">
        <v>1.3</v>
      </c>
      <c r="J38" s="2">
        <v>1.4</v>
      </c>
      <c r="K38" s="2">
        <v>1.5</v>
      </c>
      <c r="L38" s="2">
        <v>2.1</v>
      </c>
      <c r="M38" s="2">
        <v>2.2000000000000002</v>
      </c>
      <c r="N38" s="2">
        <v>2.2999999999999998</v>
      </c>
      <c r="O38" s="2">
        <v>2.4</v>
      </c>
      <c r="P38" s="2">
        <v>3.1</v>
      </c>
      <c r="Q38" s="2">
        <v>3.2</v>
      </c>
      <c r="R38" s="2">
        <v>3.3</v>
      </c>
      <c r="S38" s="2">
        <v>3.4</v>
      </c>
      <c r="T38" s="1"/>
    </row>
    <row r="39" spans="1:20" ht="16" thickTop="1">
      <c r="A39" t="s">
        <v>0</v>
      </c>
      <c r="B39" s="3">
        <v>0</v>
      </c>
      <c r="C39" s="3">
        <v>0</v>
      </c>
      <c r="D39" s="3">
        <v>9.8884885339000001E-4</v>
      </c>
      <c r="E39" s="3">
        <v>0</v>
      </c>
      <c r="F39" s="3">
        <v>0</v>
      </c>
      <c r="G39" s="3">
        <v>1941.4258288000001</v>
      </c>
      <c r="H39" s="3">
        <v>1760218.2997699999</v>
      </c>
      <c r="I39" s="3">
        <v>3209711.4391299998</v>
      </c>
      <c r="J39" s="3">
        <v>2.6405914995200001E-2</v>
      </c>
      <c r="K39" s="3">
        <v>0</v>
      </c>
      <c r="L39" s="3">
        <v>2.33360678847E-6</v>
      </c>
      <c r="M39" s="3">
        <v>1062742.8991</v>
      </c>
      <c r="N39" s="3">
        <v>138181.390277</v>
      </c>
      <c r="O39" s="3">
        <v>0</v>
      </c>
      <c r="P39" s="3">
        <v>0</v>
      </c>
      <c r="Q39" s="3">
        <v>0.383657541022</v>
      </c>
      <c r="R39" s="3">
        <v>0</v>
      </c>
      <c r="S39" s="3">
        <v>0</v>
      </c>
      <c r="T39" s="9">
        <f>SUM(B39:S39)</f>
        <v>6172795.8651604382</v>
      </c>
    </row>
    <row r="40" spans="1:20">
      <c r="A40" t="s">
        <v>1</v>
      </c>
      <c r="B40" s="3">
        <v>5.0000000000000001E-101</v>
      </c>
      <c r="C40" s="3">
        <v>5.0000000000000001E-101</v>
      </c>
      <c r="D40" s="3">
        <v>5.8810914060000003E-4</v>
      </c>
      <c r="E40" s="3">
        <v>5.0000000000000001E-101</v>
      </c>
      <c r="F40" s="3">
        <v>5.0000000000000001E-101</v>
      </c>
      <c r="G40" s="3">
        <v>37828.65408</v>
      </c>
      <c r="H40" s="3">
        <v>2222929.1370000001</v>
      </c>
      <c r="I40" s="3">
        <v>1908947.59</v>
      </c>
      <c r="J40" s="3">
        <v>1.439126886E-2</v>
      </c>
      <c r="K40" s="3">
        <v>5.0000000000000001E-101</v>
      </c>
      <c r="L40" s="3">
        <v>4.5470294389999997E-5</v>
      </c>
      <c r="M40" s="3">
        <v>1342107.4850000001</v>
      </c>
      <c r="N40" s="3">
        <v>82182.164050000007</v>
      </c>
      <c r="O40" s="3">
        <v>5.0000000000000001E-101</v>
      </c>
      <c r="P40" s="3">
        <v>5.0000000000000001E-101</v>
      </c>
      <c r="Q40" s="3">
        <v>0.4845100899</v>
      </c>
      <c r="R40" s="3">
        <v>5.0000000000000001E-101</v>
      </c>
      <c r="S40" s="3">
        <v>5.0000000000000001E-101</v>
      </c>
      <c r="T40" s="9">
        <f>SUM(B40:S40)</f>
        <v>5593995.5296649393</v>
      </c>
    </row>
    <row r="41" spans="1:20">
      <c r="A41" t="s">
        <v>2</v>
      </c>
      <c r="B41" s="3">
        <v>0</v>
      </c>
      <c r="C41" s="3">
        <v>0</v>
      </c>
      <c r="D41" s="3">
        <v>1.8572075615618799E-5</v>
      </c>
      <c r="E41" s="3">
        <v>0</v>
      </c>
      <c r="F41" s="3">
        <v>0</v>
      </c>
      <c r="G41" s="3">
        <v>1194.6024559709099</v>
      </c>
      <c r="H41" s="3">
        <v>70198.5484761439</v>
      </c>
      <c r="I41" s="3">
        <v>60283.2306702961</v>
      </c>
      <c r="J41" s="3">
        <v>4.5446621189933998E-4</v>
      </c>
      <c r="K41" s="3">
        <v>0</v>
      </c>
      <c r="L41" s="3">
        <v>1.4359201161229801E-6</v>
      </c>
      <c r="M41" s="3">
        <v>42382.816332366201</v>
      </c>
      <c r="N41" s="3">
        <v>2595.2553007542101</v>
      </c>
      <c r="O41" s="3">
        <v>0</v>
      </c>
      <c r="P41" s="3">
        <v>0</v>
      </c>
      <c r="Q41" s="3">
        <v>1.5300489994197799E-2</v>
      </c>
      <c r="R41" s="3">
        <v>0</v>
      </c>
      <c r="S41" s="3">
        <v>0</v>
      </c>
      <c r="T41" s="9">
        <f t="shared" ref="T41:T45" si="4">SUM(B41:S41)</f>
        <v>176654.46901049552</v>
      </c>
    </row>
    <row r="42" spans="1:20">
      <c r="A42" t="s">
        <v>12</v>
      </c>
      <c r="B42" s="3" t="s">
        <v>4</v>
      </c>
      <c r="C42" s="3">
        <v>0</v>
      </c>
      <c r="D42" s="3">
        <v>0</v>
      </c>
      <c r="E42" s="3">
        <v>0</v>
      </c>
      <c r="F42" s="3">
        <v>0</v>
      </c>
      <c r="G42" s="3">
        <v>0</v>
      </c>
      <c r="H42" s="3">
        <v>36218.795789618998</v>
      </c>
      <c r="I42" s="3">
        <v>102997.20072004299</v>
      </c>
      <c r="J42" s="3">
        <v>1131.83740253988</v>
      </c>
      <c r="K42" s="3">
        <v>0</v>
      </c>
      <c r="L42" s="3">
        <v>0</v>
      </c>
      <c r="M42" s="3">
        <v>205994.401076201</v>
      </c>
      <c r="N42" s="3">
        <v>17543.479375482399</v>
      </c>
      <c r="O42" s="3">
        <v>0</v>
      </c>
      <c r="P42" s="3">
        <v>0</v>
      </c>
      <c r="Q42" s="3">
        <v>0</v>
      </c>
      <c r="R42" s="3">
        <v>0</v>
      </c>
      <c r="S42" s="3" t="s">
        <v>4</v>
      </c>
      <c r="T42" s="9">
        <f t="shared" si="4"/>
        <v>363885.71436388529</v>
      </c>
    </row>
    <row r="43" spans="1:20">
      <c r="A43" t="s">
        <v>13</v>
      </c>
      <c r="B43" s="3" t="s">
        <v>4</v>
      </c>
      <c r="C43" s="3" t="s">
        <v>4</v>
      </c>
      <c r="D43" s="3" t="s">
        <v>4</v>
      </c>
      <c r="E43" s="3" t="s">
        <v>4</v>
      </c>
      <c r="F43" s="3" t="s">
        <v>4</v>
      </c>
      <c r="G43" s="3" t="s">
        <v>4</v>
      </c>
      <c r="H43" s="3" t="s">
        <v>4</v>
      </c>
      <c r="I43" s="3" t="s">
        <v>4</v>
      </c>
      <c r="J43" s="3" t="s">
        <v>4</v>
      </c>
      <c r="K43" s="3" t="s">
        <v>4</v>
      </c>
      <c r="L43" s="3" t="s">
        <v>4</v>
      </c>
      <c r="M43" s="3" t="s">
        <v>4</v>
      </c>
      <c r="N43" s="3" t="s">
        <v>4</v>
      </c>
      <c r="O43" s="3" t="s">
        <v>4</v>
      </c>
      <c r="P43" s="3" t="s">
        <v>4</v>
      </c>
      <c r="Q43" s="3" t="s">
        <v>4</v>
      </c>
      <c r="R43" s="3" t="s">
        <v>4</v>
      </c>
      <c r="S43" s="3" t="s">
        <v>4</v>
      </c>
      <c r="T43" s="9">
        <f t="shared" si="4"/>
        <v>0</v>
      </c>
    </row>
    <row r="44" spans="1:20">
      <c r="A44" t="s">
        <v>14</v>
      </c>
      <c r="B44" s="3" t="s">
        <v>4</v>
      </c>
      <c r="C44" s="3" t="s">
        <v>4</v>
      </c>
      <c r="D44" s="3" t="s">
        <v>4</v>
      </c>
      <c r="E44" s="3" t="s">
        <v>4</v>
      </c>
      <c r="F44" s="3" t="s">
        <v>4</v>
      </c>
      <c r="G44" s="3" t="s">
        <v>4</v>
      </c>
      <c r="H44" s="3" t="s">
        <v>4</v>
      </c>
      <c r="I44" s="3" t="s">
        <v>4</v>
      </c>
      <c r="J44" s="3" t="s">
        <v>4</v>
      </c>
      <c r="K44" s="3" t="s">
        <v>4</v>
      </c>
      <c r="L44" s="3" t="s">
        <v>4</v>
      </c>
      <c r="M44" s="3" t="s">
        <v>4</v>
      </c>
      <c r="N44" s="3" t="s">
        <v>4</v>
      </c>
      <c r="O44" s="3" t="s">
        <v>4</v>
      </c>
      <c r="P44" s="3" t="s">
        <v>4</v>
      </c>
      <c r="Q44" s="3" t="s">
        <v>4</v>
      </c>
      <c r="R44" s="3" t="s">
        <v>4</v>
      </c>
      <c r="S44" s="3" t="s">
        <v>4</v>
      </c>
      <c r="T44" s="9">
        <f t="shared" si="4"/>
        <v>0</v>
      </c>
    </row>
    <row r="45" spans="1:20">
      <c r="A45" t="s">
        <v>6</v>
      </c>
      <c r="B45" s="3">
        <v>9.3384554788070108E-103</v>
      </c>
      <c r="C45" s="3">
        <v>9.3384554788070108E-103</v>
      </c>
      <c r="D45" s="3">
        <v>2.9799573040219799E-5</v>
      </c>
      <c r="E45" s="3">
        <v>9.3384554788070108E-103</v>
      </c>
      <c r="F45" s="3">
        <v>9.3384554788070108E-103</v>
      </c>
      <c r="G45" s="3">
        <v>765.09372493376702</v>
      </c>
      <c r="H45" s="3">
        <v>76380.437270799201</v>
      </c>
      <c r="I45" s="3">
        <v>98650.312987646204</v>
      </c>
      <c r="J45" s="3">
        <v>21.139996839129601</v>
      </c>
      <c r="K45" s="3">
        <v>9.3384554788070108E-103</v>
      </c>
      <c r="L45" s="3">
        <v>9.1964775788793995E-7</v>
      </c>
      <c r="M45" s="3">
        <v>49554.095663659296</v>
      </c>
      <c r="N45" s="3">
        <v>4491.8398368157996</v>
      </c>
      <c r="O45" s="3">
        <v>9.3384554788070108E-103</v>
      </c>
      <c r="P45" s="3">
        <v>9.3384554788070108E-103</v>
      </c>
      <c r="Q45" s="3">
        <v>1.6500455428242401E-2</v>
      </c>
      <c r="R45" s="3">
        <v>9.3384554788070108E-103</v>
      </c>
      <c r="S45" s="3">
        <v>9.3384554788070108E-103</v>
      </c>
      <c r="T45" s="9">
        <f t="shared" si="4"/>
        <v>229862.93601186806</v>
      </c>
    </row>
    <row r="46" spans="1:20">
      <c r="A46" s="1" t="s">
        <v>7</v>
      </c>
      <c r="B46" s="3">
        <v>5.0933845547880701E-101</v>
      </c>
      <c r="C46" s="3">
        <v>5.0933845547880701E-101</v>
      </c>
      <c r="D46" s="3">
        <v>1.62532964264584E-3</v>
      </c>
      <c r="E46" s="3">
        <v>5.0933845547880701E-101</v>
      </c>
      <c r="F46" s="3">
        <v>5.0933845547880701E-101</v>
      </c>
      <c r="G46" s="3">
        <v>41729.776089704697</v>
      </c>
      <c r="H46" s="3">
        <v>4165945.2183065601</v>
      </c>
      <c r="I46" s="3">
        <v>5380589.7735079899</v>
      </c>
      <c r="J46" s="3">
        <v>1153.01865102908</v>
      </c>
      <c r="K46" s="3">
        <v>5.0933845547880701E-101</v>
      </c>
      <c r="L46" s="3">
        <v>5.0159469052480903E-5</v>
      </c>
      <c r="M46" s="3">
        <v>2702781.6971722301</v>
      </c>
      <c r="N46" s="3">
        <v>244994.128840052</v>
      </c>
      <c r="O46" s="3">
        <v>5.0933845547880701E-101</v>
      </c>
      <c r="P46" s="3">
        <v>5.0933845547880701E-101</v>
      </c>
      <c r="Q46" s="3">
        <v>0.89996857634444005</v>
      </c>
      <c r="R46" s="3">
        <v>5.0933845547880701E-101</v>
      </c>
      <c r="S46" s="3">
        <v>5.0933845547880701E-101</v>
      </c>
      <c r="T46" s="9">
        <f>SUM(B46:S46)</f>
        <v>12537194.51421163</v>
      </c>
    </row>
    <row r="47" spans="1:20">
      <c r="I47" s="5"/>
      <c r="T47" s="1"/>
    </row>
    <row r="48" spans="1:20" ht="16" thickBot="1">
      <c r="A48" s="2" t="s">
        <v>16</v>
      </c>
      <c r="B48" s="2">
        <v>0.1</v>
      </c>
      <c r="C48" s="2">
        <v>0.2</v>
      </c>
      <c r="D48" s="2">
        <v>0.3</v>
      </c>
      <c r="E48" s="2">
        <v>0.4</v>
      </c>
      <c r="F48" s="2">
        <v>0.5</v>
      </c>
      <c r="G48" s="2">
        <v>1.1000000000000001</v>
      </c>
      <c r="H48" s="2">
        <v>1.2</v>
      </c>
      <c r="I48" s="2">
        <v>1.3</v>
      </c>
      <c r="J48" s="2">
        <v>1.4</v>
      </c>
      <c r="K48" s="2">
        <v>1.5</v>
      </c>
      <c r="L48" s="2">
        <v>2.1</v>
      </c>
      <c r="M48" s="2">
        <v>2.2000000000000002</v>
      </c>
      <c r="N48" s="2">
        <v>2.2999999999999998</v>
      </c>
      <c r="O48" s="2">
        <v>2.4</v>
      </c>
      <c r="P48" s="2">
        <v>3.1</v>
      </c>
      <c r="Q48" s="2">
        <v>3.2</v>
      </c>
      <c r="R48" s="2">
        <v>3.3</v>
      </c>
      <c r="S48" s="2">
        <v>3.4</v>
      </c>
      <c r="T48" s="1"/>
    </row>
    <row r="49" spans="1:20" ht="16" thickTop="1">
      <c r="A49" t="s">
        <v>0</v>
      </c>
      <c r="B49" s="3">
        <v>0</v>
      </c>
      <c r="C49" s="3">
        <v>0</v>
      </c>
      <c r="D49" s="3">
        <v>1.4079602873399999E-4</v>
      </c>
      <c r="E49" s="3">
        <v>0</v>
      </c>
      <c r="F49" s="3">
        <v>0</v>
      </c>
      <c r="G49" s="3">
        <v>687.21675916300001</v>
      </c>
      <c r="H49" s="3">
        <v>1015206.36514</v>
      </c>
      <c r="I49" s="3">
        <v>1124165.3694</v>
      </c>
      <c r="J49" s="3">
        <v>3.0544356287500002E-8</v>
      </c>
      <c r="K49" s="3">
        <v>0</v>
      </c>
      <c r="L49" s="3">
        <v>2415.0588864000001</v>
      </c>
      <c r="M49" s="3">
        <v>593501.61629499996</v>
      </c>
      <c r="N49" s="3">
        <v>79360.025437999997</v>
      </c>
      <c r="O49" s="3">
        <v>0</v>
      </c>
      <c r="P49" s="3">
        <v>0</v>
      </c>
      <c r="Q49" s="3">
        <v>5.1933522779599997E-5</v>
      </c>
      <c r="R49" s="3">
        <v>0</v>
      </c>
      <c r="S49" s="3">
        <v>0</v>
      </c>
      <c r="T49" s="9">
        <f>SUM(B49:S49)</f>
        <v>2815335.6521113231</v>
      </c>
    </row>
    <row r="50" spans="1:20">
      <c r="A50" t="s">
        <v>1</v>
      </c>
      <c r="B50" s="3">
        <v>5.0000000000000001E-101</v>
      </c>
      <c r="C50" s="3">
        <v>5.0000000000000001E-101</v>
      </c>
      <c r="D50" s="3">
        <v>4.9238080310000002E-5</v>
      </c>
      <c r="E50" s="3">
        <v>5.0000000000000001E-101</v>
      </c>
      <c r="F50" s="3">
        <v>5.0000000000000001E-101</v>
      </c>
      <c r="G50" s="3">
        <v>10721.256789999999</v>
      </c>
      <c r="H50" s="3">
        <v>900727.34909999999</v>
      </c>
      <c r="I50" s="3">
        <v>393134.27539999998</v>
      </c>
      <c r="J50" s="3">
        <v>9.4611401280000003E-9</v>
      </c>
      <c r="K50" s="3">
        <v>5.0000000000000001E-101</v>
      </c>
      <c r="L50" s="3">
        <v>37677.291960000002</v>
      </c>
      <c r="M50" s="3">
        <v>526575.83310000005</v>
      </c>
      <c r="N50" s="3">
        <v>27753.164199999999</v>
      </c>
      <c r="O50" s="3">
        <v>5.0000000000000001E-101</v>
      </c>
      <c r="P50" s="3">
        <v>5.0000000000000001E-101</v>
      </c>
      <c r="Q50" s="3">
        <v>4.6077276409999997E-5</v>
      </c>
      <c r="R50" s="3">
        <v>5.0000000000000001E-101</v>
      </c>
      <c r="S50" s="3">
        <v>5.0000000000000001E-101</v>
      </c>
      <c r="T50" s="9">
        <f>SUM(B50:S50)</f>
        <v>1896589.170645325</v>
      </c>
    </row>
    <row r="51" spans="1:20">
      <c r="A51" t="s">
        <v>2</v>
      </c>
      <c r="B51" s="3">
        <v>0</v>
      </c>
      <c r="C51" s="3">
        <v>0</v>
      </c>
      <c r="D51" s="3">
        <v>6.3254468907278203E-7</v>
      </c>
      <c r="E51" s="3">
        <v>0</v>
      </c>
      <c r="F51" s="3">
        <v>0</v>
      </c>
      <c r="G51" s="3">
        <v>137.732299797802</v>
      </c>
      <c r="H51" s="3">
        <v>11571.3345698623</v>
      </c>
      <c r="I51" s="3">
        <v>5050.4608698960001</v>
      </c>
      <c r="J51" s="3">
        <v>1.2154401435003901E-10</v>
      </c>
      <c r="K51" s="3">
        <v>0</v>
      </c>
      <c r="L51" s="3">
        <v>484.02721587667003</v>
      </c>
      <c r="M51" s="3">
        <v>6764.7386834459503</v>
      </c>
      <c r="N51" s="3">
        <v>356.535358709099</v>
      </c>
      <c r="O51" s="3">
        <v>0</v>
      </c>
      <c r="P51" s="3">
        <v>0</v>
      </c>
      <c r="Q51" s="3">
        <v>5.9193892802838002E-7</v>
      </c>
      <c r="R51" s="3">
        <v>0</v>
      </c>
      <c r="S51" s="3">
        <v>0</v>
      </c>
      <c r="T51" s="9">
        <f t="shared" ref="T51:T55" si="5">SUM(B51:S51)</f>
        <v>24364.828998812427</v>
      </c>
    </row>
    <row r="52" spans="1:20">
      <c r="A52" t="s">
        <v>12</v>
      </c>
      <c r="B52" s="3" t="s">
        <v>4</v>
      </c>
      <c r="C52" s="3">
        <v>0</v>
      </c>
      <c r="D52" s="3">
        <v>0</v>
      </c>
      <c r="E52" s="3">
        <v>0</v>
      </c>
      <c r="F52" s="3">
        <v>0</v>
      </c>
      <c r="G52" s="3">
        <v>0</v>
      </c>
      <c r="H52" s="3">
        <v>6036.4659649365003</v>
      </c>
      <c r="I52" s="3">
        <v>17166.200120007201</v>
      </c>
      <c r="J52" s="3">
        <v>188.63956708998001</v>
      </c>
      <c r="K52" s="3">
        <v>0</v>
      </c>
      <c r="L52" s="3">
        <v>0</v>
      </c>
      <c r="M52" s="3">
        <v>34332.400179366799</v>
      </c>
      <c r="N52" s="3">
        <v>2923.9132292470699</v>
      </c>
      <c r="O52" s="3">
        <v>0</v>
      </c>
      <c r="P52" s="3">
        <v>0</v>
      </c>
      <c r="Q52" s="3">
        <v>0</v>
      </c>
      <c r="R52" s="3">
        <v>0</v>
      </c>
      <c r="S52" s="3" t="s">
        <v>4</v>
      </c>
      <c r="T52" s="9">
        <f t="shared" si="5"/>
        <v>60647.61906064755</v>
      </c>
    </row>
    <row r="53" spans="1:20">
      <c r="A53" t="s">
        <v>13</v>
      </c>
      <c r="B53" s="3" t="s">
        <v>4</v>
      </c>
      <c r="C53" s="3" t="s">
        <v>4</v>
      </c>
      <c r="D53" s="3" t="s">
        <v>4</v>
      </c>
      <c r="E53" s="3" t="s">
        <v>4</v>
      </c>
      <c r="F53" s="3" t="s">
        <v>4</v>
      </c>
      <c r="G53" s="3" t="s">
        <v>4</v>
      </c>
      <c r="H53" s="3" t="s">
        <v>4</v>
      </c>
      <c r="I53" s="3" t="s">
        <v>4</v>
      </c>
      <c r="J53" s="3" t="s">
        <v>4</v>
      </c>
      <c r="K53" s="3" t="s">
        <v>4</v>
      </c>
      <c r="L53" s="3" t="s">
        <v>4</v>
      </c>
      <c r="M53" s="3" t="s">
        <v>4</v>
      </c>
      <c r="N53" s="3" t="s">
        <v>4</v>
      </c>
      <c r="O53" s="3" t="s">
        <v>4</v>
      </c>
      <c r="P53" s="3" t="s">
        <v>4</v>
      </c>
      <c r="Q53" s="3" t="s">
        <v>4</v>
      </c>
      <c r="R53" s="3" t="s">
        <v>4</v>
      </c>
      <c r="S53" s="3" t="s">
        <v>4</v>
      </c>
      <c r="T53" s="9">
        <f t="shared" si="5"/>
        <v>0</v>
      </c>
    </row>
    <row r="54" spans="1:20">
      <c r="A54" t="s">
        <v>14</v>
      </c>
      <c r="B54" s="3" t="s">
        <v>4</v>
      </c>
      <c r="C54" s="3" t="s">
        <v>4</v>
      </c>
      <c r="D54" s="3" t="s">
        <v>4</v>
      </c>
      <c r="E54" s="3" t="s">
        <v>4</v>
      </c>
      <c r="F54" s="3" t="s">
        <v>4</v>
      </c>
      <c r="G54" s="3" t="s">
        <v>4</v>
      </c>
      <c r="H54" s="3" t="s">
        <v>4</v>
      </c>
      <c r="I54" s="3" t="s">
        <v>4</v>
      </c>
      <c r="J54" s="3" t="s">
        <v>4</v>
      </c>
      <c r="K54" s="3" t="s">
        <v>4</v>
      </c>
      <c r="L54" s="3" t="s">
        <v>4</v>
      </c>
      <c r="M54" s="3" t="s">
        <v>4</v>
      </c>
      <c r="N54" s="3" t="s">
        <v>4</v>
      </c>
      <c r="O54" s="3" t="s">
        <v>4</v>
      </c>
      <c r="P54" s="3" t="s">
        <v>4</v>
      </c>
      <c r="Q54" s="3" t="s">
        <v>4</v>
      </c>
      <c r="R54" s="3" t="s">
        <v>4</v>
      </c>
      <c r="S54" s="3" t="s">
        <v>4</v>
      </c>
      <c r="T54" s="9">
        <f t="shared" si="5"/>
        <v>0</v>
      </c>
    </row>
    <row r="55" spans="1:20">
      <c r="A55" t="s">
        <v>6</v>
      </c>
      <c r="B55" s="3">
        <v>9.5943423961968891E-103</v>
      </c>
      <c r="C55" s="3">
        <v>9.5943423961968891E-103</v>
      </c>
      <c r="D55" s="3">
        <v>3.6586423189044198E-6</v>
      </c>
      <c r="E55" s="3">
        <v>9.5943423961968891E-103</v>
      </c>
      <c r="F55" s="3">
        <v>9.5943423961968891E-103</v>
      </c>
      <c r="G55" s="3">
        <v>221.556504583802</v>
      </c>
      <c r="H55" s="3">
        <v>37102.118660021202</v>
      </c>
      <c r="I55" s="3">
        <v>29541.293124553002</v>
      </c>
      <c r="J55" s="3">
        <v>3.6197451930332298</v>
      </c>
      <c r="K55" s="3">
        <v>9.5943423961968891E-103</v>
      </c>
      <c r="L55" s="3">
        <v>778.60732865402895</v>
      </c>
      <c r="M55" s="3">
        <v>22281.413163016801</v>
      </c>
      <c r="N55" s="3">
        <v>2118.3087270034298</v>
      </c>
      <c r="O55" s="3">
        <v>9.5943423961968891E-103</v>
      </c>
      <c r="P55" s="3">
        <v>9.5943423961968891E-103</v>
      </c>
      <c r="Q55" s="3">
        <v>1.8920568614061201E-6</v>
      </c>
      <c r="R55" s="3">
        <v>9.5943423961968891E-103</v>
      </c>
      <c r="S55" s="3">
        <v>9.5943423961968891E-103</v>
      </c>
      <c r="T55" s="9">
        <f t="shared" si="5"/>
        <v>92046.917258575995</v>
      </c>
    </row>
    <row r="56" spans="1:20">
      <c r="A56" s="1" t="s">
        <v>7</v>
      </c>
      <c r="B56" s="3">
        <v>5.0959434239619702E-101</v>
      </c>
      <c r="C56" s="3">
        <v>5.0959434239619702E-101</v>
      </c>
      <c r="D56" s="3">
        <v>1.9432529605197701E-4</v>
      </c>
      <c r="E56" s="3">
        <v>5.0959434239619702E-101</v>
      </c>
      <c r="F56" s="3">
        <v>5.0959434239619702E-101</v>
      </c>
      <c r="G56" s="3">
        <v>11767.7623535446</v>
      </c>
      <c r="H56" s="3">
        <v>1970643.63343482</v>
      </c>
      <c r="I56" s="3">
        <v>1569057.59891446</v>
      </c>
      <c r="J56" s="3">
        <v>192.25931232313999</v>
      </c>
      <c r="K56" s="3">
        <v>5.0959434239619702E-101</v>
      </c>
      <c r="L56" s="3">
        <v>41354.985390930698</v>
      </c>
      <c r="M56" s="3">
        <v>1183456.0014208299</v>
      </c>
      <c r="N56" s="3">
        <v>112511.94695296</v>
      </c>
      <c r="O56" s="3">
        <v>5.0959434239619702E-101</v>
      </c>
      <c r="P56" s="3">
        <v>5.0959434239619702E-101</v>
      </c>
      <c r="Q56" s="3">
        <v>1.0049479497903399E-4</v>
      </c>
      <c r="R56" s="3">
        <v>5.0959434239619702E-101</v>
      </c>
      <c r="S56" s="3">
        <v>5.0959434239619702E-101</v>
      </c>
      <c r="T56" s="9">
        <f>SUM(B56:S56)</f>
        <v>4888984.1880746894</v>
      </c>
    </row>
    <row r="57" spans="1:20">
      <c r="T57" s="1"/>
    </row>
    <row r="58" spans="1:20" ht="16" thickBot="1">
      <c r="A58" s="2" t="s">
        <v>17</v>
      </c>
      <c r="B58" s="2">
        <v>0.1</v>
      </c>
      <c r="C58" s="2">
        <v>0.2</v>
      </c>
      <c r="D58" s="2">
        <v>0.3</v>
      </c>
      <c r="E58" s="2">
        <v>0.4</v>
      </c>
      <c r="F58" s="2">
        <v>0.5</v>
      </c>
      <c r="G58" s="2">
        <v>1.1000000000000001</v>
      </c>
      <c r="H58" s="2">
        <v>1.2</v>
      </c>
      <c r="I58" s="2">
        <v>1.3</v>
      </c>
      <c r="J58" s="2">
        <v>1.4</v>
      </c>
      <c r="K58" s="2">
        <v>1.5</v>
      </c>
      <c r="L58" s="2">
        <v>2.1</v>
      </c>
      <c r="M58" s="2">
        <v>2.2000000000000002</v>
      </c>
      <c r="N58" s="2">
        <v>2.2999999999999998</v>
      </c>
      <c r="O58" s="2">
        <v>2.4</v>
      </c>
      <c r="P58" s="2">
        <v>3.1</v>
      </c>
      <c r="Q58" s="2">
        <v>3.2</v>
      </c>
      <c r="R58" s="2">
        <v>3.3</v>
      </c>
      <c r="S58" s="2">
        <v>3.4</v>
      </c>
      <c r="T58" s="1"/>
    </row>
    <row r="59" spans="1:20" ht="16" thickTop="1">
      <c r="A59" t="s">
        <v>0</v>
      </c>
      <c r="B59" s="3">
        <v>0</v>
      </c>
      <c r="C59" s="3">
        <v>0</v>
      </c>
      <c r="D59" s="3">
        <v>2013.5511282</v>
      </c>
      <c r="E59" s="3">
        <v>0</v>
      </c>
      <c r="F59" s="3">
        <v>0</v>
      </c>
      <c r="G59" s="3">
        <v>3844.6787141999998</v>
      </c>
      <c r="H59" s="3">
        <v>327917.14390999998</v>
      </c>
      <c r="I59" s="3">
        <v>644923.96259999997</v>
      </c>
      <c r="J59" s="3">
        <v>9929.2192935000003</v>
      </c>
      <c r="K59" s="3">
        <v>0</v>
      </c>
      <c r="L59" s="3">
        <v>53618.232833000002</v>
      </c>
      <c r="M59" s="3">
        <v>4925082.5857999995</v>
      </c>
      <c r="N59" s="3">
        <v>553933.79750999995</v>
      </c>
      <c r="O59" s="3">
        <v>0</v>
      </c>
      <c r="P59" s="3">
        <v>1893.1352305200001</v>
      </c>
      <c r="Q59" s="3">
        <v>17050.010799600001</v>
      </c>
      <c r="R59" s="3">
        <v>0</v>
      </c>
      <c r="S59" s="3">
        <v>0</v>
      </c>
      <c r="T59" s="9">
        <f>SUM(B59:S59)</f>
        <v>6540206.3178190188</v>
      </c>
    </row>
    <row r="60" spans="1:20">
      <c r="A60" t="s">
        <v>1</v>
      </c>
      <c r="B60" s="3">
        <v>5.0000000000000001E-101</v>
      </c>
      <c r="C60" s="3">
        <v>5.0000000000000001E-101</v>
      </c>
      <c r="D60" s="3">
        <v>44.349216869999999</v>
      </c>
      <c r="E60" s="3">
        <v>5.0000000000000001E-101</v>
      </c>
      <c r="F60" s="3">
        <v>5.0000000000000001E-101</v>
      </c>
      <c r="G60" s="3">
        <v>34281.905160000002</v>
      </c>
      <c r="H60" s="3">
        <v>105941.7077</v>
      </c>
      <c r="I60" s="3">
        <v>14204.69154</v>
      </c>
      <c r="J60" s="3">
        <v>1.4958851350000001E-4</v>
      </c>
      <c r="K60" s="3">
        <v>5.0000000000000001E-101</v>
      </c>
      <c r="L60" s="3">
        <v>478098.51209999999</v>
      </c>
      <c r="M60" s="3">
        <v>1591169.2</v>
      </c>
      <c r="N60" s="3">
        <v>12200.599120000001</v>
      </c>
      <c r="O60" s="3">
        <v>5.0000000000000001E-101</v>
      </c>
      <c r="P60" s="3">
        <v>16880.547699999999</v>
      </c>
      <c r="Q60" s="3">
        <v>5508.4258129999998</v>
      </c>
      <c r="R60" s="3">
        <v>5.0000000000000001E-101</v>
      </c>
      <c r="S60" s="3">
        <v>5.0000000000000001E-101</v>
      </c>
      <c r="T60" s="9">
        <f t="shared" ref="T60:T66" si="6">SUM(B60:S60)</f>
        <v>2258329.9384994586</v>
      </c>
    </row>
    <row r="61" spans="1:20">
      <c r="A61" t="s">
        <v>2</v>
      </c>
      <c r="B61" s="3">
        <v>0</v>
      </c>
      <c r="C61" s="3">
        <v>0</v>
      </c>
      <c r="D61" s="3">
        <v>-1.9154558135003299</v>
      </c>
      <c r="E61" s="3">
        <v>0</v>
      </c>
      <c r="F61" s="3">
        <v>0</v>
      </c>
      <c r="G61" s="3">
        <v>-1480.6456381420201</v>
      </c>
      <c r="H61" s="3">
        <v>-4575.6537359778104</v>
      </c>
      <c r="I61" s="3">
        <v>-613.50483536422496</v>
      </c>
      <c r="J61" s="3">
        <v>-6.4607722092161996E-6</v>
      </c>
      <c r="K61" s="3">
        <v>0</v>
      </c>
      <c r="L61" s="3">
        <v>-20649.2163543713</v>
      </c>
      <c r="M61" s="3">
        <v>-68723.069081416994</v>
      </c>
      <c r="N61" s="3">
        <v>-526.94748988329502</v>
      </c>
      <c r="O61" s="3">
        <v>0</v>
      </c>
      <c r="P61" s="3">
        <v>-729.07585548788302</v>
      </c>
      <c r="Q61" s="3">
        <v>-237.910542533604</v>
      </c>
      <c r="R61" s="3">
        <v>0</v>
      </c>
      <c r="S61" s="3">
        <v>0</v>
      </c>
      <c r="T61" s="9">
        <f t="shared" si="6"/>
        <v>-97537.938995451404</v>
      </c>
    </row>
    <row r="62" spans="1:20">
      <c r="A62" t="s">
        <v>12</v>
      </c>
      <c r="B62" s="3" t="s">
        <v>4</v>
      </c>
      <c r="C62" s="3">
        <v>0</v>
      </c>
      <c r="D62" s="3">
        <v>0</v>
      </c>
      <c r="E62" s="3">
        <v>0</v>
      </c>
      <c r="F62" s="3">
        <v>0</v>
      </c>
      <c r="G62" s="3">
        <v>0</v>
      </c>
      <c r="H62" s="3">
        <v>4971.2072652418301</v>
      </c>
      <c r="I62" s="3">
        <v>14136.8706870648</v>
      </c>
      <c r="J62" s="3">
        <v>155.35023172115999</v>
      </c>
      <c r="K62" s="3">
        <v>0</v>
      </c>
      <c r="L62" s="3">
        <v>0</v>
      </c>
      <c r="M62" s="3">
        <v>28273.741324184499</v>
      </c>
      <c r="N62" s="3">
        <v>2407.9285417328801</v>
      </c>
      <c r="O62" s="3">
        <v>0</v>
      </c>
      <c r="P62" s="3">
        <v>0</v>
      </c>
      <c r="Q62" s="3">
        <v>0</v>
      </c>
      <c r="R62" s="3">
        <v>0</v>
      </c>
      <c r="S62" s="3" t="s">
        <v>4</v>
      </c>
      <c r="T62" s="9">
        <f t="shared" si="6"/>
        <v>49945.098049945169</v>
      </c>
    </row>
    <row r="63" spans="1:20">
      <c r="A63" t="s">
        <v>13</v>
      </c>
      <c r="B63" s="3" t="s">
        <v>4</v>
      </c>
      <c r="C63" s="3" t="s">
        <v>4</v>
      </c>
      <c r="D63" s="3" t="s">
        <v>4</v>
      </c>
      <c r="E63" s="3" t="s">
        <v>4</v>
      </c>
      <c r="F63" s="3" t="s">
        <v>4</v>
      </c>
      <c r="G63" s="3" t="s">
        <v>4</v>
      </c>
      <c r="H63" s="3" t="s">
        <v>4</v>
      </c>
      <c r="I63" s="3" t="s">
        <v>4</v>
      </c>
      <c r="J63" s="3" t="s">
        <v>4</v>
      </c>
      <c r="K63" s="3" t="s">
        <v>4</v>
      </c>
      <c r="L63" s="3" t="s">
        <v>4</v>
      </c>
      <c r="M63" s="3" t="s">
        <v>4</v>
      </c>
      <c r="N63" s="3" t="s">
        <v>4</v>
      </c>
      <c r="O63" s="3" t="s">
        <v>4</v>
      </c>
      <c r="P63" s="3" t="s">
        <v>4</v>
      </c>
      <c r="Q63" s="3" t="s">
        <v>4</v>
      </c>
      <c r="R63" s="3" t="s">
        <v>4</v>
      </c>
      <c r="S63" s="3" t="s">
        <v>4</v>
      </c>
      <c r="T63" s="9">
        <f t="shared" si="6"/>
        <v>0</v>
      </c>
    </row>
    <row r="64" spans="1:20">
      <c r="A64" t="s">
        <v>14</v>
      </c>
      <c r="B64" s="3" t="s">
        <v>4</v>
      </c>
      <c r="C64" s="3" t="s">
        <v>4</v>
      </c>
      <c r="D64" s="3" t="s">
        <v>4</v>
      </c>
      <c r="E64" s="3" t="s">
        <v>4</v>
      </c>
      <c r="F64" s="3" t="s">
        <v>4</v>
      </c>
      <c r="G64" s="3" t="s">
        <v>4</v>
      </c>
      <c r="H64" s="3" t="s">
        <v>4</v>
      </c>
      <c r="I64" s="3" t="s">
        <v>4</v>
      </c>
      <c r="J64" s="3" t="s">
        <v>4</v>
      </c>
      <c r="K64" s="3" t="s">
        <v>4</v>
      </c>
      <c r="L64" s="3" t="s">
        <v>4</v>
      </c>
      <c r="M64" s="3" t="s">
        <v>4</v>
      </c>
      <c r="N64" s="3" t="s">
        <v>4</v>
      </c>
      <c r="O64" s="3" t="s">
        <v>4</v>
      </c>
      <c r="P64" s="3" t="s">
        <v>4</v>
      </c>
      <c r="Q64" s="3" t="s">
        <v>4</v>
      </c>
      <c r="R64" s="3" t="s">
        <v>4</v>
      </c>
      <c r="S64" s="3" t="s">
        <v>4</v>
      </c>
      <c r="T64" s="9">
        <f t="shared" si="6"/>
        <v>0</v>
      </c>
    </row>
    <row r="65" spans="1:22">
      <c r="A65" t="s">
        <v>6</v>
      </c>
      <c r="B65" s="3">
        <v>9.8205644926919903E-103</v>
      </c>
      <c r="C65" s="3">
        <v>9.8205644926919903E-103</v>
      </c>
      <c r="D65" s="3">
        <v>40.381864401887299</v>
      </c>
      <c r="E65" s="3">
        <v>9.8205644926919903E-103</v>
      </c>
      <c r="F65" s="3">
        <v>9.8205644926919903E-103</v>
      </c>
      <c r="G65" s="3">
        <v>719.76759968482997</v>
      </c>
      <c r="H65" s="3">
        <v>8529.2467838114808</v>
      </c>
      <c r="I65" s="3">
        <v>13211.6450869361</v>
      </c>
      <c r="J65" s="3">
        <v>198.07233361813201</v>
      </c>
      <c r="K65" s="3">
        <v>9.8205644926919903E-103</v>
      </c>
      <c r="L65" s="3">
        <v>10037.9432490543</v>
      </c>
      <c r="M65" s="3">
        <v>127192.071362285</v>
      </c>
      <c r="N65" s="3">
        <v>11156.4632987308</v>
      </c>
      <c r="O65" s="3">
        <v>9.8205644926919903E-103</v>
      </c>
      <c r="P65" s="3">
        <v>354.41645505127798</v>
      </c>
      <c r="Q65" s="3">
        <v>438.40033156380002</v>
      </c>
      <c r="R65" s="3">
        <v>9.8205644926919903E-103</v>
      </c>
      <c r="S65" s="3">
        <v>9.8205644926919903E-103</v>
      </c>
      <c r="T65" s="9">
        <f t="shared" si="6"/>
        <v>171878.40836513761</v>
      </c>
    </row>
    <row r="66" spans="1:22">
      <c r="A66" s="1" t="s">
        <v>7</v>
      </c>
      <c r="B66" s="3">
        <v>5.0982056449269203E-101</v>
      </c>
      <c r="C66" s="3">
        <v>5.0982056449269203E-101</v>
      </c>
      <c r="D66" s="3">
        <v>2096.3667536583898</v>
      </c>
      <c r="E66" s="3">
        <v>5.0982056449269203E-101</v>
      </c>
      <c r="F66" s="3">
        <v>5.0982056449269203E-101</v>
      </c>
      <c r="G66" s="3">
        <v>37365.705835742803</v>
      </c>
      <c r="H66" s="3">
        <v>442783.65192307503</v>
      </c>
      <c r="I66" s="3">
        <v>685863.66507863696</v>
      </c>
      <c r="J66" s="3">
        <v>10282.642001967</v>
      </c>
      <c r="K66" s="3">
        <v>5.0982056449269203E-101</v>
      </c>
      <c r="L66" s="3">
        <v>521105.47182768298</v>
      </c>
      <c r="M66" s="3">
        <v>6602994.52940505</v>
      </c>
      <c r="N66" s="3">
        <v>579171.84098057996</v>
      </c>
      <c r="O66" s="3">
        <v>5.0982056449269203E-101</v>
      </c>
      <c r="P66" s="3">
        <v>18399.023530083399</v>
      </c>
      <c r="Q66" s="3">
        <v>22758.9264016302</v>
      </c>
      <c r="R66" s="3">
        <v>5.0982056449269203E-101</v>
      </c>
      <c r="S66" s="3">
        <v>5.0982056449269203E-101</v>
      </c>
      <c r="T66" s="9">
        <f t="shared" si="6"/>
        <v>8922821.8237381056</v>
      </c>
    </row>
    <row r="67" spans="1:22">
      <c r="T67" s="1"/>
    </row>
    <row r="68" spans="1:22" ht="16" thickBot="1">
      <c r="A68" s="2" t="s">
        <v>18</v>
      </c>
      <c r="B68" s="2">
        <v>0.1</v>
      </c>
      <c r="C68" s="2">
        <v>0.2</v>
      </c>
      <c r="D68" s="2">
        <v>0.3</v>
      </c>
      <c r="E68" s="2">
        <v>0.4</v>
      </c>
      <c r="F68" s="2">
        <v>0.5</v>
      </c>
      <c r="G68" s="2">
        <v>1.1000000000000001</v>
      </c>
      <c r="H68" s="2">
        <v>1.2</v>
      </c>
      <c r="I68" s="2">
        <v>1.3</v>
      </c>
      <c r="J68" s="2">
        <v>1.4</v>
      </c>
      <c r="K68" s="2">
        <v>1.5</v>
      </c>
      <c r="L68" s="2">
        <v>2.1</v>
      </c>
      <c r="M68" s="2">
        <v>2.2000000000000002</v>
      </c>
      <c r="N68" s="2">
        <v>2.2999999999999998</v>
      </c>
      <c r="O68" s="2">
        <v>2.4</v>
      </c>
      <c r="P68" s="2">
        <v>3.1</v>
      </c>
      <c r="Q68" s="2">
        <v>3.2</v>
      </c>
      <c r="R68" s="2">
        <v>3.3</v>
      </c>
      <c r="S68" s="2">
        <v>3.4</v>
      </c>
      <c r="T68" s="1"/>
    </row>
    <row r="69" spans="1:22" ht="16" thickTop="1">
      <c r="A69" t="s">
        <v>0</v>
      </c>
      <c r="B69" s="3">
        <v>0</v>
      </c>
      <c r="C69" s="3">
        <v>0</v>
      </c>
      <c r="D69" s="3">
        <v>4.9201419993E-4</v>
      </c>
      <c r="E69" s="3">
        <v>0</v>
      </c>
      <c r="F69" s="3">
        <v>0</v>
      </c>
      <c r="G69" s="3">
        <v>9142.8532613000007</v>
      </c>
      <c r="H69" s="3">
        <v>2262032.2577999998</v>
      </c>
      <c r="I69" s="3">
        <v>1860854.9142499999</v>
      </c>
      <c r="J69" s="3">
        <v>238.30049381500001</v>
      </c>
      <c r="K69" s="3">
        <v>0</v>
      </c>
      <c r="L69" s="3">
        <v>3669.7360102500002</v>
      </c>
      <c r="M69" s="3">
        <v>734924.07056000002</v>
      </c>
      <c r="N69" s="3">
        <v>571138.80599999998</v>
      </c>
      <c r="O69" s="3">
        <v>0</v>
      </c>
      <c r="P69" s="3">
        <v>0</v>
      </c>
      <c r="Q69" s="3">
        <v>1.0717730075399999E-3</v>
      </c>
      <c r="R69" s="3">
        <v>0</v>
      </c>
      <c r="S69" s="3">
        <v>0</v>
      </c>
      <c r="T69" s="9">
        <f>SUM(B69:S69)</f>
        <v>5442000.9399391524</v>
      </c>
    </row>
    <row r="70" spans="1:22">
      <c r="A70" t="s">
        <v>1</v>
      </c>
      <c r="B70" s="3">
        <v>5.0000000000000001E-101</v>
      </c>
      <c r="C70" s="3">
        <v>5.0000000000000001E-101</v>
      </c>
      <c r="D70" s="3">
        <v>2.572626651E-5</v>
      </c>
      <c r="E70" s="3">
        <v>5.0000000000000001E-101</v>
      </c>
      <c r="F70" s="3">
        <v>5.0000000000000001E-101</v>
      </c>
      <c r="G70" s="3">
        <v>91288.650309999997</v>
      </c>
      <c r="H70" s="3">
        <v>891300.58200000005</v>
      </c>
      <c r="I70" s="3">
        <v>97299.731289999996</v>
      </c>
      <c r="J70" s="3">
        <v>6.4666452210000003</v>
      </c>
      <c r="K70" s="3">
        <v>5.0000000000000001E-101</v>
      </c>
      <c r="L70" s="3">
        <v>36641.214489999998</v>
      </c>
      <c r="M70" s="3">
        <v>289579.53610000003</v>
      </c>
      <c r="N70" s="3">
        <v>29863.506249999999</v>
      </c>
      <c r="O70" s="3">
        <v>5.0000000000000001E-101</v>
      </c>
      <c r="P70" s="3">
        <v>5.0000000000000001E-101</v>
      </c>
      <c r="Q70" s="3">
        <v>4.223069331E-4</v>
      </c>
      <c r="R70" s="3">
        <v>5.0000000000000001E-101</v>
      </c>
      <c r="S70" s="3">
        <v>5.0000000000000001E-101</v>
      </c>
      <c r="T70" s="9">
        <f t="shared" ref="T70:T76" si="7">SUM(B70:S70)</f>
        <v>1435979.6875332543</v>
      </c>
    </row>
    <row r="71" spans="1:22">
      <c r="A71" t="s">
        <v>2</v>
      </c>
      <c r="B71" s="3">
        <v>0</v>
      </c>
      <c r="C71" s="3">
        <v>0</v>
      </c>
      <c r="D71" s="3">
        <v>2.3049755171098199E-6</v>
      </c>
      <c r="E71" s="3">
        <v>0</v>
      </c>
      <c r="F71" s="3">
        <v>0</v>
      </c>
      <c r="G71" s="3">
        <v>8179.1154531463299</v>
      </c>
      <c r="H71" s="3">
        <v>79857.138198875895</v>
      </c>
      <c r="I71" s="3">
        <v>8717.6854205576201</v>
      </c>
      <c r="J71" s="3">
        <v>0.57938678781651398</v>
      </c>
      <c r="K71" s="3">
        <v>0</v>
      </c>
      <c r="L71" s="3">
        <v>3282.9132932090101</v>
      </c>
      <c r="M71" s="3">
        <v>25945.223760196001</v>
      </c>
      <c r="N71" s="3">
        <v>2675.6564445813701</v>
      </c>
      <c r="O71" s="3">
        <v>0</v>
      </c>
      <c r="P71" s="3">
        <v>0</v>
      </c>
      <c r="Q71" s="3">
        <v>3.7837093127351598E-5</v>
      </c>
      <c r="R71" s="3">
        <v>0</v>
      </c>
      <c r="S71" s="3">
        <v>0</v>
      </c>
      <c r="T71" s="9">
        <f t="shared" si="7"/>
        <v>128658.31199749613</v>
      </c>
    </row>
    <row r="72" spans="1:22">
      <c r="A72" t="s">
        <v>12</v>
      </c>
      <c r="B72" s="3" t="s">
        <v>4</v>
      </c>
      <c r="C72" s="3">
        <v>0</v>
      </c>
      <c r="D72" s="3">
        <v>0</v>
      </c>
      <c r="E72" s="3">
        <v>0</v>
      </c>
      <c r="F72" s="3">
        <v>0</v>
      </c>
      <c r="G72" s="3">
        <v>0</v>
      </c>
      <c r="H72" s="3">
        <v>39.454025917935503</v>
      </c>
      <c r="I72" s="3">
        <v>112.197386414711</v>
      </c>
      <c r="J72" s="3">
        <v>1.2329383470970099</v>
      </c>
      <c r="K72" s="3">
        <v>0</v>
      </c>
      <c r="L72" s="3">
        <v>0</v>
      </c>
      <c r="M72" s="3">
        <v>224.39477243303199</v>
      </c>
      <c r="N72" s="3">
        <v>19.1105439836141</v>
      </c>
      <c r="O72" s="3">
        <v>0</v>
      </c>
      <c r="P72" s="3">
        <v>0</v>
      </c>
      <c r="Q72" s="3">
        <v>0</v>
      </c>
      <c r="R72" s="3">
        <v>0</v>
      </c>
      <c r="S72" s="3" t="s">
        <v>4</v>
      </c>
      <c r="T72" s="9">
        <f t="shared" si="7"/>
        <v>396.38966709638964</v>
      </c>
    </row>
    <row r="73" spans="1:22">
      <c r="A73" t="s">
        <v>13</v>
      </c>
      <c r="B73" s="3" t="s">
        <v>4</v>
      </c>
      <c r="C73" s="3" t="s">
        <v>4</v>
      </c>
      <c r="D73" s="3" t="s">
        <v>4</v>
      </c>
      <c r="E73" s="3" t="s">
        <v>4</v>
      </c>
      <c r="F73" s="3" t="s">
        <v>4</v>
      </c>
      <c r="G73" s="3" t="s">
        <v>4</v>
      </c>
      <c r="H73" s="3" t="s">
        <v>4</v>
      </c>
      <c r="I73" s="3" t="s">
        <v>4</v>
      </c>
      <c r="J73" s="3" t="s">
        <v>4</v>
      </c>
      <c r="K73" s="3" t="s">
        <v>4</v>
      </c>
      <c r="L73" s="3" t="s">
        <v>4</v>
      </c>
      <c r="M73" s="3" t="s">
        <v>4</v>
      </c>
      <c r="N73" s="3" t="s">
        <v>4</v>
      </c>
      <c r="O73" s="3" t="s">
        <v>4</v>
      </c>
      <c r="P73" s="3" t="s">
        <v>4</v>
      </c>
      <c r="Q73" s="3" t="s">
        <v>4</v>
      </c>
      <c r="R73" s="3" t="s">
        <v>4</v>
      </c>
      <c r="S73" s="3" t="s">
        <v>4</v>
      </c>
      <c r="T73" s="9">
        <f t="shared" si="7"/>
        <v>0</v>
      </c>
    </row>
    <row r="74" spans="1:22">
      <c r="A74" t="s">
        <v>14</v>
      </c>
      <c r="B74" s="3" t="s">
        <v>4</v>
      </c>
      <c r="C74" s="3" t="s">
        <v>4</v>
      </c>
      <c r="D74" s="3" t="s">
        <v>4</v>
      </c>
      <c r="E74" s="3" t="s">
        <v>4</v>
      </c>
      <c r="F74" s="3" t="s">
        <v>4</v>
      </c>
      <c r="G74" s="3" t="s">
        <v>4</v>
      </c>
      <c r="H74" s="3" t="s">
        <v>4</v>
      </c>
      <c r="I74" s="3" t="s">
        <v>4</v>
      </c>
      <c r="J74" s="3" t="s">
        <v>4</v>
      </c>
      <c r="K74" s="3" t="s">
        <v>4</v>
      </c>
      <c r="L74" s="3" t="s">
        <v>4</v>
      </c>
      <c r="M74" s="3" t="s">
        <v>4</v>
      </c>
      <c r="N74" s="3" t="s">
        <v>4</v>
      </c>
      <c r="O74" s="3" t="s">
        <v>4</v>
      </c>
      <c r="P74" s="3" t="s">
        <v>4</v>
      </c>
      <c r="Q74" s="3" t="s">
        <v>4</v>
      </c>
      <c r="R74" s="3" t="s">
        <v>4</v>
      </c>
      <c r="S74" s="3" t="s">
        <v>4</v>
      </c>
      <c r="T74" s="9">
        <f t="shared" si="7"/>
        <v>0</v>
      </c>
    </row>
    <row r="75" spans="1:22">
      <c r="A75" t="s">
        <v>6</v>
      </c>
      <c r="B75" s="3">
        <v>9.5875477685588093E-103</v>
      </c>
      <c r="C75" s="3">
        <v>9.5875477685588093E-103</v>
      </c>
      <c r="D75" s="3">
        <v>9.9719210331701398E-6</v>
      </c>
      <c r="E75" s="3">
        <v>9.5875477685588093E-103</v>
      </c>
      <c r="F75" s="3">
        <v>9.5875477685588093E-103</v>
      </c>
      <c r="G75" s="3">
        <v>2082.6189961392402</v>
      </c>
      <c r="H75" s="3">
        <v>61997.483252496</v>
      </c>
      <c r="I75" s="3">
        <v>37717.116251085397</v>
      </c>
      <c r="J75" s="3">
        <v>4.7281847829685404</v>
      </c>
      <c r="K75" s="3">
        <v>9.5875477685588093E-103</v>
      </c>
      <c r="L75" s="3">
        <v>835.91650307166901</v>
      </c>
      <c r="M75" s="3">
        <v>20146.759471360201</v>
      </c>
      <c r="N75" s="3">
        <v>11575.9491698783</v>
      </c>
      <c r="O75" s="3">
        <v>9.5875477685588093E-103</v>
      </c>
      <c r="P75" s="3">
        <v>9.5875477685588093E-103</v>
      </c>
      <c r="Q75" s="3">
        <v>2.9374655477426799E-5</v>
      </c>
      <c r="R75" s="3">
        <v>9.5875477685588093E-103</v>
      </c>
      <c r="S75" s="3">
        <v>9.5875477685588093E-103</v>
      </c>
      <c r="T75" s="9">
        <f t="shared" si="7"/>
        <v>134360.57186816033</v>
      </c>
    </row>
    <row r="76" spans="1:22">
      <c r="A76" s="1" t="s">
        <v>7</v>
      </c>
      <c r="B76" s="3">
        <v>5.0958754776855902E-101</v>
      </c>
      <c r="C76" s="3">
        <v>5.0958754776855902E-101</v>
      </c>
      <c r="D76" s="3">
        <v>5.3001736299028001E-4</v>
      </c>
      <c r="E76" s="3">
        <v>5.0958754776855902E-101</v>
      </c>
      <c r="F76" s="3">
        <v>5.0958754776855902E-101</v>
      </c>
      <c r="G76" s="3">
        <v>110693.238020586</v>
      </c>
      <c r="H76" s="3">
        <v>3295226.9152772902</v>
      </c>
      <c r="I76" s="3">
        <v>2004701.6445980601</v>
      </c>
      <c r="J76" s="3">
        <v>251.30764895388199</v>
      </c>
      <c r="K76" s="3">
        <v>5.0958754776855902E-101</v>
      </c>
      <c r="L76" s="3">
        <v>44429.780296530698</v>
      </c>
      <c r="M76" s="3">
        <v>1070819.9846639901</v>
      </c>
      <c r="N76" s="3">
        <v>615273.02840844297</v>
      </c>
      <c r="O76" s="3">
        <v>5.0958754776855902E-101</v>
      </c>
      <c r="P76" s="3">
        <v>5.0958754776855902E-101</v>
      </c>
      <c r="Q76" s="3">
        <v>1.56129168924478E-3</v>
      </c>
      <c r="R76" s="3">
        <v>5.0958754776855902E-101</v>
      </c>
      <c r="S76" s="3">
        <v>5.0958754776855902E-101</v>
      </c>
      <c r="T76" s="9">
        <f t="shared" si="7"/>
        <v>7141395.9010051629</v>
      </c>
    </row>
    <row r="78" spans="1:22">
      <c r="T78" s="1" t="s">
        <v>24</v>
      </c>
      <c r="U78" s="1" t="s">
        <v>32</v>
      </c>
      <c r="V78" s="1" t="s">
        <v>25</v>
      </c>
    </row>
    <row r="79" spans="1:22">
      <c r="S79" s="4" t="s">
        <v>0</v>
      </c>
      <c r="T79" s="5">
        <f>SUM(T2+T11+T20+T29+T39+T49+T59+T69)</f>
        <v>34282416.471708998</v>
      </c>
      <c r="U79" s="11">
        <v>34282421</v>
      </c>
      <c r="V79" s="5">
        <f>T79-U79</f>
        <v>-4.5282910019159317</v>
      </c>
    </row>
    <row r="80" spans="1:22">
      <c r="S80" s="1" t="s">
        <v>21</v>
      </c>
      <c r="T80" s="5">
        <f>SUM(T3+T12+T21+T30+T40+T50+T60+T70)</f>
        <v>22381011.261662785</v>
      </c>
      <c r="U80" s="11">
        <v>22147976</v>
      </c>
      <c r="V80" s="8">
        <f>T80-U80</f>
        <v>233035.26166278496</v>
      </c>
    </row>
    <row r="81" spans="14:22">
      <c r="S81" s="4" t="s">
        <v>26</v>
      </c>
      <c r="T81" s="8">
        <f>SUM(T4,T13,T22,T31,T41,T51,T61,T71)</f>
        <v>-233035.26338619686</v>
      </c>
    </row>
    <row r="82" spans="14:22">
      <c r="N82" t="s">
        <v>30</v>
      </c>
      <c r="O82" s="5">
        <f>SUM(T76,T66,T56,T46,T36,T26,T17,T8)</f>
        <v>59318679.822182983</v>
      </c>
      <c r="P82" s="5">
        <f>SUM(T79:T81,T83,T86)</f>
        <v>59318679.822182946</v>
      </c>
      <c r="S82" s="4" t="s">
        <v>22</v>
      </c>
      <c r="T82" s="6">
        <f>SUM(T79:T81)</f>
        <v>56430392.469985582</v>
      </c>
      <c r="U82" s="13">
        <f>SUM(U79:U80)</f>
        <v>56430397</v>
      </c>
      <c r="V82" s="5">
        <f>T82-U82</f>
        <v>-4.5300144180655479</v>
      </c>
    </row>
    <row r="83" spans="14:22">
      <c r="N83" t="s">
        <v>29</v>
      </c>
      <c r="O83" s="5">
        <f>O82+T87+T84</f>
        <v>59920820.184837125</v>
      </c>
      <c r="R83" s="5">
        <f>T79+T83</f>
        <v>36063790.186560504</v>
      </c>
      <c r="S83" s="1" t="s">
        <v>23</v>
      </c>
      <c r="T83" s="6">
        <f>SUM(T72:T74,T62:T64,T52:T54,T42:T44,T32:T34,T23:T24,T14:T15,T5:T6)</f>
        <v>1781373.7148515084</v>
      </c>
      <c r="U83" s="11">
        <v>1785734</v>
      </c>
      <c r="V83" s="5">
        <f>T83-U83</f>
        <v>-4360.2851484916173</v>
      </c>
    </row>
    <row r="84" spans="14:22">
      <c r="S84" s="1" t="s">
        <v>20</v>
      </c>
      <c r="T84" s="3">
        <v>590602.99999999988</v>
      </c>
    </row>
    <row r="85" spans="14:22">
      <c r="S85" s="1" t="s">
        <v>31</v>
      </c>
      <c r="T85" s="6">
        <f>T82+T84+T83</f>
        <v>58802369.184837088</v>
      </c>
      <c r="U85" s="7">
        <v>58806734</v>
      </c>
      <c r="V85" s="5">
        <f>T85-U85</f>
        <v>-4364.8151629120111</v>
      </c>
    </row>
    <row r="86" spans="14:22">
      <c r="S86" s="4" t="s">
        <v>19</v>
      </c>
      <c r="T86" s="5">
        <f>SUM(T7,T16,T25,T35,T45,T55,T65,T75)</f>
        <v>1106913.6373458605</v>
      </c>
    </row>
    <row r="87" spans="14:22">
      <c r="S87" s="1" t="s">
        <v>27</v>
      </c>
      <c r="T87" s="11">
        <v>11537.362654140101</v>
      </c>
    </row>
    <row r="88" spans="14:22">
      <c r="S88" s="1" t="s">
        <v>28</v>
      </c>
      <c r="T88" s="3">
        <f>T86+T87</f>
        <v>1118451.0000000005</v>
      </c>
      <c r="U88" s="11">
        <v>1118451</v>
      </c>
      <c r="V88" s="5">
        <f>T88-U88</f>
        <v>0</v>
      </c>
    </row>
    <row r="89" spans="14:22">
      <c r="S89" s="1"/>
    </row>
    <row r="90" spans="14:22">
      <c r="S90" s="1" t="s">
        <v>29</v>
      </c>
      <c r="T90" s="5">
        <f>T85+T88</f>
        <v>59920820.184837088</v>
      </c>
      <c r="U90" s="12">
        <f>U85+U88</f>
        <v>59925185</v>
      </c>
      <c r="V90" s="5">
        <f>T90-U90</f>
        <v>-4364.8151629120111</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Run Summary for 2015</vt:lpstr>
    </vt:vector>
  </TitlesOfParts>
  <Company>University of Washington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Curry Cunningham</dc:creator>
  <cp:lastModifiedBy>Curry Cunningham</cp:lastModifiedBy>
  <dcterms:created xsi:type="dcterms:W3CDTF">2013-11-06T00:07:40Z</dcterms:created>
  <dcterms:modified xsi:type="dcterms:W3CDTF">2016-11-04T23:26:52Z</dcterms:modified>
</cp:coreProperties>
</file>