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823"/>
  <workbookPr showInkAnnotation="0" autoCompressPictures="0"/>
  <bookViews>
    <workbookView xWindow="38400" yWindow="-440" windowWidth="37960" windowHeight="21540" tabRatio="500"/>
  </bookViews>
  <sheets>
    <sheet name="Run Summary for 2015" sheetId="2"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T11" i="2" l="1"/>
  <c r="T12" i="2"/>
  <c r="T13" i="2"/>
  <c r="T14" i="2"/>
  <c r="T15" i="2"/>
  <c r="T16" i="2"/>
  <c r="T17" i="2"/>
  <c r="U90" i="2"/>
  <c r="U82" i="2"/>
  <c r="T2" i="2"/>
  <c r="T20" i="2"/>
  <c r="T29" i="2"/>
  <c r="T39" i="2"/>
  <c r="T49" i="2"/>
  <c r="T59" i="2"/>
  <c r="T69" i="2"/>
  <c r="T79" i="2"/>
  <c r="T5" i="2"/>
  <c r="T6" i="2"/>
  <c r="T23" i="2"/>
  <c r="T24" i="2"/>
  <c r="T32" i="2"/>
  <c r="T33" i="2"/>
  <c r="T34" i="2"/>
  <c r="T42" i="2"/>
  <c r="T43" i="2"/>
  <c r="T44" i="2"/>
  <c r="T52" i="2"/>
  <c r="T53" i="2"/>
  <c r="T54" i="2"/>
  <c r="T62" i="2"/>
  <c r="T63" i="2"/>
  <c r="T64" i="2"/>
  <c r="T72" i="2"/>
  <c r="T73" i="2"/>
  <c r="T74" i="2"/>
  <c r="T83" i="2"/>
  <c r="R83" i="2"/>
  <c r="T3" i="2"/>
  <c r="T21" i="2"/>
  <c r="T30" i="2"/>
  <c r="T40" i="2"/>
  <c r="T50" i="2"/>
  <c r="T60" i="2"/>
  <c r="T70" i="2"/>
  <c r="T80" i="2"/>
  <c r="T4" i="2"/>
  <c r="T22" i="2"/>
  <c r="T31" i="2"/>
  <c r="T41" i="2"/>
  <c r="T51" i="2"/>
  <c r="T61" i="2"/>
  <c r="T71" i="2"/>
  <c r="T81" i="2"/>
  <c r="T7" i="2"/>
  <c r="T25" i="2"/>
  <c r="T35" i="2"/>
  <c r="T45" i="2"/>
  <c r="T55" i="2"/>
  <c r="T65" i="2"/>
  <c r="T75" i="2"/>
  <c r="T86" i="2"/>
  <c r="P82" i="2"/>
  <c r="T8" i="2"/>
  <c r="T26" i="2"/>
  <c r="T36" i="2"/>
  <c r="T46" i="2"/>
  <c r="T56" i="2"/>
  <c r="T66" i="2"/>
  <c r="T76" i="2"/>
  <c r="O82" i="2"/>
  <c r="O83" i="2"/>
  <c r="T82" i="2"/>
  <c r="T85" i="2"/>
  <c r="T88" i="2"/>
  <c r="T90" i="2"/>
  <c r="V90" i="2"/>
  <c r="V88" i="2"/>
  <c r="V85" i="2"/>
  <c r="V83" i="2"/>
  <c r="V82" i="2"/>
  <c r="V80" i="2"/>
  <c r="V79" i="2"/>
</calcChain>
</file>

<file path=xl/comments1.xml><?xml version="1.0" encoding="utf-8"?>
<comments xmlns="http://schemas.openxmlformats.org/spreadsheetml/2006/main">
  <authors>
    <author>Curry Cunningham</author>
  </authors>
  <commentList>
    <comment ref="V90" authorId="0">
      <text>
        <r>
          <rPr>
            <b/>
            <sz val="9"/>
            <color indexed="81"/>
            <rFont val="Calibri"/>
            <family val="2"/>
          </rPr>
          <t>Curry Cunningham:</t>
        </r>
        <r>
          <rPr>
            <sz val="9"/>
            <color indexed="81"/>
            <rFont val="Calibri"/>
            <family val="2"/>
          </rPr>
          <t xml:space="preserve">
Note this residual difference is due to Kvichak Set catches allocated to the West Side rivers based average genetic composition of catch from this subdistrict. These are not currently allocated to West Side brood/return tables, as East and West side brood/return tables are created separately.
</t>
        </r>
      </text>
    </comment>
  </commentList>
</comments>
</file>

<file path=xl/sharedStrings.xml><?xml version="1.0" encoding="utf-8"?>
<sst xmlns="http://schemas.openxmlformats.org/spreadsheetml/2006/main" count="350" uniqueCount="33">
  <si>
    <t>Catch</t>
  </si>
  <si>
    <t>Escapement</t>
  </si>
  <si>
    <t>Reallocated Esc Obs Error</t>
  </si>
  <si>
    <t>Igushik Set</t>
  </si>
  <si>
    <t>NA</t>
  </si>
  <si>
    <t>WRSHA</t>
  </si>
  <si>
    <t>Offshore Catch</t>
  </si>
  <si>
    <t>Total</t>
  </si>
  <si>
    <t>Igushik</t>
  </si>
  <si>
    <t>Wood</t>
  </si>
  <si>
    <t>Nushagak</t>
  </si>
  <si>
    <t>Kvichak</t>
  </si>
  <si>
    <t>Kvichak Set</t>
  </si>
  <si>
    <t>ARSHA</t>
  </si>
  <si>
    <t>NRSHA</t>
  </si>
  <si>
    <t>Alagnak</t>
  </si>
  <si>
    <t>Naknek</t>
  </si>
  <si>
    <t>Egegik</t>
  </si>
  <si>
    <t>Ugashik</t>
  </si>
  <si>
    <t>Offshore</t>
  </si>
  <si>
    <t>Togiak</t>
  </si>
  <si>
    <t>Esc</t>
  </si>
  <si>
    <t>Subtotal</t>
  </si>
  <si>
    <t>Subdistrict Catch</t>
  </si>
  <si>
    <t>Model</t>
  </si>
  <si>
    <t>Diff</t>
  </si>
  <si>
    <t>Realloc OE</t>
  </si>
  <si>
    <t>Togiak Contrib Offshore</t>
  </si>
  <si>
    <t>Total Offshore</t>
  </si>
  <si>
    <t>Grand Total</t>
  </si>
  <si>
    <t>Totals Column</t>
  </si>
  <si>
    <t>ADFG Sheet Total</t>
  </si>
  <si>
    <t>ADFG Data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</si>
</sst>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8" x14ac:knownFonts="1">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9"/>
      <color indexed="81"/>
      <name val="Calibri"/>
      <family val="2"/>
    </font>
    <font>
      <b/>
      <sz val="9"/>
      <color indexed="81"/>
      <name val="Calibri"/>
      <family val="2"/>
    </font>
  </fonts>
  <fills count="3">
    <fill>
      <patternFill patternType="none"/>
    </fill>
    <fill>
      <patternFill patternType="gray125"/>
    </fill>
    <fill>
      <patternFill patternType="solid">
        <fgColor rgb="FF008000"/>
        <bgColor indexed="64"/>
      </patternFill>
    </fill>
  </fills>
  <borders count="2">
    <border>
      <left/>
      <right/>
      <top/>
      <bottom/>
      <diagonal/>
    </border>
    <border>
      <left/>
      <right/>
      <top style="thin">
        <color auto="1"/>
      </top>
      <bottom style="double">
        <color auto="1"/>
      </bottom>
      <diagonal/>
    </border>
  </borders>
  <cellStyleXfs count="6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4">
    <xf numFmtId="0" fontId="0" fillId="0" borderId="0" xfId="0"/>
    <xf numFmtId="0" fontId="3" fillId="0" borderId="0" xfId="0" applyFont="1"/>
    <xf numFmtId="0" fontId="3" fillId="0" borderId="1" xfId="0" applyFont="1" applyBorder="1"/>
    <xf numFmtId="164" fontId="0" fillId="0" borderId="0" xfId="1" applyNumberFormat="1" applyFont="1"/>
    <xf numFmtId="164" fontId="3" fillId="0" borderId="0" xfId="1" applyNumberFormat="1" applyFont="1"/>
    <xf numFmtId="164" fontId="0" fillId="0" borderId="0" xfId="0" applyNumberFormat="1"/>
    <xf numFmtId="164" fontId="0" fillId="2" borderId="0" xfId="0" applyNumberFormat="1" applyFill="1"/>
    <xf numFmtId="164" fontId="0" fillId="2" borderId="0" xfId="1" applyNumberFormat="1" applyFont="1" applyFill="1"/>
    <xf numFmtId="164" fontId="2" fillId="2" borderId="0" xfId="0" applyNumberFormat="1" applyFont="1" applyFill="1"/>
    <xf numFmtId="164" fontId="3" fillId="0" borderId="0" xfId="0" applyNumberFormat="1" applyFont="1"/>
    <xf numFmtId="0" fontId="3" fillId="0" borderId="1" xfId="0" applyFont="1" applyBorder="1" applyAlignment="1">
      <alignment horizontal="right"/>
    </xf>
    <xf numFmtId="164" fontId="2" fillId="0" borderId="0" xfId="1" applyNumberFormat="1" applyFont="1"/>
    <xf numFmtId="164" fontId="2" fillId="0" borderId="0" xfId="0" applyNumberFormat="1" applyFont="1"/>
    <xf numFmtId="43" fontId="0" fillId="2" borderId="0" xfId="1" applyFont="1" applyFill="1"/>
  </cellXfs>
  <cellStyles count="64">
    <cellStyle name="Comma" xfId="1"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90"/>
  <sheetViews>
    <sheetView tabSelected="1" topLeftCell="A67" workbookViewId="0">
      <pane xSplit="1" topLeftCell="B1" activePane="topRight" state="frozen"/>
      <selection pane="topRight" activeCell="K95" sqref="K95"/>
    </sheetView>
  </sheetViews>
  <sheetFormatPr baseColWidth="10" defaultRowHeight="15" x14ac:dyDescent="0"/>
  <cols>
    <col min="1" max="1" width="22" bestFit="1" customWidth="1"/>
    <col min="2" max="7" width="11.33203125" bestFit="1" customWidth="1"/>
    <col min="8" max="9" width="13.33203125" bestFit="1" customWidth="1"/>
    <col min="10" max="12" width="11.33203125" bestFit="1" customWidth="1"/>
    <col min="13" max="14" width="13.1640625" bestFit="1" customWidth="1"/>
    <col min="15" max="16" width="11.5" bestFit="1" customWidth="1"/>
    <col min="17" max="17" width="11.33203125" bestFit="1" customWidth="1"/>
    <col min="18" max="18" width="11.5" bestFit="1" customWidth="1"/>
    <col min="19" max="19" width="21" bestFit="1" customWidth="1"/>
    <col min="20" max="20" width="13.1640625" bestFit="1" customWidth="1"/>
    <col min="21" max="21" width="14.1640625" bestFit="1" customWidth="1"/>
    <col min="22" max="22" width="16.33203125" customWidth="1"/>
  </cols>
  <sheetData>
    <row r="1" spans="1:20" ht="16" thickBot="1">
      <c r="A1" s="2" t="s">
        <v>8</v>
      </c>
      <c r="B1" s="2">
        <v>0.1</v>
      </c>
      <c r="C1" s="2">
        <v>0.2</v>
      </c>
      <c r="D1" s="2">
        <v>0.3</v>
      </c>
      <c r="E1" s="2">
        <v>0.4</v>
      </c>
      <c r="F1" s="2">
        <v>0.5</v>
      </c>
      <c r="G1" s="2">
        <v>1.1000000000000001</v>
      </c>
      <c r="H1" s="2">
        <v>1.2</v>
      </c>
      <c r="I1" s="2">
        <v>1.3</v>
      </c>
      <c r="J1" s="2">
        <v>1.4</v>
      </c>
      <c r="K1" s="2">
        <v>1.5</v>
      </c>
      <c r="L1" s="2">
        <v>2.1</v>
      </c>
      <c r="M1" s="2">
        <v>2.2000000000000002</v>
      </c>
      <c r="N1" s="2">
        <v>2.2999999999999998</v>
      </c>
      <c r="O1" s="2">
        <v>2.4</v>
      </c>
      <c r="P1" s="2">
        <v>3.1</v>
      </c>
      <c r="Q1" s="2">
        <v>3.2</v>
      </c>
      <c r="R1" s="2">
        <v>3.3</v>
      </c>
      <c r="S1" s="2">
        <v>3.4</v>
      </c>
      <c r="T1" s="10" t="s">
        <v>7</v>
      </c>
    </row>
    <row r="2" spans="1:20" ht="16" thickTop="1">
      <c r="A2" t="s">
        <v>0</v>
      </c>
      <c r="B2" s="3">
        <v>0</v>
      </c>
      <c r="C2" s="3">
        <v>95.561264469999998</v>
      </c>
      <c r="D2" s="3">
        <v>6.2653809639999996E-10</v>
      </c>
      <c r="E2" s="3">
        <v>0</v>
      </c>
      <c r="F2" s="3">
        <v>0</v>
      </c>
      <c r="G2" s="3">
        <v>4.738134001E-12</v>
      </c>
      <c r="H2" s="3">
        <v>108258.52860000001</v>
      </c>
      <c r="I2" s="3">
        <v>275223.78399999999</v>
      </c>
      <c r="J2" s="3">
        <v>6.3268899800000002E-10</v>
      </c>
      <c r="K2" s="3">
        <v>0</v>
      </c>
      <c r="L2" s="3">
        <v>0</v>
      </c>
      <c r="M2" s="3">
        <v>122.788501</v>
      </c>
      <c r="N2" s="3">
        <v>821.37996910000004</v>
      </c>
      <c r="O2" s="3">
        <v>4.2179266529999998E-10</v>
      </c>
      <c r="P2" s="3">
        <v>0</v>
      </c>
      <c r="Q2" s="3">
        <v>0</v>
      </c>
      <c r="R2" s="3">
        <v>0</v>
      </c>
      <c r="S2" s="3">
        <v>0</v>
      </c>
      <c r="T2" s="9">
        <f>SUM(B2:S2)</f>
        <v>384522.04233457166</v>
      </c>
    </row>
    <row r="3" spans="1:20">
      <c r="A3" t="s">
        <v>1</v>
      </c>
      <c r="B3" s="3">
        <v>5.0000000000000001E-101</v>
      </c>
      <c r="C3" s="3">
        <v>284.53191820000001</v>
      </c>
      <c r="D3" s="3">
        <v>7.4181916440000003E-10</v>
      </c>
      <c r="E3" s="3">
        <v>5.0000000000000001E-101</v>
      </c>
      <c r="F3" s="3">
        <v>5.0000000000000001E-101</v>
      </c>
      <c r="G3" s="3">
        <v>9.0750003989999996E-10</v>
      </c>
      <c r="H3" s="3">
        <v>322337.79009999998</v>
      </c>
      <c r="I3" s="3">
        <v>325864.10729999997</v>
      </c>
      <c r="J3" s="3">
        <v>7.3566826290000001E-10</v>
      </c>
      <c r="K3" s="3">
        <v>5.0000000000000001E-101</v>
      </c>
      <c r="L3" s="3">
        <v>5.0000000000000001E-101</v>
      </c>
      <c r="M3" s="3">
        <v>365.60051709999999</v>
      </c>
      <c r="N3" s="3">
        <v>972.51133779999998</v>
      </c>
      <c r="O3" s="3">
        <v>4.9044550859999997E-10</v>
      </c>
      <c r="P3" s="3">
        <v>5.0000000000000001E-101</v>
      </c>
      <c r="Q3" s="3">
        <v>5.0000000000000001E-101</v>
      </c>
      <c r="R3" s="3">
        <v>5.0000000000000001E-101</v>
      </c>
      <c r="S3" s="3">
        <v>5.0000000000000001E-101</v>
      </c>
      <c r="T3" s="9">
        <f>SUM(B3:S3)</f>
        <v>649824.54117310268</v>
      </c>
    </row>
    <row r="4" spans="1:20">
      <c r="A4" t="s">
        <v>2</v>
      </c>
      <c r="B4" s="3">
        <v>0</v>
      </c>
      <c r="C4" s="3">
        <v>0.58999782440263904</v>
      </c>
      <c r="D4" s="3">
        <v>1.53821650592856E-12</v>
      </c>
      <c r="E4" s="3">
        <v>0</v>
      </c>
      <c r="F4" s="3">
        <v>0</v>
      </c>
      <c r="G4" s="3">
        <v>1.8817679660757099E-12</v>
      </c>
      <c r="H4" s="3">
        <v>668.39107574181799</v>
      </c>
      <c r="I4" s="3">
        <v>675.70315322461897</v>
      </c>
      <c r="J4" s="3">
        <v>1.52546216065979E-12</v>
      </c>
      <c r="K4" s="3">
        <v>0</v>
      </c>
      <c r="L4" s="3">
        <v>0</v>
      </c>
      <c r="M4" s="3">
        <v>0.75809951685043597</v>
      </c>
      <c r="N4" s="3">
        <v>2.0165736670813601</v>
      </c>
      <c r="O4" s="3">
        <v>1.0169747734138701E-12</v>
      </c>
      <c r="P4" s="3">
        <v>0</v>
      </c>
      <c r="Q4" s="3">
        <v>0</v>
      </c>
      <c r="R4" s="3">
        <v>0</v>
      </c>
      <c r="S4" s="3">
        <v>0</v>
      </c>
      <c r="T4" s="9">
        <f t="shared" ref="T4:T7" si="0">SUM(B4:S4)</f>
        <v>1347.4588999747773</v>
      </c>
    </row>
    <row r="5" spans="1:20">
      <c r="A5" t="s">
        <v>3</v>
      </c>
      <c r="B5" s="3" t="s">
        <v>4</v>
      </c>
      <c r="C5" s="3">
        <v>0</v>
      </c>
      <c r="D5" s="3">
        <v>0</v>
      </c>
      <c r="E5" s="3">
        <v>0</v>
      </c>
      <c r="F5" s="3">
        <v>0</v>
      </c>
      <c r="G5" s="3">
        <v>0</v>
      </c>
      <c r="H5" s="3">
        <v>65848.846143603005</v>
      </c>
      <c r="I5" s="3">
        <v>523864.15385639702</v>
      </c>
      <c r="J5" s="3">
        <v>0</v>
      </c>
      <c r="K5" s="3">
        <v>0</v>
      </c>
      <c r="L5" s="3">
        <v>0</v>
      </c>
      <c r="M5" s="3">
        <v>0</v>
      </c>
      <c r="N5" s="3">
        <v>0</v>
      </c>
      <c r="O5" s="3">
        <v>0</v>
      </c>
      <c r="P5" s="3">
        <v>0</v>
      </c>
      <c r="Q5" s="3">
        <v>0</v>
      </c>
      <c r="R5" s="3">
        <v>0</v>
      </c>
      <c r="S5" s="3" t="s">
        <v>4</v>
      </c>
      <c r="T5" s="9">
        <f t="shared" si="0"/>
        <v>589713</v>
      </c>
    </row>
    <row r="6" spans="1:20">
      <c r="A6" t="s">
        <v>5</v>
      </c>
      <c r="B6" s="3" t="s">
        <v>4</v>
      </c>
      <c r="C6" s="3" t="s">
        <v>4</v>
      </c>
      <c r="D6" s="3" t="s">
        <v>4</v>
      </c>
      <c r="E6" s="3" t="s">
        <v>4</v>
      </c>
      <c r="F6" s="3" t="s">
        <v>4</v>
      </c>
      <c r="G6" s="3" t="s">
        <v>4</v>
      </c>
      <c r="H6" s="3" t="s">
        <v>4</v>
      </c>
      <c r="I6" s="3" t="s">
        <v>4</v>
      </c>
      <c r="J6" s="3" t="s">
        <v>4</v>
      </c>
      <c r="K6" s="3" t="s">
        <v>4</v>
      </c>
      <c r="L6" s="3" t="s">
        <v>4</v>
      </c>
      <c r="M6" s="3" t="s">
        <v>4</v>
      </c>
      <c r="N6" s="3" t="s">
        <v>4</v>
      </c>
      <c r="O6" s="3" t="s">
        <v>4</v>
      </c>
      <c r="P6" s="3" t="s">
        <v>4</v>
      </c>
      <c r="Q6" s="3" t="s">
        <v>4</v>
      </c>
      <c r="R6" s="3" t="s">
        <v>4</v>
      </c>
      <c r="S6" s="3" t="s">
        <v>4</v>
      </c>
      <c r="T6" s="9">
        <f t="shared" si="0"/>
        <v>0</v>
      </c>
    </row>
    <row r="7" spans="1:20">
      <c r="A7" t="s">
        <v>6</v>
      </c>
      <c r="B7" s="3">
        <v>6.3062726385983898E-103</v>
      </c>
      <c r="C7" s="3">
        <v>4.8013838502529298</v>
      </c>
      <c r="D7" s="3">
        <v>1.7277868732548101E-11</v>
      </c>
      <c r="E7" s="3">
        <v>6.3062726385983898E-103</v>
      </c>
      <c r="F7" s="3">
        <v>6.3062726385983898E-103</v>
      </c>
      <c r="G7" s="3">
        <v>1.1529379155587001E-11</v>
      </c>
      <c r="H7" s="3">
        <v>6269.8672319410298</v>
      </c>
      <c r="I7" s="3">
        <v>14197.030940824199</v>
      </c>
      <c r="J7" s="3">
        <v>1.72777078690522E-11</v>
      </c>
      <c r="K7" s="3">
        <v>6.3062726385983898E-103</v>
      </c>
      <c r="L7" s="3">
        <v>6.3062726385983898E-103</v>
      </c>
      <c r="M7" s="3">
        <v>6.1693901681528303</v>
      </c>
      <c r="N7" s="3">
        <v>22.650969457326799</v>
      </c>
      <c r="O7" s="3">
        <v>1.15184719122765E-11</v>
      </c>
      <c r="P7" s="3">
        <v>6.3062726385983898E-103</v>
      </c>
      <c r="Q7" s="3">
        <v>6.3062726385983898E-103</v>
      </c>
      <c r="R7" s="3">
        <v>6.3062726385983898E-103</v>
      </c>
      <c r="S7" s="3">
        <v>6.3062726385983898E-103</v>
      </c>
      <c r="T7" s="9">
        <f t="shared" si="0"/>
        <v>20500.519916241017</v>
      </c>
    </row>
    <row r="8" spans="1:20">
      <c r="A8" s="1" t="s">
        <v>7</v>
      </c>
      <c r="B8" s="3">
        <v>5.0630627263859798E-101</v>
      </c>
      <c r="C8" s="3">
        <v>385.48456434465601</v>
      </c>
      <c r="D8" s="3">
        <v>1.38717334603848E-9</v>
      </c>
      <c r="E8" s="3">
        <v>5.0630627263859798E-101</v>
      </c>
      <c r="F8" s="3">
        <v>5.0630627263859798E-101</v>
      </c>
      <c r="G8" s="3">
        <v>9.2564932102266301E-10</v>
      </c>
      <c r="H8" s="3">
        <v>503383.42315128603</v>
      </c>
      <c r="I8" s="3">
        <v>1139824.77925045</v>
      </c>
      <c r="J8" s="3">
        <v>1.3871604309297099E-9</v>
      </c>
      <c r="K8" s="3">
        <v>5.0630627263859798E-101</v>
      </c>
      <c r="L8" s="3">
        <v>5.0630627263859798E-101</v>
      </c>
      <c r="M8" s="3">
        <v>495.31650778500301</v>
      </c>
      <c r="N8" s="3">
        <v>1818.55885002441</v>
      </c>
      <c r="O8" s="3">
        <v>9.2477362058568999E-10</v>
      </c>
      <c r="P8" s="3">
        <v>5.0630627263859798E-101</v>
      </c>
      <c r="Q8" s="3">
        <v>5.0630627263859798E-101</v>
      </c>
      <c r="R8" s="3">
        <v>5.0630627263859798E-101</v>
      </c>
      <c r="S8" s="3">
        <v>5.0630627263859798E-101</v>
      </c>
      <c r="T8" s="9">
        <f>SUM(B8:S8)</f>
        <v>1645907.5623238948</v>
      </c>
    </row>
    <row r="9" spans="1:20">
      <c r="T9" s="1"/>
    </row>
    <row r="10" spans="1:20" ht="16" thickBot="1">
      <c r="A10" s="2" t="s">
        <v>9</v>
      </c>
      <c r="B10" s="2">
        <v>0.1</v>
      </c>
      <c r="C10" s="2">
        <v>0.2</v>
      </c>
      <c r="D10" s="2">
        <v>0.3</v>
      </c>
      <c r="E10" s="2">
        <v>0.4</v>
      </c>
      <c r="F10" s="2">
        <v>0.5</v>
      </c>
      <c r="G10" s="2">
        <v>1.1000000000000001</v>
      </c>
      <c r="H10" s="2">
        <v>1.2</v>
      </c>
      <c r="I10" s="2">
        <v>1.3</v>
      </c>
      <c r="J10" s="2">
        <v>1.4</v>
      </c>
      <c r="K10" s="2">
        <v>1.5</v>
      </c>
      <c r="L10" s="2">
        <v>2.1</v>
      </c>
      <c r="M10" s="2">
        <v>2.2000000000000002</v>
      </c>
      <c r="N10" s="2">
        <v>2.2999999999999998</v>
      </c>
      <c r="O10" s="2">
        <v>2.4</v>
      </c>
      <c r="P10" s="2">
        <v>3.1</v>
      </c>
      <c r="Q10" s="2">
        <v>3.2</v>
      </c>
      <c r="R10" s="2">
        <v>3.3</v>
      </c>
      <c r="S10" s="2">
        <v>3.4</v>
      </c>
      <c r="T10" s="1"/>
    </row>
    <row r="11" spans="1:20" ht="16" thickTop="1">
      <c r="A11" t="s">
        <v>0</v>
      </c>
      <c r="B11" s="3">
        <v>0</v>
      </c>
      <c r="C11" s="3">
        <v>0</v>
      </c>
      <c r="D11" s="3">
        <v>2.0386646689999999E-8</v>
      </c>
      <c r="E11" s="3">
        <v>0</v>
      </c>
      <c r="F11" s="3">
        <v>0</v>
      </c>
      <c r="G11" s="3">
        <v>943.0685628</v>
      </c>
      <c r="H11" s="3">
        <v>1287572.8160000001</v>
      </c>
      <c r="I11" s="3">
        <v>1584751.192</v>
      </c>
      <c r="J11" s="3">
        <v>7.7784955349999996E-9</v>
      </c>
      <c r="K11" s="3">
        <v>0</v>
      </c>
      <c r="L11" s="3">
        <v>35.972961390000002</v>
      </c>
      <c r="M11" s="3">
        <v>104506.2828</v>
      </c>
      <c r="N11" s="3">
        <v>51957.915280000001</v>
      </c>
      <c r="O11" s="3">
        <v>806.07866079999997</v>
      </c>
      <c r="P11" s="3">
        <v>0</v>
      </c>
      <c r="Q11" s="3">
        <v>0</v>
      </c>
      <c r="R11" s="3">
        <v>0</v>
      </c>
      <c r="S11" s="3">
        <v>0</v>
      </c>
      <c r="T11" s="9">
        <f>SUM(B11:S11)</f>
        <v>3030573.3262650184</v>
      </c>
    </row>
    <row r="12" spans="1:20">
      <c r="A12" t="s">
        <v>1</v>
      </c>
      <c r="B12" s="3">
        <v>5.0000000000000001E-101</v>
      </c>
      <c r="C12" s="3">
        <v>5.0000000000000001E-101</v>
      </c>
      <c r="D12" s="3">
        <v>6.0682603540000002E-9</v>
      </c>
      <c r="E12" s="3">
        <v>5.0000000000000001E-101</v>
      </c>
      <c r="F12" s="3">
        <v>5.0000000000000001E-101</v>
      </c>
      <c r="G12" s="3">
        <v>74836.111340000003</v>
      </c>
      <c r="H12" s="3">
        <v>1279331.97</v>
      </c>
      <c r="I12" s="3">
        <v>471714.79320000001</v>
      </c>
      <c r="J12" s="3">
        <v>2.256124378E-9</v>
      </c>
      <c r="K12" s="3">
        <v>5.0000000000000001E-101</v>
      </c>
      <c r="L12" s="3">
        <v>2854.5926030000001</v>
      </c>
      <c r="M12" s="3">
        <v>103837.4117</v>
      </c>
      <c r="N12" s="3">
        <v>15465.71941</v>
      </c>
      <c r="O12" s="3">
        <v>233.8001879</v>
      </c>
      <c r="P12" s="3">
        <v>5.0000000000000001E-101</v>
      </c>
      <c r="Q12" s="3">
        <v>5.0000000000000001E-101</v>
      </c>
      <c r="R12" s="3">
        <v>5.0000000000000001E-101</v>
      </c>
      <c r="S12" s="3">
        <v>5.0000000000000001E-101</v>
      </c>
      <c r="T12" s="9">
        <f>SUM(B12:S12)</f>
        <v>1948274.3984409084</v>
      </c>
    </row>
    <row r="13" spans="1:20">
      <c r="A13" t="s">
        <v>2</v>
      </c>
      <c r="B13" s="3">
        <v>0</v>
      </c>
      <c r="C13" s="3">
        <v>0</v>
      </c>
      <c r="D13" s="3">
        <v>-2.1181095237289199E-11</v>
      </c>
      <c r="E13" s="3">
        <v>0</v>
      </c>
      <c r="F13" s="3">
        <v>0</v>
      </c>
      <c r="G13" s="3">
        <v>-261.21338060272899</v>
      </c>
      <c r="H13" s="3">
        <v>-4465.4729210069099</v>
      </c>
      <c r="I13" s="3">
        <v>-1646.5074633932099</v>
      </c>
      <c r="J13" s="3">
        <v>-7.8749398570220197E-12</v>
      </c>
      <c r="K13" s="3">
        <v>0</v>
      </c>
      <c r="L13" s="3">
        <v>-9.9638766757096207</v>
      </c>
      <c r="M13" s="3">
        <v>-362.44161886921302</v>
      </c>
      <c r="N13" s="3">
        <v>-53.982666632806698</v>
      </c>
      <c r="O13" s="3">
        <v>-0.81607310100311303</v>
      </c>
      <c r="P13" s="3">
        <v>0</v>
      </c>
      <c r="Q13" s="3">
        <v>0</v>
      </c>
      <c r="R13" s="3">
        <v>0</v>
      </c>
      <c r="S13" s="3">
        <v>0</v>
      </c>
      <c r="T13" s="9">
        <f t="shared" ref="T13:T16" si="1">SUM(B13:S13)</f>
        <v>-6800.3980002816106</v>
      </c>
    </row>
    <row r="14" spans="1:20">
      <c r="A14" t="s">
        <v>3</v>
      </c>
      <c r="B14" s="3" t="s">
        <v>4</v>
      </c>
      <c r="C14" s="3" t="s">
        <v>4</v>
      </c>
      <c r="D14" s="3" t="s">
        <v>4</v>
      </c>
      <c r="E14" s="3" t="s">
        <v>4</v>
      </c>
      <c r="F14" s="3" t="s">
        <v>4</v>
      </c>
      <c r="G14" s="3" t="s">
        <v>4</v>
      </c>
      <c r="H14" s="3" t="s">
        <v>4</v>
      </c>
      <c r="I14" s="3" t="s">
        <v>4</v>
      </c>
      <c r="J14" s="3" t="s">
        <v>4</v>
      </c>
      <c r="K14" s="3" t="s">
        <v>4</v>
      </c>
      <c r="L14" s="3" t="s">
        <v>4</v>
      </c>
      <c r="M14" s="3" t="s">
        <v>4</v>
      </c>
      <c r="N14" s="3" t="s">
        <v>4</v>
      </c>
      <c r="O14" s="3" t="s">
        <v>4</v>
      </c>
      <c r="P14" s="3" t="s">
        <v>4</v>
      </c>
      <c r="Q14" s="3" t="s">
        <v>4</v>
      </c>
      <c r="R14" s="3" t="s">
        <v>4</v>
      </c>
      <c r="S14" s="3" t="s">
        <v>4</v>
      </c>
      <c r="T14" s="9">
        <f t="shared" si="1"/>
        <v>0</v>
      </c>
    </row>
    <row r="15" spans="1:20">
      <c r="A15" t="s">
        <v>5</v>
      </c>
      <c r="B15" s="3">
        <v>0</v>
      </c>
      <c r="C15" s="3">
        <v>0</v>
      </c>
      <c r="D15" s="3">
        <v>0</v>
      </c>
      <c r="E15" s="3">
        <v>0</v>
      </c>
      <c r="F15" s="3">
        <v>0</v>
      </c>
      <c r="G15" s="3">
        <v>0</v>
      </c>
      <c r="H15" s="3">
        <v>0</v>
      </c>
      <c r="I15" s="3">
        <v>0</v>
      </c>
      <c r="J15" s="3">
        <v>0</v>
      </c>
      <c r="K15" s="3">
        <v>0</v>
      </c>
      <c r="L15" s="3">
        <v>0</v>
      </c>
      <c r="M15" s="3">
        <v>0</v>
      </c>
      <c r="N15" s="3">
        <v>0</v>
      </c>
      <c r="O15" s="3">
        <v>0</v>
      </c>
      <c r="P15" s="3">
        <v>0</v>
      </c>
      <c r="Q15" s="3">
        <v>0</v>
      </c>
      <c r="R15" s="3">
        <v>0</v>
      </c>
      <c r="S15" s="3">
        <v>0</v>
      </c>
      <c r="T15" s="9">
        <f t="shared" si="1"/>
        <v>0</v>
      </c>
    </row>
    <row r="16" spans="1:20">
      <c r="A16" t="s">
        <v>6</v>
      </c>
      <c r="B16" s="3">
        <v>9.9234431355863009E-103</v>
      </c>
      <c r="C16" s="3">
        <v>9.9234431355863009E-103</v>
      </c>
      <c r="D16" s="3">
        <v>5.2462715262843702E-10</v>
      </c>
      <c r="E16" s="3">
        <v>9.9234431355863009E-103</v>
      </c>
      <c r="F16" s="3">
        <v>9.9234431355863009E-103</v>
      </c>
      <c r="G16" s="3">
        <v>1498.79649299627</v>
      </c>
      <c r="H16" s="3">
        <v>50856.4416234604</v>
      </c>
      <c r="I16" s="3">
        <v>40781.768482428699</v>
      </c>
      <c r="J16" s="3">
        <v>1.9899966715202001E-10</v>
      </c>
      <c r="K16" s="3">
        <v>9.9234431355863009E-103</v>
      </c>
      <c r="L16" s="3">
        <v>57.170974088613399</v>
      </c>
      <c r="M16" s="3">
        <v>4127.7802724677904</v>
      </c>
      <c r="N16" s="3">
        <v>1337.07782183624</v>
      </c>
      <c r="O16" s="3">
        <v>20.622160735922201</v>
      </c>
      <c r="P16" s="3">
        <v>9.9234431355863009E-103</v>
      </c>
      <c r="Q16" s="3">
        <v>9.9234431355863009E-103</v>
      </c>
      <c r="R16" s="3">
        <v>9.9234431355863009E-103</v>
      </c>
      <c r="S16" s="3">
        <v>9.9234431355863009E-103</v>
      </c>
      <c r="T16" s="9">
        <f t="shared" si="1"/>
        <v>98679.657828014664</v>
      </c>
    </row>
    <row r="17" spans="1:20">
      <c r="A17" s="1" t="s">
        <v>7</v>
      </c>
      <c r="B17" s="3">
        <v>5.09923443135586E-101</v>
      </c>
      <c r="C17" s="3">
        <v>5.09923443135586E-101</v>
      </c>
      <c r="D17" s="3">
        <v>2.69583531013911E-8</v>
      </c>
      <c r="E17" s="3">
        <v>5.09923443135586E-101</v>
      </c>
      <c r="F17" s="3">
        <v>5.09923443135586E-101</v>
      </c>
      <c r="G17" s="3">
        <v>77016.763015193501</v>
      </c>
      <c r="H17" s="3">
        <v>2613295.7547024498</v>
      </c>
      <c r="I17" s="3">
        <v>2095601.2462190399</v>
      </c>
      <c r="J17" s="3">
        <v>1.0225744640295E-8</v>
      </c>
      <c r="K17" s="3">
        <v>5.09923443135586E-101</v>
      </c>
      <c r="L17" s="3">
        <v>2937.7726618029001</v>
      </c>
      <c r="M17" s="3">
        <v>212109.03315359901</v>
      </c>
      <c r="N17" s="3">
        <v>68706.729845203401</v>
      </c>
      <c r="O17" s="3">
        <v>1059.6849363349199</v>
      </c>
      <c r="P17" s="3">
        <v>5.09923443135586E-101</v>
      </c>
      <c r="Q17" s="3">
        <v>5.09923443135586E-101</v>
      </c>
      <c r="R17" s="3">
        <v>5.09923443135586E-101</v>
      </c>
      <c r="S17" s="3">
        <v>5.09923443135586E-101</v>
      </c>
      <c r="T17" s="9">
        <f>SUM(B17:S17)</f>
        <v>5070726.984533661</v>
      </c>
    </row>
    <row r="18" spans="1:20">
      <c r="T18" s="1"/>
    </row>
    <row r="19" spans="1:20" ht="16" thickBot="1">
      <c r="A19" s="2" t="s">
        <v>10</v>
      </c>
      <c r="B19" s="2">
        <v>0.1</v>
      </c>
      <c r="C19" s="2">
        <v>0.2</v>
      </c>
      <c r="D19" s="2">
        <v>0.3</v>
      </c>
      <c r="E19" s="2">
        <v>0.4</v>
      </c>
      <c r="F19" s="2">
        <v>0.5</v>
      </c>
      <c r="G19" s="2">
        <v>1.1000000000000001</v>
      </c>
      <c r="H19" s="2">
        <v>1.2</v>
      </c>
      <c r="I19" s="2">
        <v>1.3</v>
      </c>
      <c r="J19" s="2">
        <v>1.4</v>
      </c>
      <c r="K19" s="2">
        <v>1.5</v>
      </c>
      <c r="L19" s="2">
        <v>2.1</v>
      </c>
      <c r="M19" s="2">
        <v>2.2000000000000002</v>
      </c>
      <c r="N19" s="2">
        <v>2.2999999999999998</v>
      </c>
      <c r="O19" s="2">
        <v>2.4</v>
      </c>
      <c r="P19" s="2">
        <v>3.1</v>
      </c>
      <c r="Q19" s="2">
        <v>3.2</v>
      </c>
      <c r="R19" s="2">
        <v>3.3</v>
      </c>
      <c r="S19" s="2">
        <v>3.4</v>
      </c>
      <c r="T19" s="1"/>
    </row>
    <row r="20" spans="1:20" ht="16" thickTop="1">
      <c r="A20" t="s">
        <v>0</v>
      </c>
      <c r="B20" s="3">
        <v>0</v>
      </c>
      <c r="C20" s="3">
        <v>0</v>
      </c>
      <c r="D20" s="3">
        <v>11150.000840000001</v>
      </c>
      <c r="E20" s="3">
        <v>0</v>
      </c>
      <c r="F20" s="3">
        <v>0</v>
      </c>
      <c r="G20" s="3">
        <v>1.257042648E-11</v>
      </c>
      <c r="H20" s="3">
        <v>75276.521439999997</v>
      </c>
      <c r="I20" s="3">
        <v>1308296.439</v>
      </c>
      <c r="J20" s="3">
        <v>16814.256700000002</v>
      </c>
      <c r="K20" s="3">
        <v>0</v>
      </c>
      <c r="L20" s="3">
        <v>0</v>
      </c>
      <c r="M20" s="3">
        <v>748.20767049999995</v>
      </c>
      <c r="N20" s="3">
        <v>2.1140510259999998E-9</v>
      </c>
      <c r="O20" s="3">
        <v>2.4341174389999999E-9</v>
      </c>
      <c r="P20" s="3">
        <v>0</v>
      </c>
      <c r="Q20" s="3">
        <v>0</v>
      </c>
      <c r="R20" s="3">
        <v>0</v>
      </c>
      <c r="S20" s="3">
        <v>0</v>
      </c>
      <c r="T20" s="9">
        <f>SUM(B20:S20)</f>
        <v>1412285.4256505044</v>
      </c>
    </row>
    <row r="21" spans="1:20">
      <c r="A21" t="s">
        <v>1</v>
      </c>
      <c r="B21" s="3">
        <v>5.0000000000000001E-101</v>
      </c>
      <c r="C21" s="3">
        <v>5.0000000000000001E-101</v>
      </c>
      <c r="D21" s="3">
        <v>5689.7523019999999</v>
      </c>
      <c r="E21" s="3">
        <v>5.0000000000000001E-101</v>
      </c>
      <c r="F21" s="3">
        <v>5.0000000000000001E-101</v>
      </c>
      <c r="G21" s="3">
        <v>1.3557868340000001E-9</v>
      </c>
      <c r="H21" s="3">
        <v>112250.3266</v>
      </c>
      <c r="I21" s="3">
        <v>667612.74589999998</v>
      </c>
      <c r="J21" s="3">
        <v>8391.7692360000001</v>
      </c>
      <c r="K21" s="3">
        <v>5.0000000000000001E-101</v>
      </c>
      <c r="L21" s="3">
        <v>5.0000000000000001E-101</v>
      </c>
      <c r="M21" s="3">
        <v>1115.707179</v>
      </c>
      <c r="N21" s="3">
        <v>1.0787825820000001E-9</v>
      </c>
      <c r="O21" s="3">
        <v>1.2148352559999999E-9</v>
      </c>
      <c r="P21" s="3">
        <v>5.0000000000000001E-101</v>
      </c>
      <c r="Q21" s="3">
        <v>5.0000000000000001E-101</v>
      </c>
      <c r="R21" s="3">
        <v>5.0000000000000001E-101</v>
      </c>
      <c r="S21" s="3">
        <v>5.0000000000000001E-101</v>
      </c>
      <c r="T21" s="9">
        <f>SUM(B21:S21)</f>
        <v>795060.30121700361</v>
      </c>
    </row>
    <row r="22" spans="1:20">
      <c r="A22" t="s">
        <v>2</v>
      </c>
      <c r="B22" s="3">
        <v>0</v>
      </c>
      <c r="C22" s="3">
        <v>0</v>
      </c>
      <c r="D22" s="3">
        <v>11.6198021732681</v>
      </c>
      <c r="E22" s="3">
        <v>0</v>
      </c>
      <c r="F22" s="3">
        <v>0</v>
      </c>
      <c r="G22" s="3">
        <v>2.76883315226445E-12</v>
      </c>
      <c r="H22" s="3">
        <v>229.241365788401</v>
      </c>
      <c r="I22" s="3">
        <v>1363.42104620241</v>
      </c>
      <c r="J22" s="3">
        <v>17.137951396976302</v>
      </c>
      <c r="K22" s="3">
        <v>0</v>
      </c>
      <c r="L22" s="3">
        <v>0</v>
      </c>
      <c r="M22" s="3">
        <v>2.2785344632506699</v>
      </c>
      <c r="N22" s="3">
        <v>2.2031258185152402E-12</v>
      </c>
      <c r="O22" s="3">
        <v>2.4809771327343299E-12</v>
      </c>
      <c r="P22" s="3">
        <v>0</v>
      </c>
      <c r="Q22" s="3">
        <v>0</v>
      </c>
      <c r="R22" s="3">
        <v>0</v>
      </c>
      <c r="S22" s="3">
        <v>0</v>
      </c>
      <c r="T22" s="9">
        <f t="shared" ref="T22:T25" si="2">SUM(B22:S22)</f>
        <v>1623.6987000243137</v>
      </c>
    </row>
    <row r="23" spans="1:20">
      <c r="A23" t="s">
        <v>3</v>
      </c>
      <c r="B23" s="3" t="s">
        <v>4</v>
      </c>
      <c r="C23" s="3" t="s">
        <v>4</v>
      </c>
      <c r="D23" s="3" t="s">
        <v>4</v>
      </c>
      <c r="E23" s="3" t="s">
        <v>4</v>
      </c>
      <c r="F23" s="3" t="s">
        <v>4</v>
      </c>
      <c r="G23" s="3" t="s">
        <v>4</v>
      </c>
      <c r="H23" s="3" t="s">
        <v>4</v>
      </c>
      <c r="I23" s="3" t="s">
        <v>4</v>
      </c>
      <c r="J23" s="3" t="s">
        <v>4</v>
      </c>
      <c r="K23" s="3" t="s">
        <v>4</v>
      </c>
      <c r="L23" s="3" t="s">
        <v>4</v>
      </c>
      <c r="M23" s="3" t="s">
        <v>4</v>
      </c>
      <c r="N23" s="3" t="s">
        <v>4</v>
      </c>
      <c r="O23" s="3" t="s">
        <v>4</v>
      </c>
      <c r="P23" s="3" t="s">
        <v>4</v>
      </c>
      <c r="Q23" s="3" t="s">
        <v>4</v>
      </c>
      <c r="R23" s="3" t="s">
        <v>4</v>
      </c>
      <c r="S23" s="3" t="s">
        <v>4</v>
      </c>
      <c r="T23" s="9">
        <f t="shared" si="2"/>
        <v>0</v>
      </c>
    </row>
    <row r="24" spans="1:20">
      <c r="A24" t="s">
        <v>5</v>
      </c>
      <c r="B24" s="3" t="s">
        <v>4</v>
      </c>
      <c r="C24" s="3" t="s">
        <v>4</v>
      </c>
      <c r="D24" s="3" t="s">
        <v>4</v>
      </c>
      <c r="E24" s="3" t="s">
        <v>4</v>
      </c>
      <c r="F24" s="3" t="s">
        <v>4</v>
      </c>
      <c r="G24" s="3" t="s">
        <v>4</v>
      </c>
      <c r="H24" s="3" t="s">
        <v>4</v>
      </c>
      <c r="I24" s="3" t="s">
        <v>4</v>
      </c>
      <c r="J24" s="3" t="s">
        <v>4</v>
      </c>
      <c r="K24" s="3" t="s">
        <v>4</v>
      </c>
      <c r="L24" s="3" t="s">
        <v>4</v>
      </c>
      <c r="M24" s="3" t="s">
        <v>4</v>
      </c>
      <c r="N24" s="3" t="s">
        <v>4</v>
      </c>
      <c r="O24" s="3" t="s">
        <v>4</v>
      </c>
      <c r="P24" s="3" t="s">
        <v>4</v>
      </c>
      <c r="Q24" s="3" t="s">
        <v>4</v>
      </c>
      <c r="R24" s="3" t="s">
        <v>4</v>
      </c>
      <c r="S24" s="3" t="s">
        <v>4</v>
      </c>
      <c r="T24" s="9">
        <f t="shared" si="2"/>
        <v>0</v>
      </c>
    </row>
    <row r="25" spans="1:20">
      <c r="A25" t="s">
        <v>6</v>
      </c>
      <c r="B25" s="3">
        <v>9.9026048791967603E-103</v>
      </c>
      <c r="C25" s="3">
        <v>9.9026048791967603E-103</v>
      </c>
      <c r="D25" s="3">
        <v>333.744975876269</v>
      </c>
      <c r="E25" s="3">
        <v>9.9026048791967603E-103</v>
      </c>
      <c r="F25" s="3">
        <v>9.9026048791967603E-103</v>
      </c>
      <c r="G25" s="3">
        <v>2.71554398895937E-11</v>
      </c>
      <c r="H25" s="3">
        <v>3718.54873409733</v>
      </c>
      <c r="I25" s="3">
        <v>39160.298710289899</v>
      </c>
      <c r="J25" s="3">
        <v>499.55005156023401</v>
      </c>
      <c r="K25" s="3">
        <v>9.9026048791967603E-103</v>
      </c>
      <c r="L25" s="3">
        <v>9.9026048791967603E-103</v>
      </c>
      <c r="M25" s="3">
        <v>36.960351419118403</v>
      </c>
      <c r="N25" s="3">
        <v>6.3278372699048194E-11</v>
      </c>
      <c r="O25" s="3">
        <v>7.2317409795449899E-11</v>
      </c>
      <c r="P25" s="3">
        <v>9.9026048791967603E-103</v>
      </c>
      <c r="Q25" s="3">
        <v>9.9026048791967603E-103</v>
      </c>
      <c r="R25" s="3">
        <v>9.9026048791967603E-103</v>
      </c>
      <c r="S25" s="3">
        <v>9.9026048791967603E-103</v>
      </c>
      <c r="T25" s="9">
        <f t="shared" si="2"/>
        <v>43749.102823243011</v>
      </c>
    </row>
    <row r="26" spans="1:20">
      <c r="A26" s="1" t="s">
        <v>7</v>
      </c>
      <c r="B26" s="3">
        <v>5.0990260487919697E-101</v>
      </c>
      <c r="C26" s="3">
        <v>5.0990260487919697E-101</v>
      </c>
      <c r="D26" s="3">
        <v>17185.117920049499</v>
      </c>
      <c r="E26" s="3">
        <v>5.0990260487919697E-101</v>
      </c>
      <c r="F26" s="3">
        <v>5.0990260487919697E-101</v>
      </c>
      <c r="G26" s="3">
        <v>1.3982815335218601E-9</v>
      </c>
      <c r="H26" s="3">
        <v>191474.638139886</v>
      </c>
      <c r="I26" s="3">
        <v>2016432.9046564901</v>
      </c>
      <c r="J26" s="3">
        <v>25722.7139389572</v>
      </c>
      <c r="K26" s="3">
        <v>5.0990260487919697E-101</v>
      </c>
      <c r="L26" s="3">
        <v>5.0990260487919697E-101</v>
      </c>
      <c r="M26" s="3">
        <v>1903.1537353823701</v>
      </c>
      <c r="N26" s="3">
        <v>3.25831510651756E-9</v>
      </c>
      <c r="O26" s="3">
        <v>3.7237510819281799E-9</v>
      </c>
      <c r="P26" s="3">
        <v>5.0990260487919697E-101</v>
      </c>
      <c r="Q26" s="3">
        <v>5.0990260487919697E-101</v>
      </c>
      <c r="R26" s="3">
        <v>5.0990260487919697E-101</v>
      </c>
      <c r="S26" s="3">
        <v>5.0990260487919697E-101</v>
      </c>
      <c r="T26" s="9">
        <f>SUM(B26:S26)</f>
        <v>2252718.5283907736</v>
      </c>
    </row>
    <row r="27" spans="1:20">
      <c r="T27" s="1"/>
    </row>
    <row r="28" spans="1:20" ht="16" thickBot="1">
      <c r="A28" s="2" t="s">
        <v>11</v>
      </c>
      <c r="B28" s="2">
        <v>0.1</v>
      </c>
      <c r="C28" s="2">
        <v>0.2</v>
      </c>
      <c r="D28" s="2">
        <v>0.3</v>
      </c>
      <c r="E28" s="2">
        <v>0.4</v>
      </c>
      <c r="F28" s="2">
        <v>0.5</v>
      </c>
      <c r="G28" s="2">
        <v>1.1000000000000001</v>
      </c>
      <c r="H28" s="2">
        <v>1.2</v>
      </c>
      <c r="I28" s="2">
        <v>1.3</v>
      </c>
      <c r="J28" s="2">
        <v>1.4</v>
      </c>
      <c r="K28" s="2">
        <v>1.5</v>
      </c>
      <c r="L28" s="2">
        <v>2.1</v>
      </c>
      <c r="M28" s="2">
        <v>2.2000000000000002</v>
      </c>
      <c r="N28" s="2">
        <v>2.2999999999999998</v>
      </c>
      <c r="O28" s="2">
        <v>2.4</v>
      </c>
      <c r="P28" s="2">
        <v>3.1</v>
      </c>
      <c r="Q28" s="2">
        <v>3.2</v>
      </c>
      <c r="R28" s="2">
        <v>3.3</v>
      </c>
      <c r="S28" s="2">
        <v>3.4</v>
      </c>
      <c r="T28" s="1"/>
    </row>
    <row r="29" spans="1:20" ht="16" thickTop="1">
      <c r="A29" t="s">
        <v>0</v>
      </c>
      <c r="B29" s="3">
        <v>0</v>
      </c>
      <c r="C29" s="3">
        <v>3706.3029096</v>
      </c>
      <c r="D29" s="3">
        <v>3.4566095951999997E-8</v>
      </c>
      <c r="E29" s="3">
        <v>0</v>
      </c>
      <c r="F29" s="3">
        <v>0</v>
      </c>
      <c r="G29" s="3">
        <v>1590.60807533</v>
      </c>
      <c r="H29" s="3">
        <v>1035162.3494299999</v>
      </c>
      <c r="I29" s="3">
        <v>1767062.73199</v>
      </c>
      <c r="J29" s="3">
        <v>956.95448254999997</v>
      </c>
      <c r="K29" s="3">
        <v>0</v>
      </c>
      <c r="L29" s="3">
        <v>3241.96238657</v>
      </c>
      <c r="M29" s="3">
        <v>4881280.5608999999</v>
      </c>
      <c r="N29" s="3">
        <v>520736.82311</v>
      </c>
      <c r="O29" s="3">
        <v>0</v>
      </c>
      <c r="P29" s="3">
        <v>0</v>
      </c>
      <c r="Q29" s="3">
        <v>2285.0803798400002</v>
      </c>
      <c r="R29" s="3">
        <v>0</v>
      </c>
      <c r="S29" s="3">
        <v>0</v>
      </c>
      <c r="T29" s="9">
        <f>SUM(B29:S29)</f>
        <v>8216023.3736639246</v>
      </c>
    </row>
    <row r="30" spans="1:20">
      <c r="A30" t="s">
        <v>1</v>
      </c>
      <c r="B30" s="3">
        <v>5.0000000000000001E-101</v>
      </c>
      <c r="C30" s="3">
        <v>4050.9186330000002</v>
      </c>
      <c r="D30" s="3">
        <v>1.813530692E-8</v>
      </c>
      <c r="E30" s="3">
        <v>5.0000000000000001E-101</v>
      </c>
      <c r="F30" s="3">
        <v>5.0000000000000001E-101</v>
      </c>
      <c r="G30" s="3">
        <v>19577.701400000002</v>
      </c>
      <c r="H30" s="3">
        <v>1131412.7720000001</v>
      </c>
      <c r="I30" s="3">
        <v>927099.92550000001</v>
      </c>
      <c r="J30" s="3">
        <v>404.06816650000002</v>
      </c>
      <c r="K30" s="3">
        <v>5.0000000000000001E-101</v>
      </c>
      <c r="L30" s="3">
        <v>39903.086479999998</v>
      </c>
      <c r="M30" s="3">
        <v>5335146.8729999997</v>
      </c>
      <c r="N30" s="3">
        <v>273207.65769999998</v>
      </c>
      <c r="O30" s="3">
        <v>5.0000000000000001E-101</v>
      </c>
      <c r="P30" s="3">
        <v>5.0000000000000001E-101</v>
      </c>
      <c r="Q30" s="3">
        <v>2497.549422</v>
      </c>
      <c r="R30" s="3">
        <v>5.0000000000000001E-101</v>
      </c>
      <c r="S30" s="3">
        <v>5.0000000000000001E-101</v>
      </c>
      <c r="T30" s="9">
        <f>SUM(B30:S30)</f>
        <v>7733300.5523015177</v>
      </c>
    </row>
    <row r="31" spans="1:20">
      <c r="A31" t="s">
        <v>2</v>
      </c>
      <c r="B31" s="3">
        <v>0</v>
      </c>
      <c r="C31" s="3">
        <v>-205.17739391999501</v>
      </c>
      <c r="D31" s="3">
        <v>-9.1854597650280401E-10</v>
      </c>
      <c r="E31" s="3">
        <v>0</v>
      </c>
      <c r="F31" s="3">
        <v>0</v>
      </c>
      <c r="G31" s="3">
        <v>-991.60267510483698</v>
      </c>
      <c r="H31" s="3">
        <v>-57305.600305884996</v>
      </c>
      <c r="I31" s="3">
        <v>-46957.237057243401</v>
      </c>
      <c r="J31" s="3">
        <v>-20.465889561175199</v>
      </c>
      <c r="K31" s="3">
        <v>0</v>
      </c>
      <c r="L31" s="3">
        <v>-2021.07522633843</v>
      </c>
      <c r="M31" s="3">
        <v>-270223.03595798399</v>
      </c>
      <c r="N31" s="3">
        <v>-13837.857601448701</v>
      </c>
      <c r="O31" s="3">
        <v>0</v>
      </c>
      <c r="P31" s="3">
        <v>0</v>
      </c>
      <c r="Q31" s="3">
        <v>-126.49987027815899</v>
      </c>
      <c r="R31" s="3">
        <v>0</v>
      </c>
      <c r="S31" s="3">
        <v>0</v>
      </c>
      <c r="T31" s="9">
        <f t="shared" ref="T31:T35" si="3">SUM(B31:S31)</f>
        <v>-391688.55197776464</v>
      </c>
    </row>
    <row r="32" spans="1:20">
      <c r="A32" t="s">
        <v>12</v>
      </c>
      <c r="B32" s="3" t="s">
        <v>4</v>
      </c>
      <c r="C32" s="3">
        <v>0</v>
      </c>
      <c r="D32" s="3">
        <v>0</v>
      </c>
      <c r="E32" s="3">
        <v>0</v>
      </c>
      <c r="F32" s="3">
        <v>0</v>
      </c>
      <c r="G32" s="3">
        <v>0</v>
      </c>
      <c r="H32" s="3">
        <v>72115.906478194607</v>
      </c>
      <c r="I32" s="3">
        <v>205079.609432278</v>
      </c>
      <c r="J32" s="3">
        <v>2253.6221453691601</v>
      </c>
      <c r="K32" s="3">
        <v>0</v>
      </c>
      <c r="L32" s="3">
        <v>0</v>
      </c>
      <c r="M32" s="3">
        <v>410159.21814001602</v>
      </c>
      <c r="N32" s="3">
        <v>34931.142528682503</v>
      </c>
      <c r="O32" s="3">
        <v>0</v>
      </c>
      <c r="P32" s="3">
        <v>0</v>
      </c>
      <c r="Q32" s="3">
        <v>0</v>
      </c>
      <c r="R32" s="3">
        <v>0</v>
      </c>
      <c r="S32" s="3" t="s">
        <v>4</v>
      </c>
      <c r="T32" s="9">
        <f t="shared" si="3"/>
        <v>724539.49872454023</v>
      </c>
    </row>
    <row r="33" spans="1:20">
      <c r="A33" t="s">
        <v>13</v>
      </c>
      <c r="B33" s="3" t="s">
        <v>4</v>
      </c>
      <c r="C33" s="3" t="s">
        <v>4</v>
      </c>
      <c r="D33" s="3" t="s">
        <v>4</v>
      </c>
      <c r="E33" s="3" t="s">
        <v>4</v>
      </c>
      <c r="F33" s="3" t="s">
        <v>4</v>
      </c>
      <c r="G33" s="3" t="s">
        <v>4</v>
      </c>
      <c r="H33" s="3" t="s">
        <v>4</v>
      </c>
      <c r="I33" s="3" t="s">
        <v>4</v>
      </c>
      <c r="J33" s="3" t="s">
        <v>4</v>
      </c>
      <c r="K33" s="3" t="s">
        <v>4</v>
      </c>
      <c r="L33" s="3" t="s">
        <v>4</v>
      </c>
      <c r="M33" s="3" t="s">
        <v>4</v>
      </c>
      <c r="N33" s="3" t="s">
        <v>4</v>
      </c>
      <c r="O33" s="3" t="s">
        <v>4</v>
      </c>
      <c r="P33" s="3" t="s">
        <v>4</v>
      </c>
      <c r="Q33" s="3" t="s">
        <v>4</v>
      </c>
      <c r="R33" s="3" t="s">
        <v>4</v>
      </c>
      <c r="S33" s="3" t="s">
        <v>4</v>
      </c>
      <c r="T33" s="9">
        <f t="shared" si="3"/>
        <v>0</v>
      </c>
    </row>
    <row r="34" spans="1:20">
      <c r="A34" t="s">
        <v>14</v>
      </c>
      <c r="B34" s="3" t="s">
        <v>4</v>
      </c>
      <c r="C34" s="3" t="s">
        <v>4</v>
      </c>
      <c r="D34" s="3" t="s">
        <v>4</v>
      </c>
      <c r="E34" s="3" t="s">
        <v>4</v>
      </c>
      <c r="F34" s="3" t="s">
        <v>4</v>
      </c>
      <c r="G34" s="3" t="s">
        <v>4</v>
      </c>
      <c r="H34" s="3" t="s">
        <v>4</v>
      </c>
      <c r="I34" s="3" t="s">
        <v>4</v>
      </c>
      <c r="J34" s="3" t="s">
        <v>4</v>
      </c>
      <c r="K34" s="3" t="s">
        <v>4</v>
      </c>
      <c r="L34" s="3" t="s">
        <v>4</v>
      </c>
      <c r="M34" s="3" t="s">
        <v>4</v>
      </c>
      <c r="N34" s="3" t="s">
        <v>4</v>
      </c>
      <c r="O34" s="3" t="s">
        <v>4</v>
      </c>
      <c r="P34" s="3" t="s">
        <v>4</v>
      </c>
      <c r="Q34" s="3" t="s">
        <v>4</v>
      </c>
      <c r="R34" s="3" t="s">
        <v>4</v>
      </c>
      <c r="S34" s="3" t="s">
        <v>4</v>
      </c>
      <c r="T34" s="9">
        <f t="shared" si="3"/>
        <v>0</v>
      </c>
    </row>
    <row r="35" spans="1:20">
      <c r="A35" t="s">
        <v>6</v>
      </c>
      <c r="B35" s="3">
        <v>9.707304638550021E-103</v>
      </c>
      <c r="C35" s="3">
        <v>146.61998639003201</v>
      </c>
      <c r="D35" s="3">
        <v>1.00534393387806E-9</v>
      </c>
      <c r="E35" s="3">
        <v>9.707304638550021E-103</v>
      </c>
      <c r="F35" s="3">
        <v>9.707304638550021E-103</v>
      </c>
      <c r="G35" s="3">
        <v>391.72287902497902</v>
      </c>
      <c r="H35" s="3">
        <v>42350.745759658603</v>
      </c>
      <c r="I35" s="3">
        <v>55375.999401751302</v>
      </c>
      <c r="J35" s="3">
        <v>69.779579109813099</v>
      </c>
      <c r="K35" s="3">
        <v>9.707304638550021E-103</v>
      </c>
      <c r="L35" s="3">
        <v>798.40588014685704</v>
      </c>
      <c r="M35" s="3">
        <v>201064.753137808</v>
      </c>
      <c r="N35" s="3">
        <v>15823.639767868999</v>
      </c>
      <c r="O35" s="3">
        <v>9.707304638550021E-103</v>
      </c>
      <c r="P35" s="3">
        <v>9.707304638550021E-103</v>
      </c>
      <c r="Q35" s="3">
        <v>90.396943364683693</v>
      </c>
      <c r="R35" s="3">
        <v>9.707304638550021E-103</v>
      </c>
      <c r="S35" s="3">
        <v>9.707304638550021E-103</v>
      </c>
      <c r="T35" s="9">
        <f t="shared" si="3"/>
        <v>316112.06333512435</v>
      </c>
    </row>
    <row r="36" spans="1:20">
      <c r="A36" s="1" t="s">
        <v>7</v>
      </c>
      <c r="B36" s="3">
        <v>5.0970730463854999E-101</v>
      </c>
      <c r="C36" s="3">
        <v>7698.6641350700402</v>
      </c>
      <c r="D36" s="3">
        <v>5.2788200829375302E-8</v>
      </c>
      <c r="E36" s="3">
        <v>5.0970730463854999E-101</v>
      </c>
      <c r="F36" s="3">
        <v>5.0970730463854999E-101</v>
      </c>
      <c r="G36" s="3">
        <v>20568.429679250101</v>
      </c>
      <c r="H36" s="3">
        <v>2223736.1733619701</v>
      </c>
      <c r="I36" s="3">
        <v>2907661.02926679</v>
      </c>
      <c r="J36" s="3">
        <v>3663.9584839678</v>
      </c>
      <c r="K36" s="3">
        <v>5.0970730463854999E-101</v>
      </c>
      <c r="L36" s="3">
        <v>41922.379520378403</v>
      </c>
      <c r="M36" s="3">
        <v>10557428.3692198</v>
      </c>
      <c r="N36" s="3">
        <v>830861.40550510294</v>
      </c>
      <c r="O36" s="3">
        <v>5.0970730463854999E-101</v>
      </c>
      <c r="P36" s="3">
        <v>5.0970730463854999E-101</v>
      </c>
      <c r="Q36" s="3">
        <v>4746.5268749265197</v>
      </c>
      <c r="R36" s="3">
        <v>5.0970730463854999E-101</v>
      </c>
      <c r="S36" s="3">
        <v>5.0970730463854999E-101</v>
      </c>
      <c r="T36" s="9">
        <f>SUM(B36:S36)</f>
        <v>16598286.936047308</v>
      </c>
    </row>
    <row r="37" spans="1:20">
      <c r="T37" s="1"/>
    </row>
    <row r="38" spans="1:20" ht="16" thickBot="1">
      <c r="A38" s="2" t="s">
        <v>15</v>
      </c>
      <c r="B38" s="2">
        <v>0.1</v>
      </c>
      <c r="C38" s="2">
        <v>0.2</v>
      </c>
      <c r="D38" s="2">
        <v>0.3</v>
      </c>
      <c r="E38" s="2">
        <v>0.4</v>
      </c>
      <c r="F38" s="2">
        <v>0.5</v>
      </c>
      <c r="G38" s="2">
        <v>1.1000000000000001</v>
      </c>
      <c r="H38" s="2">
        <v>1.2</v>
      </c>
      <c r="I38" s="2">
        <v>1.3</v>
      </c>
      <c r="J38" s="2">
        <v>1.4</v>
      </c>
      <c r="K38" s="2">
        <v>1.5</v>
      </c>
      <c r="L38" s="2">
        <v>2.1</v>
      </c>
      <c r="M38" s="2">
        <v>2.2000000000000002</v>
      </c>
      <c r="N38" s="2">
        <v>2.2999999999999998</v>
      </c>
      <c r="O38" s="2">
        <v>2.4</v>
      </c>
      <c r="P38" s="2">
        <v>3.1</v>
      </c>
      <c r="Q38" s="2">
        <v>3.2</v>
      </c>
      <c r="R38" s="2">
        <v>3.3</v>
      </c>
      <c r="S38" s="2">
        <v>3.4</v>
      </c>
      <c r="T38" s="1"/>
    </row>
    <row r="39" spans="1:20" ht="16" thickTop="1">
      <c r="A39" t="s">
        <v>0</v>
      </c>
      <c r="B39" s="3">
        <v>0</v>
      </c>
      <c r="C39" s="3">
        <v>0</v>
      </c>
      <c r="D39" s="3">
        <v>1.12232730347E-8</v>
      </c>
      <c r="E39" s="3">
        <v>0</v>
      </c>
      <c r="F39" s="3">
        <v>0</v>
      </c>
      <c r="G39" s="3">
        <v>2886.2210777300002</v>
      </c>
      <c r="H39" s="3">
        <v>1790178.1314600001</v>
      </c>
      <c r="I39" s="3">
        <v>3063763.8411599998</v>
      </c>
      <c r="J39" s="3">
        <v>1.8847709985700001E-8</v>
      </c>
      <c r="K39" s="3">
        <v>0</v>
      </c>
      <c r="L39" s="3">
        <v>9.4536076040999993E-10</v>
      </c>
      <c r="M39" s="3">
        <v>1085234.80244</v>
      </c>
      <c r="N39" s="3">
        <v>134718.35931900001</v>
      </c>
      <c r="O39" s="3">
        <v>0</v>
      </c>
      <c r="P39" s="3">
        <v>0</v>
      </c>
      <c r="Q39" s="3">
        <v>1.06225505019E-8</v>
      </c>
      <c r="R39" s="3">
        <v>0</v>
      </c>
      <c r="S39" s="3">
        <v>0</v>
      </c>
      <c r="T39" s="9">
        <f>SUM(B39:S39)</f>
        <v>6076781.3554567704</v>
      </c>
    </row>
    <row r="40" spans="1:20">
      <c r="A40" t="s">
        <v>1</v>
      </c>
      <c r="B40" s="3">
        <v>5.0000000000000001E-101</v>
      </c>
      <c r="C40" s="3">
        <v>5.0000000000000001E-101</v>
      </c>
      <c r="D40" s="3">
        <v>7.2222179670000001E-9</v>
      </c>
      <c r="E40" s="3">
        <v>5.0000000000000001E-101</v>
      </c>
      <c r="F40" s="3">
        <v>5.0000000000000001E-101</v>
      </c>
      <c r="G40" s="3">
        <v>37338.607940000002</v>
      </c>
      <c r="H40" s="3">
        <v>2206527.227</v>
      </c>
      <c r="I40" s="3">
        <v>1971543.4339999999</v>
      </c>
      <c r="J40" s="3">
        <v>1.0138061589999999E-8</v>
      </c>
      <c r="K40" s="3">
        <v>5.0000000000000001E-101</v>
      </c>
      <c r="L40" s="3">
        <v>1.222998996E-8</v>
      </c>
      <c r="M40" s="3">
        <v>1337632.327</v>
      </c>
      <c r="N40" s="3">
        <v>86691.76556</v>
      </c>
      <c r="O40" s="3">
        <v>5.0000000000000001E-101</v>
      </c>
      <c r="P40" s="3">
        <v>5.0000000000000001E-101</v>
      </c>
      <c r="Q40" s="3">
        <v>1.309308079E-8</v>
      </c>
      <c r="R40" s="3">
        <v>5.0000000000000001E-101</v>
      </c>
      <c r="S40" s="3">
        <v>5.0000000000000001E-101</v>
      </c>
      <c r="T40" s="9">
        <f>SUM(B40:S40)</f>
        <v>5639733.3615000425</v>
      </c>
    </row>
    <row r="41" spans="1:20">
      <c r="A41" t="s">
        <v>2</v>
      </c>
      <c r="B41" s="3">
        <v>0</v>
      </c>
      <c r="C41" s="3">
        <v>0</v>
      </c>
      <c r="D41" s="3">
        <v>1.67651277499604E-10</v>
      </c>
      <c r="E41" s="3">
        <v>0</v>
      </c>
      <c r="F41" s="3">
        <v>0</v>
      </c>
      <c r="G41" s="3">
        <v>866.75109333305795</v>
      </c>
      <c r="H41" s="3">
        <v>51220.706701873998</v>
      </c>
      <c r="I41" s="3">
        <v>45765.965074726802</v>
      </c>
      <c r="J41" s="3">
        <v>2.3533753531477398E-10</v>
      </c>
      <c r="K41" s="3">
        <v>0</v>
      </c>
      <c r="L41" s="3">
        <v>2.83898028035048E-10</v>
      </c>
      <c r="M41" s="3">
        <v>31050.816986876602</v>
      </c>
      <c r="N41" s="3">
        <v>2012.39914148804</v>
      </c>
      <c r="O41" s="3">
        <v>0</v>
      </c>
      <c r="P41" s="3">
        <v>0</v>
      </c>
      <c r="Q41" s="3">
        <v>3.0393318644892702E-10</v>
      </c>
      <c r="R41" s="3">
        <v>0</v>
      </c>
      <c r="S41" s="3">
        <v>0</v>
      </c>
      <c r="T41" s="9">
        <f t="shared" ref="T41:T45" si="4">SUM(B41:S41)</f>
        <v>130916.6389982995</v>
      </c>
    </row>
    <row r="42" spans="1:20">
      <c r="A42" t="s">
        <v>12</v>
      </c>
      <c r="B42" s="3" t="s">
        <v>4</v>
      </c>
      <c r="C42" s="3">
        <v>0</v>
      </c>
      <c r="D42" s="3">
        <v>0</v>
      </c>
      <c r="E42" s="3">
        <v>0</v>
      </c>
      <c r="F42" s="3">
        <v>0</v>
      </c>
      <c r="G42" s="3">
        <v>0</v>
      </c>
      <c r="H42" s="3">
        <v>36963.931963697803</v>
      </c>
      <c r="I42" s="3">
        <v>105116.181719057</v>
      </c>
      <c r="J42" s="3">
        <v>1155.12290868168</v>
      </c>
      <c r="K42" s="3">
        <v>0</v>
      </c>
      <c r="L42" s="3">
        <v>0</v>
      </c>
      <c r="M42" s="3">
        <v>210232.36306674199</v>
      </c>
      <c r="N42" s="3">
        <v>17904.404713193999</v>
      </c>
      <c r="O42" s="3">
        <v>0</v>
      </c>
      <c r="P42" s="3">
        <v>0</v>
      </c>
      <c r="Q42" s="3">
        <v>0</v>
      </c>
      <c r="R42" s="3">
        <v>0</v>
      </c>
      <c r="S42" s="3" t="s">
        <v>4</v>
      </c>
      <c r="T42" s="9">
        <f t="shared" si="4"/>
        <v>371372.00437137252</v>
      </c>
    </row>
    <row r="43" spans="1:20">
      <c r="A43" t="s">
        <v>13</v>
      </c>
      <c r="B43" s="3" t="s">
        <v>4</v>
      </c>
      <c r="C43" s="3" t="s">
        <v>4</v>
      </c>
      <c r="D43" s="3" t="s">
        <v>4</v>
      </c>
      <c r="E43" s="3" t="s">
        <v>4</v>
      </c>
      <c r="F43" s="3" t="s">
        <v>4</v>
      </c>
      <c r="G43" s="3" t="s">
        <v>4</v>
      </c>
      <c r="H43" s="3" t="s">
        <v>4</v>
      </c>
      <c r="I43" s="3" t="s">
        <v>4</v>
      </c>
      <c r="J43" s="3" t="s">
        <v>4</v>
      </c>
      <c r="K43" s="3" t="s">
        <v>4</v>
      </c>
      <c r="L43" s="3" t="s">
        <v>4</v>
      </c>
      <c r="M43" s="3" t="s">
        <v>4</v>
      </c>
      <c r="N43" s="3" t="s">
        <v>4</v>
      </c>
      <c r="O43" s="3" t="s">
        <v>4</v>
      </c>
      <c r="P43" s="3" t="s">
        <v>4</v>
      </c>
      <c r="Q43" s="3" t="s">
        <v>4</v>
      </c>
      <c r="R43" s="3" t="s">
        <v>4</v>
      </c>
      <c r="S43" s="3" t="s">
        <v>4</v>
      </c>
      <c r="T43" s="9">
        <f t="shared" si="4"/>
        <v>0</v>
      </c>
    </row>
    <row r="44" spans="1:20">
      <c r="A44" t="s">
        <v>14</v>
      </c>
      <c r="B44" s="3" t="s">
        <v>4</v>
      </c>
      <c r="C44" s="3" t="s">
        <v>4</v>
      </c>
      <c r="D44" s="3" t="s">
        <v>4</v>
      </c>
      <c r="E44" s="3" t="s">
        <v>4</v>
      </c>
      <c r="F44" s="3" t="s">
        <v>4</v>
      </c>
      <c r="G44" s="3" t="s">
        <v>4</v>
      </c>
      <c r="H44" s="3" t="s">
        <v>4</v>
      </c>
      <c r="I44" s="3" t="s">
        <v>4</v>
      </c>
      <c r="J44" s="3" t="s">
        <v>4</v>
      </c>
      <c r="K44" s="3" t="s">
        <v>4</v>
      </c>
      <c r="L44" s="3" t="s">
        <v>4</v>
      </c>
      <c r="M44" s="3" t="s">
        <v>4</v>
      </c>
      <c r="N44" s="3" t="s">
        <v>4</v>
      </c>
      <c r="O44" s="3" t="s">
        <v>4</v>
      </c>
      <c r="P44" s="3" t="s">
        <v>4</v>
      </c>
      <c r="Q44" s="3" t="s">
        <v>4</v>
      </c>
      <c r="R44" s="3" t="s">
        <v>4</v>
      </c>
      <c r="S44" s="3" t="s">
        <v>4</v>
      </c>
      <c r="T44" s="9">
        <f t="shared" si="4"/>
        <v>0</v>
      </c>
    </row>
    <row r="45" spans="1:20">
      <c r="A45" t="s">
        <v>6</v>
      </c>
      <c r="B45" s="3">
        <v>9.5025149621348099E-103</v>
      </c>
      <c r="C45" s="3">
        <v>9.5025149621348099E-103</v>
      </c>
      <c r="D45" s="3">
        <v>3.5374332600087602E-10</v>
      </c>
      <c r="E45" s="3">
        <v>9.5025149621348099E-103</v>
      </c>
      <c r="F45" s="3">
        <v>9.5025149621348099E-103</v>
      </c>
      <c r="G45" s="3">
        <v>780.94670964627505</v>
      </c>
      <c r="H45" s="3">
        <v>77633.456632721107</v>
      </c>
      <c r="I45" s="3">
        <v>98563.685157162196</v>
      </c>
      <c r="J45" s="3">
        <v>21.953145446259999</v>
      </c>
      <c r="K45" s="3">
        <v>9.5025149621348099E-103</v>
      </c>
      <c r="L45" s="3">
        <v>2.5579342522238602E-10</v>
      </c>
      <c r="M45" s="3">
        <v>50632.2563546784</v>
      </c>
      <c r="N45" s="3">
        <v>4586.4255021157096</v>
      </c>
      <c r="O45" s="3">
        <v>9.5025149621348099E-103</v>
      </c>
      <c r="P45" s="3">
        <v>9.5025149621348099E-103</v>
      </c>
      <c r="Q45" s="3">
        <v>4.5649254167894502E-10</v>
      </c>
      <c r="R45" s="3">
        <v>9.5025149621348099E-103</v>
      </c>
      <c r="S45" s="3">
        <v>9.5025149621348099E-103</v>
      </c>
      <c r="T45" s="9">
        <f t="shared" si="4"/>
        <v>232218.72350177102</v>
      </c>
    </row>
    <row r="46" spans="1:20">
      <c r="A46" s="1" t="s">
        <v>7</v>
      </c>
      <c r="B46" s="3">
        <v>5.0950251496213502E-101</v>
      </c>
      <c r="C46" s="3">
        <v>5.0950251496213502E-101</v>
      </c>
      <c r="D46" s="3">
        <v>1.8966885605200501E-8</v>
      </c>
      <c r="E46" s="3">
        <v>5.0950251496213502E-101</v>
      </c>
      <c r="F46" s="3">
        <v>5.0950251496213502E-101</v>
      </c>
      <c r="G46" s="3">
        <v>41872.526820709303</v>
      </c>
      <c r="H46" s="3">
        <v>4162523.45375829</v>
      </c>
      <c r="I46" s="3">
        <v>5284753.1071109502</v>
      </c>
      <c r="J46" s="3">
        <v>1177.0760541571599</v>
      </c>
      <c r="K46" s="3">
        <v>5.0950251496213502E-101</v>
      </c>
      <c r="L46" s="3">
        <v>1.3715042173667399E-8</v>
      </c>
      <c r="M46" s="3">
        <v>2714782.5658482998</v>
      </c>
      <c r="N46" s="3">
        <v>245913.354235798</v>
      </c>
      <c r="O46" s="3">
        <v>5.0950251496213502E-101</v>
      </c>
      <c r="P46" s="3">
        <v>5.0950251496213502E-101</v>
      </c>
      <c r="Q46" s="3">
        <v>2.4476057020027901E-8</v>
      </c>
      <c r="R46" s="3">
        <v>5.0950251496213502E-101</v>
      </c>
      <c r="S46" s="3">
        <v>5.0950251496213502E-101</v>
      </c>
      <c r="T46" s="9">
        <f>SUM(B46:S46)</f>
        <v>12451022.083828263</v>
      </c>
    </row>
    <row r="47" spans="1:20">
      <c r="I47" s="5"/>
      <c r="T47" s="1"/>
    </row>
    <row r="48" spans="1:20" ht="16" thickBot="1">
      <c r="A48" s="2" t="s">
        <v>16</v>
      </c>
      <c r="B48" s="2">
        <v>0.1</v>
      </c>
      <c r="C48" s="2">
        <v>0.2</v>
      </c>
      <c r="D48" s="2">
        <v>0.3</v>
      </c>
      <c r="E48" s="2">
        <v>0.4</v>
      </c>
      <c r="F48" s="2">
        <v>0.5</v>
      </c>
      <c r="G48" s="2">
        <v>1.1000000000000001</v>
      </c>
      <c r="H48" s="2">
        <v>1.2</v>
      </c>
      <c r="I48" s="2">
        <v>1.3</v>
      </c>
      <c r="J48" s="2">
        <v>1.4</v>
      </c>
      <c r="K48" s="2">
        <v>1.5</v>
      </c>
      <c r="L48" s="2">
        <v>2.1</v>
      </c>
      <c r="M48" s="2">
        <v>2.2000000000000002</v>
      </c>
      <c r="N48" s="2">
        <v>2.2999999999999998</v>
      </c>
      <c r="O48" s="2">
        <v>2.4</v>
      </c>
      <c r="P48" s="2">
        <v>3.1</v>
      </c>
      <c r="Q48" s="2">
        <v>3.2</v>
      </c>
      <c r="R48" s="2">
        <v>3.3</v>
      </c>
      <c r="S48" s="2">
        <v>3.4</v>
      </c>
      <c r="T48" s="1"/>
    </row>
    <row r="49" spans="1:20" ht="16" thickTop="1">
      <c r="A49" t="s">
        <v>0</v>
      </c>
      <c r="B49" s="3">
        <v>0</v>
      </c>
      <c r="C49" s="3">
        <v>0</v>
      </c>
      <c r="D49" s="3">
        <v>1.5169568715799999E-8</v>
      </c>
      <c r="E49" s="3">
        <v>0</v>
      </c>
      <c r="F49" s="3">
        <v>0</v>
      </c>
      <c r="G49" s="3">
        <v>1013.142214516</v>
      </c>
      <c r="H49" s="3">
        <v>1000371.40948</v>
      </c>
      <c r="I49" s="3">
        <v>1079566.44343</v>
      </c>
      <c r="J49" s="3">
        <v>2.0195526397E-8</v>
      </c>
      <c r="K49" s="3">
        <v>0</v>
      </c>
      <c r="L49" s="3">
        <v>3555.1744564099999</v>
      </c>
      <c r="M49" s="3">
        <v>582681.11977200001</v>
      </c>
      <c r="N49" s="3">
        <v>77277.671174899995</v>
      </c>
      <c r="O49" s="3">
        <v>0</v>
      </c>
      <c r="P49" s="3">
        <v>0</v>
      </c>
      <c r="Q49" s="3">
        <v>7.0692306957999998E-9</v>
      </c>
      <c r="R49" s="3">
        <v>0</v>
      </c>
      <c r="S49" s="3">
        <v>0</v>
      </c>
      <c r="T49" s="9">
        <f>SUM(B49:S49)</f>
        <v>2744464.9605278689</v>
      </c>
    </row>
    <row r="50" spans="1:20">
      <c r="A50" t="s">
        <v>1</v>
      </c>
      <c r="B50" s="3">
        <v>5.0000000000000001E-101</v>
      </c>
      <c r="C50" s="3">
        <v>5.0000000000000001E-101</v>
      </c>
      <c r="D50" s="3">
        <v>5.9109924290000002E-9</v>
      </c>
      <c r="E50" s="3">
        <v>5.0000000000000001E-101</v>
      </c>
      <c r="F50" s="3">
        <v>5.0000000000000001E-101</v>
      </c>
      <c r="G50" s="3">
        <v>10452.261119999999</v>
      </c>
      <c r="H50" s="3">
        <v>864080.99459999998</v>
      </c>
      <c r="I50" s="3">
        <v>420665.16139999998</v>
      </c>
      <c r="J50" s="3">
        <v>6.1551750319999997E-9</v>
      </c>
      <c r="K50" s="3">
        <v>5.0000000000000001E-101</v>
      </c>
      <c r="L50" s="3">
        <v>36677.587010000003</v>
      </c>
      <c r="M50" s="3">
        <v>503296.7524</v>
      </c>
      <c r="N50" s="3">
        <v>30112.110489999999</v>
      </c>
      <c r="O50" s="3">
        <v>5.0000000000000001E-101</v>
      </c>
      <c r="P50" s="3">
        <v>5.0000000000000001E-101</v>
      </c>
      <c r="Q50" s="3">
        <v>6.1061200210000002E-9</v>
      </c>
      <c r="R50" s="3">
        <v>5.0000000000000001E-101</v>
      </c>
      <c r="S50" s="3">
        <v>5.0000000000000001E-101</v>
      </c>
      <c r="T50" s="9">
        <f>SUM(B50:S50)</f>
        <v>1865284.8670200182</v>
      </c>
    </row>
    <row r="51" spans="1:20">
      <c r="A51" t="s">
        <v>2</v>
      </c>
      <c r="B51" s="3">
        <v>0</v>
      </c>
      <c r="C51" s="3">
        <v>0</v>
      </c>
      <c r="D51" s="3">
        <v>1.7641263783997299E-10</v>
      </c>
      <c r="E51" s="3">
        <v>0</v>
      </c>
      <c r="F51" s="3">
        <v>0</v>
      </c>
      <c r="G51" s="3">
        <v>311.94608635179202</v>
      </c>
      <c r="H51" s="3">
        <v>25788.361157058898</v>
      </c>
      <c r="I51" s="3">
        <v>12554.685468916199</v>
      </c>
      <c r="J51" s="3">
        <v>1.8370022915123699E-10</v>
      </c>
      <c r="K51" s="3">
        <v>0</v>
      </c>
      <c r="L51" s="3">
        <v>1094.6368059444301</v>
      </c>
      <c r="M51" s="3">
        <v>15020.812284183899</v>
      </c>
      <c r="N51" s="3">
        <v>898.69119375910498</v>
      </c>
      <c r="O51" s="3">
        <v>0</v>
      </c>
      <c r="P51" s="3">
        <v>0</v>
      </c>
      <c r="Q51" s="3">
        <v>1.82236190073957E-10</v>
      </c>
      <c r="R51" s="3">
        <v>0</v>
      </c>
      <c r="S51" s="3">
        <v>0</v>
      </c>
      <c r="T51" s="9">
        <f t="shared" ref="T51:T55" si="5">SUM(B51:S51)</f>
        <v>55669.132996214859</v>
      </c>
    </row>
    <row r="52" spans="1:20">
      <c r="A52" t="s">
        <v>12</v>
      </c>
      <c r="B52" s="3" t="s">
        <v>4</v>
      </c>
      <c r="C52" s="3">
        <v>0</v>
      </c>
      <c r="D52" s="3">
        <v>0</v>
      </c>
      <c r="E52" s="3">
        <v>0</v>
      </c>
      <c r="F52" s="3">
        <v>0</v>
      </c>
      <c r="G52" s="3">
        <v>0</v>
      </c>
      <c r="H52" s="3">
        <v>6160.6553272829597</v>
      </c>
      <c r="I52" s="3">
        <v>17519.363619842799</v>
      </c>
      <c r="J52" s="3">
        <v>192.52048478027999</v>
      </c>
      <c r="K52" s="3">
        <v>0</v>
      </c>
      <c r="L52" s="3">
        <v>0</v>
      </c>
      <c r="M52" s="3">
        <v>35038.727177790301</v>
      </c>
      <c r="N52" s="3">
        <v>2984.0674521990099</v>
      </c>
      <c r="O52" s="3">
        <v>0</v>
      </c>
      <c r="P52" s="3">
        <v>0</v>
      </c>
      <c r="Q52" s="3">
        <v>0</v>
      </c>
      <c r="R52" s="3">
        <v>0</v>
      </c>
      <c r="S52" s="3" t="s">
        <v>4</v>
      </c>
      <c r="T52" s="9">
        <f t="shared" si="5"/>
        <v>61895.334061895344</v>
      </c>
    </row>
    <row r="53" spans="1:20">
      <c r="A53" t="s">
        <v>13</v>
      </c>
      <c r="B53" s="3" t="s">
        <v>4</v>
      </c>
      <c r="C53" s="3" t="s">
        <v>4</v>
      </c>
      <c r="D53" s="3" t="s">
        <v>4</v>
      </c>
      <c r="E53" s="3" t="s">
        <v>4</v>
      </c>
      <c r="F53" s="3" t="s">
        <v>4</v>
      </c>
      <c r="G53" s="3" t="s">
        <v>4</v>
      </c>
      <c r="H53" s="3" t="s">
        <v>4</v>
      </c>
      <c r="I53" s="3" t="s">
        <v>4</v>
      </c>
      <c r="J53" s="3" t="s">
        <v>4</v>
      </c>
      <c r="K53" s="3" t="s">
        <v>4</v>
      </c>
      <c r="L53" s="3" t="s">
        <v>4</v>
      </c>
      <c r="M53" s="3" t="s">
        <v>4</v>
      </c>
      <c r="N53" s="3" t="s">
        <v>4</v>
      </c>
      <c r="O53" s="3" t="s">
        <v>4</v>
      </c>
      <c r="P53" s="3" t="s">
        <v>4</v>
      </c>
      <c r="Q53" s="3" t="s">
        <v>4</v>
      </c>
      <c r="R53" s="3" t="s">
        <v>4</v>
      </c>
      <c r="S53" s="3" t="s">
        <v>4</v>
      </c>
      <c r="T53" s="9">
        <f t="shared" si="5"/>
        <v>0</v>
      </c>
    </row>
    <row r="54" spans="1:20">
      <c r="A54" t="s">
        <v>14</v>
      </c>
      <c r="B54" s="3" t="s">
        <v>4</v>
      </c>
      <c r="C54" s="3" t="s">
        <v>4</v>
      </c>
      <c r="D54" s="3" t="s">
        <v>4</v>
      </c>
      <c r="E54" s="3" t="s">
        <v>4</v>
      </c>
      <c r="F54" s="3" t="s">
        <v>4</v>
      </c>
      <c r="G54" s="3" t="s">
        <v>4</v>
      </c>
      <c r="H54" s="3" t="s">
        <v>4</v>
      </c>
      <c r="I54" s="3" t="s">
        <v>4</v>
      </c>
      <c r="J54" s="3" t="s">
        <v>4</v>
      </c>
      <c r="K54" s="3" t="s">
        <v>4</v>
      </c>
      <c r="L54" s="3" t="s">
        <v>4</v>
      </c>
      <c r="M54" s="3" t="s">
        <v>4</v>
      </c>
      <c r="N54" s="3" t="s">
        <v>4</v>
      </c>
      <c r="O54" s="3" t="s">
        <v>4</v>
      </c>
      <c r="P54" s="3" t="s">
        <v>4</v>
      </c>
      <c r="Q54" s="3" t="s">
        <v>4</v>
      </c>
      <c r="R54" s="3" t="s">
        <v>4</v>
      </c>
      <c r="S54" s="3" t="s">
        <v>4</v>
      </c>
      <c r="T54" s="9">
        <f t="shared" si="5"/>
        <v>0</v>
      </c>
    </row>
    <row r="55" spans="1:20">
      <c r="A55" t="s">
        <v>6</v>
      </c>
      <c r="B55" s="3">
        <v>9.6634382298217496E-103</v>
      </c>
      <c r="C55" s="3">
        <v>9.6634382298217496E-103</v>
      </c>
      <c r="D55" s="3">
        <v>4.1083090620296403E-10</v>
      </c>
      <c r="E55" s="3">
        <v>9.6634382298217496E-103</v>
      </c>
      <c r="F55" s="3">
        <v>9.6634382298217496E-103</v>
      </c>
      <c r="G55" s="3">
        <v>227.619377279166</v>
      </c>
      <c r="H55" s="3">
        <v>36651.515973139503</v>
      </c>
      <c r="I55" s="3">
        <v>29576.028318781799</v>
      </c>
      <c r="J55" s="3">
        <v>3.7208196258119801</v>
      </c>
      <c r="K55" s="3">
        <v>9.6634382298217496E-103</v>
      </c>
      <c r="L55" s="3">
        <v>798.72952080827895</v>
      </c>
      <c r="M55" s="3">
        <v>21956.054708183001</v>
      </c>
      <c r="N55" s="3">
        <v>2150.55063993866</v>
      </c>
      <c r="O55" s="3">
        <v>9.6634382298217496E-103</v>
      </c>
      <c r="P55" s="3">
        <v>9.6634382298217496E-103</v>
      </c>
      <c r="Q55" s="3">
        <v>2.5816043194810502E-10</v>
      </c>
      <c r="R55" s="3">
        <v>9.6634382298217496E-103</v>
      </c>
      <c r="S55" s="3">
        <v>9.6634382298217496E-103</v>
      </c>
      <c r="T55" s="9">
        <f t="shared" si="5"/>
        <v>91364.219357756898</v>
      </c>
    </row>
    <row r="56" spans="1:20">
      <c r="A56" s="1" t="s">
        <v>7</v>
      </c>
      <c r="B56" s="3">
        <v>5.0966343822982203E-101</v>
      </c>
      <c r="C56" s="3">
        <v>5.0966343822982203E-101</v>
      </c>
      <c r="D56" s="3">
        <v>2.16678046888429E-8</v>
      </c>
      <c r="E56" s="3">
        <v>5.0966343822982203E-101</v>
      </c>
      <c r="F56" s="3">
        <v>5.0966343822982203E-101</v>
      </c>
      <c r="G56" s="3">
        <v>12004.968798147</v>
      </c>
      <c r="H56" s="3">
        <v>1933052.93653748</v>
      </c>
      <c r="I56" s="3">
        <v>1559881.6822375399</v>
      </c>
      <c r="J56" s="3">
        <v>196.24130443262601</v>
      </c>
      <c r="K56" s="3">
        <v>5.0966343822982203E-101</v>
      </c>
      <c r="L56" s="3">
        <v>42126.127793162697</v>
      </c>
      <c r="M56" s="3">
        <v>1157993.46634216</v>
      </c>
      <c r="N56" s="3">
        <v>113423.09095079701</v>
      </c>
      <c r="O56" s="3">
        <v>5.0966343822982203E-101</v>
      </c>
      <c r="P56" s="3">
        <v>5.0966343822982203E-101</v>
      </c>
      <c r="Q56" s="3">
        <v>1.3615747338822101E-8</v>
      </c>
      <c r="R56" s="3">
        <v>5.0966343822982203E-101</v>
      </c>
      <c r="S56" s="3">
        <v>5.0966343822982203E-101</v>
      </c>
      <c r="T56" s="9">
        <f>SUM(B56:S56)</f>
        <v>4818678.5139637552</v>
      </c>
    </row>
    <row r="57" spans="1:20">
      <c r="T57" s="1"/>
    </row>
    <row r="58" spans="1:20" ht="16" thickBot="1">
      <c r="A58" s="2" t="s">
        <v>17</v>
      </c>
      <c r="B58" s="2">
        <v>0.1</v>
      </c>
      <c r="C58" s="2">
        <v>0.2</v>
      </c>
      <c r="D58" s="2">
        <v>0.3</v>
      </c>
      <c r="E58" s="2">
        <v>0.4</v>
      </c>
      <c r="F58" s="2">
        <v>0.5</v>
      </c>
      <c r="G58" s="2">
        <v>1.1000000000000001</v>
      </c>
      <c r="H58" s="2">
        <v>1.2</v>
      </c>
      <c r="I58" s="2">
        <v>1.3</v>
      </c>
      <c r="J58" s="2">
        <v>1.4</v>
      </c>
      <c r="K58" s="2">
        <v>1.5</v>
      </c>
      <c r="L58" s="2">
        <v>2.1</v>
      </c>
      <c r="M58" s="2">
        <v>2.2000000000000002</v>
      </c>
      <c r="N58" s="2">
        <v>2.2999999999999998</v>
      </c>
      <c r="O58" s="2">
        <v>2.4</v>
      </c>
      <c r="P58" s="2">
        <v>3.1</v>
      </c>
      <c r="Q58" s="2">
        <v>3.2</v>
      </c>
      <c r="R58" s="2">
        <v>3.3</v>
      </c>
      <c r="S58" s="2">
        <v>3.4</v>
      </c>
      <c r="T58" s="1"/>
    </row>
    <row r="59" spans="1:20" ht="16" thickTop="1">
      <c r="A59" t="s">
        <v>0</v>
      </c>
      <c r="B59" s="3">
        <v>0</v>
      </c>
      <c r="C59" s="3">
        <v>0</v>
      </c>
      <c r="D59" s="3">
        <v>1918.0079404999999</v>
      </c>
      <c r="E59" s="3">
        <v>0</v>
      </c>
      <c r="F59" s="3">
        <v>0</v>
      </c>
      <c r="G59" s="3">
        <v>5824.3708258999995</v>
      </c>
      <c r="H59" s="3">
        <v>327447.38614999998</v>
      </c>
      <c r="I59" s="3">
        <v>600370.09556000005</v>
      </c>
      <c r="J59" s="3">
        <v>10043.9620529</v>
      </c>
      <c r="K59" s="3">
        <v>0</v>
      </c>
      <c r="L59" s="3">
        <v>81426.745018000001</v>
      </c>
      <c r="M59" s="3">
        <v>4891980.9630000005</v>
      </c>
      <c r="N59" s="3">
        <v>479637.06133</v>
      </c>
      <c r="O59" s="3">
        <v>0</v>
      </c>
      <c r="P59" s="3">
        <v>2866.7853731999999</v>
      </c>
      <c r="Q59" s="3">
        <v>17226.0590266</v>
      </c>
      <c r="R59" s="3">
        <v>0</v>
      </c>
      <c r="S59" s="3">
        <v>0</v>
      </c>
      <c r="T59" s="9">
        <f>SUM(B59:S59)</f>
        <v>6418741.4362770999</v>
      </c>
    </row>
    <row r="60" spans="1:20">
      <c r="A60" t="s">
        <v>1</v>
      </c>
      <c r="B60" s="3">
        <v>5.0000000000000001E-101</v>
      </c>
      <c r="C60" s="3">
        <v>5.0000000000000001E-101</v>
      </c>
      <c r="D60" s="3">
        <v>90.814482179999999</v>
      </c>
      <c r="E60" s="3">
        <v>5.0000000000000001E-101</v>
      </c>
      <c r="F60" s="3">
        <v>5.0000000000000001E-101</v>
      </c>
      <c r="G60" s="3">
        <v>34235.698969999998</v>
      </c>
      <c r="H60" s="3">
        <v>103409.11990000001</v>
      </c>
      <c r="I60" s="3">
        <v>28426.524310000001</v>
      </c>
      <c r="J60" s="3">
        <v>4.2972323639999997E-2</v>
      </c>
      <c r="K60" s="3">
        <v>5.0000000000000001E-101</v>
      </c>
      <c r="L60" s="3">
        <v>478627.06790000002</v>
      </c>
      <c r="M60" s="3">
        <v>1544906.044</v>
      </c>
      <c r="N60" s="3">
        <v>22710.016169999999</v>
      </c>
      <c r="O60" s="3">
        <v>5.0000000000000001E-101</v>
      </c>
      <c r="P60" s="3">
        <v>16850.987679999998</v>
      </c>
      <c r="Q60" s="3">
        <v>5440.054427</v>
      </c>
      <c r="R60" s="3">
        <v>5.0000000000000001E-101</v>
      </c>
      <c r="S60" s="3">
        <v>5.0000000000000001E-101</v>
      </c>
      <c r="T60" s="9">
        <f t="shared" ref="T60:T66" si="6">SUM(B60:S60)</f>
        <v>2234696.3708115038</v>
      </c>
    </row>
    <row r="61" spans="1:20">
      <c r="A61" t="s">
        <v>2</v>
      </c>
      <c r="B61" s="3">
        <v>0</v>
      </c>
      <c r="C61" s="3">
        <v>0</v>
      </c>
      <c r="D61" s="3">
        <v>-3.00335529732688</v>
      </c>
      <c r="E61" s="3">
        <v>0</v>
      </c>
      <c r="F61" s="3">
        <v>0</v>
      </c>
      <c r="G61" s="3">
        <v>-1132.21994339651</v>
      </c>
      <c r="H61" s="3">
        <v>-3419.87665997469</v>
      </c>
      <c r="I61" s="3">
        <v>-940.102837167693</v>
      </c>
      <c r="J61" s="3">
        <v>-1.4211517009919199E-3</v>
      </c>
      <c r="K61" s="3">
        <v>0</v>
      </c>
      <c r="L61" s="3">
        <v>-15828.8315441674</v>
      </c>
      <c r="M61" s="3">
        <v>-51092.090593383997</v>
      </c>
      <c r="N61" s="3">
        <v>-751.05033605486994</v>
      </c>
      <c r="O61" s="3">
        <v>0</v>
      </c>
      <c r="P61" s="3">
        <v>-557.28449817416595</v>
      </c>
      <c r="Q61" s="3">
        <v>-179.90981051764501</v>
      </c>
      <c r="R61" s="3">
        <v>0</v>
      </c>
      <c r="S61" s="3">
        <v>0</v>
      </c>
      <c r="T61" s="9">
        <f t="shared" si="6"/>
        <v>-73904.370999285995</v>
      </c>
    </row>
    <row r="62" spans="1:20">
      <c r="A62" t="s">
        <v>12</v>
      </c>
      <c r="B62" s="3" t="s">
        <v>4</v>
      </c>
      <c r="C62" s="3">
        <v>0</v>
      </c>
      <c r="D62" s="3">
        <v>0</v>
      </c>
      <c r="E62" s="3">
        <v>0</v>
      </c>
      <c r="F62" s="3">
        <v>0</v>
      </c>
      <c r="G62" s="3">
        <v>0</v>
      </c>
      <c r="H62" s="3">
        <v>5073.4808577624399</v>
      </c>
      <c r="I62" s="3">
        <v>14427.7112163411</v>
      </c>
      <c r="J62" s="3">
        <v>158.54628158375999</v>
      </c>
      <c r="K62" s="3">
        <v>0</v>
      </c>
      <c r="L62" s="3">
        <v>0</v>
      </c>
      <c r="M62" s="3">
        <v>28855.422381709599</v>
      </c>
      <c r="N62" s="3">
        <v>2457.4673135756502</v>
      </c>
      <c r="O62" s="3">
        <v>0</v>
      </c>
      <c r="P62" s="3">
        <v>0</v>
      </c>
      <c r="Q62" s="3">
        <v>0</v>
      </c>
      <c r="R62" s="3">
        <v>0</v>
      </c>
      <c r="S62" s="3" t="s">
        <v>4</v>
      </c>
      <c r="T62" s="9">
        <f t="shared" si="6"/>
        <v>50972.628050972555</v>
      </c>
    </row>
    <row r="63" spans="1:20">
      <c r="A63" t="s">
        <v>13</v>
      </c>
      <c r="B63" s="3" t="s">
        <v>4</v>
      </c>
      <c r="C63" s="3" t="s">
        <v>4</v>
      </c>
      <c r="D63" s="3" t="s">
        <v>4</v>
      </c>
      <c r="E63" s="3" t="s">
        <v>4</v>
      </c>
      <c r="F63" s="3" t="s">
        <v>4</v>
      </c>
      <c r="G63" s="3" t="s">
        <v>4</v>
      </c>
      <c r="H63" s="3" t="s">
        <v>4</v>
      </c>
      <c r="I63" s="3" t="s">
        <v>4</v>
      </c>
      <c r="J63" s="3" t="s">
        <v>4</v>
      </c>
      <c r="K63" s="3" t="s">
        <v>4</v>
      </c>
      <c r="L63" s="3" t="s">
        <v>4</v>
      </c>
      <c r="M63" s="3" t="s">
        <v>4</v>
      </c>
      <c r="N63" s="3" t="s">
        <v>4</v>
      </c>
      <c r="O63" s="3" t="s">
        <v>4</v>
      </c>
      <c r="P63" s="3" t="s">
        <v>4</v>
      </c>
      <c r="Q63" s="3" t="s">
        <v>4</v>
      </c>
      <c r="R63" s="3" t="s">
        <v>4</v>
      </c>
      <c r="S63" s="3" t="s">
        <v>4</v>
      </c>
      <c r="T63" s="9">
        <f t="shared" si="6"/>
        <v>0</v>
      </c>
    </row>
    <row r="64" spans="1:20">
      <c r="A64" t="s">
        <v>14</v>
      </c>
      <c r="B64" s="3" t="s">
        <v>4</v>
      </c>
      <c r="C64" s="3" t="s">
        <v>4</v>
      </c>
      <c r="D64" s="3" t="s">
        <v>4</v>
      </c>
      <c r="E64" s="3" t="s">
        <v>4</v>
      </c>
      <c r="F64" s="3" t="s">
        <v>4</v>
      </c>
      <c r="G64" s="3" t="s">
        <v>4</v>
      </c>
      <c r="H64" s="3" t="s">
        <v>4</v>
      </c>
      <c r="I64" s="3" t="s">
        <v>4</v>
      </c>
      <c r="J64" s="3" t="s">
        <v>4</v>
      </c>
      <c r="K64" s="3" t="s">
        <v>4</v>
      </c>
      <c r="L64" s="3" t="s">
        <v>4</v>
      </c>
      <c r="M64" s="3" t="s">
        <v>4</v>
      </c>
      <c r="N64" s="3" t="s">
        <v>4</v>
      </c>
      <c r="O64" s="3" t="s">
        <v>4</v>
      </c>
      <c r="P64" s="3" t="s">
        <v>4</v>
      </c>
      <c r="Q64" s="3" t="s">
        <v>4</v>
      </c>
      <c r="R64" s="3" t="s">
        <v>4</v>
      </c>
      <c r="S64" s="3" t="s">
        <v>4</v>
      </c>
      <c r="T64" s="9">
        <f t="shared" si="6"/>
        <v>0</v>
      </c>
    </row>
    <row r="65" spans="1:22">
      <c r="A65" t="s">
        <v>6</v>
      </c>
      <c r="B65" s="3">
        <v>9.9362202598766904E-103</v>
      </c>
      <c r="C65" s="3">
        <v>9.9362202598766904E-103</v>
      </c>
      <c r="D65" s="3">
        <v>39.860520109949398</v>
      </c>
      <c r="E65" s="3">
        <v>9.9362202598766904E-103</v>
      </c>
      <c r="F65" s="3">
        <v>9.9362202598766904E-103</v>
      </c>
      <c r="G65" s="3">
        <v>773.59138075576595</v>
      </c>
      <c r="H65" s="3">
        <v>8595.0314400911393</v>
      </c>
      <c r="I65" s="3">
        <v>12763.7551226574</v>
      </c>
      <c r="J65" s="3">
        <v>202.74956575250999</v>
      </c>
      <c r="K65" s="3">
        <v>9.9362202598766904E-103</v>
      </c>
      <c r="L65" s="3">
        <v>10815.078571715399</v>
      </c>
      <c r="M65" s="3">
        <v>127474.757312587</v>
      </c>
      <c r="N65" s="3">
        <v>10016.7730877784</v>
      </c>
      <c r="O65" s="3">
        <v>9.9362202598766904E-103</v>
      </c>
      <c r="P65" s="3">
        <v>380.76566913916599</v>
      </c>
      <c r="Q65" s="3">
        <v>446.85574441221598</v>
      </c>
      <c r="R65" s="3">
        <v>9.9362202598766904E-103</v>
      </c>
      <c r="S65" s="3">
        <v>9.9362202598766904E-103</v>
      </c>
      <c r="T65" s="9">
        <f t="shared" si="6"/>
        <v>171509.21841499893</v>
      </c>
    </row>
    <row r="66" spans="1:22">
      <c r="A66" s="1" t="s">
        <v>7</v>
      </c>
      <c r="B66" s="3">
        <v>5.0993622025987697E-101</v>
      </c>
      <c r="C66" s="3">
        <v>5.0993622025987697E-101</v>
      </c>
      <c r="D66" s="3">
        <v>2045.6795874926199</v>
      </c>
      <c r="E66" s="3">
        <v>5.0993622025987697E-101</v>
      </c>
      <c r="F66" s="3">
        <v>5.0993622025987697E-101</v>
      </c>
      <c r="G66" s="3">
        <v>39701.441233259196</v>
      </c>
      <c r="H66" s="3">
        <v>441105.14168787899</v>
      </c>
      <c r="I66" s="3">
        <v>655047.98337183101</v>
      </c>
      <c r="J66" s="3">
        <v>10405.2994514082</v>
      </c>
      <c r="K66" s="3">
        <v>5.0993622025987697E-101</v>
      </c>
      <c r="L66" s="3">
        <v>555040.05994554795</v>
      </c>
      <c r="M66" s="3">
        <v>6542125.0961009096</v>
      </c>
      <c r="N66" s="3">
        <v>514070.267565299</v>
      </c>
      <c r="O66" s="3">
        <v>5.0993622025987697E-101</v>
      </c>
      <c r="P66" s="3">
        <v>19541.254224165001</v>
      </c>
      <c r="Q66" s="3">
        <v>22933.059387494599</v>
      </c>
      <c r="R66" s="3">
        <v>5.0993622025987697E-101</v>
      </c>
      <c r="S66" s="3">
        <v>5.0993622025987697E-101</v>
      </c>
      <c r="T66" s="9">
        <f t="shared" si="6"/>
        <v>8802015.2825552858</v>
      </c>
    </row>
    <row r="67" spans="1:22">
      <c r="T67" s="1"/>
    </row>
    <row r="68" spans="1:22" ht="16" thickBot="1">
      <c r="A68" s="2" t="s">
        <v>18</v>
      </c>
      <c r="B68" s="2">
        <v>0.1</v>
      </c>
      <c r="C68" s="2">
        <v>0.2</v>
      </c>
      <c r="D68" s="2">
        <v>0.3</v>
      </c>
      <c r="E68" s="2">
        <v>0.4</v>
      </c>
      <c r="F68" s="2">
        <v>0.5</v>
      </c>
      <c r="G68" s="2">
        <v>1.1000000000000001</v>
      </c>
      <c r="H68" s="2">
        <v>1.2</v>
      </c>
      <c r="I68" s="2">
        <v>1.3</v>
      </c>
      <c r="J68" s="2">
        <v>1.4</v>
      </c>
      <c r="K68" s="2">
        <v>1.5</v>
      </c>
      <c r="L68" s="2">
        <v>2.1</v>
      </c>
      <c r="M68" s="2">
        <v>2.2000000000000002</v>
      </c>
      <c r="N68" s="2">
        <v>2.2999999999999998</v>
      </c>
      <c r="O68" s="2">
        <v>2.4</v>
      </c>
      <c r="P68" s="2">
        <v>3.1</v>
      </c>
      <c r="Q68" s="2">
        <v>3.2</v>
      </c>
      <c r="R68" s="2">
        <v>3.3</v>
      </c>
      <c r="S68" s="2">
        <v>3.4</v>
      </c>
      <c r="T68" s="1"/>
    </row>
    <row r="69" spans="1:22" ht="16" thickTop="1">
      <c r="A69" t="s">
        <v>0</v>
      </c>
      <c r="B69" s="3">
        <v>0</v>
      </c>
      <c r="C69" s="3">
        <v>0</v>
      </c>
      <c r="D69" s="3">
        <v>1.7064891437199999E-8</v>
      </c>
      <c r="E69" s="3">
        <v>0</v>
      </c>
      <c r="F69" s="3">
        <v>0</v>
      </c>
      <c r="G69" s="3">
        <v>13476.339696200001</v>
      </c>
      <c r="H69" s="3">
        <v>2269366.91273</v>
      </c>
      <c r="I69" s="3">
        <v>1705636.1753400001</v>
      </c>
      <c r="J69" s="3">
        <v>332.86510437099997</v>
      </c>
      <c r="K69" s="3">
        <v>0</v>
      </c>
      <c r="L69" s="3">
        <v>5462.2334871100002</v>
      </c>
      <c r="M69" s="3">
        <v>712288.32009000005</v>
      </c>
      <c r="N69" s="3">
        <v>547978.91882999998</v>
      </c>
      <c r="O69" s="3">
        <v>0</v>
      </c>
      <c r="P69" s="3">
        <v>0</v>
      </c>
      <c r="Q69" s="3">
        <v>9.5147859273E-9</v>
      </c>
      <c r="R69" s="3">
        <v>0</v>
      </c>
      <c r="S69" s="3">
        <v>0</v>
      </c>
      <c r="T69" s="9">
        <f>SUM(B69:S69)</f>
        <v>5254541.7652777079</v>
      </c>
    </row>
    <row r="70" spans="1:22">
      <c r="A70" t="s">
        <v>1</v>
      </c>
      <c r="B70" s="3">
        <v>5.0000000000000001E-101</v>
      </c>
      <c r="C70" s="3">
        <v>5.0000000000000001E-101</v>
      </c>
      <c r="D70" s="3">
        <v>1.380599568E-9</v>
      </c>
      <c r="E70" s="3">
        <v>5.0000000000000001E-101</v>
      </c>
      <c r="F70" s="3">
        <v>5.0000000000000001E-101</v>
      </c>
      <c r="G70" s="3">
        <v>88716.631630000003</v>
      </c>
      <c r="H70" s="3">
        <v>873079.50780000002</v>
      </c>
      <c r="I70" s="3">
        <v>137990.9492</v>
      </c>
      <c r="J70" s="3">
        <v>8.9947850169999999</v>
      </c>
      <c r="K70" s="3">
        <v>5.0000000000000001E-101</v>
      </c>
      <c r="L70" s="3">
        <v>35958.648050000003</v>
      </c>
      <c r="M70" s="3">
        <v>274034.28350000002</v>
      </c>
      <c r="N70" s="3">
        <v>44333.095309999997</v>
      </c>
      <c r="O70" s="3">
        <v>5.0000000000000001E-101</v>
      </c>
      <c r="P70" s="3">
        <v>5.0000000000000001E-101</v>
      </c>
      <c r="Q70" s="3">
        <v>3.6605647889999999E-9</v>
      </c>
      <c r="R70" s="3">
        <v>5.0000000000000001E-101</v>
      </c>
      <c r="S70" s="3">
        <v>5.0000000000000001E-101</v>
      </c>
      <c r="T70" s="9">
        <f t="shared" ref="T70:T76" si="7">SUM(B70:S70)</f>
        <v>1454122.110275022</v>
      </c>
    </row>
    <row r="71" spans="1:22">
      <c r="A71" t="s">
        <v>2</v>
      </c>
      <c r="B71" s="3">
        <v>0</v>
      </c>
      <c r="C71" s="3">
        <v>0</v>
      </c>
      <c r="D71" s="3">
        <v>1.04928044839492E-10</v>
      </c>
      <c r="E71" s="3">
        <v>0</v>
      </c>
      <c r="F71" s="3">
        <v>0</v>
      </c>
      <c r="G71" s="3">
        <v>6742.6232173519302</v>
      </c>
      <c r="H71" s="3">
        <v>66355.609455989601</v>
      </c>
      <c r="I71" s="3">
        <v>10487.5597799844</v>
      </c>
      <c r="J71" s="3">
        <v>0.68361980370559605</v>
      </c>
      <c r="K71" s="3">
        <v>0</v>
      </c>
      <c r="L71" s="3">
        <v>2732.9217842306598</v>
      </c>
      <c r="M71" s="3">
        <v>20827.097335379502</v>
      </c>
      <c r="N71" s="3">
        <v>3369.3948056075801</v>
      </c>
      <c r="O71" s="3">
        <v>0</v>
      </c>
      <c r="P71" s="3">
        <v>0</v>
      </c>
      <c r="Q71" s="3">
        <v>2.7820949332022901E-10</v>
      </c>
      <c r="R71" s="3">
        <v>0</v>
      </c>
      <c r="S71" s="3">
        <v>0</v>
      </c>
      <c r="T71" s="9">
        <f t="shared" si="7"/>
        <v>110515.88999834775</v>
      </c>
    </row>
    <row r="72" spans="1:22">
      <c r="A72" t="s">
        <v>12</v>
      </c>
      <c r="B72" s="3" t="s">
        <v>4</v>
      </c>
      <c r="C72" s="3">
        <v>0</v>
      </c>
      <c r="D72" s="3">
        <v>0</v>
      </c>
      <c r="E72" s="3">
        <v>0</v>
      </c>
      <c r="F72" s="3">
        <v>0</v>
      </c>
      <c r="G72" s="3">
        <v>0</v>
      </c>
      <c r="H72" s="3">
        <v>40.265721096670397</v>
      </c>
      <c r="I72" s="3">
        <v>114.505644583571</v>
      </c>
      <c r="J72" s="3">
        <v>1.25830382219701</v>
      </c>
      <c r="K72" s="3">
        <v>0</v>
      </c>
      <c r="L72" s="3">
        <v>0</v>
      </c>
      <c r="M72" s="3">
        <v>229.01128876259699</v>
      </c>
      <c r="N72" s="3">
        <v>19.503708839508999</v>
      </c>
      <c r="O72" s="3">
        <v>0</v>
      </c>
      <c r="P72" s="3">
        <v>0</v>
      </c>
      <c r="Q72" s="3">
        <v>0</v>
      </c>
      <c r="R72" s="3">
        <v>0</v>
      </c>
      <c r="S72" s="3" t="s">
        <v>4</v>
      </c>
      <c r="T72" s="9">
        <f t="shared" si="7"/>
        <v>404.54466710454437</v>
      </c>
    </row>
    <row r="73" spans="1:22">
      <c r="A73" t="s">
        <v>13</v>
      </c>
      <c r="B73" s="3" t="s">
        <v>4</v>
      </c>
      <c r="C73" s="3" t="s">
        <v>4</v>
      </c>
      <c r="D73" s="3" t="s">
        <v>4</v>
      </c>
      <c r="E73" s="3" t="s">
        <v>4</v>
      </c>
      <c r="F73" s="3" t="s">
        <v>4</v>
      </c>
      <c r="G73" s="3" t="s">
        <v>4</v>
      </c>
      <c r="H73" s="3" t="s">
        <v>4</v>
      </c>
      <c r="I73" s="3" t="s">
        <v>4</v>
      </c>
      <c r="J73" s="3" t="s">
        <v>4</v>
      </c>
      <c r="K73" s="3" t="s">
        <v>4</v>
      </c>
      <c r="L73" s="3" t="s">
        <v>4</v>
      </c>
      <c r="M73" s="3" t="s">
        <v>4</v>
      </c>
      <c r="N73" s="3" t="s">
        <v>4</v>
      </c>
      <c r="O73" s="3" t="s">
        <v>4</v>
      </c>
      <c r="P73" s="3" t="s">
        <v>4</v>
      </c>
      <c r="Q73" s="3" t="s">
        <v>4</v>
      </c>
      <c r="R73" s="3" t="s">
        <v>4</v>
      </c>
      <c r="S73" s="3" t="s">
        <v>4</v>
      </c>
      <c r="T73" s="9">
        <f t="shared" si="7"/>
        <v>0</v>
      </c>
    </row>
    <row r="74" spans="1:22">
      <c r="A74" t="s">
        <v>14</v>
      </c>
      <c r="B74" s="3" t="s">
        <v>4</v>
      </c>
      <c r="C74" s="3" t="s">
        <v>4</v>
      </c>
      <c r="D74" s="3" t="s">
        <v>4</v>
      </c>
      <c r="E74" s="3" t="s">
        <v>4</v>
      </c>
      <c r="F74" s="3" t="s">
        <v>4</v>
      </c>
      <c r="G74" s="3" t="s">
        <v>4</v>
      </c>
      <c r="H74" s="3" t="s">
        <v>4</v>
      </c>
      <c r="I74" s="3" t="s">
        <v>4</v>
      </c>
      <c r="J74" s="3" t="s">
        <v>4</v>
      </c>
      <c r="K74" s="3" t="s">
        <v>4</v>
      </c>
      <c r="L74" s="3" t="s">
        <v>4</v>
      </c>
      <c r="M74" s="3" t="s">
        <v>4</v>
      </c>
      <c r="N74" s="3" t="s">
        <v>4</v>
      </c>
      <c r="O74" s="3" t="s">
        <v>4</v>
      </c>
      <c r="P74" s="3" t="s">
        <v>4</v>
      </c>
      <c r="Q74" s="3" t="s">
        <v>4</v>
      </c>
      <c r="R74" s="3" t="s">
        <v>4</v>
      </c>
      <c r="S74" s="3" t="s">
        <v>4</v>
      </c>
      <c r="T74" s="9">
        <f t="shared" si="7"/>
        <v>0</v>
      </c>
    </row>
    <row r="75" spans="1:22">
      <c r="A75" t="s">
        <v>6</v>
      </c>
      <c r="B75" s="3">
        <v>9.7487049283170491E-103</v>
      </c>
      <c r="C75" s="3">
        <v>9.7487049283170491E-103</v>
      </c>
      <c r="D75" s="3">
        <v>3.6168512323093298E-10</v>
      </c>
      <c r="E75" s="3">
        <v>9.7487049283170491E-103</v>
      </c>
      <c r="F75" s="3">
        <v>9.7487049283170491E-103</v>
      </c>
      <c r="G75" s="3">
        <v>2123.9619347917501</v>
      </c>
      <c r="H75" s="3">
        <v>62564.113404703698</v>
      </c>
      <c r="I75" s="3">
        <v>36152.6664848738</v>
      </c>
      <c r="J75" s="3">
        <v>6.7032448577859398</v>
      </c>
      <c r="K75" s="3">
        <v>9.7487049283170491E-103</v>
      </c>
      <c r="L75" s="3">
        <v>860.88480008539102</v>
      </c>
      <c r="M75" s="3">
        <v>19641.275632887398</v>
      </c>
      <c r="N75" s="3">
        <v>11614.6248459947</v>
      </c>
      <c r="O75" s="3">
        <v>9.7487049283170491E-103</v>
      </c>
      <c r="P75" s="3">
        <v>9.7487049283170491E-103</v>
      </c>
      <c r="Q75" s="3">
        <v>2.6230957743786997E-10</v>
      </c>
      <c r="R75" s="3">
        <v>9.7487049283170491E-103</v>
      </c>
      <c r="S75" s="3">
        <v>9.7487049283170491E-103</v>
      </c>
      <c r="T75" s="9">
        <f t="shared" si="7"/>
        <v>132964.23034819515</v>
      </c>
    </row>
    <row r="76" spans="1:22">
      <c r="A76" s="1" t="s">
        <v>7</v>
      </c>
      <c r="B76" s="3">
        <v>5.09748704928317E-101</v>
      </c>
      <c r="C76" s="3">
        <v>5.09748704928317E-101</v>
      </c>
      <c r="D76" s="3">
        <v>1.8912104173270401E-8</v>
      </c>
      <c r="E76" s="3">
        <v>5.09748704928317E-101</v>
      </c>
      <c r="F76" s="3">
        <v>5.09748704928317E-101</v>
      </c>
      <c r="G76" s="3">
        <v>111059.55647834401</v>
      </c>
      <c r="H76" s="3">
        <v>3271406.4091117899</v>
      </c>
      <c r="I76" s="3">
        <v>1890381.8564494399</v>
      </c>
      <c r="J76" s="3">
        <v>350.50505787168902</v>
      </c>
      <c r="K76" s="3">
        <v>5.09748704928317E-101</v>
      </c>
      <c r="L76" s="3">
        <v>45014.688121426101</v>
      </c>
      <c r="M76" s="3">
        <v>1027019.98784703</v>
      </c>
      <c r="N76" s="3">
        <v>607315.53750044201</v>
      </c>
      <c r="O76" s="3">
        <v>5.09748704928317E-101</v>
      </c>
      <c r="P76" s="3">
        <v>5.09748704928317E-101</v>
      </c>
      <c r="Q76" s="3">
        <v>1.3715869787058099E-8</v>
      </c>
      <c r="R76" s="3">
        <v>5.09748704928317E-101</v>
      </c>
      <c r="S76" s="3">
        <v>5.09748704928317E-101</v>
      </c>
      <c r="T76" s="9">
        <f t="shared" si="7"/>
        <v>6952548.5405663764</v>
      </c>
    </row>
    <row r="78" spans="1:22">
      <c r="T78" s="1" t="s">
        <v>24</v>
      </c>
      <c r="U78" s="1" t="s">
        <v>32</v>
      </c>
      <c r="V78" s="1" t="s">
        <v>25</v>
      </c>
    </row>
    <row r="79" spans="1:22">
      <c r="S79" s="4" t="s">
        <v>0</v>
      </c>
      <c r="T79" s="5">
        <f>SUM(T2+T11+T20+T29+T39+T49+T59+T69)</f>
        <v>33537933.68545346</v>
      </c>
      <c r="U79" s="11">
        <v>33537938.658466771</v>
      </c>
      <c r="V79" s="5">
        <f>T79-U79</f>
        <v>-4.973013311624527</v>
      </c>
    </row>
    <row r="80" spans="1:22">
      <c r="S80" s="1" t="s">
        <v>21</v>
      </c>
      <c r="T80" s="5">
        <f>SUM(T3+T12+T21+T30+T40+T50+T60+T70)</f>
        <v>22320296.50273912</v>
      </c>
      <c r="U80" s="11">
        <v>22147976</v>
      </c>
      <c r="V80" s="8">
        <f>T80-U80</f>
        <v>172320.50273912027</v>
      </c>
    </row>
    <row r="81" spans="14:22">
      <c r="S81" s="4" t="s">
        <v>26</v>
      </c>
      <c r="T81" s="8">
        <f>SUM(T4,T13,T22,T31,T41,T51,T61,T71)</f>
        <v>-172320.50138447108</v>
      </c>
    </row>
    <row r="82" spans="14:22">
      <c r="N82" t="s">
        <v>30</v>
      </c>
      <c r="O82" s="5">
        <f>SUM(T76,T66,T56,T46,T36,T26,T17,T8)</f>
        <v>58591904.43220932</v>
      </c>
      <c r="P82" s="5">
        <f>SUM(T79:T81,T83,T86)</f>
        <v>58591904.432209335</v>
      </c>
      <c r="S82" s="4" t="s">
        <v>22</v>
      </c>
      <c r="T82" s="6">
        <f>SUM(T79:T81)</f>
        <v>55685909.686808102</v>
      </c>
      <c r="U82" s="13">
        <f>SUM(U79:U80)</f>
        <v>55685914.658466771</v>
      </c>
      <c r="V82" s="5">
        <f>T82-U82</f>
        <v>-4.9716586694121361</v>
      </c>
    </row>
    <row r="83" spans="14:22">
      <c r="N83" t="s">
        <v>29</v>
      </c>
      <c r="O83" s="5">
        <f>O82+T87+T84</f>
        <v>59176082.696683973</v>
      </c>
      <c r="R83" s="5">
        <f>T79+T83</f>
        <v>35336830.695329346</v>
      </c>
      <c r="S83" s="1" t="s">
        <v>23</v>
      </c>
      <c r="T83" s="6">
        <f>SUM(T72:T74,T62:T64,T52:T54,T42:T44,T32:T34,T23:T24,T14:T15,T5:T6)</f>
        <v>1798897.0098758852</v>
      </c>
      <c r="U83" s="11">
        <v>1803347</v>
      </c>
      <c r="V83" s="5">
        <f>T83-U83</f>
        <v>-4449.9901241147891</v>
      </c>
    </row>
    <row r="84" spans="14:22">
      <c r="S84" s="1" t="s">
        <v>20</v>
      </c>
      <c r="T84" s="3">
        <v>572824.99999999988</v>
      </c>
    </row>
    <row r="85" spans="14:22">
      <c r="S85" s="1" t="s">
        <v>31</v>
      </c>
      <c r="T85" s="6">
        <f>T82+T84+T83</f>
        <v>58057631.696683988</v>
      </c>
      <c r="U85" s="7">
        <v>58062086.658466771</v>
      </c>
      <c r="V85" s="5">
        <f>T85-U85</f>
        <v>-4454.9617827832699</v>
      </c>
    </row>
    <row r="86" spans="14:22">
      <c r="S86" s="4" t="s">
        <v>19</v>
      </c>
      <c r="T86" s="5">
        <f>SUM(T7,T16,T25,T35,T45,T55,T65,T75)</f>
        <v>1107097.735525345</v>
      </c>
    </row>
    <row r="87" spans="14:22">
      <c r="S87" s="1" t="s">
        <v>27</v>
      </c>
      <c r="T87" s="11">
        <v>11353.2644746558</v>
      </c>
    </row>
    <row r="88" spans="14:22">
      <c r="S88" s="1" t="s">
        <v>28</v>
      </c>
      <c r="T88" s="3">
        <f>T86+T87</f>
        <v>1118451.0000000007</v>
      </c>
      <c r="U88" s="11">
        <v>1118451</v>
      </c>
      <c r="V88" s="5">
        <f>T88-U88</f>
        <v>0</v>
      </c>
    </row>
    <row r="89" spans="14:22">
      <c r="S89" s="1"/>
    </row>
    <row r="90" spans="14:22">
      <c r="S90" s="1" t="s">
        <v>29</v>
      </c>
      <c r="T90" s="5">
        <f>T85+T88</f>
        <v>59176082.696683988</v>
      </c>
      <c r="U90" s="12">
        <f>U85+U88</f>
        <v>59180537.658466771</v>
      </c>
      <c r="V90" s="5">
        <f>T90-U90</f>
        <v>-4454.9617827832699</v>
      </c>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Run Summary for 2015</vt:lpstr>
    </vt:vector>
  </TitlesOfParts>
  <Company>University of Washington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Curry Cunningham</dc:creator>
  <cp:lastModifiedBy>Curry Cunningham</cp:lastModifiedBy>
  <dcterms:created xsi:type="dcterms:W3CDTF">2013-11-06T00:07:40Z</dcterms:created>
  <dcterms:modified xsi:type="dcterms:W3CDTF">2015-10-16T23:10:56Z</dcterms:modified>
</cp:coreProperties>
</file>