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823"/>
  <workbookPr showInkAnnotation="0" autoCompressPictures="0"/>
  <bookViews>
    <workbookView xWindow="0" yWindow="0" windowWidth="25600" windowHeight="16060" tabRatio="500"/>
  </bookViews>
  <sheets>
    <sheet name="Run Summary for 2016" sheetId="2" r:id="rId1"/>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T11" i="2" l="1"/>
  <c r="T12" i="2"/>
  <c r="T13" i="2"/>
  <c r="T14" i="2"/>
  <c r="T15" i="2"/>
  <c r="T16" i="2"/>
  <c r="T17" i="2"/>
  <c r="U90" i="2"/>
  <c r="U82" i="2"/>
  <c r="T2" i="2"/>
  <c r="T20" i="2"/>
  <c r="T29" i="2"/>
  <c r="T39" i="2"/>
  <c r="T49" i="2"/>
  <c r="T59" i="2"/>
  <c r="T69" i="2"/>
  <c r="T79" i="2"/>
  <c r="T5" i="2"/>
  <c r="T6" i="2"/>
  <c r="T23" i="2"/>
  <c r="T24" i="2"/>
  <c r="T32" i="2"/>
  <c r="T33" i="2"/>
  <c r="T34" i="2"/>
  <c r="T42" i="2"/>
  <c r="T43" i="2"/>
  <c r="T44" i="2"/>
  <c r="T52" i="2"/>
  <c r="T53" i="2"/>
  <c r="T54" i="2"/>
  <c r="T62" i="2"/>
  <c r="T63" i="2"/>
  <c r="T64" i="2"/>
  <c r="T72" i="2"/>
  <c r="T73" i="2"/>
  <c r="T74" i="2"/>
  <c r="T83" i="2"/>
  <c r="R83" i="2"/>
  <c r="T3" i="2"/>
  <c r="T21" i="2"/>
  <c r="T30" i="2"/>
  <c r="T40" i="2"/>
  <c r="T50" i="2"/>
  <c r="T60" i="2"/>
  <c r="T70" i="2"/>
  <c r="T80" i="2"/>
  <c r="T4" i="2"/>
  <c r="T22" i="2"/>
  <c r="T31" i="2"/>
  <c r="T41" i="2"/>
  <c r="T51" i="2"/>
  <c r="T61" i="2"/>
  <c r="T71" i="2"/>
  <c r="T81" i="2"/>
  <c r="T7" i="2"/>
  <c r="T25" i="2"/>
  <c r="T35" i="2"/>
  <c r="T45" i="2"/>
  <c r="T55" i="2"/>
  <c r="T65" i="2"/>
  <c r="T75" i="2"/>
  <c r="T86" i="2"/>
  <c r="P82" i="2"/>
  <c r="T8" i="2"/>
  <c r="T26" i="2"/>
  <c r="T36" i="2"/>
  <c r="T46" i="2"/>
  <c r="T56" i="2"/>
  <c r="T66" i="2"/>
  <c r="T76" i="2"/>
  <c r="O82" i="2"/>
  <c r="O83" i="2"/>
  <c r="T82" i="2"/>
  <c r="T85" i="2"/>
  <c r="T88" i="2"/>
  <c r="T90" i="2"/>
  <c r="V90" i="2"/>
  <c r="V88" i="2"/>
  <c r="V85" i="2"/>
  <c r="V83" i="2"/>
  <c r="V82" i="2"/>
  <c r="V80" i="2"/>
  <c r="V79" i="2"/>
</calcChain>
</file>

<file path=xl/comments1.xml><?xml version="1.0" encoding="utf-8"?>
<comments xmlns="http://schemas.openxmlformats.org/spreadsheetml/2006/main">
  <authors>
    <author>Curry Cunningham</author>
  </authors>
  <commentList>
    <comment ref="V90" authorId="0">
      <text>
        <r>
          <rPr>
            <b/>
            <sz val="9"/>
            <color indexed="81"/>
            <rFont val="Calibri"/>
            <family val="2"/>
          </rPr>
          <t>Curry Cunningham:</t>
        </r>
        <r>
          <rPr>
            <sz val="9"/>
            <color indexed="81"/>
            <rFont val="Calibri"/>
            <family val="2"/>
          </rPr>
          <t xml:space="preserve">
Note this residual difference is due to Kvichak Set catches allocated to the West Side rivers based average genetic composition of catch from this subdistrict. These are not currently allocated to West Side brood/return tables, as East and West side brood/return tables are created separately.
</t>
        </r>
      </text>
    </comment>
  </commentList>
</comments>
</file>

<file path=xl/sharedStrings.xml><?xml version="1.0" encoding="utf-8"?>
<sst xmlns="http://schemas.openxmlformats.org/spreadsheetml/2006/main" count="350" uniqueCount="33">
  <si>
    <t>Catch</t>
  </si>
  <si>
    <t>Escapement</t>
  </si>
  <si>
    <t>Reallocated Esc Obs Error</t>
  </si>
  <si>
    <t>Igushik Set</t>
  </si>
  <si>
    <t>NA</t>
  </si>
  <si>
    <t>WRSHA</t>
  </si>
  <si>
    <t>Offshore Catch</t>
  </si>
  <si>
    <t>Total</t>
  </si>
  <si>
    <t>Igushik</t>
  </si>
  <si>
    <t>Wood</t>
  </si>
  <si>
    <t>Nushagak</t>
  </si>
  <si>
    <t>Kvichak</t>
  </si>
  <si>
    <t>Kvichak Set</t>
  </si>
  <si>
    <t>ARSHA</t>
  </si>
  <si>
    <t>NRSHA</t>
  </si>
  <si>
    <t>Alagnak</t>
  </si>
  <si>
    <t>Naknek</t>
  </si>
  <si>
    <t>Egegik</t>
  </si>
  <si>
    <t>Ugashik</t>
  </si>
  <si>
    <t>Offshore</t>
  </si>
  <si>
    <t>Togiak</t>
  </si>
  <si>
    <t>Esc</t>
  </si>
  <si>
    <t>Subtotal</t>
  </si>
  <si>
    <t>Subdistrict Catch</t>
  </si>
  <si>
    <t>Model</t>
  </si>
  <si>
    <t>Diff</t>
  </si>
  <si>
    <t>Realloc OE</t>
  </si>
  <si>
    <t>Togiak Contrib Offshore</t>
  </si>
  <si>
    <t>Total Offshore</t>
  </si>
  <si>
    <t>Grand Total</t>
  </si>
  <si>
    <t>Totals Column</t>
  </si>
  <si>
    <t>ADFG Sheet Total</t>
  </si>
  <si>
    <t>ADFG Data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</si>
</sst>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_(* \(#,##0.00\);_(* &quot;-&quot;??_);_(@_)"/>
    <numFmt numFmtId="165" formatCode="_(* #,##0_);_(* \(#,##0\);_(* &quot;-&quot;??_);_(@_)"/>
  </numFmts>
  <fonts count="8" x14ac:knownFonts="1">
    <font>
      <sz val="12"/>
      <color theme="1"/>
      <name val="Calibri"/>
      <family val="2"/>
      <scheme val="minor"/>
    </font>
    <font>
      <sz val="12"/>
      <color theme="1"/>
      <name val="Calibri"/>
      <family val="2"/>
      <scheme val="minor"/>
    </font>
    <font>
      <sz val="12"/>
      <color rgb="FFFF0000"/>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9"/>
      <color indexed="81"/>
      <name val="Calibri"/>
      <family val="2"/>
    </font>
    <font>
      <b/>
      <sz val="9"/>
      <color indexed="81"/>
      <name val="Calibri"/>
      <family val="2"/>
    </font>
  </fonts>
  <fills count="3">
    <fill>
      <patternFill patternType="none"/>
    </fill>
    <fill>
      <patternFill patternType="gray125"/>
    </fill>
    <fill>
      <patternFill patternType="solid">
        <fgColor rgb="FF008000"/>
        <bgColor indexed="64"/>
      </patternFill>
    </fill>
  </fills>
  <borders count="2">
    <border>
      <left/>
      <right/>
      <top/>
      <bottom/>
      <diagonal/>
    </border>
    <border>
      <left/>
      <right/>
      <top style="thin">
        <color auto="1"/>
      </top>
      <bottom style="double">
        <color auto="1"/>
      </bottom>
      <diagonal/>
    </border>
  </borders>
  <cellStyleXfs count="64">
    <xf numFmtId="0" fontId="0" fillId="0" borderId="0"/>
    <xf numFmtId="164" fontId="1"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4">
    <xf numFmtId="0" fontId="0" fillId="0" borderId="0" xfId="0"/>
    <xf numFmtId="0" fontId="3" fillId="0" borderId="0" xfId="0" applyFont="1"/>
    <xf numFmtId="0" fontId="3" fillId="0" borderId="1" xfId="0" applyFont="1" applyBorder="1"/>
    <xf numFmtId="165" fontId="0" fillId="0" borderId="0" xfId="1" applyNumberFormat="1" applyFont="1"/>
    <xf numFmtId="165" fontId="3" fillId="0" borderId="0" xfId="1" applyNumberFormat="1" applyFont="1"/>
    <xf numFmtId="165" fontId="0" fillId="0" borderId="0" xfId="0" applyNumberFormat="1"/>
    <xf numFmtId="165" fontId="0" fillId="2" borderId="0" xfId="0" applyNumberFormat="1" applyFill="1"/>
    <xf numFmtId="165" fontId="0" fillId="2" borderId="0" xfId="1" applyNumberFormat="1" applyFont="1" applyFill="1"/>
    <xf numFmtId="165" fontId="2" fillId="2" borderId="0" xfId="0" applyNumberFormat="1" applyFont="1" applyFill="1"/>
    <xf numFmtId="165" fontId="3" fillId="0" borderId="0" xfId="0" applyNumberFormat="1" applyFont="1"/>
    <xf numFmtId="0" fontId="3" fillId="0" borderId="1" xfId="0" applyFont="1" applyBorder="1" applyAlignment="1">
      <alignment horizontal="right"/>
    </xf>
    <xf numFmtId="165" fontId="2" fillId="0" borderId="0" xfId="1" applyNumberFormat="1" applyFont="1"/>
    <xf numFmtId="165" fontId="2" fillId="0" borderId="0" xfId="0" applyNumberFormat="1" applyFont="1"/>
    <xf numFmtId="164" fontId="0" fillId="2" borderId="0" xfId="1" applyFont="1" applyFill="1"/>
  </cellXfs>
  <cellStyles count="64">
    <cellStyle name="Comma" xfId="1" builtinId="3"/>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90"/>
  <sheetViews>
    <sheetView tabSelected="1" topLeftCell="A43" workbookViewId="0">
      <pane xSplit="1" topLeftCell="B1" activePane="topRight" state="frozen"/>
      <selection pane="topRight" activeCell="L64" sqref="L64"/>
    </sheetView>
  </sheetViews>
  <sheetFormatPr baseColWidth="10" defaultRowHeight="15" x14ac:dyDescent="0"/>
  <cols>
    <col min="1" max="1" width="22" bestFit="1" customWidth="1"/>
    <col min="2" max="7" width="11.33203125" bestFit="1" customWidth="1"/>
    <col min="8" max="9" width="13.33203125" bestFit="1" customWidth="1"/>
    <col min="10" max="12" width="11.33203125" bestFit="1" customWidth="1"/>
    <col min="13" max="14" width="13.1640625" bestFit="1" customWidth="1"/>
    <col min="15" max="16" width="11.5" bestFit="1" customWidth="1"/>
    <col min="17" max="17" width="11.33203125" bestFit="1" customWidth="1"/>
    <col min="18" max="18" width="11.5" bestFit="1" customWidth="1"/>
    <col min="19" max="19" width="21" bestFit="1" customWidth="1"/>
    <col min="20" max="20" width="13.1640625" bestFit="1" customWidth="1"/>
    <col min="21" max="21" width="14.1640625" bestFit="1" customWidth="1"/>
    <col min="22" max="22" width="16.33203125" customWidth="1"/>
  </cols>
  <sheetData>
    <row r="1" spans="1:20" ht="16" thickBot="1">
      <c r="A1" s="2" t="s">
        <v>8</v>
      </c>
      <c r="B1" s="2">
        <v>0.1</v>
      </c>
      <c r="C1" s="2">
        <v>0.2</v>
      </c>
      <c r="D1" s="2">
        <v>0.3</v>
      </c>
      <c r="E1" s="2">
        <v>0.4</v>
      </c>
      <c r="F1" s="2">
        <v>0.5</v>
      </c>
      <c r="G1" s="2">
        <v>1.1000000000000001</v>
      </c>
      <c r="H1" s="2">
        <v>1.2</v>
      </c>
      <c r="I1" s="2">
        <v>1.3</v>
      </c>
      <c r="J1" s="2">
        <v>1.4</v>
      </c>
      <c r="K1" s="2">
        <v>1.5</v>
      </c>
      <c r="L1" s="2">
        <v>2.1</v>
      </c>
      <c r="M1" s="2">
        <v>2.2000000000000002</v>
      </c>
      <c r="N1" s="2">
        <v>2.2999999999999998</v>
      </c>
      <c r="O1" s="2">
        <v>2.4</v>
      </c>
      <c r="P1" s="2">
        <v>3.1</v>
      </c>
      <c r="Q1" s="2">
        <v>3.2</v>
      </c>
      <c r="R1" s="2">
        <v>3.3</v>
      </c>
      <c r="S1" s="2">
        <v>3.4</v>
      </c>
      <c r="T1" s="10" t="s">
        <v>7</v>
      </c>
    </row>
    <row r="2" spans="1:20" ht="16" thickTop="1">
      <c r="A2" t="s">
        <v>0</v>
      </c>
      <c r="B2" s="3">
        <v>0</v>
      </c>
      <c r="C2" s="3">
        <v>0</v>
      </c>
      <c r="D2" s="3">
        <v>1.009152477E-9</v>
      </c>
      <c r="E2" s="3">
        <v>8.9301962099999999E-10</v>
      </c>
      <c r="F2" s="3">
        <v>0</v>
      </c>
      <c r="G2" s="3">
        <v>8.8312940369999995E-12</v>
      </c>
      <c r="H2" s="3">
        <v>124788.64810000001</v>
      </c>
      <c r="I2" s="3">
        <v>460292.38669999997</v>
      </c>
      <c r="J2" s="3">
        <v>5.9534641400000003E-10</v>
      </c>
      <c r="K2" s="3">
        <v>0</v>
      </c>
      <c r="L2" s="3">
        <v>0</v>
      </c>
      <c r="M2" s="3">
        <v>3309.0870009999999</v>
      </c>
      <c r="N2" s="3">
        <v>1252.118121</v>
      </c>
      <c r="O2" s="3">
        <v>5.9534641400000003E-10</v>
      </c>
      <c r="P2" s="3">
        <v>0</v>
      </c>
      <c r="Q2" s="3">
        <v>0</v>
      </c>
      <c r="R2" s="3">
        <v>0</v>
      </c>
      <c r="S2" s="3">
        <v>0</v>
      </c>
      <c r="T2" s="9">
        <f>SUM(B2:S2)</f>
        <v>589642.23992200301</v>
      </c>
    </row>
    <row r="3" spans="1:20">
      <c r="A3" t="s">
        <v>1</v>
      </c>
      <c r="B3" s="3">
        <v>5.0000000000000001E-101</v>
      </c>
      <c r="C3" s="3">
        <v>5.0000000000000001E-101</v>
      </c>
      <c r="D3" s="3">
        <v>5.8754129979999995E-10</v>
      </c>
      <c r="E3" s="3">
        <v>7.0367415620000003E-10</v>
      </c>
      <c r="F3" s="3">
        <v>5.0000000000000001E-101</v>
      </c>
      <c r="G3" s="3">
        <v>1.055631224E-9</v>
      </c>
      <c r="H3" s="3">
        <v>195178.2493</v>
      </c>
      <c r="I3" s="3">
        <v>267988.03279999999</v>
      </c>
      <c r="J3" s="3">
        <v>4.6911610410000004E-10</v>
      </c>
      <c r="K3" s="3">
        <v>5.0000000000000001E-101</v>
      </c>
      <c r="L3" s="3">
        <v>5.0000000000000001E-101</v>
      </c>
      <c r="M3" s="3">
        <v>5175.64552</v>
      </c>
      <c r="N3" s="3">
        <v>728.99896190000004</v>
      </c>
      <c r="O3" s="3">
        <v>4.6911610410000004E-10</v>
      </c>
      <c r="P3" s="3">
        <v>5.0000000000000001E-101</v>
      </c>
      <c r="Q3" s="3">
        <v>5.0000000000000001E-101</v>
      </c>
      <c r="R3" s="3">
        <v>5.0000000000000001E-101</v>
      </c>
      <c r="S3" s="3">
        <v>5.0000000000000001E-101</v>
      </c>
      <c r="T3" s="9">
        <f>SUM(B3:S3)</f>
        <v>469070.9265819033</v>
      </c>
    </row>
    <row r="4" spans="1:20">
      <c r="A4" t="s">
        <v>2</v>
      </c>
      <c r="B4" s="3">
        <v>0</v>
      </c>
      <c r="C4" s="3">
        <v>0</v>
      </c>
      <c r="D4" s="3">
        <v>1.9924959510878401E-13</v>
      </c>
      <c r="E4" s="3">
        <v>2.3863308117501502E-13</v>
      </c>
      <c r="F4" s="3">
        <v>0</v>
      </c>
      <c r="G4" s="3">
        <v>3.5799031329499999E-13</v>
      </c>
      <c r="H4" s="3">
        <v>66.189708125291304</v>
      </c>
      <c r="I4" s="3">
        <v>90.881282819288202</v>
      </c>
      <c r="J4" s="3">
        <v>1.5908872083636801E-13</v>
      </c>
      <c r="K4" s="3">
        <v>0</v>
      </c>
      <c r="L4" s="3">
        <v>0</v>
      </c>
      <c r="M4" s="3">
        <v>1.75518772051932</v>
      </c>
      <c r="N4" s="3">
        <v>0.247221340939828</v>
      </c>
      <c r="O4" s="3">
        <v>1.5908872083636801E-13</v>
      </c>
      <c r="P4" s="3">
        <v>0</v>
      </c>
      <c r="Q4" s="3">
        <v>0</v>
      </c>
      <c r="R4" s="3">
        <v>0</v>
      </c>
      <c r="S4" s="3">
        <v>0</v>
      </c>
      <c r="T4" s="9">
        <f t="shared" ref="T4:T7" si="0">SUM(B4:S4)</f>
        <v>159.0734000060398</v>
      </c>
    </row>
    <row r="5" spans="1:20">
      <c r="A5" t="s">
        <v>3</v>
      </c>
      <c r="B5" s="3" t="s">
        <v>4</v>
      </c>
      <c r="C5" s="3">
        <v>0</v>
      </c>
      <c r="D5" s="3">
        <v>1620.4543615360001</v>
      </c>
      <c r="E5" s="3">
        <v>0</v>
      </c>
      <c r="F5" s="3">
        <v>0</v>
      </c>
      <c r="G5" s="3">
        <v>0</v>
      </c>
      <c r="H5" s="3">
        <v>55095.442983615998</v>
      </c>
      <c r="I5" s="3">
        <v>811847.56080902403</v>
      </c>
      <c r="J5" s="3">
        <v>0</v>
      </c>
      <c r="K5" s="3">
        <v>0</v>
      </c>
      <c r="L5" s="3">
        <v>0</v>
      </c>
      <c r="M5" s="3">
        <v>3240.9087230720002</v>
      </c>
      <c r="N5" s="3">
        <v>12963.634007520001</v>
      </c>
      <c r="O5" s="3">
        <v>0</v>
      </c>
      <c r="P5" s="3">
        <v>0</v>
      </c>
      <c r="Q5" s="3">
        <v>0</v>
      </c>
      <c r="R5" s="3">
        <v>0</v>
      </c>
      <c r="S5" s="3" t="s">
        <v>4</v>
      </c>
      <c r="T5" s="9">
        <f t="shared" si="0"/>
        <v>884768.00088476809</v>
      </c>
    </row>
    <row r="6" spans="1:20">
      <c r="A6" t="s">
        <v>5</v>
      </c>
      <c r="B6" s="3" t="s">
        <v>4</v>
      </c>
      <c r="C6" s="3" t="s">
        <v>4</v>
      </c>
      <c r="D6" s="3" t="s">
        <v>4</v>
      </c>
      <c r="E6" s="3" t="s">
        <v>4</v>
      </c>
      <c r="F6" s="3" t="s">
        <v>4</v>
      </c>
      <c r="G6" s="3" t="s">
        <v>4</v>
      </c>
      <c r="H6" s="3" t="s">
        <v>4</v>
      </c>
      <c r="I6" s="3" t="s">
        <v>4</v>
      </c>
      <c r="J6" s="3" t="s">
        <v>4</v>
      </c>
      <c r="K6" s="3" t="s">
        <v>4</v>
      </c>
      <c r="L6" s="3" t="s">
        <v>4</v>
      </c>
      <c r="M6" s="3" t="s">
        <v>4</v>
      </c>
      <c r="N6" s="3" t="s">
        <v>4</v>
      </c>
      <c r="O6" s="3" t="s">
        <v>4</v>
      </c>
      <c r="P6" s="3" t="s">
        <v>4</v>
      </c>
      <c r="Q6" s="3" t="s">
        <v>4</v>
      </c>
      <c r="R6" s="3" t="s">
        <v>4</v>
      </c>
      <c r="S6" s="3" t="s">
        <v>4</v>
      </c>
      <c r="T6" s="9">
        <f t="shared" si="0"/>
        <v>0</v>
      </c>
    </row>
    <row r="7" spans="1:20">
      <c r="A7" t="s">
        <v>6</v>
      </c>
      <c r="B7" s="3">
        <v>5.1907061750672495E-103</v>
      </c>
      <c r="C7" s="3">
        <v>5.1907061750672495E-103</v>
      </c>
      <c r="D7" s="3">
        <v>16.822604921695699</v>
      </c>
      <c r="E7" s="3">
        <v>1.6578413846422999E-11</v>
      </c>
      <c r="F7" s="3">
        <v>5.1907061750672495E-103</v>
      </c>
      <c r="G7" s="3">
        <v>1.1054340776064199E-11</v>
      </c>
      <c r="H7" s="3">
        <v>3894.3639551821998</v>
      </c>
      <c r="I7" s="3">
        <v>15989.647111639601</v>
      </c>
      <c r="J7" s="3">
        <v>1.10522758972699E-11</v>
      </c>
      <c r="K7" s="3">
        <v>5.1907061750672495E-103</v>
      </c>
      <c r="L7" s="3">
        <v>5.1907061750672495E-103</v>
      </c>
      <c r="M7" s="3">
        <v>121.746938151934</v>
      </c>
      <c r="N7" s="3">
        <v>155.15019004645399</v>
      </c>
      <c r="O7" s="3">
        <v>1.10522758972699E-11</v>
      </c>
      <c r="P7" s="3">
        <v>5.1907061750672495E-103</v>
      </c>
      <c r="Q7" s="3">
        <v>5.1907061750672495E-103</v>
      </c>
      <c r="R7" s="3">
        <v>5.1907061750672495E-103</v>
      </c>
      <c r="S7" s="3">
        <v>5.1907061750672495E-103</v>
      </c>
      <c r="T7" s="9">
        <f t="shared" si="0"/>
        <v>20177.730799941932</v>
      </c>
    </row>
    <row r="8" spans="1:20">
      <c r="A8" s="1" t="s">
        <v>7</v>
      </c>
      <c r="B8" s="3">
        <v>5.05190706175067E-101</v>
      </c>
      <c r="C8" s="3">
        <v>5.05190706175067E-101</v>
      </c>
      <c r="D8" s="3">
        <v>1637.27696645929</v>
      </c>
      <c r="E8" s="3">
        <v>1.6135108241275999E-9</v>
      </c>
      <c r="F8" s="3">
        <v>5.05190706175067E-101</v>
      </c>
      <c r="G8" s="3">
        <v>1.07587484912636E-9</v>
      </c>
      <c r="H8" s="3">
        <v>379022.89404692297</v>
      </c>
      <c r="I8" s="3">
        <v>1556208.50870348</v>
      </c>
      <c r="J8" s="3">
        <v>1.0756738827181101E-9</v>
      </c>
      <c r="K8" s="3">
        <v>5.05190706175067E-101</v>
      </c>
      <c r="L8" s="3">
        <v>5.05190706175067E-101</v>
      </c>
      <c r="M8" s="3">
        <v>11849.143369944501</v>
      </c>
      <c r="N8" s="3">
        <v>15100.1485018074</v>
      </c>
      <c r="O8" s="3">
        <v>1.0756738827181101E-9</v>
      </c>
      <c r="P8" s="3">
        <v>5.05190706175067E-101</v>
      </c>
      <c r="Q8" s="3">
        <v>5.05190706175067E-101</v>
      </c>
      <c r="R8" s="3">
        <v>5.05190706175067E-101</v>
      </c>
      <c r="S8" s="3">
        <v>5.05190706175067E-101</v>
      </c>
      <c r="T8" s="9">
        <f>SUM(B8:S8)</f>
        <v>1963817.9715886193</v>
      </c>
    </row>
    <row r="9" spans="1:20">
      <c r="T9" s="1"/>
    </row>
    <row r="10" spans="1:20" ht="16" thickBot="1">
      <c r="A10" s="2" t="s">
        <v>9</v>
      </c>
      <c r="B10" s="2">
        <v>0.1</v>
      </c>
      <c r="C10" s="2">
        <v>0.2</v>
      </c>
      <c r="D10" s="2">
        <v>0.3</v>
      </c>
      <c r="E10" s="2">
        <v>0.4</v>
      </c>
      <c r="F10" s="2">
        <v>0.5</v>
      </c>
      <c r="G10" s="2">
        <v>1.1000000000000001</v>
      </c>
      <c r="H10" s="2">
        <v>1.2</v>
      </c>
      <c r="I10" s="2">
        <v>1.3</v>
      </c>
      <c r="J10" s="2">
        <v>1.4</v>
      </c>
      <c r="K10" s="2">
        <v>1.5</v>
      </c>
      <c r="L10" s="2">
        <v>2.1</v>
      </c>
      <c r="M10" s="2">
        <v>2.2000000000000002</v>
      </c>
      <c r="N10" s="2">
        <v>2.2999999999999998</v>
      </c>
      <c r="O10" s="2">
        <v>2.4</v>
      </c>
      <c r="P10" s="2">
        <v>3.1</v>
      </c>
      <c r="Q10" s="2">
        <v>3.2</v>
      </c>
      <c r="R10" s="2">
        <v>3.3</v>
      </c>
      <c r="S10" s="2">
        <v>3.4</v>
      </c>
      <c r="T10" s="1"/>
    </row>
    <row r="11" spans="1:20" ht="16" thickTop="1">
      <c r="A11" t="s">
        <v>0</v>
      </c>
      <c r="B11" s="3">
        <v>0</v>
      </c>
      <c r="C11" s="3">
        <v>0</v>
      </c>
      <c r="D11" s="3">
        <v>3369.9580839999999</v>
      </c>
      <c r="E11" s="3">
        <v>997.75496710000004</v>
      </c>
      <c r="F11" s="3">
        <v>0</v>
      </c>
      <c r="G11" s="3">
        <v>4016.6318670000001</v>
      </c>
      <c r="H11" s="3">
        <v>2026804.1359999999</v>
      </c>
      <c r="I11" s="3">
        <v>1918756.5589999999</v>
      </c>
      <c r="J11" s="3">
        <v>8777.44895</v>
      </c>
      <c r="K11" s="3">
        <v>0</v>
      </c>
      <c r="L11" s="3">
        <v>0</v>
      </c>
      <c r="M11" s="3">
        <v>67648.181899999996</v>
      </c>
      <c r="N11" s="3">
        <v>45448.037210000002</v>
      </c>
      <c r="O11" s="3">
        <v>431.91331209999998</v>
      </c>
      <c r="P11" s="3">
        <v>0</v>
      </c>
      <c r="Q11" s="3">
        <v>0</v>
      </c>
      <c r="R11" s="3">
        <v>0</v>
      </c>
      <c r="S11" s="3">
        <v>0</v>
      </c>
      <c r="T11" s="9">
        <f>SUM(B11:S11)</f>
        <v>4076250.6212901999</v>
      </c>
    </row>
    <row r="12" spans="1:20">
      <c r="A12" t="s">
        <v>1</v>
      </c>
      <c r="B12" s="3">
        <v>5.0000000000000001E-101</v>
      </c>
      <c r="C12" s="3">
        <v>5.0000000000000001E-101</v>
      </c>
      <c r="D12" s="3">
        <v>334.67030829999999</v>
      </c>
      <c r="E12" s="3">
        <v>161.61035140000001</v>
      </c>
      <c r="F12" s="3">
        <v>5.0000000000000001E-101</v>
      </c>
      <c r="G12" s="3">
        <v>198482.41320000001</v>
      </c>
      <c r="H12" s="3">
        <v>887845.54260000004</v>
      </c>
      <c r="I12" s="3">
        <v>190551.5834</v>
      </c>
      <c r="J12" s="3">
        <v>1421.7184139999999</v>
      </c>
      <c r="K12" s="3">
        <v>5.0000000000000001E-101</v>
      </c>
      <c r="L12" s="3">
        <v>5.0000000000000001E-101</v>
      </c>
      <c r="M12" s="3">
        <v>29633.419290000002</v>
      </c>
      <c r="N12" s="3">
        <v>4513.4414859999997</v>
      </c>
      <c r="O12" s="3">
        <v>69.958721789999998</v>
      </c>
      <c r="P12" s="3">
        <v>5.0000000000000001E-101</v>
      </c>
      <c r="Q12" s="3">
        <v>5.0000000000000001E-101</v>
      </c>
      <c r="R12" s="3">
        <v>5.0000000000000001E-101</v>
      </c>
      <c r="S12" s="3">
        <v>5.0000000000000001E-101</v>
      </c>
      <c r="T12" s="9">
        <f>SUM(B12:S12)</f>
        <v>1313014.35777149</v>
      </c>
    </row>
    <row r="13" spans="1:20">
      <c r="A13" t="s">
        <v>2</v>
      </c>
      <c r="B13" s="3">
        <v>0</v>
      </c>
      <c r="C13" s="3">
        <v>0</v>
      </c>
      <c r="D13" s="3">
        <v>-0.84300260319533504</v>
      </c>
      <c r="E13" s="3">
        <v>-0.407081069075303</v>
      </c>
      <c r="F13" s="3">
        <v>0</v>
      </c>
      <c r="G13" s="3">
        <v>-499.95827791009901</v>
      </c>
      <c r="H13" s="3">
        <v>-2236.3982850519401</v>
      </c>
      <c r="I13" s="3">
        <v>-479.98127366997397</v>
      </c>
      <c r="J13" s="3">
        <v>-3.5811731567684602</v>
      </c>
      <c r="K13" s="3">
        <v>0</v>
      </c>
      <c r="L13" s="3">
        <v>0</v>
      </c>
      <c r="M13" s="3">
        <v>-74.643758270140395</v>
      </c>
      <c r="N13" s="3">
        <v>-11.3689288425517</v>
      </c>
      <c r="O13" s="3">
        <v>-0.176219351156265</v>
      </c>
      <c r="P13" s="3">
        <v>0</v>
      </c>
      <c r="Q13" s="3">
        <v>0</v>
      </c>
      <c r="R13" s="3">
        <v>0</v>
      </c>
      <c r="S13" s="3">
        <v>0</v>
      </c>
      <c r="T13" s="9">
        <f t="shared" ref="T13:T16" si="1">SUM(B13:S13)</f>
        <v>-3307.3579999249009</v>
      </c>
    </row>
    <row r="14" spans="1:20">
      <c r="A14" t="s">
        <v>3</v>
      </c>
      <c r="B14" s="3" t="s">
        <v>4</v>
      </c>
      <c r="C14" s="3" t="s">
        <v>4</v>
      </c>
      <c r="D14" s="3" t="s">
        <v>4</v>
      </c>
      <c r="E14" s="3" t="s">
        <v>4</v>
      </c>
      <c r="F14" s="3" t="s">
        <v>4</v>
      </c>
      <c r="G14" s="3" t="s">
        <v>4</v>
      </c>
      <c r="H14" s="3" t="s">
        <v>4</v>
      </c>
      <c r="I14" s="3" t="s">
        <v>4</v>
      </c>
      <c r="J14" s="3" t="s">
        <v>4</v>
      </c>
      <c r="K14" s="3" t="s">
        <v>4</v>
      </c>
      <c r="L14" s="3" t="s">
        <v>4</v>
      </c>
      <c r="M14" s="3" t="s">
        <v>4</v>
      </c>
      <c r="N14" s="3" t="s">
        <v>4</v>
      </c>
      <c r="O14" s="3" t="s">
        <v>4</v>
      </c>
      <c r="P14" s="3" t="s">
        <v>4</v>
      </c>
      <c r="Q14" s="3" t="s">
        <v>4</v>
      </c>
      <c r="R14" s="3" t="s">
        <v>4</v>
      </c>
      <c r="S14" s="3" t="s">
        <v>4</v>
      </c>
      <c r="T14" s="9">
        <f t="shared" si="1"/>
        <v>0</v>
      </c>
    </row>
    <row r="15" spans="1:20">
      <c r="A15" t="s">
        <v>5</v>
      </c>
      <c r="B15" s="3">
        <v>0</v>
      </c>
      <c r="C15" s="3">
        <v>0</v>
      </c>
      <c r="D15" s="3">
        <v>0</v>
      </c>
      <c r="E15" s="3">
        <v>0</v>
      </c>
      <c r="F15" s="3">
        <v>0</v>
      </c>
      <c r="G15" s="3">
        <v>0</v>
      </c>
      <c r="H15" s="3">
        <v>0</v>
      </c>
      <c r="I15" s="3">
        <v>0</v>
      </c>
      <c r="J15" s="3">
        <v>0</v>
      </c>
      <c r="K15" s="3">
        <v>0</v>
      </c>
      <c r="L15" s="3">
        <v>0</v>
      </c>
      <c r="M15" s="3">
        <v>0</v>
      </c>
      <c r="N15" s="3">
        <v>0</v>
      </c>
      <c r="O15" s="3">
        <v>0</v>
      </c>
      <c r="P15" s="3">
        <v>0</v>
      </c>
      <c r="Q15" s="3">
        <v>0</v>
      </c>
      <c r="R15" s="3">
        <v>0</v>
      </c>
      <c r="S15" s="3">
        <v>0</v>
      </c>
      <c r="T15" s="9">
        <f t="shared" si="1"/>
        <v>0</v>
      </c>
    </row>
    <row r="16" spans="1:20">
      <c r="A16" t="s">
        <v>6</v>
      </c>
      <c r="B16" s="3">
        <v>9.5352178406156192E-103</v>
      </c>
      <c r="C16" s="3">
        <v>9.5352178406156192E-103</v>
      </c>
      <c r="D16" s="3">
        <v>70.632801051296894</v>
      </c>
      <c r="E16" s="3">
        <v>22.1018385241596</v>
      </c>
      <c r="F16" s="3">
        <v>9.5352178406156192E-103</v>
      </c>
      <c r="G16" s="3">
        <v>3852.21059227879</v>
      </c>
      <c r="H16" s="3">
        <v>55540.9901394099</v>
      </c>
      <c r="I16" s="3">
        <v>40216.2718095288</v>
      </c>
      <c r="J16" s="3">
        <v>194.434270684925</v>
      </c>
      <c r="K16" s="3">
        <v>9.5352178406156192E-103</v>
      </c>
      <c r="L16" s="3">
        <v>9.5352178406156192E-103</v>
      </c>
      <c r="M16" s="3">
        <v>1853.7790294699901</v>
      </c>
      <c r="N16" s="3">
        <v>952.57035558501605</v>
      </c>
      <c r="O16" s="3">
        <v>9.5675577627059294</v>
      </c>
      <c r="P16" s="3">
        <v>9.5352178406156192E-103</v>
      </c>
      <c r="Q16" s="3">
        <v>9.5352178406156192E-103</v>
      </c>
      <c r="R16" s="3">
        <v>9.5352178406156192E-103</v>
      </c>
      <c r="S16" s="3">
        <v>9.5352178406156192E-103</v>
      </c>
      <c r="T16" s="9">
        <f t="shared" si="1"/>
        <v>102712.5583942956</v>
      </c>
    </row>
    <row r="17" spans="1:20">
      <c r="A17" s="1" t="s">
        <v>7</v>
      </c>
      <c r="B17" s="3">
        <v>5.09535217840616E-101</v>
      </c>
      <c r="C17" s="3">
        <v>5.09535217840616E-101</v>
      </c>
      <c r="D17" s="3">
        <v>3774.4181907481002</v>
      </c>
      <c r="E17" s="3">
        <v>1181.06007595508</v>
      </c>
      <c r="F17" s="3">
        <v>5.09535217840616E-101</v>
      </c>
      <c r="G17" s="3">
        <v>205851.29738136899</v>
      </c>
      <c r="H17" s="3">
        <v>2967954.2704543602</v>
      </c>
      <c r="I17" s="3">
        <v>2149044.43293586</v>
      </c>
      <c r="J17" s="3">
        <v>10390.0204615282</v>
      </c>
      <c r="K17" s="3">
        <v>5.09535217840616E-101</v>
      </c>
      <c r="L17" s="3">
        <v>5.09535217840616E-101</v>
      </c>
      <c r="M17" s="3">
        <v>99060.736461199805</v>
      </c>
      <c r="N17" s="3">
        <v>50902.680122742502</v>
      </c>
      <c r="O17" s="3">
        <v>511.26337230155002</v>
      </c>
      <c r="P17" s="3">
        <v>5.09535217840616E-101</v>
      </c>
      <c r="Q17" s="3">
        <v>5.09535217840616E-101</v>
      </c>
      <c r="R17" s="3">
        <v>5.09535217840616E-101</v>
      </c>
      <c r="S17" s="3">
        <v>5.09535217840616E-101</v>
      </c>
      <c r="T17" s="9">
        <f>SUM(B17:S17)</f>
        <v>5488670.1794560645</v>
      </c>
    </row>
    <row r="18" spans="1:20">
      <c r="T18" s="1"/>
    </row>
    <row r="19" spans="1:20" ht="16" thickBot="1">
      <c r="A19" s="2" t="s">
        <v>10</v>
      </c>
      <c r="B19" s="2">
        <v>0.1</v>
      </c>
      <c r="C19" s="2">
        <v>0.2</v>
      </c>
      <c r="D19" s="2">
        <v>0.3</v>
      </c>
      <c r="E19" s="2">
        <v>0.4</v>
      </c>
      <c r="F19" s="2">
        <v>0.5</v>
      </c>
      <c r="G19" s="2">
        <v>1.1000000000000001</v>
      </c>
      <c r="H19" s="2">
        <v>1.2</v>
      </c>
      <c r="I19" s="2">
        <v>1.3</v>
      </c>
      <c r="J19" s="2">
        <v>1.4</v>
      </c>
      <c r="K19" s="2">
        <v>1.5</v>
      </c>
      <c r="L19" s="2">
        <v>2.1</v>
      </c>
      <c r="M19" s="2">
        <v>2.2000000000000002</v>
      </c>
      <c r="N19" s="2">
        <v>2.2999999999999998</v>
      </c>
      <c r="O19" s="2">
        <v>2.4</v>
      </c>
      <c r="P19" s="2">
        <v>3.1</v>
      </c>
      <c r="Q19" s="2">
        <v>3.2</v>
      </c>
      <c r="R19" s="2">
        <v>3.3</v>
      </c>
      <c r="S19" s="2">
        <v>3.4</v>
      </c>
      <c r="T19" s="1"/>
    </row>
    <row r="20" spans="1:20" ht="16" thickTop="1">
      <c r="A20" t="s">
        <v>0</v>
      </c>
      <c r="B20" s="3">
        <v>0</v>
      </c>
      <c r="C20" s="3">
        <v>0</v>
      </c>
      <c r="D20" s="3">
        <v>4.8591057509999998E-9</v>
      </c>
      <c r="E20" s="3">
        <v>2.853561174E-9</v>
      </c>
      <c r="F20" s="3">
        <v>0</v>
      </c>
      <c r="G20" s="3">
        <v>80.673178350000001</v>
      </c>
      <c r="H20" s="3">
        <v>326592.60859999998</v>
      </c>
      <c r="I20" s="3">
        <v>2115236.5610000002</v>
      </c>
      <c r="J20" s="3">
        <v>14077.40386</v>
      </c>
      <c r="K20" s="3">
        <v>0</v>
      </c>
      <c r="L20" s="3">
        <v>0</v>
      </c>
      <c r="M20" s="3">
        <v>2377.8971289999999</v>
      </c>
      <c r="N20" s="3">
        <v>4118.614662</v>
      </c>
      <c r="O20" s="3">
        <v>3.261212771E-9</v>
      </c>
      <c r="P20" s="3">
        <v>0</v>
      </c>
      <c r="Q20" s="3">
        <v>0</v>
      </c>
      <c r="R20" s="3">
        <v>0</v>
      </c>
      <c r="S20" s="3">
        <v>0</v>
      </c>
      <c r="T20" s="9">
        <f>SUM(B20:S20)</f>
        <v>2462483.758429361</v>
      </c>
    </row>
    <row r="21" spans="1:20">
      <c r="A21" t="s">
        <v>1</v>
      </c>
      <c r="B21" s="3">
        <v>5.0000000000000001E-101</v>
      </c>
      <c r="C21" s="3">
        <v>5.0000000000000001E-101</v>
      </c>
      <c r="D21" s="3">
        <v>9.9543809829999995E-10</v>
      </c>
      <c r="E21" s="3">
        <v>8.7205763920000004E-10</v>
      </c>
      <c r="F21" s="3">
        <v>5.0000000000000001E-101</v>
      </c>
      <c r="G21" s="3">
        <v>5423.6755460000004</v>
      </c>
      <c r="H21" s="3">
        <v>233056.91699999999</v>
      </c>
      <c r="I21" s="3">
        <v>433328.0993</v>
      </c>
      <c r="J21" s="3">
        <v>4302.1007179999997</v>
      </c>
      <c r="K21" s="3">
        <v>5.0000000000000001E-101</v>
      </c>
      <c r="L21" s="3">
        <v>5.0000000000000001E-101</v>
      </c>
      <c r="M21" s="3">
        <v>1696.870533</v>
      </c>
      <c r="N21" s="3">
        <v>843.74083559999997</v>
      </c>
      <c r="O21" s="3">
        <v>9.9663730200000004E-10</v>
      </c>
      <c r="P21" s="3">
        <v>5.0000000000000001E-101</v>
      </c>
      <c r="Q21" s="3">
        <v>5.0000000000000001E-101</v>
      </c>
      <c r="R21" s="3">
        <v>5.0000000000000001E-101</v>
      </c>
      <c r="S21" s="3">
        <v>5.0000000000000001E-101</v>
      </c>
      <c r="T21" s="9">
        <f>SUM(B21:S21)</f>
        <v>678651.40393260284</v>
      </c>
    </row>
    <row r="22" spans="1:20">
      <c r="A22" t="s">
        <v>2</v>
      </c>
      <c r="B22" s="3">
        <v>0</v>
      </c>
      <c r="C22" s="3">
        <v>0</v>
      </c>
      <c r="D22" s="3">
        <v>2.7291008810668898E-12</v>
      </c>
      <c r="E22" s="3">
        <v>2.3908400479517198E-12</v>
      </c>
      <c r="F22" s="3">
        <v>0</v>
      </c>
      <c r="G22" s="3">
        <v>14.8695913212331</v>
      </c>
      <c r="H22" s="3">
        <v>638.950667575588</v>
      </c>
      <c r="I22" s="3">
        <v>1188.0157081421401</v>
      </c>
      <c r="J22" s="3">
        <v>11.7946729954808</v>
      </c>
      <c r="K22" s="3">
        <v>0</v>
      </c>
      <c r="L22" s="3">
        <v>0</v>
      </c>
      <c r="M22" s="3">
        <v>4.65215353318795</v>
      </c>
      <c r="N22" s="3">
        <v>2.3132064770467502</v>
      </c>
      <c r="O22" s="3">
        <v>2.73238862676213E-12</v>
      </c>
      <c r="P22" s="3">
        <v>0</v>
      </c>
      <c r="Q22" s="3">
        <v>0</v>
      </c>
      <c r="R22" s="3">
        <v>0</v>
      </c>
      <c r="S22" s="3">
        <v>0</v>
      </c>
      <c r="T22" s="9">
        <f t="shared" ref="T22:T25" si="2">SUM(B22:S22)</f>
        <v>1860.5960000446846</v>
      </c>
    </row>
    <row r="23" spans="1:20">
      <c r="A23" t="s">
        <v>3</v>
      </c>
      <c r="B23" s="3" t="s">
        <v>4</v>
      </c>
      <c r="C23" s="3" t="s">
        <v>4</v>
      </c>
      <c r="D23" s="3" t="s">
        <v>4</v>
      </c>
      <c r="E23" s="3" t="s">
        <v>4</v>
      </c>
      <c r="F23" s="3" t="s">
        <v>4</v>
      </c>
      <c r="G23" s="3" t="s">
        <v>4</v>
      </c>
      <c r="H23" s="3" t="s">
        <v>4</v>
      </c>
      <c r="I23" s="3" t="s">
        <v>4</v>
      </c>
      <c r="J23" s="3" t="s">
        <v>4</v>
      </c>
      <c r="K23" s="3" t="s">
        <v>4</v>
      </c>
      <c r="L23" s="3" t="s">
        <v>4</v>
      </c>
      <c r="M23" s="3" t="s">
        <v>4</v>
      </c>
      <c r="N23" s="3" t="s">
        <v>4</v>
      </c>
      <c r="O23" s="3" t="s">
        <v>4</v>
      </c>
      <c r="P23" s="3" t="s">
        <v>4</v>
      </c>
      <c r="Q23" s="3" t="s">
        <v>4</v>
      </c>
      <c r="R23" s="3" t="s">
        <v>4</v>
      </c>
      <c r="S23" s="3" t="s">
        <v>4</v>
      </c>
      <c r="T23" s="9">
        <f t="shared" si="2"/>
        <v>0</v>
      </c>
    </row>
    <row r="24" spans="1:20">
      <c r="A24" t="s">
        <v>5</v>
      </c>
      <c r="B24" s="3" t="s">
        <v>4</v>
      </c>
      <c r="C24" s="3" t="s">
        <v>4</v>
      </c>
      <c r="D24" s="3" t="s">
        <v>4</v>
      </c>
      <c r="E24" s="3" t="s">
        <v>4</v>
      </c>
      <c r="F24" s="3" t="s">
        <v>4</v>
      </c>
      <c r="G24" s="3" t="s">
        <v>4</v>
      </c>
      <c r="H24" s="3" t="s">
        <v>4</v>
      </c>
      <c r="I24" s="3" t="s">
        <v>4</v>
      </c>
      <c r="J24" s="3" t="s">
        <v>4</v>
      </c>
      <c r="K24" s="3" t="s">
        <v>4</v>
      </c>
      <c r="L24" s="3" t="s">
        <v>4</v>
      </c>
      <c r="M24" s="3" t="s">
        <v>4</v>
      </c>
      <c r="N24" s="3" t="s">
        <v>4</v>
      </c>
      <c r="O24" s="3" t="s">
        <v>4</v>
      </c>
      <c r="P24" s="3" t="s">
        <v>4</v>
      </c>
      <c r="Q24" s="3" t="s">
        <v>4</v>
      </c>
      <c r="R24" s="3" t="s">
        <v>4</v>
      </c>
      <c r="S24" s="3" t="s">
        <v>4</v>
      </c>
      <c r="T24" s="9">
        <f t="shared" si="2"/>
        <v>0</v>
      </c>
    </row>
    <row r="25" spans="1:20">
      <c r="A25" t="s">
        <v>6</v>
      </c>
      <c r="B25" s="3">
        <v>9.5237249281158197E-103</v>
      </c>
      <c r="C25" s="3">
        <v>9.5237249281158197E-103</v>
      </c>
      <c r="D25" s="3">
        <v>1.11566112812836E-10</v>
      </c>
      <c r="E25" s="3">
        <v>7.1009076933787797E-11</v>
      </c>
      <c r="F25" s="3">
        <v>9.5237249281158197E-103</v>
      </c>
      <c r="G25" s="3">
        <v>105.127034113343</v>
      </c>
      <c r="H25" s="3">
        <v>10672.0666567311</v>
      </c>
      <c r="I25" s="3">
        <v>48566.286242057497</v>
      </c>
      <c r="J25" s="3">
        <v>350.30735027428699</v>
      </c>
      <c r="K25" s="3">
        <v>9.5237249281158197E-103</v>
      </c>
      <c r="L25" s="3">
        <v>9.5237249281158197E-103</v>
      </c>
      <c r="M25" s="3">
        <v>77.702544378886103</v>
      </c>
      <c r="N25" s="3">
        <v>94.564278193709995</v>
      </c>
      <c r="O25" s="3">
        <v>8.1153230796175701E-11</v>
      </c>
      <c r="P25" s="3">
        <v>9.5237249281158197E-103</v>
      </c>
      <c r="Q25" s="3">
        <v>9.5237249281158197E-103</v>
      </c>
      <c r="R25" s="3">
        <v>9.5237249281158197E-103</v>
      </c>
      <c r="S25" s="3">
        <v>9.5237249281158197E-103</v>
      </c>
      <c r="T25" s="9">
        <f t="shared" si="2"/>
        <v>59866.054105749085</v>
      </c>
    </row>
    <row r="26" spans="1:20">
      <c r="A26" s="1" t="s">
        <v>7</v>
      </c>
      <c r="B26" s="3">
        <v>5.0952372492811599E-101</v>
      </c>
      <c r="C26" s="3">
        <v>5.0952372492811599E-101</v>
      </c>
      <c r="D26" s="3">
        <v>5.9688390629939002E-9</v>
      </c>
      <c r="E26" s="3">
        <v>3.7990187301817402E-9</v>
      </c>
      <c r="F26" s="3">
        <v>5.0952372492811599E-101</v>
      </c>
      <c r="G26" s="3">
        <v>5624.3453497845803</v>
      </c>
      <c r="H26" s="3">
        <v>570960.54292430705</v>
      </c>
      <c r="I26" s="3">
        <v>2598318.9622502001</v>
      </c>
      <c r="J26" s="3">
        <v>18741.606601269799</v>
      </c>
      <c r="K26" s="3">
        <v>5.0952372492811599E-101</v>
      </c>
      <c r="L26" s="3">
        <v>5.0952372492811599E-101</v>
      </c>
      <c r="M26" s="3">
        <v>4157.1223599120704</v>
      </c>
      <c r="N26" s="3">
        <v>5059.2329822707597</v>
      </c>
      <c r="O26" s="3">
        <v>4.3417356924229398E-9</v>
      </c>
      <c r="P26" s="3">
        <v>5.0952372492811599E-101</v>
      </c>
      <c r="Q26" s="3">
        <v>5.0952372492811599E-101</v>
      </c>
      <c r="R26" s="3">
        <v>5.0952372492811599E-101</v>
      </c>
      <c r="S26" s="3">
        <v>5.0952372492811599E-101</v>
      </c>
      <c r="T26" s="9">
        <f>SUM(B26:S26)</f>
        <v>3202861.8124677585</v>
      </c>
    </row>
    <row r="27" spans="1:20">
      <c r="T27" s="1"/>
    </row>
    <row r="28" spans="1:20" ht="16" thickBot="1">
      <c r="A28" s="2" t="s">
        <v>11</v>
      </c>
      <c r="B28" s="2">
        <v>0.1</v>
      </c>
      <c r="C28" s="2">
        <v>0.2</v>
      </c>
      <c r="D28" s="2">
        <v>0.3</v>
      </c>
      <c r="E28" s="2">
        <v>0.4</v>
      </c>
      <c r="F28" s="2">
        <v>0.5</v>
      </c>
      <c r="G28" s="2">
        <v>1.1000000000000001</v>
      </c>
      <c r="H28" s="2">
        <v>1.2</v>
      </c>
      <c r="I28" s="2">
        <v>1.3</v>
      </c>
      <c r="J28" s="2">
        <v>1.4</v>
      </c>
      <c r="K28" s="2">
        <v>1.5</v>
      </c>
      <c r="L28" s="2">
        <v>2.1</v>
      </c>
      <c r="M28" s="2">
        <v>2.2000000000000002</v>
      </c>
      <c r="N28" s="2">
        <v>2.2999999999999998</v>
      </c>
      <c r="O28" s="2">
        <v>2.4</v>
      </c>
      <c r="P28" s="2">
        <v>3.1</v>
      </c>
      <c r="Q28" s="2">
        <v>3.2</v>
      </c>
      <c r="R28" s="2">
        <v>3.3</v>
      </c>
      <c r="S28" s="2">
        <v>3.4</v>
      </c>
      <c r="T28" s="1"/>
    </row>
    <row r="29" spans="1:20" ht="16" thickTop="1">
      <c r="A29" t="s">
        <v>0</v>
      </c>
      <c r="B29" s="3">
        <v>0</v>
      </c>
      <c r="C29" s="3">
        <v>0</v>
      </c>
      <c r="D29" s="3">
        <v>0</v>
      </c>
      <c r="E29" s="3">
        <v>0</v>
      </c>
      <c r="F29" s="3">
        <v>0</v>
      </c>
      <c r="G29" s="3">
        <v>64.907918104999993</v>
      </c>
      <c r="H29" s="3">
        <v>4176689.1971999998</v>
      </c>
      <c r="I29" s="3">
        <v>1022527.9663</v>
      </c>
      <c r="J29" s="3">
        <v>1.46028283125E-9</v>
      </c>
      <c r="K29" s="3">
        <v>0</v>
      </c>
      <c r="L29" s="3">
        <v>127.34611471700001</v>
      </c>
      <c r="M29" s="3">
        <v>1144008.11574</v>
      </c>
      <c r="N29" s="3">
        <v>374317.32462999999</v>
      </c>
      <c r="O29" s="3">
        <v>1.46028283125E-9</v>
      </c>
      <c r="P29" s="3">
        <v>0</v>
      </c>
      <c r="Q29" s="3">
        <v>5.0100858783999997E-9</v>
      </c>
      <c r="R29" s="3">
        <v>3.08864660344E-9</v>
      </c>
      <c r="S29" s="3">
        <v>0</v>
      </c>
      <c r="T29" s="9">
        <f>SUM(B29:S29)</f>
        <v>6717734.8579028333</v>
      </c>
    </row>
    <row r="30" spans="1:20">
      <c r="A30" t="s">
        <v>1</v>
      </c>
      <c r="B30" s="3">
        <v>5.0000000000000001E-101</v>
      </c>
      <c r="C30" s="3">
        <v>5.0000000000000001E-101</v>
      </c>
      <c r="D30" s="3">
        <v>5.0000000000000001E-101</v>
      </c>
      <c r="E30" s="3">
        <v>5.0000000000000001E-101</v>
      </c>
      <c r="F30" s="3">
        <v>5.0000000000000001E-101</v>
      </c>
      <c r="G30" s="3">
        <v>1748.7734949999999</v>
      </c>
      <c r="H30" s="3">
        <v>3050613.1549999998</v>
      </c>
      <c r="I30" s="3">
        <v>412519.32760000002</v>
      </c>
      <c r="J30" s="3">
        <v>2.8744190990000001E-9</v>
      </c>
      <c r="K30" s="3">
        <v>5.0000000000000001E-101</v>
      </c>
      <c r="L30" s="3">
        <v>3431.0068259999998</v>
      </c>
      <c r="M30" s="3">
        <v>835572.39760000003</v>
      </c>
      <c r="N30" s="3">
        <v>151011.1568</v>
      </c>
      <c r="O30" s="3">
        <v>2.8744190990000001E-9</v>
      </c>
      <c r="P30" s="3">
        <v>5.0000000000000001E-101</v>
      </c>
      <c r="Q30" s="3">
        <v>3.6593179829999999E-9</v>
      </c>
      <c r="R30" s="3">
        <v>1.2460553279999999E-9</v>
      </c>
      <c r="S30" s="3">
        <v>5.0000000000000001E-101</v>
      </c>
      <c r="T30" s="9">
        <f>SUM(B30:S30)</f>
        <v>4454895.8173210099</v>
      </c>
    </row>
    <row r="31" spans="1:20">
      <c r="A31" t="s">
        <v>2</v>
      </c>
      <c r="B31" s="3">
        <v>0</v>
      </c>
      <c r="C31" s="3">
        <v>0</v>
      </c>
      <c r="D31" s="3">
        <v>0</v>
      </c>
      <c r="E31" s="3">
        <v>0</v>
      </c>
      <c r="F31" s="3">
        <v>0</v>
      </c>
      <c r="G31" s="3">
        <v>3.07453071901383</v>
      </c>
      <c r="H31" s="3">
        <v>5363.3039850263904</v>
      </c>
      <c r="I31" s="3">
        <v>725.25306934435605</v>
      </c>
      <c r="J31" s="3">
        <v>5.0535360039818104E-12</v>
      </c>
      <c r="K31" s="3">
        <v>0</v>
      </c>
      <c r="L31" s="3">
        <v>6.0320767172648599</v>
      </c>
      <c r="M31" s="3">
        <v>1469.02558382906</v>
      </c>
      <c r="N31" s="3">
        <v>265.49375425681097</v>
      </c>
      <c r="O31" s="3">
        <v>5.0535360039818104E-12</v>
      </c>
      <c r="P31" s="3">
        <v>0</v>
      </c>
      <c r="Q31" s="3">
        <v>6.4334721337134899E-12</v>
      </c>
      <c r="R31" s="3">
        <v>2.1906984480525598E-12</v>
      </c>
      <c r="S31" s="3">
        <v>0</v>
      </c>
      <c r="T31" s="9">
        <f t="shared" ref="T31:T35" si="3">SUM(B31:S31)</f>
        <v>7832.1829998929161</v>
      </c>
    </row>
    <row r="32" spans="1:20">
      <c r="A32" t="s">
        <v>12</v>
      </c>
      <c r="B32" s="3" t="s">
        <v>4</v>
      </c>
      <c r="C32" s="3">
        <v>0</v>
      </c>
      <c r="D32" s="3">
        <v>0</v>
      </c>
      <c r="E32" s="3">
        <v>0</v>
      </c>
      <c r="F32" s="3">
        <v>0</v>
      </c>
      <c r="G32" s="3">
        <v>636.75736685829304</v>
      </c>
      <c r="H32" s="3">
        <v>264915.73573848198</v>
      </c>
      <c r="I32" s="3">
        <v>155549.13014588901</v>
      </c>
      <c r="J32" s="3">
        <v>0</v>
      </c>
      <c r="K32" s="3">
        <v>0</v>
      </c>
      <c r="L32" s="3">
        <v>0</v>
      </c>
      <c r="M32" s="3">
        <v>139917.32603007299</v>
      </c>
      <c r="N32" s="3">
        <v>75688.117081991193</v>
      </c>
      <c r="O32" s="3">
        <v>0</v>
      </c>
      <c r="P32" s="3">
        <v>0</v>
      </c>
      <c r="Q32" s="3">
        <v>0</v>
      </c>
      <c r="R32" s="3">
        <v>0</v>
      </c>
      <c r="S32" s="3" t="s">
        <v>4</v>
      </c>
      <c r="T32" s="9">
        <f t="shared" si="3"/>
        <v>636707.06636329344</v>
      </c>
    </row>
    <row r="33" spans="1:20">
      <c r="A33" t="s">
        <v>13</v>
      </c>
      <c r="B33" s="3" t="s">
        <v>4</v>
      </c>
      <c r="C33" s="3" t="s">
        <v>4</v>
      </c>
      <c r="D33" s="3" t="s">
        <v>4</v>
      </c>
      <c r="E33" s="3" t="s">
        <v>4</v>
      </c>
      <c r="F33" s="3" t="s">
        <v>4</v>
      </c>
      <c r="G33" s="3" t="s">
        <v>4</v>
      </c>
      <c r="H33" s="3" t="s">
        <v>4</v>
      </c>
      <c r="I33" s="3" t="s">
        <v>4</v>
      </c>
      <c r="J33" s="3" t="s">
        <v>4</v>
      </c>
      <c r="K33" s="3" t="s">
        <v>4</v>
      </c>
      <c r="L33" s="3" t="s">
        <v>4</v>
      </c>
      <c r="M33" s="3" t="s">
        <v>4</v>
      </c>
      <c r="N33" s="3" t="s">
        <v>4</v>
      </c>
      <c r="O33" s="3" t="s">
        <v>4</v>
      </c>
      <c r="P33" s="3" t="s">
        <v>4</v>
      </c>
      <c r="Q33" s="3" t="s">
        <v>4</v>
      </c>
      <c r="R33" s="3" t="s">
        <v>4</v>
      </c>
      <c r="S33" s="3" t="s">
        <v>4</v>
      </c>
      <c r="T33" s="9">
        <f t="shared" si="3"/>
        <v>0</v>
      </c>
    </row>
    <row r="34" spans="1:20">
      <c r="A34" t="s">
        <v>14</v>
      </c>
      <c r="B34" s="3" t="s">
        <v>4</v>
      </c>
      <c r="C34" s="3" t="s">
        <v>4</v>
      </c>
      <c r="D34" s="3" t="s">
        <v>4</v>
      </c>
      <c r="E34" s="3" t="s">
        <v>4</v>
      </c>
      <c r="F34" s="3" t="s">
        <v>4</v>
      </c>
      <c r="G34" s="3" t="s">
        <v>4</v>
      </c>
      <c r="H34" s="3" t="s">
        <v>4</v>
      </c>
      <c r="I34" s="3" t="s">
        <v>4</v>
      </c>
      <c r="J34" s="3" t="s">
        <v>4</v>
      </c>
      <c r="K34" s="3" t="s">
        <v>4</v>
      </c>
      <c r="L34" s="3" t="s">
        <v>4</v>
      </c>
      <c r="M34" s="3" t="s">
        <v>4</v>
      </c>
      <c r="N34" s="3" t="s">
        <v>4</v>
      </c>
      <c r="O34" s="3" t="s">
        <v>4</v>
      </c>
      <c r="P34" s="3" t="s">
        <v>4</v>
      </c>
      <c r="Q34" s="3" t="s">
        <v>4</v>
      </c>
      <c r="R34" s="3" t="s">
        <v>4</v>
      </c>
      <c r="S34" s="3" t="s">
        <v>4</v>
      </c>
      <c r="T34" s="9">
        <f t="shared" si="3"/>
        <v>0</v>
      </c>
    </row>
    <row r="35" spans="1:20">
      <c r="A35" t="s">
        <v>6</v>
      </c>
      <c r="B35" s="3">
        <v>9.0096096710831699E-103</v>
      </c>
      <c r="C35" s="3">
        <v>9.0096096710831699E-103</v>
      </c>
      <c r="D35" s="3">
        <v>9.0096096710831699E-103</v>
      </c>
      <c r="E35" s="3">
        <v>9.0096096710831699E-103</v>
      </c>
      <c r="F35" s="3">
        <v>9.0096096710831699E-103</v>
      </c>
      <c r="G35" s="3">
        <v>44.210394504109203</v>
      </c>
      <c r="H35" s="3">
        <v>135100.563636815</v>
      </c>
      <c r="I35" s="3">
        <v>28674.374343883399</v>
      </c>
      <c r="J35" s="3">
        <v>7.8199005637795905E-11</v>
      </c>
      <c r="K35" s="3">
        <v>9.0096096710831699E-103</v>
      </c>
      <c r="L35" s="3">
        <v>64.227435449079394</v>
      </c>
      <c r="M35" s="3">
        <v>38218.167157071301</v>
      </c>
      <c r="N35" s="3">
        <v>10834.6339070622</v>
      </c>
      <c r="O35" s="3">
        <v>7.8199005637795905E-11</v>
      </c>
      <c r="P35" s="3">
        <v>9.0096096710831699E-103</v>
      </c>
      <c r="Q35" s="3">
        <v>1.5633181588989999E-10</v>
      </c>
      <c r="R35" s="3">
        <v>7.8147419561377496E-11</v>
      </c>
      <c r="S35" s="3">
        <v>9.0096096710831699E-103</v>
      </c>
      <c r="T35" s="9">
        <f t="shared" si="3"/>
        <v>212936.17687478548</v>
      </c>
    </row>
    <row r="36" spans="1:20">
      <c r="A36" s="1" t="s">
        <v>7</v>
      </c>
      <c r="B36" s="3">
        <v>5.09009609671083E-101</v>
      </c>
      <c r="C36" s="3">
        <v>5.09009609671083E-101</v>
      </c>
      <c r="D36" s="3">
        <v>5.09009609671083E-101</v>
      </c>
      <c r="E36" s="3">
        <v>5.09009609671083E-101</v>
      </c>
      <c r="F36" s="3">
        <v>5.09009609671083E-101</v>
      </c>
      <c r="G36" s="3">
        <v>2497.7237051864199</v>
      </c>
      <c r="H36" s="3">
        <v>7632681.9555603201</v>
      </c>
      <c r="I36" s="3">
        <v>1619996.0514591199</v>
      </c>
      <c r="J36" s="3">
        <v>4.4179544718917797E-9</v>
      </c>
      <c r="K36" s="3">
        <v>5.09009609671083E-101</v>
      </c>
      <c r="L36" s="3">
        <v>3628.6124528833402</v>
      </c>
      <c r="M36" s="3">
        <v>2159185.03211097</v>
      </c>
      <c r="N36" s="3">
        <v>612116.72617330996</v>
      </c>
      <c r="O36" s="3">
        <v>4.4179544718917797E-9</v>
      </c>
      <c r="P36" s="3">
        <v>5.09009609671083E-101</v>
      </c>
      <c r="Q36" s="3">
        <v>8.8321691494236101E-9</v>
      </c>
      <c r="R36" s="3">
        <v>4.4150400494494299E-9</v>
      </c>
      <c r="S36" s="3">
        <v>5.09009609671083E-101</v>
      </c>
      <c r="T36" s="9">
        <f>SUM(B36:S36)</f>
        <v>12030106.101461811</v>
      </c>
    </row>
    <row r="37" spans="1:20">
      <c r="T37" s="1"/>
    </row>
    <row r="38" spans="1:20" ht="16" thickBot="1">
      <c r="A38" s="2" t="s">
        <v>15</v>
      </c>
      <c r="B38" s="2">
        <v>0.1</v>
      </c>
      <c r="C38" s="2">
        <v>0.2</v>
      </c>
      <c r="D38" s="2">
        <v>0.3</v>
      </c>
      <c r="E38" s="2">
        <v>0.4</v>
      </c>
      <c r="F38" s="2">
        <v>0.5</v>
      </c>
      <c r="G38" s="2">
        <v>1.1000000000000001</v>
      </c>
      <c r="H38" s="2">
        <v>1.2</v>
      </c>
      <c r="I38" s="2">
        <v>1.3</v>
      </c>
      <c r="J38" s="2">
        <v>1.4</v>
      </c>
      <c r="K38" s="2">
        <v>1.5</v>
      </c>
      <c r="L38" s="2">
        <v>2.1</v>
      </c>
      <c r="M38" s="2">
        <v>2.2000000000000002</v>
      </c>
      <c r="N38" s="2">
        <v>2.2999999999999998</v>
      </c>
      <c r="O38" s="2">
        <v>2.4</v>
      </c>
      <c r="P38" s="2">
        <v>3.1</v>
      </c>
      <c r="Q38" s="2">
        <v>3.2</v>
      </c>
      <c r="R38" s="2">
        <v>3.3</v>
      </c>
      <c r="S38" s="2">
        <v>3.4</v>
      </c>
      <c r="T38" s="1"/>
    </row>
    <row r="39" spans="1:20" ht="16" thickTop="1">
      <c r="A39" t="s">
        <v>0</v>
      </c>
      <c r="B39" s="3">
        <v>0</v>
      </c>
      <c r="C39" s="3">
        <v>0</v>
      </c>
      <c r="D39" s="3">
        <v>0</v>
      </c>
      <c r="E39" s="3">
        <v>0</v>
      </c>
      <c r="F39" s="3">
        <v>0</v>
      </c>
      <c r="G39" s="3">
        <v>85.270056207400003</v>
      </c>
      <c r="H39" s="3">
        <v>592267.79501100001</v>
      </c>
      <c r="I39" s="3">
        <v>1632088.72434</v>
      </c>
      <c r="J39" s="3">
        <v>4067.14716223</v>
      </c>
      <c r="K39" s="3">
        <v>0</v>
      </c>
      <c r="L39" s="3">
        <v>1.5076118941499999E-10</v>
      </c>
      <c r="M39" s="3">
        <v>273833.81151899998</v>
      </c>
      <c r="N39" s="3">
        <v>486359.92762700003</v>
      </c>
      <c r="O39" s="3">
        <v>1.40194409559E-9</v>
      </c>
      <c r="P39" s="3">
        <v>0</v>
      </c>
      <c r="Q39" s="3">
        <v>2.3748881733300002E-9</v>
      </c>
      <c r="R39" s="3">
        <v>2.9029117218200001E-9</v>
      </c>
      <c r="S39" s="3">
        <v>0</v>
      </c>
      <c r="T39" s="9">
        <f>SUM(B39:S39)</f>
        <v>2988702.6757154446</v>
      </c>
    </row>
    <row r="40" spans="1:20">
      <c r="A40" t="s">
        <v>1</v>
      </c>
      <c r="B40" s="3">
        <v>5.0000000000000001E-101</v>
      </c>
      <c r="C40" s="3">
        <v>5.0000000000000001E-101</v>
      </c>
      <c r="D40" s="3">
        <v>5.0000000000000001E-101</v>
      </c>
      <c r="E40" s="3">
        <v>5.0000000000000001E-101</v>
      </c>
      <c r="F40" s="3">
        <v>5.0000000000000001E-101</v>
      </c>
      <c r="G40" s="3">
        <v>2366.4237699999999</v>
      </c>
      <c r="H40" s="3">
        <v>488753.35950000002</v>
      </c>
      <c r="I40" s="3">
        <v>804987.84669999999</v>
      </c>
      <c r="J40" s="3">
        <v>8508.1550310000002</v>
      </c>
      <c r="K40" s="3">
        <v>5.0000000000000001E-101</v>
      </c>
      <c r="L40" s="3">
        <v>4.1839407410000001E-9</v>
      </c>
      <c r="M40" s="3">
        <v>225974.1226</v>
      </c>
      <c r="N40" s="3">
        <v>239885.13920000001</v>
      </c>
      <c r="O40" s="3">
        <v>2.9327578350000001E-9</v>
      </c>
      <c r="P40" s="3">
        <v>5.0000000000000001E-101</v>
      </c>
      <c r="Q40" s="3">
        <v>1.959813758E-9</v>
      </c>
      <c r="R40" s="3">
        <v>1.431790209E-9</v>
      </c>
      <c r="S40" s="3">
        <v>5.0000000000000001E-101</v>
      </c>
      <c r="T40" s="9">
        <f>SUM(B40:S40)</f>
        <v>1770475.0468010108</v>
      </c>
    </row>
    <row r="41" spans="1:20">
      <c r="A41" t="s">
        <v>2</v>
      </c>
      <c r="B41" s="3">
        <v>0</v>
      </c>
      <c r="C41" s="3">
        <v>0</v>
      </c>
      <c r="D41" s="3">
        <v>0</v>
      </c>
      <c r="E41" s="3">
        <v>0</v>
      </c>
      <c r="F41" s="3">
        <v>0</v>
      </c>
      <c r="G41" s="3">
        <v>7.14408477390388</v>
      </c>
      <c r="H41" s="3">
        <v>1475.5157038462</v>
      </c>
      <c r="I41" s="3">
        <v>2430.2077646733501</v>
      </c>
      <c r="J41" s="3">
        <v>25.685585816562899</v>
      </c>
      <c r="K41" s="3">
        <v>0</v>
      </c>
      <c r="L41" s="3">
        <v>1.2631054393763101E-11</v>
      </c>
      <c r="M41" s="3">
        <v>682.20168753620806</v>
      </c>
      <c r="N41" s="3">
        <v>724.19817304374601</v>
      </c>
      <c r="O41" s="3">
        <v>8.8538117594996705E-12</v>
      </c>
      <c r="P41" s="3">
        <v>0</v>
      </c>
      <c r="Q41" s="3">
        <v>5.91655467945589E-12</v>
      </c>
      <c r="R41" s="3">
        <v>4.32248474049513E-12</v>
      </c>
      <c r="S41" s="3">
        <v>0</v>
      </c>
      <c r="T41" s="9">
        <f t="shared" ref="T41:T45" si="4">SUM(B41:S41)</f>
        <v>5344.9529996900037</v>
      </c>
    </row>
    <row r="42" spans="1:20">
      <c r="A42" t="s">
        <v>12</v>
      </c>
      <c r="B42" s="3" t="s">
        <v>4</v>
      </c>
      <c r="C42" s="3">
        <v>0</v>
      </c>
      <c r="D42" s="3">
        <v>0</v>
      </c>
      <c r="E42" s="3">
        <v>0</v>
      </c>
      <c r="F42" s="3">
        <v>0</v>
      </c>
      <c r="G42" s="3">
        <v>326.37814783691402</v>
      </c>
      <c r="H42" s="3">
        <v>135785.95500163399</v>
      </c>
      <c r="I42" s="3">
        <v>79728.699873772101</v>
      </c>
      <c r="J42" s="3">
        <v>0</v>
      </c>
      <c r="K42" s="3">
        <v>0</v>
      </c>
      <c r="L42" s="3">
        <v>0</v>
      </c>
      <c r="M42" s="3">
        <v>71716.418367172999</v>
      </c>
      <c r="N42" s="3">
        <v>38794.914283231701</v>
      </c>
      <c r="O42" s="3">
        <v>0</v>
      </c>
      <c r="P42" s="3">
        <v>0</v>
      </c>
      <c r="Q42" s="3">
        <v>0</v>
      </c>
      <c r="R42" s="3">
        <v>0</v>
      </c>
      <c r="S42" s="3" t="s">
        <v>4</v>
      </c>
      <c r="T42" s="9">
        <f t="shared" si="4"/>
        <v>326352.36567364773</v>
      </c>
    </row>
    <row r="43" spans="1:20">
      <c r="A43" t="s">
        <v>13</v>
      </c>
      <c r="B43" s="3" t="s">
        <v>4</v>
      </c>
      <c r="C43" s="3" t="s">
        <v>4</v>
      </c>
      <c r="D43" s="3" t="s">
        <v>4</v>
      </c>
      <c r="E43" s="3" t="s">
        <v>4</v>
      </c>
      <c r="F43" s="3" t="s">
        <v>4</v>
      </c>
      <c r="G43" s="3" t="s">
        <v>4</v>
      </c>
      <c r="H43" s="3" t="s">
        <v>4</v>
      </c>
      <c r="I43" s="3" t="s">
        <v>4</v>
      </c>
      <c r="J43" s="3" t="s">
        <v>4</v>
      </c>
      <c r="K43" s="3" t="s">
        <v>4</v>
      </c>
      <c r="L43" s="3" t="s">
        <v>4</v>
      </c>
      <c r="M43" s="3" t="s">
        <v>4</v>
      </c>
      <c r="N43" s="3" t="s">
        <v>4</v>
      </c>
      <c r="O43" s="3" t="s">
        <v>4</v>
      </c>
      <c r="P43" s="3" t="s">
        <v>4</v>
      </c>
      <c r="Q43" s="3" t="s">
        <v>4</v>
      </c>
      <c r="R43" s="3" t="s">
        <v>4</v>
      </c>
      <c r="S43" s="3" t="s">
        <v>4</v>
      </c>
      <c r="T43" s="9">
        <f t="shared" si="4"/>
        <v>0</v>
      </c>
    </row>
    <row r="44" spans="1:20">
      <c r="A44" t="s">
        <v>14</v>
      </c>
      <c r="B44" s="3" t="s">
        <v>4</v>
      </c>
      <c r="C44" s="3" t="s">
        <v>4</v>
      </c>
      <c r="D44" s="3" t="s">
        <v>4</v>
      </c>
      <c r="E44" s="3" t="s">
        <v>4</v>
      </c>
      <c r="F44" s="3" t="s">
        <v>4</v>
      </c>
      <c r="G44" s="3" t="s">
        <v>4</v>
      </c>
      <c r="H44" s="3" t="s">
        <v>4</v>
      </c>
      <c r="I44" s="3" t="s">
        <v>4</v>
      </c>
      <c r="J44" s="3" t="s">
        <v>4</v>
      </c>
      <c r="K44" s="3" t="s">
        <v>4</v>
      </c>
      <c r="L44" s="3" t="s">
        <v>4</v>
      </c>
      <c r="M44" s="3" t="s">
        <v>4</v>
      </c>
      <c r="N44" s="3" t="s">
        <v>4</v>
      </c>
      <c r="O44" s="3" t="s">
        <v>4</v>
      </c>
      <c r="P44" s="3" t="s">
        <v>4</v>
      </c>
      <c r="Q44" s="3" t="s">
        <v>4</v>
      </c>
      <c r="R44" s="3" t="s">
        <v>4</v>
      </c>
      <c r="S44" s="3" t="s">
        <v>4</v>
      </c>
      <c r="T44" s="9">
        <f t="shared" si="4"/>
        <v>0</v>
      </c>
    </row>
    <row r="45" spans="1:20">
      <c r="A45" t="s">
        <v>6</v>
      </c>
      <c r="B45" s="3">
        <v>8.9084777524472301E-103</v>
      </c>
      <c r="C45" s="3">
        <v>8.9084777524472301E-103</v>
      </c>
      <c r="D45" s="3">
        <v>8.9084777524472301E-103</v>
      </c>
      <c r="E45" s="3">
        <v>8.9084777524472301E-103</v>
      </c>
      <c r="F45" s="3">
        <v>8.9084777524472301E-103</v>
      </c>
      <c r="G45" s="3">
        <v>49.624070591481697</v>
      </c>
      <c r="H45" s="3">
        <v>21706.087325868099</v>
      </c>
      <c r="I45" s="3">
        <v>44885.106429965403</v>
      </c>
      <c r="J45" s="3">
        <v>224.51123857699201</v>
      </c>
      <c r="K45" s="3">
        <v>8.9084777524472301E-103</v>
      </c>
      <c r="L45" s="3">
        <v>7.7456238355297799E-11</v>
      </c>
      <c r="M45" s="3">
        <v>10194.978715322</v>
      </c>
      <c r="N45" s="3">
        <v>13643.5863095321</v>
      </c>
      <c r="O45" s="3">
        <v>7.7388939394469902E-11</v>
      </c>
      <c r="P45" s="3">
        <v>8.9084777524472301E-103</v>
      </c>
      <c r="Q45" s="3">
        <v>7.7336606428952905E-11</v>
      </c>
      <c r="R45" s="3">
        <v>7.7308204946692094E-11</v>
      </c>
      <c r="S45" s="3">
        <v>8.9084777524472301E-103</v>
      </c>
      <c r="T45" s="9">
        <f t="shared" si="4"/>
        <v>90703.89408985636</v>
      </c>
    </row>
    <row r="46" spans="1:20">
      <c r="A46" s="1" t="s">
        <v>7</v>
      </c>
      <c r="B46" s="3">
        <v>5.0890847775244697E-101</v>
      </c>
      <c r="C46" s="3">
        <v>5.0890847775244697E-101</v>
      </c>
      <c r="D46" s="3">
        <v>5.0890847775244697E-101</v>
      </c>
      <c r="E46" s="3">
        <v>5.0890847775244697E-101</v>
      </c>
      <c r="F46" s="3">
        <v>5.0890847775244697E-101</v>
      </c>
      <c r="G46" s="3">
        <v>2834.8401294096998</v>
      </c>
      <c r="H46" s="3">
        <v>1239988.7125423499</v>
      </c>
      <c r="I46" s="3">
        <v>2564120.5851084101</v>
      </c>
      <c r="J46" s="3">
        <v>12825.499017623601</v>
      </c>
      <c r="K46" s="3">
        <v>5.0890847775244697E-101</v>
      </c>
      <c r="L46" s="3">
        <v>4.4247892231640604E-9</v>
      </c>
      <c r="M46" s="3">
        <v>582401.53288903099</v>
      </c>
      <c r="N46" s="3">
        <v>779407.76559280802</v>
      </c>
      <c r="O46" s="3">
        <v>4.4209446817439701E-9</v>
      </c>
      <c r="P46" s="3">
        <v>5.0890847775244697E-101</v>
      </c>
      <c r="Q46" s="3">
        <v>4.4179550924384103E-9</v>
      </c>
      <c r="R46" s="3">
        <v>4.4163326205071902E-9</v>
      </c>
      <c r="S46" s="3">
        <v>5.0890847775244697E-101</v>
      </c>
      <c r="T46" s="9">
        <f>SUM(B46:S46)</f>
        <v>5181578.9352796515</v>
      </c>
    </row>
    <row r="47" spans="1:20">
      <c r="I47" s="5"/>
      <c r="T47" s="1"/>
    </row>
    <row r="48" spans="1:20" ht="16" thickBot="1">
      <c r="A48" s="2" t="s">
        <v>16</v>
      </c>
      <c r="B48" s="2">
        <v>0.1</v>
      </c>
      <c r="C48" s="2">
        <v>0.2</v>
      </c>
      <c r="D48" s="2">
        <v>0.3</v>
      </c>
      <c r="E48" s="2">
        <v>0.4</v>
      </c>
      <c r="F48" s="2">
        <v>0.5</v>
      </c>
      <c r="G48" s="2">
        <v>1.1000000000000001</v>
      </c>
      <c r="H48" s="2">
        <v>1.2</v>
      </c>
      <c r="I48" s="2">
        <v>1.3</v>
      </c>
      <c r="J48" s="2">
        <v>1.4</v>
      </c>
      <c r="K48" s="2">
        <v>1.5</v>
      </c>
      <c r="L48" s="2">
        <v>2.1</v>
      </c>
      <c r="M48" s="2">
        <v>2.2000000000000002</v>
      </c>
      <c r="N48" s="2">
        <v>2.2999999999999998</v>
      </c>
      <c r="O48" s="2">
        <v>2.4</v>
      </c>
      <c r="P48" s="2">
        <v>3.1</v>
      </c>
      <c r="Q48" s="2">
        <v>3.2</v>
      </c>
      <c r="R48" s="2">
        <v>3.3</v>
      </c>
      <c r="S48" s="2">
        <v>3.4</v>
      </c>
      <c r="T48" s="1"/>
    </row>
    <row r="49" spans="1:20" ht="16" thickTop="1">
      <c r="A49" t="s">
        <v>0</v>
      </c>
      <c r="B49" s="3">
        <v>0</v>
      </c>
      <c r="C49" s="3">
        <v>0</v>
      </c>
      <c r="D49" s="3">
        <v>0</v>
      </c>
      <c r="E49" s="3">
        <v>0</v>
      </c>
      <c r="F49" s="3">
        <v>0</v>
      </c>
      <c r="G49" s="3">
        <v>2556.57883902</v>
      </c>
      <c r="H49" s="3">
        <v>1643817.4826700001</v>
      </c>
      <c r="I49" s="3">
        <v>1056194.8643199999</v>
      </c>
      <c r="J49" s="3">
        <v>600.24675333699997</v>
      </c>
      <c r="K49" s="3">
        <v>0</v>
      </c>
      <c r="L49" s="3">
        <v>238.28744931700001</v>
      </c>
      <c r="M49" s="3">
        <v>576972.60745699995</v>
      </c>
      <c r="N49" s="3">
        <v>310242.14534599998</v>
      </c>
      <c r="O49" s="3">
        <v>658.61159712999995</v>
      </c>
      <c r="P49" s="3">
        <v>0</v>
      </c>
      <c r="Q49" s="3">
        <v>2.7872678544499998E-9</v>
      </c>
      <c r="R49" s="3">
        <v>3.3694561059800001E-9</v>
      </c>
      <c r="S49" s="3">
        <v>0</v>
      </c>
      <c r="T49" s="9">
        <f>SUM(B49:S49)</f>
        <v>3591280.8244318101</v>
      </c>
    </row>
    <row r="50" spans="1:20">
      <c r="A50" t="s">
        <v>1</v>
      </c>
      <c r="B50" s="3">
        <v>5.0000000000000001E-101</v>
      </c>
      <c r="C50" s="3">
        <v>5.0000000000000001E-101</v>
      </c>
      <c r="D50" s="3">
        <v>5.0000000000000001E-101</v>
      </c>
      <c r="E50" s="3">
        <v>5.0000000000000001E-101</v>
      </c>
      <c r="F50" s="3">
        <v>5.0000000000000001E-101</v>
      </c>
      <c r="G50" s="3">
        <v>57514.085270000003</v>
      </c>
      <c r="H50" s="3">
        <v>912613.82869999995</v>
      </c>
      <c r="I50" s="3">
        <v>302567.43229999999</v>
      </c>
      <c r="J50" s="3">
        <v>950.86090679999995</v>
      </c>
      <c r="K50" s="3">
        <v>5.0000000000000001E-101</v>
      </c>
      <c r="L50" s="3">
        <v>5360.6344820000004</v>
      </c>
      <c r="M50" s="3">
        <v>320323.38500000001</v>
      </c>
      <c r="N50" s="3">
        <v>88874.858680000005</v>
      </c>
      <c r="O50" s="3">
        <v>1043.3176309999999</v>
      </c>
      <c r="P50" s="3">
        <v>5.0000000000000001E-101</v>
      </c>
      <c r="Q50" s="3">
        <v>1.547434077E-9</v>
      </c>
      <c r="R50" s="3">
        <v>9.6524582429999992E-10</v>
      </c>
      <c r="S50" s="3">
        <v>5.0000000000000001E-101</v>
      </c>
      <c r="T50" s="9">
        <f>SUM(B50:S50)</f>
        <v>1689248.4029698027</v>
      </c>
    </row>
    <row r="51" spans="1:20">
      <c r="A51" t="s">
        <v>2</v>
      </c>
      <c r="B51" s="3">
        <v>0</v>
      </c>
      <c r="C51" s="3">
        <v>0</v>
      </c>
      <c r="D51" s="3">
        <v>0</v>
      </c>
      <c r="E51" s="3">
        <v>0</v>
      </c>
      <c r="F51" s="3">
        <v>0</v>
      </c>
      <c r="G51" s="3">
        <v>90.619778910719404</v>
      </c>
      <c r="H51" s="3">
        <v>1437.9236495161299</v>
      </c>
      <c r="I51" s="3">
        <v>476.72833007700802</v>
      </c>
      <c r="J51" s="3">
        <v>1.4981861357102599</v>
      </c>
      <c r="K51" s="3">
        <v>0</v>
      </c>
      <c r="L51" s="3">
        <v>8.4462703217007</v>
      </c>
      <c r="M51" s="3">
        <v>504.70479002234299</v>
      </c>
      <c r="N51" s="3">
        <v>140.03213310545101</v>
      </c>
      <c r="O51" s="3">
        <v>1.64386189210592</v>
      </c>
      <c r="P51" s="3">
        <v>0</v>
      </c>
      <c r="Q51" s="3">
        <v>2.4381529018880399E-12</v>
      </c>
      <c r="R51" s="3">
        <v>1.5208511581957099E-12</v>
      </c>
      <c r="S51" s="3">
        <v>0</v>
      </c>
      <c r="T51" s="9">
        <f t="shared" ref="T51:T55" si="5">SUM(B51:S51)</f>
        <v>2661.5969999811718</v>
      </c>
    </row>
    <row r="52" spans="1:20">
      <c r="A52" t="s">
        <v>12</v>
      </c>
      <c r="B52" s="3" t="s">
        <v>4</v>
      </c>
      <c r="C52" s="3">
        <v>0</v>
      </c>
      <c r="D52" s="3">
        <v>0</v>
      </c>
      <c r="E52" s="3">
        <v>0</v>
      </c>
      <c r="F52" s="3">
        <v>0</v>
      </c>
      <c r="G52" s="3">
        <v>54.396357972818997</v>
      </c>
      <c r="H52" s="3">
        <v>22630.992500272299</v>
      </c>
      <c r="I52" s="3">
        <v>13288.116645628699</v>
      </c>
      <c r="J52" s="3">
        <v>0</v>
      </c>
      <c r="K52" s="3">
        <v>0</v>
      </c>
      <c r="L52" s="3">
        <v>0</v>
      </c>
      <c r="M52" s="3">
        <v>11952.7363945288</v>
      </c>
      <c r="N52" s="3">
        <v>6465.8190472052802</v>
      </c>
      <c r="O52" s="3">
        <v>0</v>
      </c>
      <c r="P52" s="3">
        <v>0</v>
      </c>
      <c r="Q52" s="3">
        <v>0</v>
      </c>
      <c r="R52" s="3">
        <v>0</v>
      </c>
      <c r="S52" s="3" t="s">
        <v>4</v>
      </c>
      <c r="T52" s="9">
        <f t="shared" si="5"/>
        <v>54392.060945607904</v>
      </c>
    </row>
    <row r="53" spans="1:20">
      <c r="A53" t="s">
        <v>13</v>
      </c>
      <c r="B53" s="3" t="s">
        <v>4</v>
      </c>
      <c r="C53" s="3" t="s">
        <v>4</v>
      </c>
      <c r="D53" s="3" t="s">
        <v>4</v>
      </c>
      <c r="E53" s="3" t="s">
        <v>4</v>
      </c>
      <c r="F53" s="3" t="s">
        <v>4</v>
      </c>
      <c r="G53" s="3" t="s">
        <v>4</v>
      </c>
      <c r="H53" s="3" t="s">
        <v>4</v>
      </c>
      <c r="I53" s="3" t="s">
        <v>4</v>
      </c>
      <c r="J53" s="3" t="s">
        <v>4</v>
      </c>
      <c r="K53" s="3" t="s">
        <v>4</v>
      </c>
      <c r="L53" s="3" t="s">
        <v>4</v>
      </c>
      <c r="M53" s="3" t="s">
        <v>4</v>
      </c>
      <c r="N53" s="3" t="s">
        <v>4</v>
      </c>
      <c r="O53" s="3" t="s">
        <v>4</v>
      </c>
      <c r="P53" s="3" t="s">
        <v>4</v>
      </c>
      <c r="Q53" s="3" t="s">
        <v>4</v>
      </c>
      <c r="R53" s="3" t="s">
        <v>4</v>
      </c>
      <c r="S53" s="3" t="s">
        <v>4</v>
      </c>
      <c r="T53" s="9">
        <f t="shared" si="5"/>
        <v>0</v>
      </c>
    </row>
    <row r="54" spans="1:20">
      <c r="A54" t="s">
        <v>14</v>
      </c>
      <c r="B54" s="3" t="s">
        <v>4</v>
      </c>
      <c r="C54" s="3" t="s">
        <v>4</v>
      </c>
      <c r="D54" s="3" t="s">
        <v>4</v>
      </c>
      <c r="E54" s="3" t="s">
        <v>4</v>
      </c>
      <c r="F54" s="3" t="s">
        <v>4</v>
      </c>
      <c r="G54" s="3" t="s">
        <v>4</v>
      </c>
      <c r="H54" s="3" t="s">
        <v>4</v>
      </c>
      <c r="I54" s="3" t="s">
        <v>4</v>
      </c>
      <c r="J54" s="3" t="s">
        <v>4</v>
      </c>
      <c r="K54" s="3" t="s">
        <v>4</v>
      </c>
      <c r="L54" s="3" t="s">
        <v>4</v>
      </c>
      <c r="M54" s="3" t="s">
        <v>4</v>
      </c>
      <c r="N54" s="3" t="s">
        <v>4</v>
      </c>
      <c r="O54" s="3" t="s">
        <v>4</v>
      </c>
      <c r="P54" s="3" t="s">
        <v>4</v>
      </c>
      <c r="Q54" s="3" t="s">
        <v>4</v>
      </c>
      <c r="R54" s="3" t="s">
        <v>4</v>
      </c>
      <c r="S54" s="3" t="s">
        <v>4</v>
      </c>
      <c r="T54" s="9">
        <f t="shared" si="5"/>
        <v>0</v>
      </c>
    </row>
    <row r="55" spans="1:20">
      <c r="A55" t="s">
        <v>6</v>
      </c>
      <c r="B55" s="3">
        <v>9.427506325919589E-103</v>
      </c>
      <c r="C55" s="3">
        <v>9.427506325919589E-103</v>
      </c>
      <c r="D55" s="3">
        <v>9.427506325919589E-103</v>
      </c>
      <c r="E55" s="3">
        <v>9.427506325919589E-103</v>
      </c>
      <c r="F55" s="3">
        <v>9.427506325919589E-103</v>
      </c>
      <c r="G55" s="3">
        <v>1135.3674128756099</v>
      </c>
      <c r="H55" s="3">
        <v>48655.364437959499</v>
      </c>
      <c r="I55" s="3">
        <v>25879.016619779701</v>
      </c>
      <c r="J55" s="3">
        <v>29.274402874791399</v>
      </c>
      <c r="K55" s="3">
        <v>9.427506325919589E-103</v>
      </c>
      <c r="L55" s="3">
        <v>105.726998385418</v>
      </c>
      <c r="M55" s="3">
        <v>17153.412501365601</v>
      </c>
      <c r="N55" s="3">
        <v>7649.90956805531</v>
      </c>
      <c r="O55" s="3">
        <v>32.120892165699601</v>
      </c>
      <c r="P55" s="3">
        <v>9.427506325919589E-103</v>
      </c>
      <c r="Q55" s="3">
        <v>8.1776831163253697E-11</v>
      </c>
      <c r="R55" s="3">
        <v>8.1759535405210495E-11</v>
      </c>
      <c r="S55" s="3">
        <v>9.427506325919589E-103</v>
      </c>
      <c r="T55" s="9">
        <f t="shared" si="5"/>
        <v>100640.19283346181</v>
      </c>
    </row>
    <row r="56" spans="1:20">
      <c r="A56" s="1" t="s">
        <v>7</v>
      </c>
      <c r="B56" s="3">
        <v>5.0942750632592E-101</v>
      </c>
      <c r="C56" s="3">
        <v>5.0942750632592E-101</v>
      </c>
      <c r="D56" s="3">
        <v>5.0942750632592E-101</v>
      </c>
      <c r="E56" s="3">
        <v>5.0942750632592E-101</v>
      </c>
      <c r="F56" s="3">
        <v>5.0942750632592E-101</v>
      </c>
      <c r="G56" s="3">
        <v>61351.0476587792</v>
      </c>
      <c r="H56" s="3">
        <v>2629155.5919577498</v>
      </c>
      <c r="I56" s="3">
        <v>1398406.1582154899</v>
      </c>
      <c r="J56" s="3">
        <v>1581.8802491475001</v>
      </c>
      <c r="K56" s="3">
        <v>5.0942750632592E-101</v>
      </c>
      <c r="L56" s="3">
        <v>5713.0952000241195</v>
      </c>
      <c r="M56" s="3">
        <v>926906.84614291706</v>
      </c>
      <c r="N56" s="3">
        <v>413372.76477436599</v>
      </c>
      <c r="O56" s="3">
        <v>1735.69398218781</v>
      </c>
      <c r="P56" s="3">
        <v>5.0942750632592E-101</v>
      </c>
      <c r="Q56" s="3">
        <v>4.4189169155151403E-9</v>
      </c>
      <c r="R56" s="3">
        <v>4.4179823168434102E-9</v>
      </c>
      <c r="S56" s="3">
        <v>5.0942750632592E-101</v>
      </c>
      <c r="T56" s="9">
        <f>SUM(B56:S56)</f>
        <v>5438223.0781806707</v>
      </c>
    </row>
    <row r="57" spans="1:20">
      <c r="T57" s="1"/>
    </row>
    <row r="58" spans="1:20" ht="16" thickBot="1">
      <c r="A58" s="2" t="s">
        <v>17</v>
      </c>
      <c r="B58" s="2">
        <v>0.1</v>
      </c>
      <c r="C58" s="2">
        <v>0.2</v>
      </c>
      <c r="D58" s="2">
        <v>0.3</v>
      </c>
      <c r="E58" s="2">
        <v>0.4</v>
      </c>
      <c r="F58" s="2">
        <v>0.5</v>
      </c>
      <c r="G58" s="2">
        <v>1.1000000000000001</v>
      </c>
      <c r="H58" s="2">
        <v>1.2</v>
      </c>
      <c r="I58" s="2">
        <v>1.3</v>
      </c>
      <c r="J58" s="2">
        <v>1.4</v>
      </c>
      <c r="K58" s="2">
        <v>1.5</v>
      </c>
      <c r="L58" s="2">
        <v>2.1</v>
      </c>
      <c r="M58" s="2">
        <v>2.2000000000000002</v>
      </c>
      <c r="N58" s="2">
        <v>2.2999999999999998</v>
      </c>
      <c r="O58" s="2">
        <v>2.4</v>
      </c>
      <c r="P58" s="2">
        <v>3.1</v>
      </c>
      <c r="Q58" s="2">
        <v>3.2</v>
      </c>
      <c r="R58" s="2">
        <v>3.3</v>
      </c>
      <c r="S58" s="2">
        <v>3.4</v>
      </c>
      <c r="T58" s="1"/>
    </row>
    <row r="59" spans="1:20" ht="16" thickTop="1">
      <c r="A59" t="s">
        <v>0</v>
      </c>
      <c r="B59" s="3">
        <v>0</v>
      </c>
      <c r="C59" s="3">
        <v>0</v>
      </c>
      <c r="D59" s="3">
        <v>0</v>
      </c>
      <c r="E59" s="3">
        <v>0</v>
      </c>
      <c r="F59" s="3">
        <v>0</v>
      </c>
      <c r="G59" s="3">
        <v>9121.2389495999996</v>
      </c>
      <c r="H59" s="3">
        <v>1469958.7638999999</v>
      </c>
      <c r="I59" s="3">
        <v>919645.91232</v>
      </c>
      <c r="J59" s="3">
        <v>2.1334907688000002E-9</v>
      </c>
      <c r="K59" s="3">
        <v>0</v>
      </c>
      <c r="L59" s="3">
        <v>19878.692219</v>
      </c>
      <c r="M59" s="3">
        <v>2903569.8081999999</v>
      </c>
      <c r="N59" s="3">
        <v>1975315.7737</v>
      </c>
      <c r="O59" s="3">
        <v>2.1334907688000002E-9</v>
      </c>
      <c r="P59" s="3">
        <v>69.031010473999999</v>
      </c>
      <c r="Q59" s="3">
        <v>42072.812530000003</v>
      </c>
      <c r="R59" s="3">
        <v>4.0495955357000002E-9</v>
      </c>
      <c r="S59" s="3">
        <v>0</v>
      </c>
      <c r="T59" s="9">
        <f>SUM(B59:S59)</f>
        <v>7339632.0328290816</v>
      </c>
    </row>
    <row r="60" spans="1:20">
      <c r="A60" t="s">
        <v>1</v>
      </c>
      <c r="B60" s="3">
        <v>5.0000000000000001E-101</v>
      </c>
      <c r="C60" s="3">
        <v>5.0000000000000001E-101</v>
      </c>
      <c r="D60" s="3">
        <v>5.0000000000000001E-101</v>
      </c>
      <c r="E60" s="3">
        <v>5.0000000000000001E-101</v>
      </c>
      <c r="F60" s="3">
        <v>5.0000000000000001E-101</v>
      </c>
      <c r="G60" s="3">
        <v>151951.3769</v>
      </c>
      <c r="H60" s="3">
        <v>394774.103</v>
      </c>
      <c r="I60" s="3">
        <v>64746.449070000002</v>
      </c>
      <c r="J60" s="3">
        <v>2.2012111620000002E-9</v>
      </c>
      <c r="K60" s="3">
        <v>5.0000000000000001E-101</v>
      </c>
      <c r="L60" s="3">
        <v>331160.5662</v>
      </c>
      <c r="M60" s="3">
        <v>779786.61349999998</v>
      </c>
      <c r="N60" s="3">
        <v>139069.48370000001</v>
      </c>
      <c r="O60" s="3">
        <v>2.2012111620000002E-9</v>
      </c>
      <c r="P60" s="3">
        <v>1149.9925780000001</v>
      </c>
      <c r="Q60" s="3">
        <v>11299.13113</v>
      </c>
      <c r="R60" s="3">
        <v>2.8510639540000002E-10</v>
      </c>
      <c r="S60" s="3">
        <v>5.0000000000000001E-101</v>
      </c>
      <c r="T60" s="9">
        <f t="shared" ref="T60:T66" si="6">SUM(B60:S60)</f>
        <v>1873937.7160780048</v>
      </c>
    </row>
    <row r="61" spans="1:20">
      <c r="A61" t="s">
        <v>2</v>
      </c>
      <c r="B61" s="3">
        <v>0</v>
      </c>
      <c r="C61" s="3">
        <v>0</v>
      </c>
      <c r="D61" s="3">
        <v>0</v>
      </c>
      <c r="E61" s="3">
        <v>0</v>
      </c>
      <c r="F61" s="3">
        <v>0</v>
      </c>
      <c r="G61" s="3">
        <v>-2974.0740051246898</v>
      </c>
      <c r="H61" s="3">
        <v>-7726.7308874521304</v>
      </c>
      <c r="I61" s="3">
        <v>-1267.2522947754401</v>
      </c>
      <c r="J61" s="3">
        <v>-4.3083287751755601E-11</v>
      </c>
      <c r="K61" s="3">
        <v>0</v>
      </c>
      <c r="L61" s="3">
        <v>-6481.6525617885</v>
      </c>
      <c r="M61" s="3">
        <v>-15262.4026447819</v>
      </c>
      <c r="N61" s="3">
        <v>-2721.9426674143701</v>
      </c>
      <c r="O61" s="3">
        <v>-4.3083287751755601E-11</v>
      </c>
      <c r="P61" s="3">
        <v>-22.508272716999802</v>
      </c>
      <c r="Q61" s="3">
        <v>-221.152666437504</v>
      </c>
      <c r="R61" s="3">
        <v>-5.5802555814027598E-12</v>
      </c>
      <c r="S61" s="3">
        <v>0</v>
      </c>
      <c r="T61" s="9">
        <f t="shared" si="6"/>
        <v>-36677.71600049163</v>
      </c>
    </row>
    <row r="62" spans="1:20">
      <c r="A62" t="s">
        <v>12</v>
      </c>
      <c r="B62" s="3" t="s">
        <v>4</v>
      </c>
      <c r="C62" s="3">
        <v>0</v>
      </c>
      <c r="D62" s="3">
        <v>0</v>
      </c>
      <c r="E62" s="3">
        <v>0</v>
      </c>
      <c r="F62" s="3">
        <v>0</v>
      </c>
      <c r="G62" s="3">
        <v>44.797000683497998</v>
      </c>
      <c r="H62" s="3">
        <v>18637.2879414007</v>
      </c>
      <c r="I62" s="3">
        <v>10943.1548846354</v>
      </c>
      <c r="J62" s="3">
        <v>0</v>
      </c>
      <c r="K62" s="3">
        <v>0</v>
      </c>
      <c r="L62" s="3">
        <v>0</v>
      </c>
      <c r="M62" s="3">
        <v>9843.4299719649207</v>
      </c>
      <c r="N62" s="3">
        <v>5324.7921565219904</v>
      </c>
      <c r="O62" s="3">
        <v>0</v>
      </c>
      <c r="P62" s="3">
        <v>0</v>
      </c>
      <c r="Q62" s="3">
        <v>0</v>
      </c>
      <c r="R62" s="3">
        <v>0</v>
      </c>
      <c r="S62" s="3" t="s">
        <v>4</v>
      </c>
      <c r="T62" s="9">
        <f t="shared" si="6"/>
        <v>44793.461955206505</v>
      </c>
    </row>
    <row r="63" spans="1:20">
      <c r="A63" t="s">
        <v>13</v>
      </c>
      <c r="B63" s="3" t="s">
        <v>4</v>
      </c>
      <c r="C63" s="3" t="s">
        <v>4</v>
      </c>
      <c r="D63" s="3" t="s">
        <v>4</v>
      </c>
      <c r="E63" s="3" t="s">
        <v>4</v>
      </c>
      <c r="F63" s="3" t="s">
        <v>4</v>
      </c>
      <c r="G63" s="3" t="s">
        <v>4</v>
      </c>
      <c r="H63" s="3" t="s">
        <v>4</v>
      </c>
      <c r="I63" s="3" t="s">
        <v>4</v>
      </c>
      <c r="J63" s="3" t="s">
        <v>4</v>
      </c>
      <c r="K63" s="3" t="s">
        <v>4</v>
      </c>
      <c r="L63" s="3" t="s">
        <v>4</v>
      </c>
      <c r="M63" s="3" t="s">
        <v>4</v>
      </c>
      <c r="N63" s="3" t="s">
        <v>4</v>
      </c>
      <c r="O63" s="3" t="s">
        <v>4</v>
      </c>
      <c r="P63" s="3" t="s">
        <v>4</v>
      </c>
      <c r="Q63" s="3" t="s">
        <v>4</v>
      </c>
      <c r="R63" s="3" t="s">
        <v>4</v>
      </c>
      <c r="S63" s="3" t="s">
        <v>4</v>
      </c>
      <c r="T63" s="9">
        <f t="shared" si="6"/>
        <v>0</v>
      </c>
    </row>
    <row r="64" spans="1:20">
      <c r="A64" t="s">
        <v>14</v>
      </c>
      <c r="B64" s="3" t="s">
        <v>4</v>
      </c>
      <c r="C64" s="3" t="s">
        <v>4</v>
      </c>
      <c r="D64" s="3" t="s">
        <v>4</v>
      </c>
      <c r="E64" s="3" t="s">
        <v>4</v>
      </c>
      <c r="F64" s="3" t="s">
        <v>4</v>
      </c>
      <c r="G64" s="3" t="s">
        <v>4</v>
      </c>
      <c r="H64" s="3" t="s">
        <v>4</v>
      </c>
      <c r="I64" s="3" t="s">
        <v>4</v>
      </c>
      <c r="J64" s="3" t="s">
        <v>4</v>
      </c>
      <c r="K64" s="3" t="s">
        <v>4</v>
      </c>
      <c r="L64" s="3" t="s">
        <v>4</v>
      </c>
      <c r="M64" s="3" t="s">
        <v>4</v>
      </c>
      <c r="N64" s="3" t="s">
        <v>4</v>
      </c>
      <c r="O64" s="3" t="s">
        <v>4</v>
      </c>
      <c r="P64" s="3" t="s">
        <v>4</v>
      </c>
      <c r="Q64" s="3" t="s">
        <v>4</v>
      </c>
      <c r="R64" s="3" t="s">
        <v>4</v>
      </c>
      <c r="S64" s="3" t="s">
        <v>4</v>
      </c>
      <c r="T64" s="9">
        <f t="shared" si="6"/>
        <v>0</v>
      </c>
    </row>
    <row r="65" spans="1:22">
      <c r="A65" t="s">
        <v>6</v>
      </c>
      <c r="B65" s="3">
        <v>9.5209796120702699E-103</v>
      </c>
      <c r="C65" s="3">
        <v>9.5209796120702699E-103</v>
      </c>
      <c r="D65" s="3">
        <v>9.5209796120702699E-103</v>
      </c>
      <c r="E65" s="3">
        <v>9.5209796120702699E-103</v>
      </c>
      <c r="F65" s="3">
        <v>9.5209796120702699E-103</v>
      </c>
      <c r="G65" s="3">
        <v>3011.3590098589598</v>
      </c>
      <c r="H65" s="3">
        <v>35715.925597958398</v>
      </c>
      <c r="I65" s="3">
        <v>18929.007348716699</v>
      </c>
      <c r="J65" s="3">
        <v>8.1720827206486003E-11</v>
      </c>
      <c r="K65" s="3">
        <v>9.5209796120702699E-103</v>
      </c>
      <c r="L65" s="3">
        <v>6561.0518811005104</v>
      </c>
      <c r="M65" s="3">
        <v>70035.134933315101</v>
      </c>
      <c r="N65" s="3">
        <v>40311.6012093729</v>
      </c>
      <c r="O65" s="3">
        <v>8.1720827206486003E-11</v>
      </c>
      <c r="P65" s="3">
        <v>22.7839958537045</v>
      </c>
      <c r="Q65" s="3">
        <v>1012.09519483023</v>
      </c>
      <c r="R65" s="3">
        <v>8.2434958421568101E-11</v>
      </c>
      <c r="S65" s="3">
        <v>9.5209796120702699E-103</v>
      </c>
      <c r="T65" s="9">
        <f t="shared" si="6"/>
        <v>175598.95917100678</v>
      </c>
    </row>
    <row r="66" spans="1:22">
      <c r="A66" s="1" t="s">
        <v>7</v>
      </c>
      <c r="B66" s="3">
        <v>5.0952097961207001E-101</v>
      </c>
      <c r="C66" s="3">
        <v>5.0952097961207001E-101</v>
      </c>
      <c r="D66" s="3">
        <v>5.0952097961207001E-101</v>
      </c>
      <c r="E66" s="3">
        <v>5.0952097961207001E-101</v>
      </c>
      <c r="F66" s="3">
        <v>5.0952097961207001E-101</v>
      </c>
      <c r="G66" s="3">
        <v>161154.69785501799</v>
      </c>
      <c r="H66" s="3">
        <v>1911359.3495519101</v>
      </c>
      <c r="I66" s="3">
        <v>1012997.27132858</v>
      </c>
      <c r="J66" s="3">
        <v>4.3733394702547303E-9</v>
      </c>
      <c r="K66" s="3">
        <v>5.0952097961207001E-101</v>
      </c>
      <c r="L66" s="3">
        <v>351118.65773831197</v>
      </c>
      <c r="M66" s="3">
        <v>3747972.5839605001</v>
      </c>
      <c r="N66" s="3">
        <v>2157299.70809848</v>
      </c>
      <c r="O66" s="3">
        <v>4.3733394702547303E-9</v>
      </c>
      <c r="P66" s="3">
        <v>1219.2993116107</v>
      </c>
      <c r="Q66" s="3">
        <v>54162.886188392702</v>
      </c>
      <c r="R66" s="3">
        <v>4.4115566339401703E-9</v>
      </c>
      <c r="S66" s="3">
        <v>5.0952097961207001E-101</v>
      </c>
      <c r="T66" s="9">
        <f t="shared" si="6"/>
        <v>9397284.454032816</v>
      </c>
    </row>
    <row r="67" spans="1:22">
      <c r="T67" s="1"/>
    </row>
    <row r="68" spans="1:22" ht="16" thickBot="1">
      <c r="A68" s="2" t="s">
        <v>18</v>
      </c>
      <c r="B68" s="2">
        <v>0.1</v>
      </c>
      <c r="C68" s="2">
        <v>0.2</v>
      </c>
      <c r="D68" s="2">
        <v>0.3</v>
      </c>
      <c r="E68" s="2">
        <v>0.4</v>
      </c>
      <c r="F68" s="2">
        <v>0.5</v>
      </c>
      <c r="G68" s="2">
        <v>1.1000000000000001</v>
      </c>
      <c r="H68" s="2">
        <v>1.2</v>
      </c>
      <c r="I68" s="2">
        <v>1.3</v>
      </c>
      <c r="J68" s="2">
        <v>1.4</v>
      </c>
      <c r="K68" s="2">
        <v>1.5</v>
      </c>
      <c r="L68" s="2">
        <v>2.1</v>
      </c>
      <c r="M68" s="2">
        <v>2.2000000000000002</v>
      </c>
      <c r="N68" s="2">
        <v>2.2999999999999998</v>
      </c>
      <c r="O68" s="2">
        <v>2.4</v>
      </c>
      <c r="P68" s="2">
        <v>3.1</v>
      </c>
      <c r="Q68" s="2">
        <v>3.2</v>
      </c>
      <c r="R68" s="2">
        <v>3.3</v>
      </c>
      <c r="S68" s="2">
        <v>3.4</v>
      </c>
      <c r="T68" s="1"/>
    </row>
    <row r="69" spans="1:22" ht="16" thickTop="1">
      <c r="A69" t="s">
        <v>0</v>
      </c>
      <c r="B69" s="3">
        <v>0</v>
      </c>
      <c r="C69" s="3">
        <v>0</v>
      </c>
      <c r="D69" s="3">
        <v>0</v>
      </c>
      <c r="E69" s="3">
        <v>0</v>
      </c>
      <c r="F69" s="3">
        <v>0</v>
      </c>
      <c r="G69" s="3">
        <v>1549.72575325</v>
      </c>
      <c r="H69" s="3">
        <v>2962778.1725900001</v>
      </c>
      <c r="I69" s="3">
        <v>2335852.5914699999</v>
      </c>
      <c r="J69" s="3">
        <v>61.419024108999999</v>
      </c>
      <c r="K69" s="3">
        <v>0</v>
      </c>
      <c r="L69" s="3">
        <v>265.45087611100001</v>
      </c>
      <c r="M69" s="3">
        <v>1204854.9796</v>
      </c>
      <c r="N69" s="3">
        <v>495808.17421000003</v>
      </c>
      <c r="O69" s="3">
        <v>2.0469726624100001E-9</v>
      </c>
      <c r="P69" s="3">
        <v>0</v>
      </c>
      <c r="Q69" s="3">
        <v>890.12148821000005</v>
      </c>
      <c r="R69" s="3">
        <v>1120.11773371</v>
      </c>
      <c r="S69" s="3">
        <v>0</v>
      </c>
      <c r="T69" s="9">
        <f>SUM(B69:S69)</f>
        <v>7003180.7527453918</v>
      </c>
    </row>
    <row r="70" spans="1:22">
      <c r="A70" t="s">
        <v>1</v>
      </c>
      <c r="B70" s="3">
        <v>5.0000000000000001E-101</v>
      </c>
      <c r="C70" s="3">
        <v>5.0000000000000001E-101</v>
      </c>
      <c r="D70" s="3">
        <v>5.0000000000000001E-101</v>
      </c>
      <c r="E70" s="3">
        <v>5.0000000000000001E-101</v>
      </c>
      <c r="F70" s="3">
        <v>5.0000000000000001E-101</v>
      </c>
      <c r="G70" s="3">
        <v>27315.459869999999</v>
      </c>
      <c r="H70" s="3">
        <v>917371.15379999997</v>
      </c>
      <c r="I70" s="3">
        <v>232528.32250000001</v>
      </c>
      <c r="J70" s="3">
        <v>68.642880140000003</v>
      </c>
      <c r="K70" s="3">
        <v>5.0000000000000001E-101</v>
      </c>
      <c r="L70" s="3">
        <v>4678.836069</v>
      </c>
      <c r="M70" s="3">
        <v>373061.74770000001</v>
      </c>
      <c r="N70" s="3">
        <v>49356.472000000002</v>
      </c>
      <c r="O70" s="3">
        <v>2.287729269E-9</v>
      </c>
      <c r="P70" s="3">
        <v>5.0000000000000001E-101</v>
      </c>
      <c r="Q70" s="3">
        <v>275.61016360000002</v>
      </c>
      <c r="R70" s="3">
        <v>111.5049377</v>
      </c>
      <c r="S70" s="3">
        <v>5.0000000000000001E-101</v>
      </c>
      <c r="T70" s="9">
        <f t="shared" ref="T70:T76" si="7">SUM(B70:S70)</f>
        <v>1604767.7499204425</v>
      </c>
    </row>
    <row r="71" spans="1:22">
      <c r="A71" t="s">
        <v>2</v>
      </c>
      <c r="B71" s="3">
        <v>0</v>
      </c>
      <c r="C71" s="3">
        <v>0</v>
      </c>
      <c r="D71" s="3">
        <v>0</v>
      </c>
      <c r="E71" s="3">
        <v>0</v>
      </c>
      <c r="F71" s="3">
        <v>0</v>
      </c>
      <c r="G71" s="3">
        <v>519.19225453767797</v>
      </c>
      <c r="H71" s="3">
        <v>17436.718973898998</v>
      </c>
      <c r="I71" s="3">
        <v>4419.72804191052</v>
      </c>
      <c r="J71" s="3">
        <v>1.3047135890832899</v>
      </c>
      <c r="K71" s="3">
        <v>0</v>
      </c>
      <c r="L71" s="3">
        <v>88.931889053753295</v>
      </c>
      <c r="M71" s="3">
        <v>7090.8844571973796</v>
      </c>
      <c r="N71" s="3">
        <v>938.13166927460202</v>
      </c>
      <c r="O71" s="3">
        <v>4.3483482320752797E-11</v>
      </c>
      <c r="P71" s="3">
        <v>0</v>
      </c>
      <c r="Q71" s="3">
        <v>5.2385961214054504</v>
      </c>
      <c r="R71" s="3">
        <v>2.11940418473591</v>
      </c>
      <c r="S71" s="3">
        <v>0</v>
      </c>
      <c r="T71" s="9">
        <f t="shared" si="7"/>
        <v>30502.249999768199</v>
      </c>
    </row>
    <row r="72" spans="1:22">
      <c r="A72" t="s">
        <v>12</v>
      </c>
      <c r="B72" s="3" t="s">
        <v>4</v>
      </c>
      <c r="C72" s="3">
        <v>0</v>
      </c>
      <c r="D72" s="3">
        <v>0</v>
      </c>
      <c r="E72" s="3">
        <v>0</v>
      </c>
      <c r="F72" s="3">
        <v>0</v>
      </c>
      <c r="G72" s="3">
        <v>0.35553175148966898</v>
      </c>
      <c r="H72" s="3">
        <v>147.91498367578001</v>
      </c>
      <c r="I72" s="3">
        <v>86.850435600487799</v>
      </c>
      <c r="J72" s="3">
        <v>0</v>
      </c>
      <c r="K72" s="3">
        <v>0</v>
      </c>
      <c r="L72" s="3">
        <v>0</v>
      </c>
      <c r="M72" s="3">
        <v>78.122460102284705</v>
      </c>
      <c r="N72" s="3">
        <v>42.260255214454503</v>
      </c>
      <c r="O72" s="3">
        <v>0</v>
      </c>
      <c r="P72" s="3">
        <v>0</v>
      </c>
      <c r="Q72" s="3">
        <v>0</v>
      </c>
      <c r="R72" s="3">
        <v>0</v>
      </c>
      <c r="S72" s="3" t="s">
        <v>4</v>
      </c>
      <c r="T72" s="9">
        <f t="shared" si="7"/>
        <v>355.50366634449671</v>
      </c>
    </row>
    <row r="73" spans="1:22">
      <c r="A73" t="s">
        <v>13</v>
      </c>
      <c r="B73" s="3" t="s">
        <v>4</v>
      </c>
      <c r="C73" s="3" t="s">
        <v>4</v>
      </c>
      <c r="D73" s="3" t="s">
        <v>4</v>
      </c>
      <c r="E73" s="3" t="s">
        <v>4</v>
      </c>
      <c r="F73" s="3" t="s">
        <v>4</v>
      </c>
      <c r="G73" s="3" t="s">
        <v>4</v>
      </c>
      <c r="H73" s="3" t="s">
        <v>4</v>
      </c>
      <c r="I73" s="3" t="s">
        <v>4</v>
      </c>
      <c r="J73" s="3" t="s">
        <v>4</v>
      </c>
      <c r="K73" s="3" t="s">
        <v>4</v>
      </c>
      <c r="L73" s="3" t="s">
        <v>4</v>
      </c>
      <c r="M73" s="3" t="s">
        <v>4</v>
      </c>
      <c r="N73" s="3" t="s">
        <v>4</v>
      </c>
      <c r="O73" s="3" t="s">
        <v>4</v>
      </c>
      <c r="P73" s="3" t="s">
        <v>4</v>
      </c>
      <c r="Q73" s="3" t="s">
        <v>4</v>
      </c>
      <c r="R73" s="3" t="s">
        <v>4</v>
      </c>
      <c r="S73" s="3" t="s">
        <v>4</v>
      </c>
      <c r="T73" s="9">
        <f t="shared" si="7"/>
        <v>0</v>
      </c>
    </row>
    <row r="74" spans="1:22">
      <c r="A74" t="s">
        <v>14</v>
      </c>
      <c r="B74" s="3" t="s">
        <v>4</v>
      </c>
      <c r="C74" s="3" t="s">
        <v>4</v>
      </c>
      <c r="D74" s="3" t="s">
        <v>4</v>
      </c>
      <c r="E74" s="3" t="s">
        <v>4</v>
      </c>
      <c r="F74" s="3" t="s">
        <v>4</v>
      </c>
      <c r="G74" s="3" t="s">
        <v>4</v>
      </c>
      <c r="H74" s="3" t="s">
        <v>4</v>
      </c>
      <c r="I74" s="3" t="s">
        <v>4</v>
      </c>
      <c r="J74" s="3" t="s">
        <v>4</v>
      </c>
      <c r="K74" s="3" t="s">
        <v>4</v>
      </c>
      <c r="L74" s="3" t="s">
        <v>4</v>
      </c>
      <c r="M74" s="3" t="s">
        <v>4</v>
      </c>
      <c r="N74" s="3" t="s">
        <v>4</v>
      </c>
      <c r="O74" s="3" t="s">
        <v>4</v>
      </c>
      <c r="P74" s="3" t="s">
        <v>4</v>
      </c>
      <c r="Q74" s="3" t="s">
        <v>4</v>
      </c>
      <c r="R74" s="3" t="s">
        <v>4</v>
      </c>
      <c r="S74" s="3" t="s">
        <v>4</v>
      </c>
      <c r="T74" s="9">
        <f t="shared" si="7"/>
        <v>0</v>
      </c>
    </row>
    <row r="75" spans="1:22">
      <c r="A75" t="s">
        <v>6</v>
      </c>
      <c r="B75" s="3">
        <v>9.495327312377499E-103</v>
      </c>
      <c r="C75" s="3">
        <v>9.495327312377499E-103</v>
      </c>
      <c r="D75" s="3">
        <v>9.495327312377499E-103</v>
      </c>
      <c r="E75" s="3">
        <v>9.495327312377499E-103</v>
      </c>
      <c r="F75" s="3">
        <v>9.495327312377499E-103</v>
      </c>
      <c r="G75" s="3">
        <v>558.03532342105802</v>
      </c>
      <c r="H75" s="3">
        <v>74020.519460139301</v>
      </c>
      <c r="I75" s="3">
        <v>48860.817757422599</v>
      </c>
      <c r="J75" s="3">
        <v>2.4947380685852201</v>
      </c>
      <c r="K75" s="3">
        <v>9.495327312377499E-103</v>
      </c>
      <c r="L75" s="3">
        <v>95.584120530434802</v>
      </c>
      <c r="M75" s="3">
        <v>30101.8157291469</v>
      </c>
      <c r="N75" s="3">
        <v>10371.6517942357</v>
      </c>
      <c r="O75" s="3">
        <v>8.3144607075300797E-11</v>
      </c>
      <c r="P75" s="3">
        <v>9.495327312377499E-103</v>
      </c>
      <c r="Q75" s="3">
        <v>22.2374915543291</v>
      </c>
      <c r="R75" s="3">
        <v>23.429569653647999</v>
      </c>
      <c r="S75" s="3">
        <v>9.495327312377499E-103</v>
      </c>
      <c r="T75" s="9">
        <f t="shared" si="7"/>
        <v>164056.58598417262</v>
      </c>
    </row>
    <row r="76" spans="1:22">
      <c r="A76" s="1" t="s">
        <v>7</v>
      </c>
      <c r="B76" s="3">
        <v>5.0949532731237803E-101</v>
      </c>
      <c r="C76" s="3">
        <v>5.0949532731237803E-101</v>
      </c>
      <c r="D76" s="3">
        <v>5.0949532731237803E-101</v>
      </c>
      <c r="E76" s="3">
        <v>5.0949532731237803E-101</v>
      </c>
      <c r="F76" s="3">
        <v>5.0949532731237803E-101</v>
      </c>
      <c r="G76" s="3">
        <v>29942.768732960201</v>
      </c>
      <c r="H76" s="3">
        <v>3971754.4798077098</v>
      </c>
      <c r="I76" s="3">
        <v>2621748.3102049301</v>
      </c>
      <c r="J76" s="3">
        <v>133.86135590666899</v>
      </c>
      <c r="K76" s="3">
        <v>5.0949532731237803E-101</v>
      </c>
      <c r="L76" s="3">
        <v>5128.8029546951902</v>
      </c>
      <c r="M76" s="3">
        <v>1615187.5499464499</v>
      </c>
      <c r="N76" s="3">
        <v>556516.68992872501</v>
      </c>
      <c r="O76" s="3">
        <v>4.4613300208060503E-9</v>
      </c>
      <c r="P76" s="3">
        <v>5.0949532731237803E-101</v>
      </c>
      <c r="Q76" s="3">
        <v>1193.2077394857299</v>
      </c>
      <c r="R76" s="3">
        <v>1257.1716452483799</v>
      </c>
      <c r="S76" s="3">
        <v>5.0949532731237803E-101</v>
      </c>
      <c r="T76" s="9">
        <f t="shared" si="7"/>
        <v>8802862.8423161134</v>
      </c>
    </row>
    <row r="78" spans="1:22">
      <c r="T78" s="1" t="s">
        <v>24</v>
      </c>
      <c r="U78" s="1" t="s">
        <v>32</v>
      </c>
      <c r="V78" s="1" t="s">
        <v>25</v>
      </c>
    </row>
    <row r="79" spans="1:22">
      <c r="S79" s="4" t="s">
        <v>0</v>
      </c>
      <c r="T79" s="5">
        <f>SUM(T2+T11+T20+T29+T39+T49+T59+T69)</f>
        <v>34768907.763266124</v>
      </c>
      <c r="U79" s="11">
        <v>34768913</v>
      </c>
      <c r="V79" s="5">
        <f>T79-U79</f>
        <v>-5.2367338761687279</v>
      </c>
    </row>
    <row r="80" spans="1:22">
      <c r="S80" s="1" t="s">
        <v>21</v>
      </c>
      <c r="T80" s="5">
        <f>SUM(T3+T12+T21+T30+T40+T50+T60+T70)</f>
        <v>13854061.421376269</v>
      </c>
      <c r="U80" s="11">
        <v>13862437</v>
      </c>
      <c r="V80" s="8">
        <f>T80-U80</f>
        <v>-8375.5786237306893</v>
      </c>
    </row>
    <row r="81" spans="14:22">
      <c r="S81" s="4" t="s">
        <v>26</v>
      </c>
      <c r="T81" s="8">
        <f>SUM(T4,T13,T22,T31,T41,T51,T61,T71)</f>
        <v>8375.5783989664851</v>
      </c>
    </row>
    <row r="82" spans="14:22">
      <c r="N82" t="s">
        <v>30</v>
      </c>
      <c r="O82" s="5">
        <f>SUM(T76,T66,T56,T46,T36,T26,T17,T8)</f>
        <v>51505405.374783508</v>
      </c>
      <c r="P82" s="5">
        <f>SUM(T79:T81,T83,T86)</f>
        <v>51505405.374783494</v>
      </c>
      <c r="S82" s="4" t="s">
        <v>22</v>
      </c>
      <c r="T82" s="6">
        <f>SUM(T79:T81)</f>
        <v>48631344.763041355</v>
      </c>
      <c r="U82" s="13">
        <f>SUM(U79:U80)</f>
        <v>48631350</v>
      </c>
      <c r="V82" s="5">
        <f>T82-U82</f>
        <v>-5.2369586452841759</v>
      </c>
    </row>
    <row r="83" spans="14:22">
      <c r="N83" t="s">
        <v>29</v>
      </c>
      <c r="O83" s="5">
        <f>O82+T87+T84</f>
        <v>52330697.222530238</v>
      </c>
      <c r="R83" s="5">
        <f>T79+T83</f>
        <v>36716276.222754993</v>
      </c>
      <c r="S83" s="1" t="s">
        <v>23</v>
      </c>
      <c r="T83" s="6">
        <f>SUM(T72:T74,T62:T64,T52:T54,T42:T44,T32:T34,T23:T24,T14:T15,T5:T6)</f>
        <v>1947368.4594888682</v>
      </c>
      <c r="U83" s="11">
        <v>1951279</v>
      </c>
      <c r="V83" s="5">
        <f>T83-U83</f>
        <v>-3910.5405111317523</v>
      </c>
    </row>
    <row r="84" spans="14:22">
      <c r="S84" s="1" t="s">
        <v>20</v>
      </c>
      <c r="T84" s="3">
        <v>809857</v>
      </c>
    </row>
    <row r="85" spans="14:22">
      <c r="S85" s="1" t="s">
        <v>31</v>
      </c>
      <c r="T85" s="6">
        <f>T82+T84+T83</f>
        <v>51388570.222530223</v>
      </c>
      <c r="U85" s="7">
        <v>51392486</v>
      </c>
      <c r="V85" s="5">
        <f>T85-U85</f>
        <v>-3915.7774697765708</v>
      </c>
    </row>
    <row r="86" spans="14:22">
      <c r="S86" s="4" t="s">
        <v>19</v>
      </c>
      <c r="T86" s="5">
        <f>SUM(T7,T16,T25,T35,T45,T55,T65,T75)</f>
        <v>926692.1522532698</v>
      </c>
    </row>
    <row r="87" spans="14:22">
      <c r="S87" s="1" t="s">
        <v>27</v>
      </c>
      <c r="T87" s="11">
        <v>15434.8477467308</v>
      </c>
    </row>
    <row r="88" spans="14:22">
      <c r="S88" s="1" t="s">
        <v>28</v>
      </c>
      <c r="T88" s="3">
        <f>T86+T87</f>
        <v>942127.00000000058</v>
      </c>
      <c r="U88" s="11">
        <v>942127</v>
      </c>
      <c r="V88" s="5">
        <f>T88-U88</f>
        <v>0</v>
      </c>
    </row>
    <row r="89" spans="14:22">
      <c r="S89" s="1"/>
    </row>
    <row r="90" spans="14:22">
      <c r="S90" s="1" t="s">
        <v>29</v>
      </c>
      <c r="T90" s="5">
        <f>T85+T88</f>
        <v>52330697.222530223</v>
      </c>
      <c r="U90" s="12">
        <f>U85+U88</f>
        <v>52334613</v>
      </c>
      <c r="V90" s="5">
        <f>T90-U90</f>
        <v>-3915.7774697765708</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Run Summary for 2016</vt:lpstr>
    </vt:vector>
  </TitlesOfParts>
  <Company>University of Washington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Curry Cunningham</dc:creator>
  <cp:lastModifiedBy>Curry Cunningham</cp:lastModifiedBy>
  <dcterms:created xsi:type="dcterms:W3CDTF">2013-11-06T00:07:40Z</dcterms:created>
  <dcterms:modified xsi:type="dcterms:W3CDTF">2016-10-25T00:39:20Z</dcterms:modified>
</cp:coreProperties>
</file>