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16420" yWindow="0" windowWidth="21920" windowHeight="22500" tabRatio="500"/>
  </bookViews>
  <sheets>
    <sheet name="Run Summary for 2014" sheetId="2"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T11" i="2" l="1"/>
  <c r="T12" i="2"/>
  <c r="T13" i="2"/>
  <c r="T14" i="2"/>
  <c r="T15" i="2"/>
  <c r="T16" i="2"/>
  <c r="T17" i="2"/>
  <c r="U90" i="2"/>
  <c r="U82" i="2"/>
  <c r="T2" i="2"/>
  <c r="T20" i="2"/>
  <c r="T29" i="2"/>
  <c r="T39" i="2"/>
  <c r="T49" i="2"/>
  <c r="T59" i="2"/>
  <c r="T69" i="2"/>
  <c r="T79" i="2"/>
  <c r="T5" i="2"/>
  <c r="T6" i="2"/>
  <c r="T23" i="2"/>
  <c r="T24" i="2"/>
  <c r="T32" i="2"/>
  <c r="T33" i="2"/>
  <c r="T34" i="2"/>
  <c r="T42" i="2"/>
  <c r="T43" i="2"/>
  <c r="T44" i="2"/>
  <c r="T52" i="2"/>
  <c r="T53" i="2"/>
  <c r="T54" i="2"/>
  <c r="T62" i="2"/>
  <c r="T63" i="2"/>
  <c r="T64" i="2"/>
  <c r="T72" i="2"/>
  <c r="T73" i="2"/>
  <c r="T74" i="2"/>
  <c r="T83" i="2"/>
  <c r="R83" i="2"/>
  <c r="T3" i="2"/>
  <c r="T21" i="2"/>
  <c r="T30" i="2"/>
  <c r="T40" i="2"/>
  <c r="T50" i="2"/>
  <c r="T60" i="2"/>
  <c r="T70" i="2"/>
  <c r="T80" i="2"/>
  <c r="T4" i="2"/>
  <c r="T22" i="2"/>
  <c r="T31" i="2"/>
  <c r="T41" i="2"/>
  <c r="T51" i="2"/>
  <c r="T61" i="2"/>
  <c r="T71" i="2"/>
  <c r="T81" i="2"/>
  <c r="T7" i="2"/>
  <c r="T25" i="2"/>
  <c r="T35" i="2"/>
  <c r="T45" i="2"/>
  <c r="T55" i="2"/>
  <c r="T65" i="2"/>
  <c r="T75" i="2"/>
  <c r="T86" i="2"/>
  <c r="P82" i="2"/>
  <c r="T8" i="2"/>
  <c r="T26" i="2"/>
  <c r="T36" i="2"/>
  <c r="T46" i="2"/>
  <c r="T56" i="2"/>
  <c r="T66" i="2"/>
  <c r="T76" i="2"/>
  <c r="O82" i="2"/>
  <c r="O83" i="2"/>
  <c r="T82" i="2"/>
  <c r="T85" i="2"/>
  <c r="T88" i="2"/>
  <c r="T90" i="2"/>
  <c r="V90" i="2"/>
  <c r="V88" i="2"/>
  <c r="V85" i="2"/>
  <c r="V83" i="2"/>
  <c r="V82" i="2"/>
  <c r="V80" i="2"/>
  <c r="V79" i="2"/>
</calcChain>
</file>

<file path=xl/comments1.xml><?xml version="1.0" encoding="utf-8"?>
<comments xmlns="http://schemas.openxmlformats.org/spreadsheetml/2006/main">
  <authors>
    <author>Curry Cunningham</author>
  </authors>
  <commentList>
    <comment ref="V90" authorId="0">
      <text>
        <r>
          <rPr>
            <b/>
            <sz val="9"/>
            <color indexed="81"/>
            <rFont val="Calibri"/>
            <family val="2"/>
          </rPr>
          <t>Curry Cunningham:</t>
        </r>
        <r>
          <rPr>
            <sz val="9"/>
            <color indexed="81"/>
            <rFont val="Calibri"/>
            <family val="2"/>
          </rPr>
          <t xml:space="preserve">
Note this residual difference is due to Kvichak Set catches allocated to the West Side rivers based average genetic composition of catch from this subdistrict. These are not currently allocated to West Side brood/return tables, as East and West side brood/return tables are created separately.
</t>
        </r>
      </text>
    </comment>
  </commentList>
</comments>
</file>

<file path=xl/sharedStrings.xml><?xml version="1.0" encoding="utf-8"?>
<sst xmlns="http://schemas.openxmlformats.org/spreadsheetml/2006/main" count="352" uniqueCount="33">
  <si>
    <t>Catch</t>
  </si>
  <si>
    <t>Escapement</t>
  </si>
  <si>
    <t>Reallocated Esc Obs Error</t>
  </si>
  <si>
    <t>Igushik Set</t>
  </si>
  <si>
    <t>NA</t>
  </si>
  <si>
    <t>WRSHA</t>
  </si>
  <si>
    <t>Offshore Catch</t>
  </si>
  <si>
    <t>Total</t>
  </si>
  <si>
    <t>Igushik</t>
  </si>
  <si>
    <t>Wood</t>
  </si>
  <si>
    <t>Nushagak</t>
  </si>
  <si>
    <t>Kvichak</t>
  </si>
  <si>
    <t>Kvichak Set</t>
  </si>
  <si>
    <t>ARSHA</t>
  </si>
  <si>
    <t>NRSHA</t>
  </si>
  <si>
    <t>Alagnak</t>
  </si>
  <si>
    <t>Naknek</t>
  </si>
  <si>
    <t>Egegik</t>
  </si>
  <si>
    <t>Ugashik</t>
  </si>
  <si>
    <t>Offshore</t>
  </si>
  <si>
    <t>Togiak</t>
  </si>
  <si>
    <t>Esc</t>
  </si>
  <si>
    <t>Subtotal</t>
  </si>
  <si>
    <t>Subdistrict Catch</t>
  </si>
  <si>
    <t>Model</t>
  </si>
  <si>
    <t>Diff</t>
  </si>
  <si>
    <t>Realloc OE</t>
  </si>
  <si>
    <t>Togiak Contrib Offshore</t>
  </si>
  <si>
    <t>Total Offshore</t>
  </si>
  <si>
    <t>Grand Total</t>
  </si>
  <si>
    <t>Totals Column</t>
  </si>
  <si>
    <t>ADFG Sheet Total</t>
  </si>
  <si>
    <t>ADFG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</si>
</sst>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8"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s>
  <fills count="3">
    <fill>
      <patternFill patternType="none"/>
    </fill>
    <fill>
      <patternFill patternType="gray125"/>
    </fill>
    <fill>
      <patternFill patternType="solid">
        <fgColor rgb="FF008000"/>
        <bgColor indexed="64"/>
      </patternFill>
    </fill>
  </fills>
  <borders count="2">
    <border>
      <left/>
      <right/>
      <top/>
      <bottom/>
      <diagonal/>
    </border>
    <border>
      <left/>
      <right/>
      <top style="thin">
        <color auto="1"/>
      </top>
      <bottom style="double">
        <color auto="1"/>
      </bottom>
      <diagonal/>
    </border>
  </borders>
  <cellStyleXfs count="64">
    <xf numFmtId="0" fontId="0" fillId="0" borderId="0"/>
    <xf numFmtId="43"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3" fillId="0" borderId="0" xfId="0" applyFont="1"/>
    <xf numFmtId="0" fontId="3" fillId="0" borderId="1" xfId="0" applyFont="1" applyBorder="1"/>
    <xf numFmtId="164" fontId="0" fillId="0" borderId="0" xfId="1" applyNumberFormat="1" applyFont="1"/>
    <xf numFmtId="164" fontId="3" fillId="0" borderId="0" xfId="1" applyNumberFormat="1" applyFont="1"/>
    <xf numFmtId="164" fontId="0" fillId="0" borderId="0" xfId="0" applyNumberFormat="1"/>
    <xf numFmtId="164" fontId="0" fillId="2" borderId="0" xfId="0" applyNumberFormat="1" applyFill="1"/>
    <xf numFmtId="164" fontId="0" fillId="2" borderId="0" xfId="1" applyNumberFormat="1" applyFont="1" applyFill="1"/>
    <xf numFmtId="164" fontId="2" fillId="2" borderId="0" xfId="0" applyNumberFormat="1" applyFont="1" applyFill="1"/>
    <xf numFmtId="164" fontId="3" fillId="0" borderId="0" xfId="0" applyNumberFormat="1" applyFont="1"/>
    <xf numFmtId="0" fontId="3" fillId="0" borderId="1" xfId="0" applyFont="1" applyBorder="1" applyAlignment="1">
      <alignment horizontal="right"/>
    </xf>
    <xf numFmtId="164" fontId="2" fillId="0" borderId="0" xfId="1" applyNumberFormat="1" applyFont="1"/>
    <xf numFmtId="164" fontId="2" fillId="0" borderId="0" xfId="0" applyNumberFormat="1" applyFont="1"/>
    <xf numFmtId="43" fontId="0" fillId="2" borderId="0" xfId="1" applyFont="1" applyFill="1"/>
  </cellXfs>
  <cellStyles count="64">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0"/>
  <sheetViews>
    <sheetView tabSelected="1" topLeftCell="P60" zoomScale="150" zoomScaleNormal="150" zoomScalePageLayoutView="150" workbookViewId="0">
      <selection activeCell="U85" sqref="U85"/>
    </sheetView>
  </sheetViews>
  <sheetFormatPr baseColWidth="10" defaultRowHeight="15" x14ac:dyDescent="0"/>
  <cols>
    <col min="1" max="1" width="22" bestFit="1" customWidth="1"/>
    <col min="2" max="7" width="11.33203125" bestFit="1" customWidth="1"/>
    <col min="8" max="9" width="13.33203125" bestFit="1" customWidth="1"/>
    <col min="10" max="12" width="11.33203125" bestFit="1" customWidth="1"/>
    <col min="13" max="14" width="13.1640625" bestFit="1" customWidth="1"/>
    <col min="15" max="16" width="11.5" bestFit="1" customWidth="1"/>
    <col min="17" max="17" width="11.33203125" bestFit="1" customWidth="1"/>
    <col min="18" max="18" width="11.5" bestFit="1" customWidth="1"/>
    <col min="19" max="19" width="21" bestFit="1" customWidth="1"/>
    <col min="20" max="20" width="13.1640625" bestFit="1" customWidth="1"/>
    <col min="21" max="21" width="14.1640625" bestFit="1" customWidth="1"/>
    <col min="22" max="22" width="16.33203125" customWidth="1"/>
  </cols>
  <sheetData>
    <row r="1" spans="1:20" ht="16" thickBot="1">
      <c r="A1" s="2" t="s">
        <v>8</v>
      </c>
      <c r="B1" s="2">
        <v>0.1</v>
      </c>
      <c r="C1" s="2">
        <v>0.2</v>
      </c>
      <c r="D1" s="2">
        <v>0.3</v>
      </c>
      <c r="E1" s="2">
        <v>0.4</v>
      </c>
      <c r="F1" s="2">
        <v>0.5</v>
      </c>
      <c r="G1" s="2">
        <v>1.1000000000000001</v>
      </c>
      <c r="H1" s="2">
        <v>1.2</v>
      </c>
      <c r="I1" s="2">
        <v>1.3</v>
      </c>
      <c r="J1" s="2">
        <v>1.4</v>
      </c>
      <c r="K1" s="2">
        <v>1.5</v>
      </c>
      <c r="L1" s="2">
        <v>2.1</v>
      </c>
      <c r="M1" s="2">
        <v>2.2000000000000002</v>
      </c>
      <c r="N1" s="2">
        <v>2.2999999999999998</v>
      </c>
      <c r="O1" s="2">
        <v>2.4</v>
      </c>
      <c r="P1" s="2">
        <v>3.1</v>
      </c>
      <c r="Q1" s="2">
        <v>3.2</v>
      </c>
      <c r="R1" s="2">
        <v>3.3</v>
      </c>
      <c r="S1" s="2">
        <v>3.4</v>
      </c>
      <c r="T1" s="10" t="s">
        <v>7</v>
      </c>
    </row>
    <row r="2" spans="1:20" ht="16" thickTop="1">
      <c r="A2" t="s">
        <v>0</v>
      </c>
      <c r="B2" s="3">
        <v>0</v>
      </c>
      <c r="C2" s="3">
        <v>140.7738047</v>
      </c>
      <c r="D2" s="3">
        <v>4.5070172870000001E-10</v>
      </c>
      <c r="E2" s="3">
        <v>3.1256779789999999E-10</v>
      </c>
      <c r="F2" s="3">
        <v>0</v>
      </c>
      <c r="G2" s="3">
        <v>1.091418678E-10</v>
      </c>
      <c r="H2" s="3">
        <v>69678.717669999998</v>
      </c>
      <c r="I2" s="3">
        <v>96475.777629999997</v>
      </c>
      <c r="J2" s="3">
        <v>360.02754379999999</v>
      </c>
      <c r="K2" s="3">
        <v>0</v>
      </c>
      <c r="L2" s="3">
        <v>1.091418678E-10</v>
      </c>
      <c r="M2" s="3">
        <v>3669.6589629999999</v>
      </c>
      <c r="N2" s="3">
        <v>4566.4225070000002</v>
      </c>
      <c r="O2" s="3">
        <v>0</v>
      </c>
      <c r="P2" s="3">
        <v>0</v>
      </c>
      <c r="Q2" s="3">
        <v>0</v>
      </c>
      <c r="R2" s="3">
        <v>0</v>
      </c>
      <c r="S2" s="3">
        <v>0</v>
      </c>
      <c r="T2" s="9">
        <f>SUM(B2:S2)</f>
        <v>174891.37811850102</v>
      </c>
    </row>
    <row r="3" spans="1:20">
      <c r="A3" t="s">
        <v>1</v>
      </c>
      <c r="B3" s="3">
        <v>5.0000000000000001E-101</v>
      </c>
      <c r="C3" s="3">
        <v>403.12211639999998</v>
      </c>
      <c r="D3" s="3">
        <v>5.7690371649999996E-10</v>
      </c>
      <c r="E3" s="3">
        <v>7.1503764729999999E-10</v>
      </c>
      <c r="F3" s="3">
        <v>5.0000000000000001E-101</v>
      </c>
      <c r="G3" s="3">
        <v>9.1846357739999998E-10</v>
      </c>
      <c r="H3" s="3">
        <v>199533.08929999999</v>
      </c>
      <c r="I3" s="3">
        <v>123490.1735</v>
      </c>
      <c r="J3" s="3">
        <v>823.60770890000003</v>
      </c>
      <c r="K3" s="3">
        <v>5.0000000000000001E-101</v>
      </c>
      <c r="L3" s="3">
        <v>9.1846357739999998E-10</v>
      </c>
      <c r="M3" s="3">
        <v>10508.49404</v>
      </c>
      <c r="N3" s="3">
        <v>5845.0765719999999</v>
      </c>
      <c r="O3" s="3">
        <v>5.0000000000000001E-101</v>
      </c>
      <c r="P3" s="3">
        <v>5.0000000000000001E-101</v>
      </c>
      <c r="Q3" s="3">
        <v>5.0000000000000001E-101</v>
      </c>
      <c r="R3" s="3">
        <v>5.0000000000000001E-101</v>
      </c>
      <c r="S3" s="3">
        <v>5.0000000000000001E-101</v>
      </c>
      <c r="T3" s="9">
        <f>SUM(B3:S3)</f>
        <v>340603.56323730311</v>
      </c>
    </row>
    <row r="4" spans="1:20">
      <c r="A4" t="s">
        <v>2</v>
      </c>
      <c r="B4" s="3">
        <v>0</v>
      </c>
      <c r="C4" s="3">
        <v>-1.6052874340907498E-2</v>
      </c>
      <c r="D4" s="3">
        <v>-2.2973095477196401E-14</v>
      </c>
      <c r="E4" s="3">
        <v>-2.8473777634313902E-14</v>
      </c>
      <c r="F4" s="3">
        <v>0</v>
      </c>
      <c r="G4" s="3">
        <v>-3.65744765578009E-14</v>
      </c>
      <c r="H4" s="3">
        <v>-7.9456806746180204</v>
      </c>
      <c r="I4" s="3">
        <v>-4.9175477024261296</v>
      </c>
      <c r="J4" s="3">
        <v>-3.2797186062592201E-2</v>
      </c>
      <c r="K4" s="3">
        <v>0</v>
      </c>
      <c r="L4" s="3">
        <v>-3.65744765578009E-14</v>
      </c>
      <c r="M4" s="3">
        <v>-0.41846261344559699</v>
      </c>
      <c r="N4" s="3">
        <v>-0.23275894806929201</v>
      </c>
      <c r="O4" s="3">
        <v>0</v>
      </c>
      <c r="P4" s="3">
        <v>0</v>
      </c>
      <c r="Q4" s="3">
        <v>0</v>
      </c>
      <c r="R4" s="3">
        <v>0</v>
      </c>
      <c r="S4" s="3">
        <v>0</v>
      </c>
      <c r="T4" s="9">
        <f t="shared" ref="T4:T7" si="0">SUM(B4:S4)</f>
        <v>-13.563299998962663</v>
      </c>
    </row>
    <row r="5" spans="1:20">
      <c r="A5" t="s">
        <v>3</v>
      </c>
      <c r="B5" s="3" t="s">
        <v>4</v>
      </c>
      <c r="C5" s="3">
        <v>0</v>
      </c>
      <c r="D5" s="3">
        <v>0</v>
      </c>
      <c r="E5" s="3">
        <v>0</v>
      </c>
      <c r="F5" s="3">
        <v>0</v>
      </c>
      <c r="G5" s="3">
        <v>0</v>
      </c>
      <c r="H5" s="3">
        <v>148066.41978022101</v>
      </c>
      <c r="I5" s="3">
        <v>246496.67287855301</v>
      </c>
      <c r="J5" s="3">
        <v>659.11326283799997</v>
      </c>
      <c r="K5" s="3">
        <v>0</v>
      </c>
      <c r="L5" s="3">
        <v>0</v>
      </c>
      <c r="M5" s="3">
        <v>32657.937114902001</v>
      </c>
      <c r="N5" s="3">
        <v>31617.949607791001</v>
      </c>
      <c r="O5" s="3">
        <v>328.90689586799999</v>
      </c>
      <c r="P5" s="3">
        <v>0</v>
      </c>
      <c r="Q5" s="3">
        <v>0</v>
      </c>
      <c r="R5" s="3">
        <v>0</v>
      </c>
      <c r="S5" s="3" t="s">
        <v>4</v>
      </c>
      <c r="T5" s="9">
        <f t="shared" si="0"/>
        <v>459826.99954017298</v>
      </c>
    </row>
    <row r="6" spans="1:20">
      <c r="A6" t="s">
        <v>5</v>
      </c>
      <c r="B6" s="3" t="s">
        <v>4</v>
      </c>
      <c r="C6" s="3" t="s">
        <v>4</v>
      </c>
      <c r="D6" s="3" t="s">
        <v>4</v>
      </c>
      <c r="E6" s="3" t="s">
        <v>4</v>
      </c>
      <c r="F6" s="3" t="s">
        <v>4</v>
      </c>
      <c r="G6" s="3" t="s">
        <v>4</v>
      </c>
      <c r="H6" s="3" t="s">
        <v>4</v>
      </c>
      <c r="I6" s="3" t="s">
        <v>4</v>
      </c>
      <c r="J6" s="3" t="s">
        <v>4</v>
      </c>
      <c r="K6" s="3" t="s">
        <v>4</v>
      </c>
      <c r="L6" s="3" t="s">
        <v>4</v>
      </c>
      <c r="M6" s="3" t="s">
        <v>4</v>
      </c>
      <c r="N6" s="3" t="s">
        <v>4</v>
      </c>
      <c r="O6" s="3" t="s">
        <v>4</v>
      </c>
      <c r="P6" s="3" t="s">
        <v>4</v>
      </c>
      <c r="Q6" s="3" t="s">
        <v>4</v>
      </c>
      <c r="R6" s="3" t="s">
        <v>4</v>
      </c>
      <c r="S6" s="3" t="s">
        <v>4</v>
      </c>
      <c r="T6" s="9">
        <f t="shared" si="0"/>
        <v>0</v>
      </c>
    </row>
    <row r="7" spans="1:20">
      <c r="A7" t="s">
        <v>6</v>
      </c>
      <c r="B7" s="3">
        <v>4.3085484259679599E-103</v>
      </c>
      <c r="C7" s="3">
        <v>4.6866655003186501</v>
      </c>
      <c r="D7" s="3">
        <v>8.85477768547642E-12</v>
      </c>
      <c r="E7" s="3">
        <v>8.8547302855655197E-12</v>
      </c>
      <c r="F7" s="3">
        <v>4.3085484259679599E-103</v>
      </c>
      <c r="G7" s="3">
        <v>8.8546604810583193E-12</v>
      </c>
      <c r="H7" s="3">
        <v>3595.6584254108102</v>
      </c>
      <c r="I7" s="3">
        <v>4019.5112339050502</v>
      </c>
      <c r="J7" s="3">
        <v>15.878859815623301</v>
      </c>
      <c r="K7" s="3">
        <v>4.3085484259679599E-103</v>
      </c>
      <c r="L7" s="3">
        <v>8.8546604810583193E-12</v>
      </c>
      <c r="M7" s="3">
        <v>403.587518779091</v>
      </c>
      <c r="N7" s="3">
        <v>362.16982426114998</v>
      </c>
      <c r="O7" s="3">
        <v>2.83422257696416</v>
      </c>
      <c r="P7" s="3">
        <v>4.3085484259679599E-103</v>
      </c>
      <c r="Q7" s="3">
        <v>4.3085484259679599E-103</v>
      </c>
      <c r="R7" s="3">
        <v>4.3085484259679599E-103</v>
      </c>
      <c r="S7" s="3">
        <v>4.3085484259679599E-103</v>
      </c>
      <c r="T7" s="9">
        <f t="shared" si="0"/>
        <v>8404.3267502490435</v>
      </c>
    </row>
    <row r="8" spans="1:20">
      <c r="A8" s="1" t="s">
        <v>7</v>
      </c>
      <c r="B8" s="3">
        <v>5.0430854842596803E-101</v>
      </c>
      <c r="C8" s="3">
        <v>548.56653372597805</v>
      </c>
      <c r="D8" s="3">
        <v>1.0364372497900001E-9</v>
      </c>
      <c r="E8" s="3">
        <v>1.0364317017079301E-9</v>
      </c>
      <c r="F8" s="3">
        <v>5.0430854842596803E-101</v>
      </c>
      <c r="G8" s="3">
        <v>1.0364235312044999E-9</v>
      </c>
      <c r="H8" s="3">
        <v>420865.93949495698</v>
      </c>
      <c r="I8" s="3">
        <v>470477.21769475599</v>
      </c>
      <c r="J8" s="3">
        <v>1858.59457816756</v>
      </c>
      <c r="K8" s="3">
        <v>5.0430854842596803E-101</v>
      </c>
      <c r="L8" s="3">
        <v>1.0364235312044999E-9</v>
      </c>
      <c r="M8" s="3">
        <v>47239.2591740676</v>
      </c>
      <c r="N8" s="3">
        <v>42391.385752104099</v>
      </c>
      <c r="O8" s="3">
        <v>331.741118444964</v>
      </c>
      <c r="P8" s="3">
        <v>5.0430854842596803E-101</v>
      </c>
      <c r="Q8" s="3">
        <v>5.0430854842596803E-101</v>
      </c>
      <c r="R8" s="3">
        <v>5.0430854842596803E-101</v>
      </c>
      <c r="S8" s="3">
        <v>5.0430854842596803E-101</v>
      </c>
      <c r="T8" s="9">
        <f>SUM(B8:S8)</f>
        <v>983712.70434622734</v>
      </c>
    </row>
    <row r="9" spans="1:20">
      <c r="T9" s="1"/>
    </row>
    <row r="10" spans="1:20" ht="16" thickBot="1">
      <c r="A10" s="2" t="s">
        <v>9</v>
      </c>
      <c r="B10" s="2">
        <v>0.1</v>
      </c>
      <c r="C10" s="2">
        <v>0.2</v>
      </c>
      <c r="D10" s="2">
        <v>0.3</v>
      </c>
      <c r="E10" s="2">
        <v>0.4</v>
      </c>
      <c r="F10" s="2">
        <v>0.5</v>
      </c>
      <c r="G10" s="2">
        <v>1.1000000000000001</v>
      </c>
      <c r="H10" s="2">
        <v>1.2</v>
      </c>
      <c r="I10" s="2">
        <v>1.3</v>
      </c>
      <c r="J10" s="2">
        <v>1.4</v>
      </c>
      <c r="K10" s="2">
        <v>1.5</v>
      </c>
      <c r="L10" s="2">
        <v>2.1</v>
      </c>
      <c r="M10" s="2">
        <v>2.2000000000000002</v>
      </c>
      <c r="N10" s="2">
        <v>2.2999999999999998</v>
      </c>
      <c r="O10" s="2">
        <v>2.4</v>
      </c>
      <c r="P10" s="2">
        <v>3.1</v>
      </c>
      <c r="Q10" s="2">
        <v>3.2</v>
      </c>
      <c r="R10" s="2">
        <v>3.3</v>
      </c>
      <c r="S10" s="2">
        <v>3.4</v>
      </c>
      <c r="T10" s="1"/>
    </row>
    <row r="11" spans="1:20" ht="16" thickTop="1">
      <c r="A11" t="s">
        <v>0</v>
      </c>
      <c r="B11" s="3">
        <v>0</v>
      </c>
      <c r="C11" s="3">
        <v>0</v>
      </c>
      <c r="D11" s="3">
        <v>4599.7630730000001</v>
      </c>
      <c r="E11" s="3">
        <v>4.6804843209999999E-9</v>
      </c>
      <c r="F11" s="3">
        <v>0</v>
      </c>
      <c r="G11" s="3">
        <v>2393.893525</v>
      </c>
      <c r="H11" s="3">
        <v>2504137.7650000001</v>
      </c>
      <c r="I11" s="3">
        <v>1646716.6969999999</v>
      </c>
      <c r="J11" s="3">
        <v>11464.1579</v>
      </c>
      <c r="K11" s="3">
        <v>0</v>
      </c>
      <c r="L11" s="3">
        <v>305.90620560000002</v>
      </c>
      <c r="M11" s="3">
        <v>115350.298</v>
      </c>
      <c r="N11" s="3">
        <v>61009.74697</v>
      </c>
      <c r="O11" s="3">
        <v>0</v>
      </c>
      <c r="P11" s="3">
        <v>0</v>
      </c>
      <c r="Q11" s="3">
        <v>0</v>
      </c>
      <c r="R11" s="3">
        <v>0</v>
      </c>
      <c r="S11" s="3">
        <v>0</v>
      </c>
      <c r="T11" s="9">
        <f>SUM(B11:S11)</f>
        <v>4345978.2276736051</v>
      </c>
    </row>
    <row r="12" spans="1:20">
      <c r="A12" t="s">
        <v>1</v>
      </c>
      <c r="B12" s="3">
        <v>5.0000000000000001E-101</v>
      </c>
      <c r="C12" s="3">
        <v>5.0000000000000001E-101</v>
      </c>
      <c r="D12" s="3">
        <v>1341.766462</v>
      </c>
      <c r="E12" s="3">
        <v>3.0265565179999999E-9</v>
      </c>
      <c r="F12" s="3">
        <v>5.0000000000000001E-101</v>
      </c>
      <c r="G12" s="3">
        <v>7132.4818660000001</v>
      </c>
      <c r="H12" s="3">
        <v>2151203.0970000001</v>
      </c>
      <c r="I12" s="3">
        <v>480352.8358</v>
      </c>
      <c r="J12" s="3">
        <v>7413.10502</v>
      </c>
      <c r="K12" s="3">
        <v>5.0000000000000001E-101</v>
      </c>
      <c r="L12" s="3">
        <v>911.4317082</v>
      </c>
      <c r="M12" s="3">
        <v>99092.758300000001</v>
      </c>
      <c r="N12" s="3">
        <v>17796.749749999999</v>
      </c>
      <c r="O12" s="3">
        <v>5.0000000000000001E-101</v>
      </c>
      <c r="P12" s="3">
        <v>5.0000000000000001E-101</v>
      </c>
      <c r="Q12" s="3">
        <v>5.0000000000000001E-101</v>
      </c>
      <c r="R12" s="3">
        <v>5.0000000000000001E-101</v>
      </c>
      <c r="S12" s="3">
        <v>5.0000000000000001E-101</v>
      </c>
      <c r="T12" s="9">
        <f>SUM(B12:S12)</f>
        <v>2765244.225906203</v>
      </c>
    </row>
    <row r="13" spans="1:20">
      <c r="A13" t="s">
        <v>2</v>
      </c>
      <c r="B13" s="3">
        <v>0</v>
      </c>
      <c r="C13" s="3">
        <v>0</v>
      </c>
      <c r="D13" s="3">
        <v>-0.30580160054792499</v>
      </c>
      <c r="E13" s="3">
        <v>-6.8978160766105798E-13</v>
      </c>
      <c r="F13" s="3">
        <v>0</v>
      </c>
      <c r="G13" s="3">
        <v>-1.62556184891536</v>
      </c>
      <c r="H13" s="3">
        <v>-490.28006651871601</v>
      </c>
      <c r="I13" s="3">
        <v>-109.47707385878699</v>
      </c>
      <c r="J13" s="3">
        <v>-1.6895185894295399</v>
      </c>
      <c r="K13" s="3">
        <v>0</v>
      </c>
      <c r="L13" s="3">
        <v>-0.20772413310329399</v>
      </c>
      <c r="M13" s="3">
        <v>-22.584201459908702</v>
      </c>
      <c r="N13" s="3">
        <v>-4.0560520135759903</v>
      </c>
      <c r="O13" s="3">
        <v>0</v>
      </c>
      <c r="P13" s="3">
        <v>0</v>
      </c>
      <c r="Q13" s="3">
        <v>0</v>
      </c>
      <c r="R13" s="3">
        <v>0</v>
      </c>
      <c r="S13" s="3">
        <v>0</v>
      </c>
      <c r="T13" s="9">
        <f t="shared" ref="T13:T16" si="1">SUM(B13:S13)</f>
        <v>-630.22600002298452</v>
      </c>
    </row>
    <row r="14" spans="1:20">
      <c r="A14" t="s">
        <v>3</v>
      </c>
      <c r="B14" s="3" t="s">
        <v>4</v>
      </c>
      <c r="C14" s="3" t="s">
        <v>4</v>
      </c>
      <c r="D14" s="3" t="s">
        <v>4</v>
      </c>
      <c r="E14" s="3" t="s">
        <v>4</v>
      </c>
      <c r="F14" s="3" t="s">
        <v>4</v>
      </c>
      <c r="G14" s="3" t="s">
        <v>4</v>
      </c>
      <c r="H14" s="3" t="s">
        <v>4</v>
      </c>
      <c r="I14" s="3" t="s">
        <v>4</v>
      </c>
      <c r="J14" s="3" t="s">
        <v>4</v>
      </c>
      <c r="K14" s="3" t="s">
        <v>4</v>
      </c>
      <c r="L14" s="3" t="s">
        <v>4</v>
      </c>
      <c r="M14" s="3" t="s">
        <v>4</v>
      </c>
      <c r="N14" s="3" t="s">
        <v>4</v>
      </c>
      <c r="O14" s="3" t="s">
        <v>4</v>
      </c>
      <c r="P14" s="3" t="s">
        <v>4</v>
      </c>
      <c r="Q14" s="3" t="s">
        <v>4</v>
      </c>
      <c r="R14" s="3" t="s">
        <v>4</v>
      </c>
      <c r="S14" s="3" t="s">
        <v>4</v>
      </c>
      <c r="T14" s="9">
        <f t="shared" si="1"/>
        <v>0</v>
      </c>
    </row>
    <row r="15" spans="1:20">
      <c r="A15" t="s">
        <v>5</v>
      </c>
      <c r="B15" s="3" t="s">
        <v>4</v>
      </c>
      <c r="C15" s="3">
        <v>0</v>
      </c>
      <c r="D15" s="3">
        <v>160.556737016</v>
      </c>
      <c r="E15" s="3">
        <v>0</v>
      </c>
      <c r="F15" s="3">
        <v>0</v>
      </c>
      <c r="G15" s="3">
        <v>715.41477653100003</v>
      </c>
      <c r="H15" s="3">
        <v>196108.14504736001</v>
      </c>
      <c r="I15" s="3">
        <v>43294.158093901002</v>
      </c>
      <c r="J15" s="3">
        <v>658.61944514599998</v>
      </c>
      <c r="K15" s="3">
        <v>0</v>
      </c>
      <c r="L15" s="3">
        <v>0</v>
      </c>
      <c r="M15" s="3">
        <v>3964.798922422</v>
      </c>
      <c r="N15" s="3">
        <v>811.30648619800002</v>
      </c>
      <c r="O15" s="3">
        <v>0</v>
      </c>
      <c r="P15" s="3">
        <v>0</v>
      </c>
      <c r="Q15" s="3">
        <v>0</v>
      </c>
      <c r="R15" s="3">
        <v>0</v>
      </c>
      <c r="S15" s="3" t="s">
        <v>4</v>
      </c>
      <c r="T15" s="9">
        <f t="shared" si="1"/>
        <v>245712.99950857402</v>
      </c>
    </row>
    <row r="16" spans="1:20">
      <c r="A16" t="s">
        <v>6</v>
      </c>
      <c r="B16" s="3">
        <v>7.8801239579527801E-103</v>
      </c>
      <c r="C16" s="3">
        <v>7.8801239579527801E-103</v>
      </c>
      <c r="D16" s="3">
        <v>96.1655729421784</v>
      </c>
      <c r="E16" s="3">
        <v>1.2145400319150399E-10</v>
      </c>
      <c r="F16" s="3">
        <v>7.8801239579527801E-103</v>
      </c>
      <c r="G16" s="3">
        <v>161.387532885231</v>
      </c>
      <c r="H16" s="3">
        <v>76452.312167043696</v>
      </c>
      <c r="I16" s="3">
        <v>34203.744450342601</v>
      </c>
      <c r="J16" s="3">
        <v>307.86372209884098</v>
      </c>
      <c r="K16" s="3">
        <v>7.8801239579527801E-103</v>
      </c>
      <c r="L16" s="3">
        <v>19.1822735350835</v>
      </c>
      <c r="M16" s="3">
        <v>3441.8060124725898</v>
      </c>
      <c r="N16" s="3">
        <v>1254.73239266417</v>
      </c>
      <c r="O16" s="3">
        <v>7.8801239579527801E-103</v>
      </c>
      <c r="P16" s="3">
        <v>7.8801239579527801E-103</v>
      </c>
      <c r="Q16" s="3">
        <v>7.8801239579527801E-103</v>
      </c>
      <c r="R16" s="3">
        <v>7.8801239579527801E-103</v>
      </c>
      <c r="S16" s="3">
        <v>7.8801239579527801E-103</v>
      </c>
      <c r="T16" s="9">
        <f t="shared" si="1"/>
        <v>115937.19412398452</v>
      </c>
    </row>
    <row r="17" spans="1:20">
      <c r="A17" s="1" t="s">
        <v>7</v>
      </c>
      <c r="B17" s="3">
        <v>5.0788012395795299E-101</v>
      </c>
      <c r="C17" s="3">
        <v>5.0788012395795299E-101</v>
      </c>
      <c r="D17" s="3">
        <v>6197.9460433576296</v>
      </c>
      <c r="E17" s="3">
        <v>7.8278050605838394E-9</v>
      </c>
      <c r="F17" s="3">
        <v>5.0788012395795299E-101</v>
      </c>
      <c r="G17" s="3">
        <v>10401.5521385673</v>
      </c>
      <c r="H17" s="3">
        <v>4927411.0391478902</v>
      </c>
      <c r="I17" s="3">
        <v>2204457.9582703798</v>
      </c>
      <c r="J17" s="3">
        <v>19842.0565686554</v>
      </c>
      <c r="K17" s="3">
        <v>5.0788012395795299E-101</v>
      </c>
      <c r="L17" s="3">
        <v>1236.3124632019801</v>
      </c>
      <c r="M17" s="3">
        <v>221827.07703343499</v>
      </c>
      <c r="N17" s="3">
        <v>80868.479546848597</v>
      </c>
      <c r="O17" s="3">
        <v>5.0788012395795299E-101</v>
      </c>
      <c r="P17" s="3">
        <v>5.0788012395795299E-101</v>
      </c>
      <c r="Q17" s="3">
        <v>5.0788012395795299E-101</v>
      </c>
      <c r="R17" s="3">
        <v>5.0788012395795299E-101</v>
      </c>
      <c r="S17" s="3">
        <v>5.0788012395795299E-101</v>
      </c>
      <c r="T17" s="9">
        <f>SUM(B17:S17)</f>
        <v>7472242.4212123435</v>
      </c>
    </row>
    <row r="18" spans="1:20">
      <c r="T18" s="1"/>
    </row>
    <row r="19" spans="1:20" ht="16" thickBot="1">
      <c r="A19" s="2" t="s">
        <v>10</v>
      </c>
      <c r="B19" s="2">
        <v>0.1</v>
      </c>
      <c r="C19" s="2">
        <v>0.2</v>
      </c>
      <c r="D19" s="2">
        <v>0.3</v>
      </c>
      <c r="E19" s="2">
        <v>0.4</v>
      </c>
      <c r="F19" s="2">
        <v>0.5</v>
      </c>
      <c r="G19" s="2">
        <v>1.1000000000000001</v>
      </c>
      <c r="H19" s="2">
        <v>1.2</v>
      </c>
      <c r="I19" s="2">
        <v>1.3</v>
      </c>
      <c r="J19" s="2">
        <v>1.4</v>
      </c>
      <c r="K19" s="2">
        <v>1.5</v>
      </c>
      <c r="L19" s="2">
        <v>2.1</v>
      </c>
      <c r="M19" s="2">
        <v>2.2000000000000002</v>
      </c>
      <c r="N19" s="2">
        <v>2.2999999999999998</v>
      </c>
      <c r="O19" s="2">
        <v>2.4</v>
      </c>
      <c r="P19" s="2">
        <v>3.1</v>
      </c>
      <c r="Q19" s="2">
        <v>3.2</v>
      </c>
      <c r="R19" s="2">
        <v>3.3</v>
      </c>
      <c r="S19" s="2">
        <v>3.4</v>
      </c>
      <c r="T19" s="1"/>
    </row>
    <row r="20" spans="1:20" ht="16" thickTop="1">
      <c r="A20" t="s">
        <v>0</v>
      </c>
      <c r="B20" s="3">
        <v>0</v>
      </c>
      <c r="C20" s="3">
        <v>0</v>
      </c>
      <c r="D20" s="3">
        <v>3260.91392</v>
      </c>
      <c r="E20" s="3">
        <v>1681.6273799999999</v>
      </c>
      <c r="F20" s="3">
        <v>0</v>
      </c>
      <c r="G20" s="3">
        <v>1.974646814E-10</v>
      </c>
      <c r="H20" s="3">
        <v>91333.624549999993</v>
      </c>
      <c r="I20" s="3">
        <v>833463.87069999997</v>
      </c>
      <c r="J20" s="3">
        <v>70320.175510000001</v>
      </c>
      <c r="K20" s="3">
        <v>0</v>
      </c>
      <c r="L20" s="3">
        <v>1.974646814E-10</v>
      </c>
      <c r="M20" s="3">
        <v>2137.9904430000001</v>
      </c>
      <c r="N20" s="3">
        <v>9098.0195779999995</v>
      </c>
      <c r="O20" s="3">
        <v>0</v>
      </c>
      <c r="P20" s="3">
        <v>0</v>
      </c>
      <c r="Q20" s="3">
        <v>0</v>
      </c>
      <c r="R20" s="3">
        <v>0</v>
      </c>
      <c r="S20" s="3">
        <v>0</v>
      </c>
      <c r="T20" s="9">
        <f>SUM(B20:S20)</f>
        <v>1011296.2220810003</v>
      </c>
    </row>
    <row r="21" spans="1:20">
      <c r="A21" t="s">
        <v>1</v>
      </c>
      <c r="B21" s="3">
        <v>5.0000000000000001E-101</v>
      </c>
      <c r="C21" s="3">
        <v>5.0000000000000001E-101</v>
      </c>
      <c r="D21" s="3">
        <v>1634.0289359999999</v>
      </c>
      <c r="E21" s="3">
        <v>1694.9729789999999</v>
      </c>
      <c r="F21" s="3">
        <v>5.0000000000000001E-101</v>
      </c>
      <c r="G21" s="3">
        <v>8.3014076379999997E-10</v>
      </c>
      <c r="H21" s="3">
        <v>119096.05620000001</v>
      </c>
      <c r="I21" s="3">
        <v>417644.90429999999</v>
      </c>
      <c r="J21" s="3">
        <v>70878.244949999993</v>
      </c>
      <c r="K21" s="3">
        <v>5.0000000000000001E-101</v>
      </c>
      <c r="L21" s="3">
        <v>8.3014076379999997E-10</v>
      </c>
      <c r="M21" s="3">
        <v>2787.869541</v>
      </c>
      <c r="N21" s="3">
        <v>4558.9756799999996</v>
      </c>
      <c r="O21" s="3">
        <v>5.0000000000000001E-101</v>
      </c>
      <c r="P21" s="3">
        <v>5.0000000000000001E-101</v>
      </c>
      <c r="Q21" s="3">
        <v>5.0000000000000001E-101</v>
      </c>
      <c r="R21" s="3">
        <v>5.0000000000000001E-101</v>
      </c>
      <c r="S21" s="3">
        <v>5.0000000000000001E-101</v>
      </c>
      <c r="T21" s="9">
        <f>SUM(B21:S21)</f>
        <v>618295.05258600169</v>
      </c>
    </row>
    <row r="22" spans="1:20">
      <c r="A22" t="s">
        <v>2</v>
      </c>
      <c r="B22" s="3">
        <v>0</v>
      </c>
      <c r="C22" s="3">
        <v>0</v>
      </c>
      <c r="D22" s="3">
        <v>0.48085022719037401</v>
      </c>
      <c r="E22" s="3">
        <v>0.49878439959103898</v>
      </c>
      <c r="F22" s="3">
        <v>0</v>
      </c>
      <c r="G22" s="3">
        <v>2.4428782496541701E-13</v>
      </c>
      <c r="H22" s="3">
        <v>35.046726783013902</v>
      </c>
      <c r="I22" s="3">
        <v>122.901524353253</v>
      </c>
      <c r="J22" s="3">
        <v>20.8575377245092</v>
      </c>
      <c r="K22" s="3">
        <v>0</v>
      </c>
      <c r="L22" s="3">
        <v>2.4428782496541701E-13</v>
      </c>
      <c r="M22" s="3">
        <v>0.820394102187749</v>
      </c>
      <c r="N22" s="3">
        <v>1.3415824176610101</v>
      </c>
      <c r="O22" s="3">
        <v>0</v>
      </c>
      <c r="P22" s="3">
        <v>0</v>
      </c>
      <c r="Q22" s="3">
        <v>0</v>
      </c>
      <c r="R22" s="3">
        <v>0</v>
      </c>
      <c r="S22" s="3">
        <v>0</v>
      </c>
      <c r="T22" s="9">
        <f t="shared" ref="T22:T25" si="2">SUM(B22:S22)</f>
        <v>181.94740000740677</v>
      </c>
    </row>
    <row r="23" spans="1:20">
      <c r="A23" t="s">
        <v>3</v>
      </c>
      <c r="B23" s="3" t="s">
        <v>4</v>
      </c>
      <c r="C23" s="3" t="s">
        <v>4</v>
      </c>
      <c r="D23" s="3" t="s">
        <v>4</v>
      </c>
      <c r="E23" s="3" t="s">
        <v>4</v>
      </c>
      <c r="F23" s="3" t="s">
        <v>4</v>
      </c>
      <c r="G23" s="3" t="s">
        <v>4</v>
      </c>
      <c r="H23" s="3" t="s">
        <v>4</v>
      </c>
      <c r="I23" s="3" t="s">
        <v>4</v>
      </c>
      <c r="J23" s="3" t="s">
        <v>4</v>
      </c>
      <c r="K23" s="3" t="s">
        <v>4</v>
      </c>
      <c r="L23" s="3" t="s">
        <v>4</v>
      </c>
      <c r="M23" s="3" t="s">
        <v>4</v>
      </c>
      <c r="N23" s="3" t="s">
        <v>4</v>
      </c>
      <c r="O23" s="3" t="s">
        <v>4</v>
      </c>
      <c r="P23" s="3" t="s">
        <v>4</v>
      </c>
      <c r="Q23" s="3" t="s">
        <v>4</v>
      </c>
      <c r="R23" s="3" t="s">
        <v>4</v>
      </c>
      <c r="S23" s="3" t="s">
        <v>4</v>
      </c>
      <c r="T23" s="9">
        <f t="shared" si="2"/>
        <v>0</v>
      </c>
    </row>
    <row r="24" spans="1:20">
      <c r="A24" t="s">
        <v>5</v>
      </c>
      <c r="B24" s="3" t="s">
        <v>4</v>
      </c>
      <c r="C24" s="3" t="s">
        <v>4</v>
      </c>
      <c r="D24" s="3" t="s">
        <v>4</v>
      </c>
      <c r="E24" s="3" t="s">
        <v>4</v>
      </c>
      <c r="F24" s="3" t="s">
        <v>4</v>
      </c>
      <c r="G24" s="3" t="s">
        <v>4</v>
      </c>
      <c r="H24" s="3" t="s">
        <v>4</v>
      </c>
      <c r="I24" s="3" t="s">
        <v>4</v>
      </c>
      <c r="J24" s="3" t="s">
        <v>4</v>
      </c>
      <c r="K24" s="3" t="s">
        <v>4</v>
      </c>
      <c r="L24" s="3" t="s">
        <v>4</v>
      </c>
      <c r="M24" s="3" t="s">
        <v>4</v>
      </c>
      <c r="N24" s="3" t="s">
        <v>4</v>
      </c>
      <c r="O24" s="3" t="s">
        <v>4</v>
      </c>
      <c r="P24" s="3" t="s">
        <v>4</v>
      </c>
      <c r="Q24" s="3" t="s">
        <v>4</v>
      </c>
      <c r="R24" s="3" t="s">
        <v>4</v>
      </c>
      <c r="S24" s="3" t="s">
        <v>4</v>
      </c>
      <c r="T24" s="9">
        <f t="shared" si="2"/>
        <v>0</v>
      </c>
    </row>
    <row r="25" spans="1:20">
      <c r="A25" t="s">
        <v>6</v>
      </c>
      <c r="B25" s="3">
        <v>8.1507962730252796E-103</v>
      </c>
      <c r="C25" s="3">
        <v>8.1507962730252796E-103</v>
      </c>
      <c r="D25" s="3">
        <v>79.803202599192304</v>
      </c>
      <c r="E25" s="3">
        <v>55.052094223316502</v>
      </c>
      <c r="F25" s="3">
        <v>8.1507962730252796E-103</v>
      </c>
      <c r="G25" s="3">
        <v>1.67555875463398E-11</v>
      </c>
      <c r="H25" s="3">
        <v>3430.9102326420898</v>
      </c>
      <c r="I25" s="3">
        <v>20397.0689714117</v>
      </c>
      <c r="J25" s="3">
        <v>2302.0991295663498</v>
      </c>
      <c r="K25" s="3">
        <v>8.1507962730252796E-103</v>
      </c>
      <c r="L25" s="3">
        <v>1.67555875463398E-11</v>
      </c>
      <c r="M25" s="3">
        <v>80.3127361284442</v>
      </c>
      <c r="N25" s="3">
        <v>222.6526420292</v>
      </c>
      <c r="O25" s="3">
        <v>8.1507962730252796E-103</v>
      </c>
      <c r="P25" s="3">
        <v>8.1507962730252796E-103</v>
      </c>
      <c r="Q25" s="3">
        <v>8.1507962730252796E-103</v>
      </c>
      <c r="R25" s="3">
        <v>8.1507962730252796E-103</v>
      </c>
      <c r="S25" s="3">
        <v>8.1507962730252796E-103</v>
      </c>
      <c r="T25" s="9">
        <f t="shared" si="2"/>
        <v>26567.899008600325</v>
      </c>
    </row>
    <row r="26" spans="1:20">
      <c r="A26" s="1" t="s">
        <v>7</v>
      </c>
      <c r="B26" s="3">
        <v>5.0815079627302501E-101</v>
      </c>
      <c r="C26" s="3">
        <v>5.0815079627302501E-101</v>
      </c>
      <c r="D26" s="3">
        <v>4975.2269088263802</v>
      </c>
      <c r="E26" s="3">
        <v>3432.1512376229098</v>
      </c>
      <c r="F26" s="3">
        <v>5.0815079627302501E-101</v>
      </c>
      <c r="G26" s="3">
        <v>1.0446053205713101E-9</v>
      </c>
      <c r="H26" s="3">
        <v>213895.63770942501</v>
      </c>
      <c r="I26" s="3">
        <v>1271628.7454957699</v>
      </c>
      <c r="J26" s="3">
        <v>143521.37712729099</v>
      </c>
      <c r="K26" s="3">
        <v>5.0815079627302501E-101</v>
      </c>
      <c r="L26" s="3">
        <v>1.0446053205713101E-9</v>
      </c>
      <c r="M26" s="3">
        <v>5006.9931142306305</v>
      </c>
      <c r="N26" s="3">
        <v>13880.989482446899</v>
      </c>
      <c r="O26" s="3">
        <v>5.0815079627302501E-101</v>
      </c>
      <c r="P26" s="3">
        <v>5.0815079627302501E-101</v>
      </c>
      <c r="Q26" s="3">
        <v>5.0815079627302501E-101</v>
      </c>
      <c r="R26" s="3">
        <v>5.0815079627302501E-101</v>
      </c>
      <c r="S26" s="3">
        <v>5.0815079627302501E-101</v>
      </c>
      <c r="T26" s="9">
        <f>SUM(B26:S26)</f>
        <v>1656341.1210756146</v>
      </c>
    </row>
    <row r="27" spans="1:20">
      <c r="T27" s="1"/>
    </row>
    <row r="28" spans="1:20" ht="16" thickBot="1">
      <c r="A28" s="2" t="s">
        <v>11</v>
      </c>
      <c r="B28" s="2">
        <v>0.1</v>
      </c>
      <c r="C28" s="2">
        <v>0.2</v>
      </c>
      <c r="D28" s="2">
        <v>0.3</v>
      </c>
      <c r="E28" s="2">
        <v>0.4</v>
      </c>
      <c r="F28" s="2">
        <v>0.5</v>
      </c>
      <c r="G28" s="2">
        <v>1.1000000000000001</v>
      </c>
      <c r="H28" s="2">
        <v>1.2</v>
      </c>
      <c r="I28" s="2">
        <v>1.3</v>
      </c>
      <c r="J28" s="2">
        <v>1.4</v>
      </c>
      <c r="K28" s="2">
        <v>1.5</v>
      </c>
      <c r="L28" s="2">
        <v>2.1</v>
      </c>
      <c r="M28" s="2">
        <v>2.2000000000000002</v>
      </c>
      <c r="N28" s="2">
        <v>2.2999999999999998</v>
      </c>
      <c r="O28" s="2">
        <v>2.4</v>
      </c>
      <c r="P28" s="2">
        <v>3.1</v>
      </c>
      <c r="Q28" s="2">
        <v>3.2</v>
      </c>
      <c r="R28" s="2">
        <v>3.3</v>
      </c>
      <c r="S28" s="2">
        <v>3.4</v>
      </c>
      <c r="T28" s="1"/>
    </row>
    <row r="29" spans="1:20" ht="16" thickTop="1">
      <c r="A29" t="s">
        <v>0</v>
      </c>
      <c r="B29" s="3">
        <v>0</v>
      </c>
      <c r="C29" s="3">
        <v>0</v>
      </c>
      <c r="D29" s="3">
        <v>2.2820073330700002E-9</v>
      </c>
      <c r="E29" s="3">
        <v>0</v>
      </c>
      <c r="F29" s="3">
        <v>0</v>
      </c>
      <c r="G29" s="3">
        <v>103.429560975</v>
      </c>
      <c r="H29" s="3">
        <v>3611759.4812099999</v>
      </c>
      <c r="I29" s="3">
        <v>487871.34415000002</v>
      </c>
      <c r="J29" s="3">
        <v>16187.405885599999</v>
      </c>
      <c r="K29" s="3">
        <v>0</v>
      </c>
      <c r="L29" s="3">
        <v>2102.2694529999999</v>
      </c>
      <c r="M29" s="3">
        <v>4570258.9512499999</v>
      </c>
      <c r="N29" s="3">
        <v>228239.15874700001</v>
      </c>
      <c r="O29" s="3">
        <v>10109.2707402</v>
      </c>
      <c r="P29" s="3">
        <v>0</v>
      </c>
      <c r="Q29" s="3">
        <v>842.36595825999996</v>
      </c>
      <c r="R29" s="3">
        <v>2.2820073330700002E-9</v>
      </c>
      <c r="S29" s="3">
        <v>0</v>
      </c>
      <c r="T29" s="9">
        <f>SUM(B29:S29)</f>
        <v>8927473.6769550387</v>
      </c>
    </row>
    <row r="30" spans="1:20">
      <c r="A30" t="s">
        <v>1</v>
      </c>
      <c r="B30" s="3">
        <v>5.0000000000000001E-101</v>
      </c>
      <c r="C30" s="3">
        <v>5.0000000000000001E-101</v>
      </c>
      <c r="D30" s="3">
        <v>9.6627419920000003E-10</v>
      </c>
      <c r="E30" s="3">
        <v>5.0000000000000001E-101</v>
      </c>
      <c r="F30" s="3">
        <v>5.0000000000000001E-101</v>
      </c>
      <c r="G30" s="3">
        <v>4122.0958989999999</v>
      </c>
      <c r="H30" s="3">
        <v>1786266.726</v>
      </c>
      <c r="I30" s="3">
        <v>206580.18290000001</v>
      </c>
      <c r="J30" s="3">
        <v>6856.5268839999999</v>
      </c>
      <c r="K30" s="3">
        <v>5.0000000000000001E-101</v>
      </c>
      <c r="L30" s="3">
        <v>83784.13493</v>
      </c>
      <c r="M30" s="3">
        <v>2260311.5010000002</v>
      </c>
      <c r="N30" s="3">
        <v>96643.690470000001</v>
      </c>
      <c r="O30" s="3">
        <v>4282.0009019999998</v>
      </c>
      <c r="P30" s="3">
        <v>5.0000000000000001E-101</v>
      </c>
      <c r="Q30" s="3">
        <v>416.60866129999999</v>
      </c>
      <c r="R30" s="3">
        <v>9.6627419920000003E-10</v>
      </c>
      <c r="S30" s="3">
        <v>5.0000000000000001E-101</v>
      </c>
      <c r="T30" s="9">
        <f>SUM(B30:S30)</f>
        <v>4449263.4676463017</v>
      </c>
    </row>
    <row r="31" spans="1:20">
      <c r="A31" t="s">
        <v>2</v>
      </c>
      <c r="B31" s="3">
        <v>0</v>
      </c>
      <c r="C31" s="3">
        <v>0</v>
      </c>
      <c r="D31" s="3">
        <v>2.0146423252625601E-12</v>
      </c>
      <c r="E31" s="3">
        <v>0</v>
      </c>
      <c r="F31" s="3">
        <v>0</v>
      </c>
      <c r="G31" s="3">
        <v>8.5944019530878393</v>
      </c>
      <c r="H31" s="3">
        <v>3724.2933245510499</v>
      </c>
      <c r="I31" s="3">
        <v>430.71126218098402</v>
      </c>
      <c r="J31" s="3">
        <v>14.2955791200542</v>
      </c>
      <c r="K31" s="3">
        <v>0</v>
      </c>
      <c r="L31" s="3">
        <v>174.68650665329099</v>
      </c>
      <c r="M31" s="3">
        <v>4712.6573604514897</v>
      </c>
      <c r="N31" s="3">
        <v>201.498155972549</v>
      </c>
      <c r="O31" s="3">
        <v>8.9277973681846703</v>
      </c>
      <c r="P31" s="3">
        <v>0</v>
      </c>
      <c r="Q31" s="3">
        <v>0.868612079832776</v>
      </c>
      <c r="R31" s="3">
        <v>2.0146423252625601E-12</v>
      </c>
      <c r="S31" s="3">
        <v>0</v>
      </c>
      <c r="T31" s="9">
        <f t="shared" ref="T31:T35" si="3">SUM(B31:S31)</f>
        <v>9276.533000330528</v>
      </c>
    </row>
    <row r="32" spans="1:20">
      <c r="A32" t="s">
        <v>12</v>
      </c>
      <c r="B32" s="3" t="s">
        <v>4</v>
      </c>
      <c r="C32" s="3">
        <v>0</v>
      </c>
      <c r="D32" s="3">
        <v>296.67436643123398</v>
      </c>
      <c r="E32" s="3">
        <v>0</v>
      </c>
      <c r="F32" s="3">
        <v>0</v>
      </c>
      <c r="G32" s="3">
        <v>353.56836885456897</v>
      </c>
      <c r="H32" s="3">
        <v>294019.360373098</v>
      </c>
      <c r="I32" s="3">
        <v>79138.633299276</v>
      </c>
      <c r="J32" s="3">
        <v>890.02247576361901</v>
      </c>
      <c r="K32" s="3">
        <v>0</v>
      </c>
      <c r="L32" s="3">
        <v>707.13736123922104</v>
      </c>
      <c r="M32" s="3">
        <v>214055.971985966</v>
      </c>
      <c r="N32" s="3">
        <v>33772.041026469902</v>
      </c>
      <c r="O32" s="3">
        <v>296.67436643123398</v>
      </c>
      <c r="P32" s="3">
        <v>0</v>
      </c>
      <c r="Q32" s="3">
        <v>0</v>
      </c>
      <c r="R32" s="3">
        <v>0</v>
      </c>
      <c r="S32" s="3" t="s">
        <v>4</v>
      </c>
      <c r="T32" s="9">
        <f t="shared" si="3"/>
        <v>623530.08362352976</v>
      </c>
    </row>
    <row r="33" spans="1:20">
      <c r="A33" t="s">
        <v>13</v>
      </c>
      <c r="B33" s="3" t="s">
        <v>4</v>
      </c>
      <c r="C33" s="3" t="s">
        <v>4</v>
      </c>
      <c r="D33" s="3" t="s">
        <v>4</v>
      </c>
      <c r="E33" s="3" t="s">
        <v>4</v>
      </c>
      <c r="F33" s="3" t="s">
        <v>4</v>
      </c>
      <c r="G33" s="3" t="s">
        <v>4</v>
      </c>
      <c r="H33" s="3" t="s">
        <v>4</v>
      </c>
      <c r="I33" s="3" t="s">
        <v>4</v>
      </c>
      <c r="J33" s="3" t="s">
        <v>4</v>
      </c>
      <c r="K33" s="3" t="s">
        <v>4</v>
      </c>
      <c r="L33" s="3" t="s">
        <v>4</v>
      </c>
      <c r="M33" s="3" t="s">
        <v>4</v>
      </c>
      <c r="N33" s="3" t="s">
        <v>4</v>
      </c>
      <c r="O33" s="3" t="s">
        <v>4</v>
      </c>
      <c r="P33" s="3" t="s">
        <v>4</v>
      </c>
      <c r="Q33" s="3" t="s">
        <v>4</v>
      </c>
      <c r="R33" s="3" t="s">
        <v>4</v>
      </c>
      <c r="S33" s="3" t="s">
        <v>4</v>
      </c>
      <c r="T33" s="9">
        <f t="shared" si="3"/>
        <v>0</v>
      </c>
    </row>
    <row r="34" spans="1:20">
      <c r="A34" t="s">
        <v>14</v>
      </c>
      <c r="B34" s="3" t="s">
        <v>4</v>
      </c>
      <c r="C34" s="3" t="s">
        <v>4</v>
      </c>
      <c r="D34" s="3" t="s">
        <v>4</v>
      </c>
      <c r="E34" s="3" t="s">
        <v>4</v>
      </c>
      <c r="F34" s="3" t="s">
        <v>4</v>
      </c>
      <c r="G34" s="3" t="s">
        <v>4</v>
      </c>
      <c r="H34" s="3" t="s">
        <v>4</v>
      </c>
      <c r="I34" s="3" t="s">
        <v>4</v>
      </c>
      <c r="J34" s="3" t="s">
        <v>4</v>
      </c>
      <c r="K34" s="3" t="s">
        <v>4</v>
      </c>
      <c r="L34" s="3" t="s">
        <v>4</v>
      </c>
      <c r="M34" s="3" t="s">
        <v>4</v>
      </c>
      <c r="N34" s="3" t="s">
        <v>4</v>
      </c>
      <c r="O34" s="3" t="s">
        <v>4</v>
      </c>
      <c r="P34" s="3" t="s">
        <v>4</v>
      </c>
      <c r="Q34" s="3" t="s">
        <v>4</v>
      </c>
      <c r="R34" s="3" t="s">
        <v>4</v>
      </c>
      <c r="S34" s="3" t="s">
        <v>4</v>
      </c>
      <c r="T34" s="9">
        <f t="shared" si="3"/>
        <v>0</v>
      </c>
    </row>
    <row r="35" spans="1:20">
      <c r="A35" t="s">
        <v>6</v>
      </c>
      <c r="B35" s="3">
        <v>7.7834963565712097E-103</v>
      </c>
      <c r="C35" s="3">
        <v>7.7834963565712097E-103</v>
      </c>
      <c r="D35" s="3">
        <v>4.6183277004617604</v>
      </c>
      <c r="E35" s="3">
        <v>7.7834963565712097E-103</v>
      </c>
      <c r="F35" s="3">
        <v>7.7834963565712097E-103</v>
      </c>
      <c r="G35" s="3">
        <v>71.4165092587629</v>
      </c>
      <c r="H35" s="3">
        <v>88666.007920485601</v>
      </c>
      <c r="I35" s="3">
        <v>12049.177268195701</v>
      </c>
      <c r="J35" s="3">
        <v>372.80224607724398</v>
      </c>
      <c r="K35" s="3">
        <v>7.7834963565712097E-103</v>
      </c>
      <c r="L35" s="3">
        <v>1350.7203769139201</v>
      </c>
      <c r="M35" s="3">
        <v>109737.010115682</v>
      </c>
      <c r="N35" s="3">
        <v>5586.3147832787299</v>
      </c>
      <c r="O35" s="3">
        <v>228.78612744396699</v>
      </c>
      <c r="P35" s="3">
        <v>7.7834963565712097E-103</v>
      </c>
      <c r="Q35" s="3">
        <v>19.611970406639099</v>
      </c>
      <c r="R35" s="3">
        <v>5.0597336865479203E-11</v>
      </c>
      <c r="S35" s="3">
        <v>7.7834963565712097E-103</v>
      </c>
      <c r="T35" s="9">
        <f t="shared" si="3"/>
        <v>218086.46564544312</v>
      </c>
    </row>
    <row r="36" spans="1:20">
      <c r="A36" s="1" t="s">
        <v>7</v>
      </c>
      <c r="B36" s="3">
        <v>5.0778349635657103E-101</v>
      </c>
      <c r="C36" s="3">
        <v>5.0778349635657103E-101</v>
      </c>
      <c r="D36" s="3">
        <v>301.29269413494598</v>
      </c>
      <c r="E36" s="3">
        <v>5.0778349635657103E-101</v>
      </c>
      <c r="F36" s="3">
        <v>5.0778349635657103E-101</v>
      </c>
      <c r="G36" s="3">
        <v>4659.10474004142</v>
      </c>
      <c r="H36" s="3">
        <v>5784435.86882813</v>
      </c>
      <c r="I36" s="3">
        <v>786070.04887965298</v>
      </c>
      <c r="J36" s="3">
        <v>24321.053070560902</v>
      </c>
      <c r="K36" s="3">
        <v>5.0778349635657103E-101</v>
      </c>
      <c r="L36" s="3">
        <v>88118.9486278064</v>
      </c>
      <c r="M36" s="3">
        <v>7159076.0917121004</v>
      </c>
      <c r="N36" s="3">
        <v>364442.70318272099</v>
      </c>
      <c r="O36" s="3">
        <v>14925.659933443399</v>
      </c>
      <c r="P36" s="3">
        <v>5.0778349635657103E-101</v>
      </c>
      <c r="Q36" s="3">
        <v>1279.45520204647</v>
      </c>
      <c r="R36" s="3">
        <v>3.30089351146074E-9</v>
      </c>
      <c r="S36" s="3">
        <v>5.0778349635657103E-101</v>
      </c>
      <c r="T36" s="9">
        <f>SUM(B36:S36)</f>
        <v>14227630.226870643</v>
      </c>
    </row>
    <row r="37" spans="1:20">
      <c r="T37" s="1"/>
    </row>
    <row r="38" spans="1:20" ht="16" thickBot="1">
      <c r="A38" s="2" t="s">
        <v>15</v>
      </c>
      <c r="B38" s="2">
        <v>0.1</v>
      </c>
      <c r="C38" s="2">
        <v>0.2</v>
      </c>
      <c r="D38" s="2">
        <v>0.3</v>
      </c>
      <c r="E38" s="2">
        <v>0.4</v>
      </c>
      <c r="F38" s="2">
        <v>0.5</v>
      </c>
      <c r="G38" s="2">
        <v>1.1000000000000001</v>
      </c>
      <c r="H38" s="2">
        <v>1.2</v>
      </c>
      <c r="I38" s="2">
        <v>1.3</v>
      </c>
      <c r="J38" s="2">
        <v>1.4</v>
      </c>
      <c r="K38" s="2">
        <v>1.5</v>
      </c>
      <c r="L38" s="2">
        <v>2.1</v>
      </c>
      <c r="M38" s="2">
        <v>2.2000000000000002</v>
      </c>
      <c r="N38" s="2">
        <v>2.2999999999999998</v>
      </c>
      <c r="O38" s="2">
        <v>2.4</v>
      </c>
      <c r="P38" s="2">
        <v>3.1</v>
      </c>
      <c r="Q38" s="2">
        <v>3.2</v>
      </c>
      <c r="R38" s="2">
        <v>3.3</v>
      </c>
      <c r="S38" s="2">
        <v>3.4</v>
      </c>
      <c r="T38" s="1"/>
    </row>
    <row r="39" spans="1:20" ht="16" thickTop="1">
      <c r="A39" t="s">
        <v>0</v>
      </c>
      <c r="B39" s="3">
        <v>0</v>
      </c>
      <c r="C39" s="3">
        <v>0</v>
      </c>
      <c r="D39" s="3">
        <v>2.1500169645300001E-9</v>
      </c>
      <c r="E39" s="3">
        <v>0</v>
      </c>
      <c r="F39" s="3">
        <v>0</v>
      </c>
      <c r="G39" s="3">
        <v>7.5126339744800005E-11</v>
      </c>
      <c r="H39" s="3">
        <v>200622.27311899999</v>
      </c>
      <c r="I39" s="3">
        <v>133048.58135699999</v>
      </c>
      <c r="J39" s="3">
        <v>1420.3647903900001</v>
      </c>
      <c r="K39" s="3">
        <v>0</v>
      </c>
      <c r="L39" s="3">
        <v>7.5126339744800005E-11</v>
      </c>
      <c r="M39" s="3">
        <v>14367.0914161</v>
      </c>
      <c r="N39" s="3">
        <v>11615.9198715</v>
      </c>
      <c r="O39" s="3">
        <v>2.1498073541000001E-9</v>
      </c>
      <c r="P39" s="3">
        <v>0</v>
      </c>
      <c r="Q39" s="3">
        <v>2.04848305225E-9</v>
      </c>
      <c r="R39" s="3">
        <v>2.1500169645300001E-9</v>
      </c>
      <c r="S39" s="3">
        <v>0</v>
      </c>
      <c r="T39" s="9">
        <f>SUM(B39:S39)</f>
        <v>361074.23055399855</v>
      </c>
    </row>
    <row r="40" spans="1:20">
      <c r="A40" t="s">
        <v>1</v>
      </c>
      <c r="B40" s="3">
        <v>5.0000000000000001E-101</v>
      </c>
      <c r="C40" s="3">
        <v>5.0000000000000001E-101</v>
      </c>
      <c r="D40" s="3">
        <v>1.0982645680000001E-9</v>
      </c>
      <c r="E40" s="3">
        <v>5.0000000000000001E-101</v>
      </c>
      <c r="F40" s="3">
        <v>5.0000000000000001E-101</v>
      </c>
      <c r="G40" s="3">
        <v>3.1731551930000001E-9</v>
      </c>
      <c r="H40" s="3">
        <v>117504.65700000001</v>
      </c>
      <c r="I40" s="3">
        <v>67963.437090000007</v>
      </c>
      <c r="J40" s="3">
        <v>725.75528320000001</v>
      </c>
      <c r="K40" s="3">
        <v>5.0000000000000001E-101</v>
      </c>
      <c r="L40" s="3">
        <v>3.1731551930000001E-9</v>
      </c>
      <c r="M40" s="3">
        <v>8414.8191690000003</v>
      </c>
      <c r="N40" s="3">
        <v>5933.6058409999996</v>
      </c>
      <c r="O40" s="3">
        <v>1.098474178E-9</v>
      </c>
      <c r="P40" s="3">
        <v>5.0000000000000001E-101</v>
      </c>
      <c r="Q40" s="3">
        <v>1.1997984809999999E-9</v>
      </c>
      <c r="R40" s="3">
        <v>1.0982645680000001E-9</v>
      </c>
      <c r="S40" s="3">
        <v>5.0000000000000001E-101</v>
      </c>
      <c r="T40" s="9">
        <f>SUM(B40:S40)</f>
        <v>200542.27438321087</v>
      </c>
    </row>
    <row r="41" spans="1:20">
      <c r="A41" t="s">
        <v>2</v>
      </c>
      <c r="B41" s="3">
        <v>0</v>
      </c>
      <c r="C41" s="3">
        <v>0</v>
      </c>
      <c r="D41" s="3">
        <v>-2.3151465584752302E-13</v>
      </c>
      <c r="E41" s="3">
        <v>0</v>
      </c>
      <c r="F41" s="3">
        <v>0</v>
      </c>
      <c r="G41" s="3">
        <v>-6.6890251561686102E-13</v>
      </c>
      <c r="H41" s="3">
        <v>-24.7700335908253</v>
      </c>
      <c r="I41" s="3">
        <v>-14.3267225471646</v>
      </c>
      <c r="J41" s="3">
        <v>-0.15298953417349601</v>
      </c>
      <c r="K41" s="3">
        <v>0</v>
      </c>
      <c r="L41" s="3">
        <v>-6.6890251561686102E-13</v>
      </c>
      <c r="M41" s="3">
        <v>-1.77384759615381</v>
      </c>
      <c r="N41" s="3">
        <v>-1.25080673117021</v>
      </c>
      <c r="O41" s="3">
        <v>-2.3155884176906799E-13</v>
      </c>
      <c r="P41" s="3">
        <v>0</v>
      </c>
      <c r="Q41" s="3">
        <v>-2.5291804945853802E-13</v>
      </c>
      <c r="R41" s="3">
        <v>-2.3151465584752302E-13</v>
      </c>
      <c r="S41" s="3">
        <v>0</v>
      </c>
      <c r="T41" s="9">
        <f t="shared" ref="T41:T45" si="4">SUM(B41:S41)</f>
        <v>-42.274399999489695</v>
      </c>
    </row>
    <row r="42" spans="1:20">
      <c r="A42" t="s">
        <v>12</v>
      </c>
      <c r="B42" s="3" t="s">
        <v>4</v>
      </c>
      <c r="C42" s="3">
        <v>0</v>
      </c>
      <c r="D42" s="3">
        <v>152.064248120532</v>
      </c>
      <c r="E42" s="3">
        <v>0</v>
      </c>
      <c r="F42" s="3">
        <v>0</v>
      </c>
      <c r="G42" s="3">
        <v>181.225998106362</v>
      </c>
      <c r="H42" s="3">
        <v>150703.390744</v>
      </c>
      <c r="I42" s="3">
        <v>40563.520585558501</v>
      </c>
      <c r="J42" s="3">
        <v>456.19242476326201</v>
      </c>
      <c r="K42" s="3">
        <v>0</v>
      </c>
      <c r="L42" s="3">
        <v>362.45231581105799</v>
      </c>
      <c r="M42" s="3">
        <v>109717.13136969099</v>
      </c>
      <c r="N42" s="3">
        <v>17310.292385426801</v>
      </c>
      <c r="O42" s="3">
        <v>152.064248120532</v>
      </c>
      <c r="P42" s="3">
        <v>0</v>
      </c>
      <c r="Q42" s="3">
        <v>0</v>
      </c>
      <c r="R42" s="3">
        <v>0</v>
      </c>
      <c r="S42" s="3" t="s">
        <v>4</v>
      </c>
      <c r="T42" s="9">
        <f t="shared" si="4"/>
        <v>319598.33431959804</v>
      </c>
    </row>
    <row r="43" spans="1:20">
      <c r="A43" t="s">
        <v>13</v>
      </c>
      <c r="B43" s="3" t="s">
        <v>4</v>
      </c>
      <c r="C43" s="3" t="s">
        <v>4</v>
      </c>
      <c r="D43" s="3" t="s">
        <v>4</v>
      </c>
      <c r="E43" s="3" t="s">
        <v>4</v>
      </c>
      <c r="F43" s="3" t="s">
        <v>4</v>
      </c>
      <c r="G43" s="3" t="s">
        <v>4</v>
      </c>
      <c r="H43" s="3" t="s">
        <v>4</v>
      </c>
      <c r="I43" s="3" t="s">
        <v>4</v>
      </c>
      <c r="J43" s="3" t="s">
        <v>4</v>
      </c>
      <c r="K43" s="3" t="s">
        <v>4</v>
      </c>
      <c r="L43" s="3" t="s">
        <v>4</v>
      </c>
      <c r="M43" s="3" t="s">
        <v>4</v>
      </c>
      <c r="N43" s="3" t="s">
        <v>4</v>
      </c>
      <c r="O43" s="3" t="s">
        <v>4</v>
      </c>
      <c r="P43" s="3" t="s">
        <v>4</v>
      </c>
      <c r="Q43" s="3" t="s">
        <v>4</v>
      </c>
      <c r="R43" s="3" t="s">
        <v>4</v>
      </c>
      <c r="S43" s="3" t="s">
        <v>4</v>
      </c>
      <c r="T43" s="9">
        <f t="shared" si="4"/>
        <v>0</v>
      </c>
    </row>
    <row r="44" spans="1:20">
      <c r="A44" t="s">
        <v>14</v>
      </c>
      <c r="B44" s="3" t="s">
        <v>4</v>
      </c>
      <c r="C44" s="3" t="s">
        <v>4</v>
      </c>
      <c r="D44" s="3" t="s">
        <v>4</v>
      </c>
      <c r="E44" s="3" t="s">
        <v>4</v>
      </c>
      <c r="F44" s="3" t="s">
        <v>4</v>
      </c>
      <c r="G44" s="3" t="s">
        <v>4</v>
      </c>
      <c r="H44" s="3" t="s">
        <v>4</v>
      </c>
      <c r="I44" s="3" t="s">
        <v>4</v>
      </c>
      <c r="J44" s="3" t="s">
        <v>4</v>
      </c>
      <c r="K44" s="3" t="s">
        <v>4</v>
      </c>
      <c r="L44" s="3" t="s">
        <v>4</v>
      </c>
      <c r="M44" s="3" t="s">
        <v>4</v>
      </c>
      <c r="N44" s="3" t="s">
        <v>4</v>
      </c>
      <c r="O44" s="3" t="s">
        <v>4</v>
      </c>
      <c r="P44" s="3" t="s">
        <v>4</v>
      </c>
      <c r="Q44" s="3" t="s">
        <v>4</v>
      </c>
      <c r="R44" s="3" t="s">
        <v>4</v>
      </c>
      <c r="S44" s="3" t="s">
        <v>4</v>
      </c>
      <c r="T44" s="9">
        <f t="shared" si="4"/>
        <v>0</v>
      </c>
    </row>
    <row r="45" spans="1:20">
      <c r="A45" t="s">
        <v>6</v>
      </c>
      <c r="B45" s="3">
        <v>5.1955008593048599E-103</v>
      </c>
      <c r="C45" s="3">
        <v>5.1955008593048599E-103</v>
      </c>
      <c r="D45" s="3">
        <v>1.5800998635932899</v>
      </c>
      <c r="E45" s="3">
        <v>5.1955008593048599E-103</v>
      </c>
      <c r="F45" s="3">
        <v>5.1955008593048599E-103</v>
      </c>
      <c r="G45" s="3">
        <v>1.8831196578137199</v>
      </c>
      <c r="H45" s="3">
        <v>4871.35928436217</v>
      </c>
      <c r="I45" s="3">
        <v>2510.06297226278</v>
      </c>
      <c r="J45" s="3">
        <v>27.039043928235799</v>
      </c>
      <c r="K45" s="3">
        <v>5.1955008593048599E-103</v>
      </c>
      <c r="L45" s="3">
        <v>3.7662426365405302</v>
      </c>
      <c r="M45" s="3">
        <v>1376.7793406129599</v>
      </c>
      <c r="N45" s="3">
        <v>362.215432631086</v>
      </c>
      <c r="O45" s="3">
        <v>1.5800998635932899</v>
      </c>
      <c r="P45" s="3">
        <v>5.1955008593048599E-103</v>
      </c>
      <c r="Q45" s="3">
        <v>3.37502709226424E-11</v>
      </c>
      <c r="R45" s="3">
        <v>3.37504933178607E-11</v>
      </c>
      <c r="S45" s="3">
        <v>5.1955008593048599E-103</v>
      </c>
      <c r="T45" s="9">
        <f t="shared" si="4"/>
        <v>9156.2656358188415</v>
      </c>
    </row>
    <row r="46" spans="1:20">
      <c r="A46" s="1" t="s">
        <v>7</v>
      </c>
      <c r="B46" s="3">
        <v>5.0519550085930499E-101</v>
      </c>
      <c r="C46" s="3">
        <v>5.0519550085930499E-101</v>
      </c>
      <c r="D46" s="3">
        <v>153.64434798737301</v>
      </c>
      <c r="E46" s="3">
        <v>5.0519550085930499E-101</v>
      </c>
      <c r="F46" s="3">
        <v>5.0519550085930499E-101</v>
      </c>
      <c r="G46" s="3">
        <v>183.10911776742299</v>
      </c>
      <c r="H46" s="3">
        <v>473676.91011377098</v>
      </c>
      <c r="I46" s="3">
        <v>244071.275282274</v>
      </c>
      <c r="J46" s="3">
        <v>2629.1985527473198</v>
      </c>
      <c r="K46" s="3">
        <v>5.0519550085930499E-101</v>
      </c>
      <c r="L46" s="3">
        <v>366.21855845084599</v>
      </c>
      <c r="M46" s="3">
        <v>133874.047447808</v>
      </c>
      <c r="N46" s="3">
        <v>35220.782723826698</v>
      </c>
      <c r="O46" s="3">
        <v>153.64434798737301</v>
      </c>
      <c r="P46" s="3">
        <v>5.0519550085930499E-101</v>
      </c>
      <c r="Q46" s="3">
        <v>3.2817788861231799E-9</v>
      </c>
      <c r="R46" s="3">
        <v>3.2818005111920098E-9</v>
      </c>
      <c r="S46" s="3">
        <v>5.0519550085930499E-101</v>
      </c>
      <c r="T46" s="9">
        <f>SUM(B46:S46)</f>
        <v>890328.83049262653</v>
      </c>
    </row>
    <row r="47" spans="1:20">
      <c r="I47" s="5"/>
      <c r="T47" s="1"/>
    </row>
    <row r="48" spans="1:20" ht="16" thickBot="1">
      <c r="A48" s="2" t="s">
        <v>16</v>
      </c>
      <c r="B48" s="2">
        <v>0.1</v>
      </c>
      <c r="C48" s="2">
        <v>0.2</v>
      </c>
      <c r="D48" s="2">
        <v>0.3</v>
      </c>
      <c r="E48" s="2">
        <v>0.4</v>
      </c>
      <c r="F48" s="2">
        <v>0.5</v>
      </c>
      <c r="G48" s="2">
        <v>1.1000000000000001</v>
      </c>
      <c r="H48" s="2">
        <v>1.2</v>
      </c>
      <c r="I48" s="2">
        <v>1.3</v>
      </c>
      <c r="J48" s="2">
        <v>1.4</v>
      </c>
      <c r="K48" s="2">
        <v>1.5</v>
      </c>
      <c r="L48" s="2">
        <v>2.1</v>
      </c>
      <c r="M48" s="2">
        <v>2.2000000000000002</v>
      </c>
      <c r="N48" s="2">
        <v>2.2999999999999998</v>
      </c>
      <c r="O48" s="2">
        <v>2.4</v>
      </c>
      <c r="P48" s="2">
        <v>3.1</v>
      </c>
      <c r="Q48" s="2">
        <v>3.2</v>
      </c>
      <c r="R48" s="2">
        <v>3.3</v>
      </c>
      <c r="S48" s="2">
        <v>3.4</v>
      </c>
      <c r="T48" s="1"/>
    </row>
    <row r="49" spans="1:20" ht="16" thickTop="1">
      <c r="A49" t="s">
        <v>0</v>
      </c>
      <c r="B49" s="3">
        <v>0</v>
      </c>
      <c r="C49" s="3">
        <v>0</v>
      </c>
      <c r="D49" s="3">
        <v>2.5436983030400001E-9</v>
      </c>
      <c r="E49" s="3">
        <v>0</v>
      </c>
      <c r="F49" s="3">
        <v>0</v>
      </c>
      <c r="G49" s="3">
        <v>2375.7380724330001</v>
      </c>
      <c r="H49" s="3">
        <v>2735375.2782700001</v>
      </c>
      <c r="I49" s="3">
        <v>727358.32511600002</v>
      </c>
      <c r="J49" s="3">
        <v>6710.4880037900002</v>
      </c>
      <c r="K49" s="3">
        <v>0</v>
      </c>
      <c r="L49" s="3">
        <v>1086.9949010979999</v>
      </c>
      <c r="M49" s="3">
        <v>296829.62019799999</v>
      </c>
      <c r="N49" s="3">
        <v>522841.54665500001</v>
      </c>
      <c r="O49" s="3">
        <v>2.54347371894E-9</v>
      </c>
      <c r="P49" s="3">
        <v>0</v>
      </c>
      <c r="Q49" s="3">
        <v>2.4343371447399999E-9</v>
      </c>
      <c r="R49" s="3">
        <v>2.5436983030400001E-9</v>
      </c>
      <c r="S49" s="3">
        <v>0</v>
      </c>
      <c r="T49" s="9">
        <f>SUM(B49:S49)</f>
        <v>4292577.9912163317</v>
      </c>
    </row>
    <row r="50" spans="1:20">
      <c r="A50" t="s">
        <v>1</v>
      </c>
      <c r="B50" s="3">
        <v>5.0000000000000001E-101</v>
      </c>
      <c r="C50" s="3">
        <v>5.0000000000000001E-101</v>
      </c>
      <c r="D50" s="3">
        <v>7.0458322969999997E-10</v>
      </c>
      <c r="E50" s="3">
        <v>5.0000000000000001E-101</v>
      </c>
      <c r="F50" s="3">
        <v>5.0000000000000001E-101</v>
      </c>
      <c r="G50" s="3">
        <v>77837.340360000002</v>
      </c>
      <c r="H50" s="3">
        <v>914599.42720000003</v>
      </c>
      <c r="I50" s="3">
        <v>201472.19399999999</v>
      </c>
      <c r="J50" s="3">
        <v>1859.5058959999999</v>
      </c>
      <c r="K50" s="3">
        <v>5.0000000000000001E-101</v>
      </c>
      <c r="L50" s="3">
        <v>35613.686999999998</v>
      </c>
      <c r="M50" s="3">
        <v>99247.881200000003</v>
      </c>
      <c r="N50" s="3">
        <v>144822.75080000001</v>
      </c>
      <c r="O50" s="3">
        <v>7.0480781350000004E-10</v>
      </c>
      <c r="P50" s="3">
        <v>5.0000000000000001E-101</v>
      </c>
      <c r="Q50" s="3">
        <v>8.1394438840000005E-10</v>
      </c>
      <c r="R50" s="3">
        <v>7.0458322969999997E-10</v>
      </c>
      <c r="S50" s="3">
        <v>5.0000000000000001E-101</v>
      </c>
      <c r="T50" s="9">
        <f>SUM(B50:S50)</f>
        <v>1475452.7864560026</v>
      </c>
    </row>
    <row r="51" spans="1:20">
      <c r="A51" t="s">
        <v>2</v>
      </c>
      <c r="B51" s="3">
        <v>0</v>
      </c>
      <c r="C51" s="3">
        <v>0</v>
      </c>
      <c r="D51" s="3">
        <v>-4.8937318514683896E-13</v>
      </c>
      <c r="E51" s="3">
        <v>0</v>
      </c>
      <c r="F51" s="3">
        <v>0</v>
      </c>
      <c r="G51" s="3">
        <v>-54.062466390862497</v>
      </c>
      <c r="H51" s="3">
        <v>-635.24139655089903</v>
      </c>
      <c r="I51" s="3">
        <v>-139.93391424824</v>
      </c>
      <c r="J51" s="3">
        <v>-1.2915327600016999</v>
      </c>
      <c r="K51" s="3">
        <v>0</v>
      </c>
      <c r="L51" s="3">
        <v>-24.7357341271764</v>
      </c>
      <c r="M51" s="3">
        <v>-68.933306520262605</v>
      </c>
      <c r="N51" s="3">
        <v>-100.587649367796</v>
      </c>
      <c r="O51" s="3">
        <v>-4.8952917141065104E-13</v>
      </c>
      <c r="P51" s="3">
        <v>0</v>
      </c>
      <c r="Q51" s="3">
        <v>-5.6533073891509004E-13</v>
      </c>
      <c r="R51" s="3">
        <v>-4.8937318514683896E-13</v>
      </c>
      <c r="S51" s="3">
        <v>0</v>
      </c>
      <c r="T51" s="9">
        <f t="shared" ref="T51:T55" si="5">SUM(B51:S51)</f>
        <v>-1024.7859999652401</v>
      </c>
    </row>
    <row r="52" spans="1:20">
      <c r="A52" t="s">
        <v>12</v>
      </c>
      <c r="B52" s="3" t="s">
        <v>4</v>
      </c>
      <c r="C52" s="3">
        <v>0</v>
      </c>
      <c r="D52" s="3">
        <v>25.344041353422</v>
      </c>
      <c r="E52" s="3">
        <v>0</v>
      </c>
      <c r="F52" s="3">
        <v>0</v>
      </c>
      <c r="G52" s="3">
        <v>30.204333017726999</v>
      </c>
      <c r="H52" s="3">
        <v>25117.231790666701</v>
      </c>
      <c r="I52" s="3">
        <v>6760.5867642597595</v>
      </c>
      <c r="J52" s="3">
        <v>76.032070793876997</v>
      </c>
      <c r="K52" s="3">
        <v>0</v>
      </c>
      <c r="L52" s="3">
        <v>60.408719301843</v>
      </c>
      <c r="M52" s="3">
        <v>18286.188561615199</v>
      </c>
      <c r="N52" s="3">
        <v>2885.0487309044602</v>
      </c>
      <c r="O52" s="3">
        <v>25.344041353422</v>
      </c>
      <c r="P52" s="3">
        <v>0</v>
      </c>
      <c r="Q52" s="3">
        <v>0</v>
      </c>
      <c r="R52" s="3">
        <v>0</v>
      </c>
      <c r="S52" s="3" t="s">
        <v>4</v>
      </c>
      <c r="T52" s="9">
        <f t="shared" si="5"/>
        <v>53266.389053266408</v>
      </c>
    </row>
    <row r="53" spans="1:20">
      <c r="A53" t="s">
        <v>13</v>
      </c>
      <c r="B53" s="3" t="s">
        <v>4</v>
      </c>
      <c r="C53" s="3" t="s">
        <v>4</v>
      </c>
      <c r="D53" s="3" t="s">
        <v>4</v>
      </c>
      <c r="E53" s="3" t="s">
        <v>4</v>
      </c>
      <c r="F53" s="3" t="s">
        <v>4</v>
      </c>
      <c r="G53" s="3" t="s">
        <v>4</v>
      </c>
      <c r="H53" s="3" t="s">
        <v>4</v>
      </c>
      <c r="I53" s="3" t="s">
        <v>4</v>
      </c>
      <c r="J53" s="3" t="s">
        <v>4</v>
      </c>
      <c r="K53" s="3" t="s">
        <v>4</v>
      </c>
      <c r="L53" s="3" t="s">
        <v>4</v>
      </c>
      <c r="M53" s="3" t="s">
        <v>4</v>
      </c>
      <c r="N53" s="3" t="s">
        <v>4</v>
      </c>
      <c r="O53" s="3" t="s">
        <v>4</v>
      </c>
      <c r="P53" s="3" t="s">
        <v>4</v>
      </c>
      <c r="Q53" s="3" t="s">
        <v>4</v>
      </c>
      <c r="R53" s="3" t="s">
        <v>4</v>
      </c>
      <c r="S53" s="3" t="s">
        <v>4</v>
      </c>
      <c r="T53" s="9">
        <f t="shared" si="5"/>
        <v>0</v>
      </c>
    </row>
    <row r="54" spans="1:20">
      <c r="A54" t="s">
        <v>14</v>
      </c>
      <c r="B54" s="3" t="s">
        <v>4</v>
      </c>
      <c r="C54" s="3" t="s">
        <v>4</v>
      </c>
      <c r="D54" s="3" t="s">
        <v>4</v>
      </c>
      <c r="E54" s="3" t="s">
        <v>4</v>
      </c>
      <c r="F54" s="3" t="s">
        <v>4</v>
      </c>
      <c r="G54" s="3" t="s">
        <v>4</v>
      </c>
      <c r="H54" s="3" t="s">
        <v>4</v>
      </c>
      <c r="I54" s="3" t="s">
        <v>4</v>
      </c>
      <c r="J54" s="3" t="s">
        <v>4</v>
      </c>
      <c r="K54" s="3" t="s">
        <v>4</v>
      </c>
      <c r="L54" s="3" t="s">
        <v>4</v>
      </c>
      <c r="M54" s="3" t="s">
        <v>4</v>
      </c>
      <c r="N54" s="3" t="s">
        <v>4</v>
      </c>
      <c r="O54" s="3" t="s">
        <v>4</v>
      </c>
      <c r="P54" s="3" t="s">
        <v>4</v>
      </c>
      <c r="Q54" s="3" t="s">
        <v>4</v>
      </c>
      <c r="R54" s="3" t="s">
        <v>4</v>
      </c>
      <c r="S54" s="3" t="s">
        <v>4</v>
      </c>
      <c r="T54" s="9">
        <f t="shared" si="5"/>
        <v>0</v>
      </c>
    </row>
    <row r="55" spans="1:20">
      <c r="A55" t="s">
        <v>6</v>
      </c>
      <c r="B55" s="3">
        <v>8.0785382377586696E-103</v>
      </c>
      <c r="C55" s="3">
        <v>8.0785382377586696E-103</v>
      </c>
      <c r="D55" s="3">
        <v>0.40948561439838799</v>
      </c>
      <c r="E55" s="3">
        <v>8.0785382377586696E-103</v>
      </c>
      <c r="F55" s="3">
        <v>8.0785382377586696E-103</v>
      </c>
      <c r="G55" s="3">
        <v>1295.62336488402</v>
      </c>
      <c r="H55" s="3">
        <v>59368.477841053304</v>
      </c>
      <c r="I55" s="3">
        <v>15114.1561245672</v>
      </c>
      <c r="J55" s="3">
        <v>139.673635422459</v>
      </c>
      <c r="K55" s="3">
        <v>8.0785382377586696E-103</v>
      </c>
      <c r="L55" s="3">
        <v>593.55209532925301</v>
      </c>
      <c r="M55" s="3">
        <v>6693.7920666499003</v>
      </c>
      <c r="N55" s="3">
        <v>10832.4918645905</v>
      </c>
      <c r="O55" s="3">
        <v>0.40948561439838799</v>
      </c>
      <c r="P55" s="3">
        <v>8.0785382377586696E-103</v>
      </c>
      <c r="Q55" s="3">
        <v>5.2473599052971099E-11</v>
      </c>
      <c r="R55" s="3">
        <v>5.24748262985134E-11</v>
      </c>
      <c r="S55" s="3">
        <v>8.0785382377586696E-103</v>
      </c>
      <c r="T55" s="9">
        <f t="shared" si="5"/>
        <v>94038.585963725549</v>
      </c>
    </row>
    <row r="56" spans="1:20">
      <c r="A56" s="1" t="s">
        <v>7</v>
      </c>
      <c r="B56" s="3">
        <v>5.0807853823775901E-101</v>
      </c>
      <c r="C56" s="3">
        <v>5.0807853823775901E-101</v>
      </c>
      <c r="D56" s="3">
        <v>25.753526971068201</v>
      </c>
      <c r="E56" s="3">
        <v>5.0807853823775901E-101</v>
      </c>
      <c r="F56" s="3">
        <v>5.0807853823775901E-101</v>
      </c>
      <c r="G56" s="3">
        <v>81484.843663943902</v>
      </c>
      <c r="H56" s="3">
        <v>3733825.1737051699</v>
      </c>
      <c r="I56" s="3">
        <v>950565.32809057902</v>
      </c>
      <c r="J56" s="3">
        <v>8784.4080732463299</v>
      </c>
      <c r="K56" s="3">
        <v>5.0807853823775901E-101</v>
      </c>
      <c r="L56" s="3">
        <v>37329.906981601896</v>
      </c>
      <c r="M56" s="3">
        <v>420988.54871974501</v>
      </c>
      <c r="N56" s="3">
        <v>681281.25040112704</v>
      </c>
      <c r="O56" s="3">
        <v>25.753526971068201</v>
      </c>
      <c r="P56" s="3">
        <v>5.0807853823775901E-101</v>
      </c>
      <c r="Q56" s="3">
        <v>3.3001898014540602E-9</v>
      </c>
      <c r="R56" s="3">
        <v>3.3002669858533699E-9</v>
      </c>
      <c r="S56" s="3">
        <v>5.0807853823775901E-101</v>
      </c>
      <c r="T56" s="9">
        <f>SUM(B56:S56)</f>
        <v>5914310.9666893631</v>
      </c>
    </row>
    <row r="57" spans="1:20">
      <c r="T57" s="1"/>
    </row>
    <row r="58" spans="1:20" ht="16" thickBot="1">
      <c r="A58" s="2" t="s">
        <v>17</v>
      </c>
      <c r="B58" s="2">
        <v>0.1</v>
      </c>
      <c r="C58" s="2">
        <v>0.2</v>
      </c>
      <c r="D58" s="2">
        <v>0.3</v>
      </c>
      <c r="E58" s="2">
        <v>0.4</v>
      </c>
      <c r="F58" s="2">
        <v>0.5</v>
      </c>
      <c r="G58" s="2">
        <v>1.1000000000000001</v>
      </c>
      <c r="H58" s="2">
        <v>1.2</v>
      </c>
      <c r="I58" s="2">
        <v>1.3</v>
      </c>
      <c r="J58" s="2">
        <v>1.4</v>
      </c>
      <c r="K58" s="2">
        <v>1.5</v>
      </c>
      <c r="L58" s="2">
        <v>2.1</v>
      </c>
      <c r="M58" s="2">
        <v>2.2000000000000002</v>
      </c>
      <c r="N58" s="2">
        <v>2.2999999999999998</v>
      </c>
      <c r="O58" s="2">
        <v>2.4</v>
      </c>
      <c r="P58" s="2">
        <v>3.1</v>
      </c>
      <c r="Q58" s="2">
        <v>3.2</v>
      </c>
      <c r="R58" s="2">
        <v>3.3</v>
      </c>
      <c r="S58" s="2">
        <v>3.4</v>
      </c>
      <c r="T58" s="1"/>
    </row>
    <row r="59" spans="1:20" ht="16" thickTop="1">
      <c r="A59" t="s">
        <v>0</v>
      </c>
      <c r="B59" s="3">
        <v>0</v>
      </c>
      <c r="C59" s="3">
        <v>7672.8404438999996</v>
      </c>
      <c r="D59" s="3">
        <v>961.75933264000003</v>
      </c>
      <c r="E59" s="3">
        <v>0</v>
      </c>
      <c r="F59" s="3">
        <v>0</v>
      </c>
      <c r="G59" s="3">
        <v>1231.02036445</v>
      </c>
      <c r="H59" s="3">
        <v>760754.17821000004</v>
      </c>
      <c r="I59" s="3">
        <v>606480.95051</v>
      </c>
      <c r="J59" s="3">
        <v>1263.42488325</v>
      </c>
      <c r="K59" s="3">
        <v>0</v>
      </c>
      <c r="L59" s="3">
        <v>9243.5433840000005</v>
      </c>
      <c r="M59" s="3">
        <v>3750042.5534000001</v>
      </c>
      <c r="N59" s="3">
        <v>1089054.7581100001</v>
      </c>
      <c r="O59" s="3">
        <v>6713.3101690000003</v>
      </c>
      <c r="P59" s="3">
        <v>268.224935399</v>
      </c>
      <c r="Q59" s="3">
        <v>1246.7473223500001</v>
      </c>
      <c r="R59" s="3">
        <v>16676.2177581</v>
      </c>
      <c r="S59" s="3">
        <v>0</v>
      </c>
      <c r="T59" s="9">
        <f>SUM(B59:S59)</f>
        <v>6251609.5288230889</v>
      </c>
    </row>
    <row r="60" spans="1:20">
      <c r="A60" t="s">
        <v>1</v>
      </c>
      <c r="B60" s="3">
        <v>5.0000000000000001E-101</v>
      </c>
      <c r="C60" s="3">
        <v>1442.3929189999999</v>
      </c>
      <c r="D60" s="3">
        <v>134.3920028</v>
      </c>
      <c r="E60" s="3">
        <v>5.0000000000000001E-101</v>
      </c>
      <c r="F60" s="3">
        <v>5.0000000000000001E-101</v>
      </c>
      <c r="G60" s="3">
        <v>33970.498149999999</v>
      </c>
      <c r="H60" s="3">
        <v>143011.76310000001</v>
      </c>
      <c r="I60" s="3">
        <v>84746.970279999994</v>
      </c>
      <c r="J60" s="3">
        <v>176.6652674</v>
      </c>
      <c r="K60" s="3">
        <v>5.0000000000000001E-101</v>
      </c>
      <c r="L60" s="3">
        <v>255079.26800000001</v>
      </c>
      <c r="M60" s="3">
        <v>704958.5956</v>
      </c>
      <c r="N60" s="3">
        <v>152179.7035</v>
      </c>
      <c r="O60" s="3">
        <v>938.72516789999997</v>
      </c>
      <c r="P60" s="3">
        <v>7401.7741169999999</v>
      </c>
      <c r="Q60" s="3">
        <v>234.37207140000001</v>
      </c>
      <c r="R60" s="3">
        <v>2330.2610399999999</v>
      </c>
      <c r="S60" s="3">
        <v>5.0000000000000001E-101</v>
      </c>
      <c r="T60" s="9">
        <f t="shared" ref="T60:T66" si="6">SUM(B60:S60)</f>
        <v>1386605.3812155002</v>
      </c>
    </row>
    <row r="61" spans="1:20">
      <c r="A61" t="s">
        <v>2</v>
      </c>
      <c r="B61" s="3">
        <v>0</v>
      </c>
      <c r="C61" s="3">
        <v>-4.3059214443041096</v>
      </c>
      <c r="D61" s="3">
        <v>-0.40119540163017697</v>
      </c>
      <c r="E61" s="3">
        <v>0</v>
      </c>
      <c r="F61" s="3">
        <v>0</v>
      </c>
      <c r="G61" s="3">
        <v>-101.41085307778</v>
      </c>
      <c r="H61" s="3">
        <v>-426.927648534441</v>
      </c>
      <c r="I61" s="3">
        <v>-252.991949517151</v>
      </c>
      <c r="J61" s="3">
        <v>-0.52739219167831497</v>
      </c>
      <c r="K61" s="3">
        <v>0</v>
      </c>
      <c r="L61" s="3">
        <v>-761.47856462372499</v>
      </c>
      <c r="M61" s="3">
        <v>-2104.4864359632702</v>
      </c>
      <c r="N61" s="3">
        <v>-454.29635691585497</v>
      </c>
      <c r="O61" s="3">
        <v>-2.8023410100199002</v>
      </c>
      <c r="P61" s="3">
        <v>-22.096238456001199</v>
      </c>
      <c r="Q61" s="3">
        <v>-0.69966214818931804</v>
      </c>
      <c r="R61" s="3">
        <v>-6.9564408209797497</v>
      </c>
      <c r="S61" s="3">
        <v>0</v>
      </c>
      <c r="T61" s="9">
        <f t="shared" si="6"/>
        <v>-4139.3810001050251</v>
      </c>
    </row>
    <row r="62" spans="1:20">
      <c r="A62" t="s">
        <v>12</v>
      </c>
      <c r="B62" s="3" t="s">
        <v>4</v>
      </c>
      <c r="C62" s="3">
        <v>0</v>
      </c>
      <c r="D62" s="3">
        <v>20.871563467523998</v>
      </c>
      <c r="E62" s="3">
        <v>0</v>
      </c>
      <c r="F62" s="3">
        <v>0</v>
      </c>
      <c r="G62" s="3">
        <v>24.874156602833999</v>
      </c>
      <c r="H62" s="3">
        <v>20684.7791217255</v>
      </c>
      <c r="I62" s="3">
        <v>5567.5420411550904</v>
      </c>
      <c r="J62" s="3">
        <v>62.614646536134003</v>
      </c>
      <c r="K62" s="3">
        <v>0</v>
      </c>
      <c r="L62" s="3">
        <v>49.748357072106003</v>
      </c>
      <c r="M62" s="3">
        <v>15059.214109565501</v>
      </c>
      <c r="N62" s="3">
        <v>2375.9224842742601</v>
      </c>
      <c r="O62" s="3">
        <v>20.871563467523998</v>
      </c>
      <c r="P62" s="3">
        <v>0</v>
      </c>
      <c r="Q62" s="3">
        <v>0</v>
      </c>
      <c r="R62" s="3">
        <v>0</v>
      </c>
      <c r="S62" s="3" t="s">
        <v>4</v>
      </c>
      <c r="T62" s="9">
        <f t="shared" si="6"/>
        <v>43866.438043866474</v>
      </c>
    </row>
    <row r="63" spans="1:20">
      <c r="A63" t="s">
        <v>13</v>
      </c>
      <c r="B63" s="3" t="s">
        <v>4</v>
      </c>
      <c r="C63" s="3" t="s">
        <v>4</v>
      </c>
      <c r="D63" s="3" t="s">
        <v>4</v>
      </c>
      <c r="E63" s="3" t="s">
        <v>4</v>
      </c>
      <c r="F63" s="3" t="s">
        <v>4</v>
      </c>
      <c r="G63" s="3" t="s">
        <v>4</v>
      </c>
      <c r="H63" s="3" t="s">
        <v>4</v>
      </c>
      <c r="I63" s="3" t="s">
        <v>4</v>
      </c>
      <c r="J63" s="3" t="s">
        <v>4</v>
      </c>
      <c r="K63" s="3" t="s">
        <v>4</v>
      </c>
      <c r="L63" s="3" t="s">
        <v>4</v>
      </c>
      <c r="M63" s="3" t="s">
        <v>4</v>
      </c>
      <c r="N63" s="3" t="s">
        <v>4</v>
      </c>
      <c r="O63" s="3" t="s">
        <v>4</v>
      </c>
      <c r="P63" s="3" t="s">
        <v>4</v>
      </c>
      <c r="Q63" s="3" t="s">
        <v>4</v>
      </c>
      <c r="R63" s="3" t="s">
        <v>4</v>
      </c>
      <c r="S63" s="3" t="s">
        <v>4</v>
      </c>
      <c r="T63" s="9">
        <f t="shared" si="6"/>
        <v>0</v>
      </c>
    </row>
    <row r="64" spans="1:20">
      <c r="A64" t="s">
        <v>14</v>
      </c>
      <c r="B64" s="3" t="s">
        <v>4</v>
      </c>
      <c r="C64" s="3" t="s">
        <v>4</v>
      </c>
      <c r="D64" s="3" t="s">
        <v>4</v>
      </c>
      <c r="E64" s="3" t="s">
        <v>4</v>
      </c>
      <c r="F64" s="3" t="s">
        <v>4</v>
      </c>
      <c r="G64" s="3" t="s">
        <v>4</v>
      </c>
      <c r="H64" s="3" t="s">
        <v>4</v>
      </c>
      <c r="I64" s="3" t="s">
        <v>4</v>
      </c>
      <c r="J64" s="3" t="s">
        <v>4</v>
      </c>
      <c r="K64" s="3" t="s">
        <v>4</v>
      </c>
      <c r="L64" s="3" t="s">
        <v>4</v>
      </c>
      <c r="M64" s="3" t="s">
        <v>4</v>
      </c>
      <c r="N64" s="3" t="s">
        <v>4</v>
      </c>
      <c r="O64" s="3" t="s">
        <v>4</v>
      </c>
      <c r="P64" s="3" t="s">
        <v>4</v>
      </c>
      <c r="Q64" s="3" t="s">
        <v>4</v>
      </c>
      <c r="R64" s="3" t="s">
        <v>4</v>
      </c>
      <c r="S64" s="3" t="s">
        <v>4</v>
      </c>
      <c r="T64" s="9">
        <f t="shared" si="6"/>
        <v>0</v>
      </c>
    </row>
    <row r="65" spans="1:22">
      <c r="A65" t="s">
        <v>6</v>
      </c>
      <c r="B65" s="3">
        <v>8.1095279281242996E-103</v>
      </c>
      <c r="C65" s="3">
        <v>147.770641075198</v>
      </c>
      <c r="D65" s="3">
        <v>18.1105497794616</v>
      </c>
      <c r="E65" s="3">
        <v>8.1095279281242996E-103</v>
      </c>
      <c r="F65" s="3">
        <v>8.1095279281242996E-103</v>
      </c>
      <c r="G65" s="3">
        <v>569.69404205545402</v>
      </c>
      <c r="H65" s="3">
        <v>14986.793507653299</v>
      </c>
      <c r="I65" s="3">
        <v>11297.2612414787</v>
      </c>
      <c r="J65" s="3">
        <v>24.3638992375997</v>
      </c>
      <c r="K65" s="3">
        <v>8.1095279281242996E-103</v>
      </c>
      <c r="L65" s="3">
        <v>4275.5228499268997</v>
      </c>
      <c r="M65" s="3">
        <v>72466.025927023395</v>
      </c>
      <c r="N65" s="3">
        <v>20162.818025047702</v>
      </c>
      <c r="O65" s="3">
        <v>124.401854271486</v>
      </c>
      <c r="P65" s="3">
        <v>124.041762922502</v>
      </c>
      <c r="Q65" s="3">
        <v>24.011010317542301</v>
      </c>
      <c r="R65" s="3">
        <v>308.15431435475301</v>
      </c>
      <c r="S65" s="3">
        <v>8.1095279281242996E-103</v>
      </c>
      <c r="T65" s="9">
        <f t="shared" si="6"/>
        <v>124528.96962514397</v>
      </c>
    </row>
    <row r="66" spans="1:22">
      <c r="A66" s="1" t="s">
        <v>7</v>
      </c>
      <c r="B66" s="3">
        <v>5.0810952792812399E-101</v>
      </c>
      <c r="C66" s="3">
        <v>9258.6980825308892</v>
      </c>
      <c r="D66" s="3">
        <v>1134.73225328536</v>
      </c>
      <c r="E66" s="3">
        <v>5.0810952792812399E-101</v>
      </c>
      <c r="F66" s="3">
        <v>5.0810952792812399E-101</v>
      </c>
      <c r="G66" s="3">
        <v>35694.675860030497</v>
      </c>
      <c r="H66" s="3">
        <v>939010.58629084402</v>
      </c>
      <c r="I66" s="3">
        <v>707839.73212311696</v>
      </c>
      <c r="J66" s="3">
        <v>1526.5413042320599</v>
      </c>
      <c r="K66" s="3">
        <v>5.0810952792812399E-101</v>
      </c>
      <c r="L66" s="3">
        <v>267886.60402637499</v>
      </c>
      <c r="M66" s="3">
        <v>4540421.9026006302</v>
      </c>
      <c r="N66" s="3">
        <v>1263318.90576241</v>
      </c>
      <c r="O66" s="3">
        <v>7794.5064136289902</v>
      </c>
      <c r="P66" s="3">
        <v>7771.9445768654996</v>
      </c>
      <c r="Q66" s="3">
        <v>1504.4307419193501</v>
      </c>
      <c r="R66" s="3">
        <v>19307.676671633799</v>
      </c>
      <c r="S66" s="3">
        <v>5.0810952792812399E-101</v>
      </c>
      <c r="T66" s="9">
        <f t="shared" si="6"/>
        <v>7802470.9367075022</v>
      </c>
    </row>
    <row r="67" spans="1:22">
      <c r="T67" s="1"/>
    </row>
    <row r="68" spans="1:22" ht="16" thickBot="1">
      <c r="A68" s="2" t="s">
        <v>18</v>
      </c>
      <c r="B68" s="2">
        <v>0.1</v>
      </c>
      <c r="C68" s="2">
        <v>0.2</v>
      </c>
      <c r="D68" s="2">
        <v>0.3</v>
      </c>
      <c r="E68" s="2">
        <v>0.4</v>
      </c>
      <c r="F68" s="2">
        <v>0.5</v>
      </c>
      <c r="G68" s="2">
        <v>1.1000000000000001</v>
      </c>
      <c r="H68" s="2">
        <v>1.2</v>
      </c>
      <c r="I68" s="2">
        <v>1.3</v>
      </c>
      <c r="J68" s="2">
        <v>1.4</v>
      </c>
      <c r="K68" s="2">
        <v>1.5</v>
      </c>
      <c r="L68" s="2">
        <v>2.1</v>
      </c>
      <c r="M68" s="2">
        <v>2.2000000000000002</v>
      </c>
      <c r="N68" s="2">
        <v>2.2999999999999998</v>
      </c>
      <c r="O68" s="2">
        <v>2.4</v>
      </c>
      <c r="P68" s="2">
        <v>3.1</v>
      </c>
      <c r="Q68" s="2">
        <v>3.2</v>
      </c>
      <c r="R68" s="2">
        <v>3.3</v>
      </c>
      <c r="S68" s="2">
        <v>3.4</v>
      </c>
      <c r="T68" s="1"/>
    </row>
    <row r="69" spans="1:22" ht="16" thickTop="1">
      <c r="A69" t="s">
        <v>0</v>
      </c>
      <c r="B69" s="3">
        <v>0</v>
      </c>
      <c r="C69" s="3">
        <v>802.03344915000002</v>
      </c>
      <c r="D69" s="3">
        <v>933.33773180000003</v>
      </c>
      <c r="E69" s="3">
        <v>0</v>
      </c>
      <c r="F69" s="3">
        <v>0</v>
      </c>
      <c r="G69" s="3">
        <v>1530.9445483100001</v>
      </c>
      <c r="H69" s="3">
        <v>562589.61199999996</v>
      </c>
      <c r="I69" s="3">
        <v>292511.72259000002</v>
      </c>
      <c r="J69" s="3">
        <v>1682.4070922000001</v>
      </c>
      <c r="K69" s="3">
        <v>0</v>
      </c>
      <c r="L69" s="3">
        <v>168.64971559899999</v>
      </c>
      <c r="M69" s="3">
        <v>358229.60175999999</v>
      </c>
      <c r="N69" s="3">
        <v>50640.270257999997</v>
      </c>
      <c r="O69" s="3">
        <v>2.3377851252999999E-9</v>
      </c>
      <c r="P69" s="3">
        <v>0</v>
      </c>
      <c r="Q69" s="3">
        <v>2.2151441448899999E-9</v>
      </c>
      <c r="R69" s="3">
        <v>2.3380408058E-9</v>
      </c>
      <c r="S69" s="3">
        <v>0</v>
      </c>
      <c r="T69" s="9">
        <f>SUM(B69:S69)</f>
        <v>1269088.5791450657</v>
      </c>
    </row>
    <row r="70" spans="1:22">
      <c r="A70" t="s">
        <v>1</v>
      </c>
      <c r="B70" s="3">
        <v>5.0000000000000001E-101</v>
      </c>
      <c r="C70" s="3">
        <v>374.0662858</v>
      </c>
      <c r="D70" s="3">
        <v>363.36492240000001</v>
      </c>
      <c r="E70" s="3">
        <v>5.0000000000000001E-101</v>
      </c>
      <c r="F70" s="3">
        <v>5.0000000000000001E-101</v>
      </c>
      <c r="G70" s="3">
        <v>64600.277560000002</v>
      </c>
      <c r="H70" s="3">
        <v>262390.31160000002</v>
      </c>
      <c r="I70" s="3">
        <v>113879.99830000001</v>
      </c>
      <c r="J70" s="3">
        <v>655.24653880000005</v>
      </c>
      <c r="K70" s="3">
        <v>5.0000000000000001E-101</v>
      </c>
      <c r="L70" s="3">
        <v>7116.4030389999998</v>
      </c>
      <c r="M70" s="3">
        <v>167077.34160000001</v>
      </c>
      <c r="N70" s="3">
        <v>19715.15481</v>
      </c>
      <c r="O70" s="3">
        <v>9.1049640689999997E-10</v>
      </c>
      <c r="P70" s="3">
        <v>5.0000000000000001E-101</v>
      </c>
      <c r="Q70" s="3">
        <v>1.0331373880000001E-9</v>
      </c>
      <c r="R70" s="3">
        <v>9.1024072720000003E-10</v>
      </c>
      <c r="S70" s="3">
        <v>5.0000000000000001E-101</v>
      </c>
      <c r="T70" s="9">
        <f t="shared" ref="T70:T76" si="7">SUM(B70:S70)</f>
        <v>636172.16465600289</v>
      </c>
    </row>
    <row r="71" spans="1:22">
      <c r="A71" t="s">
        <v>2</v>
      </c>
      <c r="B71" s="3">
        <v>0</v>
      </c>
      <c r="C71" s="3">
        <v>2.3436526924165801</v>
      </c>
      <c r="D71" s="3">
        <v>2.27660500537031</v>
      </c>
      <c r="E71" s="3">
        <v>0</v>
      </c>
      <c r="F71" s="3">
        <v>0</v>
      </c>
      <c r="G71" s="3">
        <v>404.74274244037798</v>
      </c>
      <c r="H71" s="3">
        <v>1643.9646753432601</v>
      </c>
      <c r="I71" s="3">
        <v>713.49697854552198</v>
      </c>
      <c r="J71" s="3">
        <v>4.1053427512616798</v>
      </c>
      <c r="K71" s="3">
        <v>0</v>
      </c>
      <c r="L71" s="3">
        <v>44.586688991127197</v>
      </c>
      <c r="M71" s="3">
        <v>1046.7964539736299</v>
      </c>
      <c r="N71" s="3">
        <v>123.522160072131</v>
      </c>
      <c r="O71" s="3">
        <v>5.7045701138544201E-12</v>
      </c>
      <c r="P71" s="3">
        <v>0</v>
      </c>
      <c r="Q71" s="3">
        <v>6.4729576334192003E-12</v>
      </c>
      <c r="R71" s="3">
        <v>5.7029681946898402E-12</v>
      </c>
      <c r="S71" s="3">
        <v>0</v>
      </c>
      <c r="T71" s="9">
        <f t="shared" si="7"/>
        <v>3985.8352998151149</v>
      </c>
    </row>
    <row r="72" spans="1:22">
      <c r="A72" t="s">
        <v>12</v>
      </c>
      <c r="B72" s="3" t="s">
        <v>4</v>
      </c>
      <c r="C72" s="3">
        <v>0</v>
      </c>
      <c r="D72" s="3">
        <v>0.16564732909147301</v>
      </c>
      <c r="E72" s="3">
        <v>0</v>
      </c>
      <c r="F72" s="3">
        <v>0</v>
      </c>
      <c r="G72" s="3">
        <v>0.19741394127343201</v>
      </c>
      <c r="H72" s="3">
        <v>164.16491364877001</v>
      </c>
      <c r="I72" s="3">
        <v>44.186841592238302</v>
      </c>
      <c r="J72" s="3">
        <v>0.49694163912808698</v>
      </c>
      <c r="K72" s="3">
        <v>0</v>
      </c>
      <c r="L72" s="3">
        <v>0.394828230693197</v>
      </c>
      <c r="M72" s="3">
        <v>119.517572286695</v>
      </c>
      <c r="N72" s="3">
        <v>18.8565276511649</v>
      </c>
      <c r="O72" s="3">
        <v>0.16564732909147301</v>
      </c>
      <c r="P72" s="3">
        <v>0</v>
      </c>
      <c r="Q72" s="3">
        <v>0</v>
      </c>
      <c r="R72" s="3">
        <v>0</v>
      </c>
      <c r="S72" s="3" t="s">
        <v>4</v>
      </c>
      <c r="T72" s="9">
        <f t="shared" si="7"/>
        <v>348.14633364814591</v>
      </c>
    </row>
    <row r="73" spans="1:22">
      <c r="A73" t="s">
        <v>13</v>
      </c>
      <c r="B73" s="3" t="s">
        <v>4</v>
      </c>
      <c r="C73" s="3" t="s">
        <v>4</v>
      </c>
      <c r="D73" s="3" t="s">
        <v>4</v>
      </c>
      <c r="E73" s="3" t="s">
        <v>4</v>
      </c>
      <c r="F73" s="3" t="s">
        <v>4</v>
      </c>
      <c r="G73" s="3" t="s">
        <v>4</v>
      </c>
      <c r="H73" s="3" t="s">
        <v>4</v>
      </c>
      <c r="I73" s="3" t="s">
        <v>4</v>
      </c>
      <c r="J73" s="3" t="s">
        <v>4</v>
      </c>
      <c r="K73" s="3" t="s">
        <v>4</v>
      </c>
      <c r="L73" s="3" t="s">
        <v>4</v>
      </c>
      <c r="M73" s="3" t="s">
        <v>4</v>
      </c>
      <c r="N73" s="3" t="s">
        <v>4</v>
      </c>
      <c r="O73" s="3" t="s">
        <v>4</v>
      </c>
      <c r="P73" s="3" t="s">
        <v>4</v>
      </c>
      <c r="Q73" s="3" t="s">
        <v>4</v>
      </c>
      <c r="R73" s="3" t="s">
        <v>4</v>
      </c>
      <c r="S73" s="3" t="s">
        <v>4</v>
      </c>
      <c r="T73" s="9">
        <f t="shared" si="7"/>
        <v>0</v>
      </c>
    </row>
    <row r="74" spans="1:22">
      <c r="A74" t="s">
        <v>14</v>
      </c>
      <c r="B74" s="3" t="s">
        <v>4</v>
      </c>
      <c r="C74" s="3" t="s">
        <v>4</v>
      </c>
      <c r="D74" s="3" t="s">
        <v>4</v>
      </c>
      <c r="E74" s="3" t="s">
        <v>4</v>
      </c>
      <c r="F74" s="3" t="s">
        <v>4</v>
      </c>
      <c r="G74" s="3" t="s">
        <v>4</v>
      </c>
      <c r="H74" s="3" t="s">
        <v>4</v>
      </c>
      <c r="I74" s="3" t="s">
        <v>4</v>
      </c>
      <c r="J74" s="3" t="s">
        <v>4</v>
      </c>
      <c r="K74" s="3" t="s">
        <v>4</v>
      </c>
      <c r="L74" s="3" t="s">
        <v>4</v>
      </c>
      <c r="M74" s="3" t="s">
        <v>4</v>
      </c>
      <c r="N74" s="3" t="s">
        <v>4</v>
      </c>
      <c r="O74" s="3" t="s">
        <v>4</v>
      </c>
      <c r="P74" s="3" t="s">
        <v>4</v>
      </c>
      <c r="Q74" s="3" t="s">
        <v>4</v>
      </c>
      <c r="R74" s="3" t="s">
        <v>4</v>
      </c>
      <c r="S74" s="3" t="s">
        <v>4</v>
      </c>
      <c r="T74" s="9">
        <f t="shared" si="7"/>
        <v>0</v>
      </c>
    </row>
    <row r="75" spans="1:22">
      <c r="A75" t="s">
        <v>6</v>
      </c>
      <c r="B75" s="3">
        <v>8.13320536215006E-103</v>
      </c>
      <c r="C75" s="3">
        <v>19.1690441587272</v>
      </c>
      <c r="D75" s="3">
        <v>21.132424640071999</v>
      </c>
      <c r="E75" s="3">
        <v>8.13320536215006E-103</v>
      </c>
      <c r="F75" s="3">
        <v>8.13320536215006E-103</v>
      </c>
      <c r="G75" s="3">
        <v>1082.30454341615</v>
      </c>
      <c r="H75" s="3">
        <v>13448.874055116599</v>
      </c>
      <c r="I75" s="3">
        <v>6622.85944316939</v>
      </c>
      <c r="J75" s="3">
        <v>38.1000967411616</v>
      </c>
      <c r="K75" s="3">
        <v>8.13320536215006E-103</v>
      </c>
      <c r="L75" s="3">
        <v>119.233348088634</v>
      </c>
      <c r="M75" s="3">
        <v>8563.8302400050798</v>
      </c>
      <c r="N75" s="3">
        <v>1146.7462310517001</v>
      </c>
      <c r="O75" s="3">
        <v>2.6944875433158899E-3</v>
      </c>
      <c r="P75" s="3">
        <v>8.13320536215006E-103</v>
      </c>
      <c r="Q75" s="3">
        <v>5.2943173349614099E-11</v>
      </c>
      <c r="R75" s="3">
        <v>5.2930648386939701E-11</v>
      </c>
      <c r="S75" s="3">
        <v>8.13320536215006E-103</v>
      </c>
      <c r="T75" s="9">
        <f t="shared" si="7"/>
        <v>31062.252120875164</v>
      </c>
    </row>
    <row r="76" spans="1:22">
      <c r="A76" s="1" t="s">
        <v>7</v>
      </c>
      <c r="B76" s="3">
        <v>5.0813320536214999E-101</v>
      </c>
      <c r="C76" s="3">
        <v>1197.61243180114</v>
      </c>
      <c r="D76" s="3">
        <v>1320.27733117453</v>
      </c>
      <c r="E76" s="3">
        <v>5.0813320536214999E-101</v>
      </c>
      <c r="F76" s="3">
        <v>5.0813320536214999E-101</v>
      </c>
      <c r="G76" s="3">
        <v>67618.466808107798</v>
      </c>
      <c r="H76" s="3">
        <v>840236.92724410899</v>
      </c>
      <c r="I76" s="3">
        <v>413772.26415330701</v>
      </c>
      <c r="J76" s="3">
        <v>2380.35601213155</v>
      </c>
      <c r="K76" s="3">
        <v>5.0813320536214999E-101</v>
      </c>
      <c r="L76" s="3">
        <v>7449.2676199094503</v>
      </c>
      <c r="M76" s="3">
        <v>535037.08762626501</v>
      </c>
      <c r="N76" s="3">
        <v>71644.549986775004</v>
      </c>
      <c r="O76" s="3">
        <v>0.168341819888775</v>
      </c>
      <c r="P76" s="3">
        <v>5.0813320536214999E-101</v>
      </c>
      <c r="Q76" s="3">
        <v>3.30769766387303E-9</v>
      </c>
      <c r="R76" s="3">
        <v>3.3069151495816299E-9</v>
      </c>
      <c r="S76" s="3">
        <v>5.0813320536214999E-101</v>
      </c>
      <c r="T76" s="9">
        <f t="shared" si="7"/>
        <v>1940656.977555407</v>
      </c>
    </row>
    <row r="78" spans="1:22">
      <c r="T78" s="1" t="s">
        <v>24</v>
      </c>
      <c r="U78" s="1" t="s">
        <v>32</v>
      </c>
      <c r="V78" s="1" t="s">
        <v>25</v>
      </c>
    </row>
    <row r="79" spans="1:22">
      <c r="S79" s="4" t="s">
        <v>0</v>
      </c>
      <c r="T79" s="5">
        <f>SUM(T2+T11+T20+T29+T39+T49+T59+T69)</f>
        <v>26633989.834566627</v>
      </c>
      <c r="U79" s="11">
        <v>26633993</v>
      </c>
      <c r="V79" s="5">
        <f>T79-U79</f>
        <v>-3.1654333733022213</v>
      </c>
    </row>
    <row r="80" spans="1:22">
      <c r="S80" s="1" t="s">
        <v>21</v>
      </c>
      <c r="T80" s="5">
        <f>SUM(T3+T12+T21+T30+T40+T50+T60+T70)</f>
        <v>11872178.916086525</v>
      </c>
      <c r="U80" s="11">
        <v>11879773</v>
      </c>
      <c r="V80" s="8">
        <f>T80-U80</f>
        <v>-7594.083913475275</v>
      </c>
    </row>
    <row r="81" spans="14:22">
      <c r="S81" s="4" t="s">
        <v>26</v>
      </c>
      <c r="T81" s="8">
        <f>SUM(T4,T13,T22,T31,T41,T51,T61,T71)</f>
        <v>7594.0850000613482</v>
      </c>
    </row>
    <row r="82" spans="14:22">
      <c r="N82" t="s">
        <v>30</v>
      </c>
      <c r="O82" s="5">
        <f>SUM(T76,T66,T56,T46,T36,T26,T17,T8)</f>
        <v>40887694.184949726</v>
      </c>
      <c r="P82" s="5">
        <f>SUM(T79:T81,T83,T86)</f>
        <v>40887694.184949704</v>
      </c>
      <c r="S82" s="4" t="s">
        <v>22</v>
      </c>
      <c r="T82" s="6">
        <f>SUM(T79:T81)</f>
        <v>38513762.835653208</v>
      </c>
      <c r="U82" s="13">
        <f>SUM(U79:U80)</f>
        <v>38513766</v>
      </c>
      <c r="V82" s="5">
        <f>T82-U82</f>
        <v>-3.1643467918038368</v>
      </c>
    </row>
    <row r="83" spans="14:22">
      <c r="N83" t="s">
        <v>29</v>
      </c>
      <c r="O83" s="5">
        <f>O82+T87+T84</f>
        <v>41474972.226075888</v>
      </c>
      <c r="R83" s="5">
        <f>T79+T83</f>
        <v>28380139.224989284</v>
      </c>
      <c r="S83" s="1" t="s">
        <v>23</v>
      </c>
      <c r="T83" s="6">
        <f>SUM(T72:T74,T62:T64,T52:T54,T42:T44,T32:T34,T23:T24,T14:T15,T5:T6)</f>
        <v>1746149.3904226557</v>
      </c>
      <c r="U83" s="11">
        <v>1749979</v>
      </c>
      <c r="V83" s="5">
        <f>T83-U83</f>
        <v>-3829.6095773442648</v>
      </c>
    </row>
    <row r="84" spans="14:22">
      <c r="S84" s="1" t="s">
        <v>20</v>
      </c>
      <c r="T84" s="3">
        <v>577857</v>
      </c>
    </row>
    <row r="85" spans="14:22">
      <c r="S85" s="1" t="s">
        <v>31</v>
      </c>
      <c r="T85" s="6">
        <f>T82+T84+T83</f>
        <v>40837769.226075865</v>
      </c>
      <c r="U85" s="7">
        <v>40841602</v>
      </c>
      <c r="V85" s="5">
        <f>T85-U85</f>
        <v>-3832.7739241346717</v>
      </c>
    </row>
    <row r="86" spans="14:22">
      <c r="S86" s="4" t="s">
        <v>19</v>
      </c>
      <c r="T86" s="5">
        <f>SUM(T7,T16,T25,T35,T45,T55,T65,T75)</f>
        <v>627781.95887384063</v>
      </c>
    </row>
    <row r="87" spans="14:22">
      <c r="S87" s="1" t="s">
        <v>27</v>
      </c>
      <c r="T87" s="3">
        <v>9421.0411261599893</v>
      </c>
    </row>
    <row r="88" spans="14:22">
      <c r="S88" s="1" t="s">
        <v>28</v>
      </c>
      <c r="T88" s="3">
        <f>T86+T87</f>
        <v>637203.00000000058</v>
      </c>
      <c r="U88" s="11">
        <v>637203</v>
      </c>
      <c r="V88" s="5">
        <f>T88-U88</f>
        <v>0</v>
      </c>
    </row>
    <row r="89" spans="14:22">
      <c r="S89" s="1"/>
    </row>
    <row r="90" spans="14:22">
      <c r="S90" s="1" t="s">
        <v>29</v>
      </c>
      <c r="T90" s="5">
        <f>T85+T88</f>
        <v>41474972.226075865</v>
      </c>
      <c r="U90" s="12">
        <f>U85+U88</f>
        <v>41478805</v>
      </c>
      <c r="V90" s="5">
        <f>T90-U90</f>
        <v>-3832.7739241346717</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Run Summary for 2014</vt:lpstr>
    </vt:vector>
  </TitlesOfParts>
  <Company>University of Washington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Curry Cunningham</dc:creator>
  <cp:lastModifiedBy>Curry Cunningham</cp:lastModifiedBy>
  <dcterms:created xsi:type="dcterms:W3CDTF">2013-11-06T00:07:40Z</dcterms:created>
  <dcterms:modified xsi:type="dcterms:W3CDTF">2014-11-03T22:13:18Z</dcterms:modified>
</cp:coreProperties>
</file>