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823"/>
  <workbookPr showInkAnnotation="0" autoCompressPictures="0"/>
  <bookViews>
    <workbookView xWindow="49300" yWindow="1060" windowWidth="35640" windowHeight="22500" tabRatio="500"/>
  </bookViews>
  <sheets>
    <sheet name="Run Summary for 2016" sheetId="2"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V100" i="2" l="1"/>
  <c r="T12" i="2"/>
  <c r="T13" i="2"/>
  <c r="T14" i="2"/>
  <c r="T15" i="2"/>
  <c r="T16" i="2"/>
  <c r="T17" i="2"/>
  <c r="T18" i="2"/>
  <c r="U99" i="2"/>
  <c r="U91" i="2"/>
  <c r="T2" i="2"/>
  <c r="T22" i="2"/>
  <c r="T32" i="2"/>
  <c r="T43" i="2"/>
  <c r="T54" i="2"/>
  <c r="T65" i="2"/>
  <c r="T76" i="2"/>
  <c r="T88" i="2"/>
  <c r="T5" i="2"/>
  <c r="T6" i="2"/>
  <c r="T25" i="2"/>
  <c r="T26" i="2"/>
  <c r="T35" i="2"/>
  <c r="T36" i="2"/>
  <c r="T37" i="2"/>
  <c r="T46" i="2"/>
  <c r="T47" i="2"/>
  <c r="T48" i="2"/>
  <c r="T57" i="2"/>
  <c r="T58" i="2"/>
  <c r="T59" i="2"/>
  <c r="T68" i="2"/>
  <c r="T69" i="2"/>
  <c r="T70" i="2"/>
  <c r="T79" i="2"/>
  <c r="T80" i="2"/>
  <c r="T81" i="2"/>
  <c r="T92" i="2"/>
  <c r="R92" i="2"/>
  <c r="T3" i="2"/>
  <c r="T23" i="2"/>
  <c r="T33" i="2"/>
  <c r="T44" i="2"/>
  <c r="T55" i="2"/>
  <c r="T66" i="2"/>
  <c r="T77" i="2"/>
  <c r="T89" i="2"/>
  <c r="T4" i="2"/>
  <c r="T24" i="2"/>
  <c r="T34" i="2"/>
  <c r="T45" i="2"/>
  <c r="T56" i="2"/>
  <c r="T67" i="2"/>
  <c r="T78" i="2"/>
  <c r="T90" i="2"/>
  <c r="T7" i="2"/>
  <c r="T27" i="2"/>
  <c r="T38" i="2"/>
  <c r="T49" i="2"/>
  <c r="T60" i="2"/>
  <c r="T71" i="2"/>
  <c r="T82" i="2"/>
  <c r="T95" i="2"/>
  <c r="P91" i="2"/>
  <c r="T8" i="2"/>
  <c r="T28" i="2"/>
  <c r="T39" i="2"/>
  <c r="T50" i="2"/>
  <c r="T61" i="2"/>
  <c r="T72" i="2"/>
  <c r="T83" i="2"/>
  <c r="O91" i="2"/>
  <c r="O92" i="2"/>
  <c r="T91" i="2"/>
  <c r="T94" i="2"/>
  <c r="T97" i="2"/>
  <c r="T99" i="2"/>
  <c r="V99" i="2"/>
  <c r="V97" i="2"/>
  <c r="V94" i="2"/>
  <c r="V92" i="2"/>
  <c r="V91" i="2"/>
  <c r="V89" i="2"/>
  <c r="V88" i="2"/>
</calcChain>
</file>

<file path=xl/comments1.xml><?xml version="1.0" encoding="utf-8"?>
<comments xmlns="http://schemas.openxmlformats.org/spreadsheetml/2006/main">
  <authors>
    <author>Curry Cunningham</author>
  </authors>
  <commentList>
    <comment ref="V99" authorId="0">
      <text>
        <r>
          <rPr>
            <b/>
            <sz val="9"/>
            <color indexed="81"/>
            <rFont val="Calibri"/>
            <family val="2"/>
          </rPr>
          <t>Curry Cunningham:</t>
        </r>
        <r>
          <rPr>
            <sz val="9"/>
            <color indexed="81"/>
            <rFont val="Calibri"/>
            <family val="2"/>
          </rPr>
          <t xml:space="preserve">
Note this residual difference is due to Kvichak Set catches allocated to the West Side rivers based average genetic composition of catch from this subdistrict. These are not currently allocated to West Side brood/return tables, as East and West side brood/return tables are created separately.
</t>
        </r>
      </text>
    </comment>
  </commentList>
</comments>
</file>

<file path=xl/sharedStrings.xml><?xml version="1.0" encoding="utf-8"?>
<sst xmlns="http://schemas.openxmlformats.org/spreadsheetml/2006/main" count="352" uniqueCount="33">
  <si>
    <t>Catch</t>
  </si>
  <si>
    <t>Escapement</t>
  </si>
  <si>
    <t>Reallocated Esc Obs Error</t>
  </si>
  <si>
    <t>Igushik Set</t>
  </si>
  <si>
    <t>NA</t>
  </si>
  <si>
    <t>WRSHA</t>
  </si>
  <si>
    <t>Offshore Catch</t>
  </si>
  <si>
    <t>Total</t>
  </si>
  <si>
    <t>Igushik</t>
  </si>
  <si>
    <t>Wood</t>
  </si>
  <si>
    <t>Nushagak</t>
  </si>
  <si>
    <t>Kvichak</t>
  </si>
  <si>
    <t>Kvichak Set</t>
  </si>
  <si>
    <t>ARSHA</t>
  </si>
  <si>
    <t>NRSHA</t>
  </si>
  <si>
    <t>Alagnak</t>
  </si>
  <si>
    <t>Naknek</t>
  </si>
  <si>
    <t>Egegik</t>
  </si>
  <si>
    <t>Ugashik</t>
  </si>
  <si>
    <t>Offshore</t>
  </si>
  <si>
    <t>Togiak</t>
  </si>
  <si>
    <t>Esc</t>
  </si>
  <si>
    <t>Subtotal</t>
  </si>
  <si>
    <t>Subdistrict Catch</t>
  </si>
  <si>
    <t>Model</t>
  </si>
  <si>
    <t>Diff</t>
  </si>
  <si>
    <t>Realloc OE</t>
  </si>
  <si>
    <t>Togiak Contrib Offshore</t>
  </si>
  <si>
    <t>Total Offshore</t>
  </si>
  <si>
    <t>Grand Total</t>
  </si>
  <si>
    <t>Totals Column</t>
  </si>
  <si>
    <t>ADFG Sheet Total</t>
  </si>
  <si>
    <t>ADFG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</si>
</sst>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_(* \(#,##0\);_(* &quot;-&quot;??_);_(@_)"/>
  </numFmts>
  <fonts count="9" x14ac:knownFonts="1">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s>
  <fills count="3">
    <fill>
      <patternFill patternType="none"/>
    </fill>
    <fill>
      <patternFill patternType="gray125"/>
    </fill>
    <fill>
      <patternFill patternType="solid">
        <fgColor rgb="FF008000"/>
        <bgColor indexed="64"/>
      </patternFill>
    </fill>
  </fills>
  <borders count="2">
    <border>
      <left/>
      <right/>
      <top/>
      <bottom/>
      <diagonal/>
    </border>
    <border>
      <left/>
      <right/>
      <top style="thin">
        <color auto="1"/>
      </top>
      <bottom style="double">
        <color auto="1"/>
      </bottom>
      <diagonal/>
    </border>
  </borders>
  <cellStyleXfs count="65">
    <xf numFmtId="0" fontId="0" fillId="0" borderId="0"/>
    <xf numFmtId="164" fontId="2"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9" fontId="1" fillId="0" borderId="0" applyFont="0" applyFill="0" applyBorder="0" applyAlignment="0" applyProtection="0"/>
  </cellStyleXfs>
  <cellXfs count="15">
    <xf numFmtId="0" fontId="0" fillId="0" borderId="0" xfId="0"/>
    <xf numFmtId="0" fontId="4" fillId="0" borderId="0" xfId="0" applyFont="1"/>
    <xf numFmtId="0" fontId="4" fillId="0" borderId="1" xfId="0" applyFont="1" applyBorder="1"/>
    <xf numFmtId="165" fontId="0" fillId="0" borderId="0" xfId="1" applyNumberFormat="1" applyFont="1"/>
    <xf numFmtId="165" fontId="4" fillId="0" borderId="0" xfId="1" applyNumberFormat="1" applyFont="1"/>
    <xf numFmtId="165" fontId="0" fillId="0" borderId="0" xfId="0" applyNumberFormat="1"/>
    <xf numFmtId="165" fontId="0" fillId="2" borderId="0" xfId="0" applyNumberFormat="1" applyFill="1"/>
    <xf numFmtId="165" fontId="0" fillId="2" borderId="0" xfId="1" applyNumberFormat="1" applyFont="1" applyFill="1"/>
    <xf numFmtId="165" fontId="3" fillId="2" borderId="0" xfId="0" applyNumberFormat="1" applyFont="1" applyFill="1"/>
    <xf numFmtId="165" fontId="4" fillId="0" borderId="0" xfId="0" applyNumberFormat="1" applyFont="1"/>
    <xf numFmtId="0" fontId="4" fillId="0" borderId="1" xfId="0" applyFont="1" applyBorder="1" applyAlignment="1">
      <alignment horizontal="right"/>
    </xf>
    <xf numFmtId="165" fontId="3" fillId="0" borderId="0" xfId="1" applyNumberFormat="1" applyFont="1"/>
    <xf numFmtId="165" fontId="3" fillId="0" borderId="0" xfId="0" applyNumberFormat="1" applyFont="1"/>
    <xf numFmtId="164" fontId="0" fillId="2" borderId="0" xfId="1" applyFont="1" applyFill="1"/>
    <xf numFmtId="10" fontId="0" fillId="0" borderId="0" xfId="64" applyNumberFormat="1" applyFont="1"/>
  </cellXfs>
  <cellStyles count="65">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Normal" xfId="0" builtinId="0"/>
    <cellStyle name="Percent" xfId="64"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00"/>
  <sheetViews>
    <sheetView tabSelected="1" topLeftCell="A7" workbookViewId="0">
      <pane xSplit="1" topLeftCell="B1" activePane="topRight" state="frozen"/>
      <selection pane="topRight" activeCell="V100" sqref="V100"/>
    </sheetView>
  </sheetViews>
  <sheetFormatPr baseColWidth="10" defaultRowHeight="15" x14ac:dyDescent="0"/>
  <cols>
    <col min="1" max="1" width="22" bestFit="1" customWidth="1"/>
    <col min="2" max="7" width="11.33203125" bestFit="1" customWidth="1"/>
    <col min="8" max="9" width="13.33203125" bestFit="1" customWidth="1"/>
    <col min="10" max="12" width="11.33203125" bestFit="1" customWidth="1"/>
    <col min="13" max="14" width="13.1640625" bestFit="1" customWidth="1"/>
    <col min="15" max="16" width="11.5" bestFit="1" customWidth="1"/>
    <col min="17" max="17" width="11.33203125" bestFit="1" customWidth="1"/>
    <col min="18" max="18" width="11.5" bestFit="1" customWidth="1"/>
    <col min="19" max="19" width="21" bestFit="1" customWidth="1"/>
    <col min="20" max="20" width="13.1640625" bestFit="1" customWidth="1"/>
    <col min="21" max="21" width="14.1640625" bestFit="1" customWidth="1"/>
    <col min="22" max="22" width="16.33203125" customWidth="1"/>
  </cols>
  <sheetData>
    <row r="1" spans="1:20" ht="16" thickBot="1">
      <c r="A1" s="2" t="s">
        <v>8</v>
      </c>
      <c r="B1" s="2">
        <v>0.1</v>
      </c>
      <c r="C1" s="2">
        <v>0.2</v>
      </c>
      <c r="D1" s="2">
        <v>0.3</v>
      </c>
      <c r="E1" s="2">
        <v>0.4</v>
      </c>
      <c r="F1" s="2">
        <v>0.5</v>
      </c>
      <c r="G1" s="2">
        <v>1.1000000000000001</v>
      </c>
      <c r="H1" s="2">
        <v>1.2</v>
      </c>
      <c r="I1" s="2">
        <v>1.3</v>
      </c>
      <c r="J1" s="2">
        <v>1.4</v>
      </c>
      <c r="K1" s="2">
        <v>1.5</v>
      </c>
      <c r="L1" s="2">
        <v>2.1</v>
      </c>
      <c r="M1" s="2">
        <v>2.2000000000000002</v>
      </c>
      <c r="N1" s="2">
        <v>2.2999999999999998</v>
      </c>
      <c r="O1" s="2">
        <v>2.4</v>
      </c>
      <c r="P1" s="2">
        <v>3.1</v>
      </c>
      <c r="Q1" s="2">
        <v>3.2</v>
      </c>
      <c r="R1" s="2">
        <v>3.3</v>
      </c>
      <c r="S1" s="2">
        <v>3.4</v>
      </c>
      <c r="T1" s="10" t="s">
        <v>7</v>
      </c>
    </row>
    <row r="2" spans="1:20" ht="16" thickTop="1">
      <c r="A2" t="s">
        <v>0</v>
      </c>
      <c r="B2" s="3">
        <v>0</v>
      </c>
      <c r="C2" s="3">
        <v>0</v>
      </c>
      <c r="D2" s="3">
        <v>0</v>
      </c>
      <c r="E2" s="3">
        <v>0</v>
      </c>
      <c r="F2" s="3">
        <v>0</v>
      </c>
      <c r="G2" s="3">
        <v>7.1013615220000004</v>
      </c>
      <c r="H2" s="3">
        <v>127096.4005</v>
      </c>
      <c r="I2" s="3">
        <v>32981.635540000003</v>
      </c>
      <c r="J2" s="3">
        <v>4.2227761200000001E-10</v>
      </c>
      <c r="K2" s="3">
        <v>0</v>
      </c>
      <c r="L2" s="3">
        <v>0</v>
      </c>
      <c r="M2" s="3">
        <v>572.01786630000004</v>
      </c>
      <c r="N2" s="3">
        <v>318.5404059</v>
      </c>
      <c r="O2" s="3">
        <v>0</v>
      </c>
      <c r="P2" s="3">
        <v>0</v>
      </c>
      <c r="Q2" s="3">
        <v>0</v>
      </c>
      <c r="R2" s="3">
        <v>0</v>
      </c>
      <c r="S2" s="3">
        <v>0</v>
      </c>
      <c r="T2" s="9">
        <f>SUM(B2:S2)</f>
        <v>160975.69567372248</v>
      </c>
    </row>
    <row r="3" spans="1:20">
      <c r="A3" t="s">
        <v>1</v>
      </c>
      <c r="B3" s="3">
        <v>5.0000000000000001E-101</v>
      </c>
      <c r="C3" s="3">
        <v>5.0000000000000001E-101</v>
      </c>
      <c r="D3" s="3">
        <v>5.0000000000000001E-101</v>
      </c>
      <c r="E3" s="3">
        <v>5.0000000000000001E-101</v>
      </c>
      <c r="F3" s="3">
        <v>5.0000000000000001E-101</v>
      </c>
      <c r="G3" s="3">
        <v>801.55202610000003</v>
      </c>
      <c r="H3" s="3">
        <v>486112.61829999997</v>
      </c>
      <c r="I3" s="3">
        <v>89156.641749999995</v>
      </c>
      <c r="J3" s="3">
        <v>1.697620423E-9</v>
      </c>
      <c r="K3" s="3">
        <v>5.0000000000000001E-101</v>
      </c>
      <c r="L3" s="3">
        <v>5.0000000000000001E-101</v>
      </c>
      <c r="M3" s="3">
        <v>2187.8283059999999</v>
      </c>
      <c r="N3" s="3">
        <v>861.08503700000006</v>
      </c>
      <c r="O3" s="3">
        <v>5.0000000000000001E-101</v>
      </c>
      <c r="P3" s="3">
        <v>5.0000000000000001E-101</v>
      </c>
      <c r="Q3" s="3">
        <v>5.0000000000000001E-101</v>
      </c>
      <c r="R3" s="3">
        <v>5.0000000000000001E-101</v>
      </c>
      <c r="S3" s="3">
        <v>5.0000000000000001E-101</v>
      </c>
      <c r="T3" s="9">
        <f>SUM(B3:S3)</f>
        <v>579119.72541910165</v>
      </c>
    </row>
    <row r="4" spans="1:20">
      <c r="A4" t="s">
        <v>2</v>
      </c>
      <c r="B4" s="3">
        <v>0</v>
      </c>
      <c r="C4" s="3">
        <v>0</v>
      </c>
      <c r="D4" s="3">
        <v>0</v>
      </c>
      <c r="E4" s="3">
        <v>0</v>
      </c>
      <c r="F4" s="3">
        <v>0</v>
      </c>
      <c r="G4" s="3">
        <v>3.8007026302052998E-4</v>
      </c>
      <c r="H4" s="3">
        <v>0.230499012772096</v>
      </c>
      <c r="I4" s="3">
        <v>4.2275220051919499E-2</v>
      </c>
      <c r="J4" s="3">
        <v>8.0495715753235798E-16</v>
      </c>
      <c r="K4" s="3">
        <v>0</v>
      </c>
      <c r="L4" s="3">
        <v>0</v>
      </c>
      <c r="M4" s="3">
        <v>1.03739801367818E-3</v>
      </c>
      <c r="N4" s="3">
        <v>4.0829890741416998E-4</v>
      </c>
      <c r="O4" s="3">
        <v>0</v>
      </c>
      <c r="P4" s="3">
        <v>0</v>
      </c>
      <c r="Q4" s="3">
        <v>0</v>
      </c>
      <c r="R4" s="3">
        <v>0</v>
      </c>
      <c r="S4" s="3">
        <v>0</v>
      </c>
      <c r="T4" s="9">
        <f t="shared" ref="T4:T7" si="0">SUM(B4:S4)</f>
        <v>0.27460000000812923</v>
      </c>
    </row>
    <row r="5" spans="1:20">
      <c r="A5" t="s">
        <v>3</v>
      </c>
      <c r="B5" s="3" t="s">
        <v>4</v>
      </c>
      <c r="C5" s="3">
        <v>0</v>
      </c>
      <c r="D5" s="3">
        <v>0</v>
      </c>
      <c r="E5" s="3">
        <v>0</v>
      </c>
      <c r="F5" s="3">
        <v>0</v>
      </c>
      <c r="G5" s="3">
        <v>919.03127591999998</v>
      </c>
      <c r="H5" s="3">
        <v>273040.55893617601</v>
      </c>
      <c r="I5" s="3">
        <v>183431.37870636</v>
      </c>
      <c r="J5" s="3">
        <v>1978.6877607599999</v>
      </c>
      <c r="K5" s="3">
        <v>0</v>
      </c>
      <c r="L5" s="3">
        <v>0</v>
      </c>
      <c r="M5" s="3">
        <v>1200.2816937600001</v>
      </c>
      <c r="N5" s="3">
        <v>1838.06255184</v>
      </c>
      <c r="O5" s="3">
        <v>0</v>
      </c>
      <c r="P5" s="3">
        <v>0</v>
      </c>
      <c r="Q5" s="3">
        <v>0</v>
      </c>
      <c r="R5" s="3">
        <v>0</v>
      </c>
      <c r="S5" s="3" t="s">
        <v>4</v>
      </c>
      <c r="T5" s="9">
        <f t="shared" si="0"/>
        <v>462408.00092481601</v>
      </c>
    </row>
    <row r="6" spans="1:20">
      <c r="A6" t="s">
        <v>5</v>
      </c>
      <c r="B6" s="3" t="s">
        <v>4</v>
      </c>
      <c r="C6" s="3" t="s">
        <v>4</v>
      </c>
      <c r="D6" s="3" t="s">
        <v>4</v>
      </c>
      <c r="E6" s="3" t="s">
        <v>4</v>
      </c>
      <c r="F6" s="3" t="s">
        <v>4</v>
      </c>
      <c r="G6" s="3" t="s">
        <v>4</v>
      </c>
      <c r="H6" s="3" t="s">
        <v>4</v>
      </c>
      <c r="I6" s="3" t="s">
        <v>4</v>
      </c>
      <c r="J6" s="3" t="s">
        <v>4</v>
      </c>
      <c r="K6" s="3" t="s">
        <v>4</v>
      </c>
      <c r="L6" s="3" t="s">
        <v>4</v>
      </c>
      <c r="M6" s="3" t="s">
        <v>4</v>
      </c>
      <c r="N6" s="3" t="s">
        <v>4</v>
      </c>
      <c r="O6" s="3" t="s">
        <v>4</v>
      </c>
      <c r="P6" s="3" t="s">
        <v>4</v>
      </c>
      <c r="Q6" s="3" t="s">
        <v>4</v>
      </c>
      <c r="R6" s="3" t="s">
        <v>4</v>
      </c>
      <c r="S6" s="3" t="s">
        <v>4</v>
      </c>
      <c r="T6" s="9">
        <f t="shared" si="0"/>
        <v>0</v>
      </c>
    </row>
    <row r="7" spans="1:20">
      <c r="A7" t="s">
        <v>6</v>
      </c>
      <c r="B7" s="3">
        <v>1.08107413590921E-102</v>
      </c>
      <c r="C7" s="3">
        <v>1.08107413590921E-102</v>
      </c>
      <c r="D7" s="3">
        <v>1.08107413590921E-102</v>
      </c>
      <c r="E7" s="3">
        <v>1.08107413590921E-102</v>
      </c>
      <c r="F7" s="3">
        <v>1.08107413590921E-102</v>
      </c>
      <c r="G7" s="3">
        <v>37.355112312927801</v>
      </c>
      <c r="H7" s="3">
        <v>19162.034912751202</v>
      </c>
      <c r="I7" s="3">
        <v>6606.8699503797197</v>
      </c>
      <c r="J7" s="3">
        <v>42.782163224000698</v>
      </c>
      <c r="K7" s="3">
        <v>1.08107413590921E-102</v>
      </c>
      <c r="L7" s="3">
        <v>1.08107413590921E-102</v>
      </c>
      <c r="M7" s="3">
        <v>85.623858647899098</v>
      </c>
      <c r="N7" s="3">
        <v>65.2468976551705</v>
      </c>
      <c r="O7" s="3">
        <v>1.08107413590921E-102</v>
      </c>
      <c r="P7" s="3">
        <v>1.08107413590921E-102</v>
      </c>
      <c r="Q7" s="3">
        <v>1.08107413590921E-102</v>
      </c>
      <c r="R7" s="3">
        <v>1.08107413590921E-102</v>
      </c>
      <c r="S7" s="3">
        <v>1.08107413590921E-102</v>
      </c>
      <c r="T7" s="9">
        <f t="shared" si="0"/>
        <v>25999.912894970919</v>
      </c>
    </row>
    <row r="8" spans="1:20">
      <c r="A8" s="1" t="s">
        <v>7</v>
      </c>
      <c r="B8" s="3">
        <v>5.1081074135909198E-101</v>
      </c>
      <c r="C8" s="3">
        <v>5.1081074135909198E-101</v>
      </c>
      <c r="D8" s="3">
        <v>5.1081074135909198E-101</v>
      </c>
      <c r="E8" s="3">
        <v>5.1081074135909198E-101</v>
      </c>
      <c r="F8" s="3">
        <v>5.1081074135909198E-101</v>
      </c>
      <c r="G8" s="3">
        <v>1765.04015592519</v>
      </c>
      <c r="H8" s="3">
        <v>905411.84314794</v>
      </c>
      <c r="I8" s="3">
        <v>312176.56822195998</v>
      </c>
      <c r="J8" s="3">
        <v>2021.46992398612</v>
      </c>
      <c r="K8" s="3">
        <v>5.1081074135909198E-101</v>
      </c>
      <c r="L8" s="3">
        <v>5.1081074135909198E-101</v>
      </c>
      <c r="M8" s="3">
        <v>4045.7527621059098</v>
      </c>
      <c r="N8" s="3">
        <v>3082.9353006940801</v>
      </c>
      <c r="O8" s="3">
        <v>5.1081074135909198E-101</v>
      </c>
      <c r="P8" s="3">
        <v>5.1081074135909198E-101</v>
      </c>
      <c r="Q8" s="3">
        <v>5.1081074135909198E-101</v>
      </c>
      <c r="R8" s="3">
        <v>5.1081074135909198E-101</v>
      </c>
      <c r="S8" s="3">
        <v>5.1081074135909198E-101</v>
      </c>
      <c r="T8" s="9">
        <f>SUM(B8:S8)</f>
        <v>1228503.6095126113</v>
      </c>
    </row>
    <row r="9" spans="1:20">
      <c r="A9" s="1"/>
      <c r="B9" s="3"/>
      <c r="C9" s="3"/>
      <c r="D9" s="3"/>
      <c r="E9" s="3"/>
      <c r="F9" s="3"/>
      <c r="G9" s="3"/>
      <c r="H9" s="3"/>
      <c r="I9" s="3"/>
      <c r="J9" s="3"/>
      <c r="K9" s="3"/>
      <c r="L9" s="3"/>
      <c r="M9" s="3"/>
      <c r="N9" s="3"/>
      <c r="O9" s="3"/>
      <c r="P9" s="3"/>
      <c r="Q9" s="3"/>
      <c r="R9" s="3"/>
      <c r="S9" s="3"/>
      <c r="T9" s="9"/>
    </row>
    <row r="10" spans="1:20">
      <c r="T10" s="1"/>
    </row>
    <row r="11" spans="1:20" ht="16" thickBot="1">
      <c r="A11" s="2" t="s">
        <v>9</v>
      </c>
      <c r="B11" s="2">
        <v>0.1</v>
      </c>
      <c r="C11" s="2">
        <v>0.2</v>
      </c>
      <c r="D11" s="2">
        <v>0.3</v>
      </c>
      <c r="E11" s="2">
        <v>0.4</v>
      </c>
      <c r="F11" s="2">
        <v>0.5</v>
      </c>
      <c r="G11" s="2">
        <v>1.1000000000000001</v>
      </c>
      <c r="H11" s="2">
        <v>1.2</v>
      </c>
      <c r="I11" s="2">
        <v>1.3</v>
      </c>
      <c r="J11" s="2">
        <v>1.4</v>
      </c>
      <c r="K11" s="2">
        <v>1.5</v>
      </c>
      <c r="L11" s="2">
        <v>2.1</v>
      </c>
      <c r="M11" s="2">
        <v>2.2000000000000002</v>
      </c>
      <c r="N11" s="2">
        <v>2.2999999999999998</v>
      </c>
      <c r="O11" s="2">
        <v>2.4</v>
      </c>
      <c r="P11" s="2">
        <v>3.1</v>
      </c>
      <c r="Q11" s="2">
        <v>3.2</v>
      </c>
      <c r="R11" s="2">
        <v>3.3</v>
      </c>
      <c r="S11" s="2">
        <v>3.4</v>
      </c>
      <c r="T11" s="1"/>
    </row>
    <row r="12" spans="1:20" ht="16" thickTop="1">
      <c r="A12" t="s">
        <v>0</v>
      </c>
      <c r="B12" s="3">
        <v>0</v>
      </c>
      <c r="C12" s="3">
        <v>0</v>
      </c>
      <c r="D12" s="3">
        <v>0</v>
      </c>
      <c r="E12" s="3">
        <v>0</v>
      </c>
      <c r="F12" s="3">
        <v>0</v>
      </c>
      <c r="G12" s="3">
        <v>5211.9932369999997</v>
      </c>
      <c r="H12" s="3">
        <v>5270426.5669999998</v>
      </c>
      <c r="I12" s="3">
        <v>892659.29859999998</v>
      </c>
      <c r="J12" s="3">
        <v>3.0242888690000001E-9</v>
      </c>
      <c r="K12" s="3">
        <v>1.140718326E-2</v>
      </c>
      <c r="L12" s="3">
        <v>0</v>
      </c>
      <c r="M12" s="3">
        <v>31356.831829999999</v>
      </c>
      <c r="N12" s="3">
        <v>1.8501396280000001E-8</v>
      </c>
      <c r="O12" s="3">
        <v>0</v>
      </c>
      <c r="P12" s="3">
        <v>0</v>
      </c>
      <c r="Q12" s="3">
        <v>0</v>
      </c>
      <c r="R12" s="3">
        <v>0</v>
      </c>
      <c r="S12" s="3">
        <v>0</v>
      </c>
      <c r="T12" s="9">
        <f>SUM(B12:S12)</f>
        <v>6199654.7020742046</v>
      </c>
    </row>
    <row r="13" spans="1:20">
      <c r="A13" t="s">
        <v>1</v>
      </c>
      <c r="B13" s="3">
        <v>5.0000000000000001E-101</v>
      </c>
      <c r="C13" s="3">
        <v>5.0000000000000001E-101</v>
      </c>
      <c r="D13" s="3">
        <v>5.0000000000000001E-101</v>
      </c>
      <c r="E13" s="3">
        <v>5.0000000000000001E-101</v>
      </c>
      <c r="F13" s="3">
        <v>5.0000000000000001E-101</v>
      </c>
      <c r="G13" s="3">
        <v>152660.15059999999</v>
      </c>
      <c r="H13" s="3">
        <v>3710005.3319999999</v>
      </c>
      <c r="I13" s="3">
        <v>385856.83630000002</v>
      </c>
      <c r="J13" s="3">
        <v>2.2754562180000001E-9</v>
      </c>
      <c r="K13" s="3">
        <v>3752.988296</v>
      </c>
      <c r="L13" s="3">
        <v>5.0000000000000001E-101</v>
      </c>
      <c r="M13" s="3">
        <v>22072.97869</v>
      </c>
      <c r="N13" s="3">
        <v>7.9973291569999997E-9</v>
      </c>
      <c r="O13" s="3">
        <v>5.0000000000000001E-101</v>
      </c>
      <c r="P13" s="3">
        <v>5.0000000000000001E-101</v>
      </c>
      <c r="Q13" s="3">
        <v>5.0000000000000001E-101</v>
      </c>
      <c r="R13" s="3">
        <v>5.0000000000000001E-101</v>
      </c>
      <c r="S13" s="3">
        <v>5.0000000000000001E-101</v>
      </c>
      <c r="T13" s="9">
        <f>SUM(B13:S13)</f>
        <v>4274348.2858860102</v>
      </c>
    </row>
    <row r="14" spans="1:20">
      <c r="A14" t="s">
        <v>2</v>
      </c>
      <c r="B14" s="3">
        <v>0</v>
      </c>
      <c r="C14" s="3">
        <v>0</v>
      </c>
      <c r="D14" s="3">
        <v>0</v>
      </c>
      <c r="E14" s="3">
        <v>0</v>
      </c>
      <c r="F14" s="3">
        <v>0</v>
      </c>
      <c r="G14" s="3">
        <v>-4.4389268728316003</v>
      </c>
      <c r="H14" s="3">
        <v>-107.876497620507</v>
      </c>
      <c r="I14" s="3">
        <v>-11.219629180477099</v>
      </c>
      <c r="J14" s="3">
        <v>-6.6163852971199799E-14</v>
      </c>
      <c r="K14" s="3">
        <v>-0.109126321054375</v>
      </c>
      <c r="L14" s="3">
        <v>0</v>
      </c>
      <c r="M14" s="3">
        <v>-0.64182000284507801</v>
      </c>
      <c r="N14" s="3">
        <v>-2.3253978969787101E-13</v>
      </c>
      <c r="O14" s="3">
        <v>0</v>
      </c>
      <c r="P14" s="3">
        <v>0</v>
      </c>
      <c r="Q14" s="3">
        <v>0</v>
      </c>
      <c r="R14" s="3">
        <v>0</v>
      </c>
      <c r="S14" s="3">
        <v>0</v>
      </c>
      <c r="T14" s="9">
        <f t="shared" ref="T14:T17" si="1">SUM(B14:S14)</f>
        <v>-124.28599999771545</v>
      </c>
    </row>
    <row r="15" spans="1:20">
      <c r="A15" t="s">
        <v>3</v>
      </c>
      <c r="B15" s="3" t="s">
        <v>4</v>
      </c>
      <c r="C15" s="3" t="s">
        <v>4</v>
      </c>
      <c r="D15" s="3" t="s">
        <v>4</v>
      </c>
      <c r="E15" s="3" t="s">
        <v>4</v>
      </c>
      <c r="F15" s="3" t="s">
        <v>4</v>
      </c>
      <c r="G15" s="3" t="s">
        <v>4</v>
      </c>
      <c r="H15" s="3" t="s">
        <v>4</v>
      </c>
      <c r="I15" s="3" t="s">
        <v>4</v>
      </c>
      <c r="J15" s="3" t="s">
        <v>4</v>
      </c>
      <c r="K15" s="3" t="s">
        <v>4</v>
      </c>
      <c r="L15" s="3" t="s">
        <v>4</v>
      </c>
      <c r="M15" s="3" t="s">
        <v>4</v>
      </c>
      <c r="N15" s="3" t="s">
        <v>4</v>
      </c>
      <c r="O15" s="3" t="s">
        <v>4</v>
      </c>
      <c r="P15" s="3" t="s">
        <v>4</v>
      </c>
      <c r="Q15" s="3" t="s">
        <v>4</v>
      </c>
      <c r="R15" s="3" t="s">
        <v>4</v>
      </c>
      <c r="S15" s="3" t="s">
        <v>4</v>
      </c>
      <c r="T15" s="9">
        <f t="shared" si="1"/>
        <v>0</v>
      </c>
    </row>
    <row r="16" spans="1:20">
      <c r="A16" t="s">
        <v>5</v>
      </c>
      <c r="B16" s="3" t="s">
        <v>4</v>
      </c>
      <c r="C16" s="3">
        <v>0</v>
      </c>
      <c r="D16" s="3">
        <v>0</v>
      </c>
      <c r="E16" s="3">
        <v>0</v>
      </c>
      <c r="F16" s="3">
        <v>0</v>
      </c>
      <c r="G16" s="3">
        <v>0</v>
      </c>
      <c r="H16" s="3">
        <v>406602.822591195</v>
      </c>
      <c r="I16" s="3">
        <v>64686.812479954999</v>
      </c>
      <c r="J16" s="3">
        <v>1155.12164295</v>
      </c>
      <c r="K16" s="3">
        <v>0</v>
      </c>
      <c r="L16" s="3">
        <v>0</v>
      </c>
      <c r="M16" s="3">
        <v>1155.12164295</v>
      </c>
      <c r="N16" s="3">
        <v>1155.12164295</v>
      </c>
      <c r="O16" s="3">
        <v>0</v>
      </c>
      <c r="P16" s="3">
        <v>0</v>
      </c>
      <c r="Q16" s="3">
        <v>0</v>
      </c>
      <c r="R16" s="3">
        <v>0</v>
      </c>
      <c r="S16" s="3" t="s">
        <v>4</v>
      </c>
      <c r="T16" s="9">
        <f t="shared" si="1"/>
        <v>474755</v>
      </c>
    </row>
    <row r="17" spans="1:20">
      <c r="A17" t="s">
        <v>6</v>
      </c>
      <c r="B17" s="3">
        <v>1.68037784611694E-102</v>
      </c>
      <c r="C17" s="3">
        <v>1.68037784611694E-102</v>
      </c>
      <c r="D17" s="3">
        <v>1.68037784611694E-102</v>
      </c>
      <c r="E17" s="3">
        <v>1.68037784611694E-102</v>
      </c>
      <c r="F17" s="3">
        <v>1.68037784611694E-102</v>
      </c>
      <c r="G17" s="3">
        <v>5305.5478789661001</v>
      </c>
      <c r="H17" s="3">
        <v>315471.67827231297</v>
      </c>
      <c r="I17" s="3">
        <v>45141.3924479989</v>
      </c>
      <c r="J17" s="3">
        <v>38.8208163678459</v>
      </c>
      <c r="K17" s="3">
        <v>126.12548368520601</v>
      </c>
      <c r="L17" s="3">
        <v>1.68037784611694E-102</v>
      </c>
      <c r="M17" s="3">
        <v>1834.44464476607</v>
      </c>
      <c r="N17" s="3">
        <v>38.820816368558297</v>
      </c>
      <c r="O17" s="3">
        <v>1.68037784611694E-102</v>
      </c>
      <c r="P17" s="3">
        <v>1.68037784611694E-102</v>
      </c>
      <c r="Q17" s="3">
        <v>1.68037784611694E-102</v>
      </c>
      <c r="R17" s="3">
        <v>1.68037784611694E-102</v>
      </c>
      <c r="S17" s="3">
        <v>1.68037784611694E-102</v>
      </c>
      <c r="T17" s="9">
        <f t="shared" si="1"/>
        <v>367956.83036046568</v>
      </c>
    </row>
    <row r="18" spans="1:20">
      <c r="A18" s="1" t="s">
        <v>7</v>
      </c>
      <c r="B18" s="3">
        <v>5.1680377846116898E-101</v>
      </c>
      <c r="C18" s="3">
        <v>5.1680377846116898E-101</v>
      </c>
      <c r="D18" s="3">
        <v>5.1680377846116898E-101</v>
      </c>
      <c r="E18" s="3">
        <v>5.1680377846116898E-101</v>
      </c>
      <c r="F18" s="3">
        <v>5.1680377846116898E-101</v>
      </c>
      <c r="G18" s="3">
        <v>163173.25278909301</v>
      </c>
      <c r="H18" s="3">
        <v>9702398.5233658906</v>
      </c>
      <c r="I18" s="3">
        <v>1388333.12019877</v>
      </c>
      <c r="J18" s="3">
        <v>1193.9424593231499</v>
      </c>
      <c r="K18" s="3">
        <v>3879.0160605474098</v>
      </c>
      <c r="L18" s="3">
        <v>5.1680377846116898E-101</v>
      </c>
      <c r="M18" s="3">
        <v>56418.7349877132</v>
      </c>
      <c r="N18" s="3">
        <v>1193.9424593450599</v>
      </c>
      <c r="O18" s="3">
        <v>5.1680377846116898E-101</v>
      </c>
      <c r="P18" s="3">
        <v>5.1680377846116898E-101</v>
      </c>
      <c r="Q18" s="3">
        <v>5.1680377846116898E-101</v>
      </c>
      <c r="R18" s="3">
        <v>5.1680377846116898E-101</v>
      </c>
      <c r="S18" s="3">
        <v>5.1680377846116898E-101</v>
      </c>
      <c r="T18" s="9">
        <f>SUM(B18:S18)</f>
        <v>11316590.532320682</v>
      </c>
    </row>
    <row r="19" spans="1:20">
      <c r="A19" s="1"/>
      <c r="B19" s="3"/>
      <c r="C19" s="3"/>
      <c r="D19" s="3"/>
      <c r="E19" s="3"/>
      <c r="F19" s="3"/>
      <c r="G19" s="3"/>
      <c r="H19" s="3"/>
      <c r="I19" s="3"/>
      <c r="J19" s="3"/>
      <c r="K19" s="3"/>
      <c r="L19" s="3"/>
      <c r="M19" s="3"/>
      <c r="N19" s="3"/>
      <c r="O19" s="3"/>
      <c r="P19" s="3"/>
      <c r="Q19" s="3"/>
      <c r="R19" s="3"/>
      <c r="S19" s="3"/>
      <c r="T19" s="9"/>
    </row>
    <row r="20" spans="1:20">
      <c r="T20" s="1"/>
    </row>
    <row r="21" spans="1:20" ht="16" thickBot="1">
      <c r="A21" s="2" t="s">
        <v>10</v>
      </c>
      <c r="B21" s="2">
        <v>0.1</v>
      </c>
      <c r="C21" s="2">
        <v>0.2</v>
      </c>
      <c r="D21" s="2">
        <v>0.3</v>
      </c>
      <c r="E21" s="2">
        <v>0.4</v>
      </c>
      <c r="F21" s="2">
        <v>0.5</v>
      </c>
      <c r="G21" s="2">
        <v>1.1000000000000001</v>
      </c>
      <c r="H21" s="2">
        <v>1.2</v>
      </c>
      <c r="I21" s="2">
        <v>1.3</v>
      </c>
      <c r="J21" s="2">
        <v>1.4</v>
      </c>
      <c r="K21" s="2">
        <v>1.5</v>
      </c>
      <c r="L21" s="2">
        <v>2.1</v>
      </c>
      <c r="M21" s="2">
        <v>2.2000000000000002</v>
      </c>
      <c r="N21" s="2">
        <v>2.2999999999999998</v>
      </c>
      <c r="O21" s="2">
        <v>2.4</v>
      </c>
      <c r="P21" s="2">
        <v>3.1</v>
      </c>
      <c r="Q21" s="2">
        <v>3.2</v>
      </c>
      <c r="R21" s="2">
        <v>3.3</v>
      </c>
      <c r="S21" s="2">
        <v>3.4</v>
      </c>
      <c r="T21" s="1"/>
    </row>
    <row r="22" spans="1:20" ht="16" thickTop="1">
      <c r="A22" t="s">
        <v>0</v>
      </c>
      <c r="B22" s="3">
        <v>0</v>
      </c>
      <c r="C22" s="3">
        <v>0</v>
      </c>
      <c r="D22" s="3">
        <v>0</v>
      </c>
      <c r="E22" s="3">
        <v>0</v>
      </c>
      <c r="F22" s="3">
        <v>0</v>
      </c>
      <c r="G22" s="3">
        <v>392.25268490000002</v>
      </c>
      <c r="H22" s="3">
        <v>1985568.5419999999</v>
      </c>
      <c r="I22" s="3">
        <v>2932496.52</v>
      </c>
      <c r="J22" s="3">
        <v>55938.97034</v>
      </c>
      <c r="K22" s="3">
        <v>0</v>
      </c>
      <c r="L22" s="3">
        <v>0</v>
      </c>
      <c r="M22" s="3">
        <v>29261.66963</v>
      </c>
      <c r="N22" s="3">
        <v>24403.465980000001</v>
      </c>
      <c r="O22" s="3">
        <v>0</v>
      </c>
      <c r="P22" s="3">
        <v>0</v>
      </c>
      <c r="Q22" s="3">
        <v>0</v>
      </c>
      <c r="R22" s="3">
        <v>0</v>
      </c>
      <c r="S22" s="3">
        <v>0</v>
      </c>
      <c r="T22" s="9">
        <f>SUM(B22:S22)</f>
        <v>5028061.4206349002</v>
      </c>
    </row>
    <row r="23" spans="1:20">
      <c r="A23" t="s">
        <v>1</v>
      </c>
      <c r="B23" s="3">
        <v>5.0000000000000001E-101</v>
      </c>
      <c r="C23" s="3">
        <v>5.0000000000000001E-101</v>
      </c>
      <c r="D23" s="3">
        <v>5.0000000000000001E-101</v>
      </c>
      <c r="E23" s="3">
        <v>5.0000000000000001E-101</v>
      </c>
      <c r="F23" s="3">
        <v>5.0000000000000001E-101</v>
      </c>
      <c r="G23" s="3">
        <v>11759.79386</v>
      </c>
      <c r="H23" s="3">
        <v>1446542.0160000001</v>
      </c>
      <c r="I23" s="3">
        <v>1318105.6140000001</v>
      </c>
      <c r="J23" s="3">
        <v>43534.634969999999</v>
      </c>
      <c r="K23" s="3">
        <v>5.0000000000000001E-101</v>
      </c>
      <c r="L23" s="3">
        <v>5.0000000000000001E-101</v>
      </c>
      <c r="M23" s="3">
        <v>21317.941780000001</v>
      </c>
      <c r="N23" s="3">
        <v>10968.92879</v>
      </c>
      <c r="O23" s="3">
        <v>5.0000000000000001E-101</v>
      </c>
      <c r="P23" s="3">
        <v>5.0000000000000001E-101</v>
      </c>
      <c r="Q23" s="3">
        <v>5.0000000000000001E-101</v>
      </c>
      <c r="R23" s="3">
        <v>5.0000000000000001E-101</v>
      </c>
      <c r="S23" s="3">
        <v>5.0000000000000001E-101</v>
      </c>
      <c r="T23" s="9">
        <f>SUM(B23:S23)</f>
        <v>2852228.9294000003</v>
      </c>
    </row>
    <row r="24" spans="1:20">
      <c r="A24" t="s">
        <v>2</v>
      </c>
      <c r="B24" s="3">
        <v>0</v>
      </c>
      <c r="C24" s="3">
        <v>0</v>
      </c>
      <c r="D24" s="3">
        <v>0</v>
      </c>
      <c r="E24" s="3">
        <v>0</v>
      </c>
      <c r="F24" s="3">
        <v>0</v>
      </c>
      <c r="G24" s="3">
        <v>0.32601122949773098</v>
      </c>
      <c r="H24" s="3">
        <v>40.1018033866007</v>
      </c>
      <c r="I24" s="3">
        <v>36.541221478231002</v>
      </c>
      <c r="J24" s="3">
        <v>1.20689019257637</v>
      </c>
      <c r="K24" s="3">
        <v>0</v>
      </c>
      <c r="L24" s="3">
        <v>0</v>
      </c>
      <c r="M24" s="3">
        <v>0.590987265090959</v>
      </c>
      <c r="N24" s="3">
        <v>0.30408644950187202</v>
      </c>
      <c r="O24" s="3">
        <v>0</v>
      </c>
      <c r="P24" s="3">
        <v>0</v>
      </c>
      <c r="Q24" s="3">
        <v>0</v>
      </c>
      <c r="R24" s="3">
        <v>0</v>
      </c>
      <c r="S24" s="3">
        <v>0</v>
      </c>
      <c r="T24" s="9">
        <f t="shared" ref="T24:T27" si="2">SUM(B24:S24)</f>
        <v>79.071000001498618</v>
      </c>
    </row>
    <row r="25" spans="1:20">
      <c r="A25" t="s">
        <v>3</v>
      </c>
      <c r="B25" s="3" t="s">
        <v>4</v>
      </c>
      <c r="C25" s="3" t="s">
        <v>4</v>
      </c>
      <c r="D25" s="3" t="s">
        <v>4</v>
      </c>
      <c r="E25" s="3" t="s">
        <v>4</v>
      </c>
      <c r="F25" s="3" t="s">
        <v>4</v>
      </c>
      <c r="G25" s="3" t="s">
        <v>4</v>
      </c>
      <c r="H25" s="3" t="s">
        <v>4</v>
      </c>
      <c r="I25" s="3" t="s">
        <v>4</v>
      </c>
      <c r="J25" s="3" t="s">
        <v>4</v>
      </c>
      <c r="K25" s="3" t="s">
        <v>4</v>
      </c>
      <c r="L25" s="3" t="s">
        <v>4</v>
      </c>
      <c r="M25" s="3" t="s">
        <v>4</v>
      </c>
      <c r="N25" s="3" t="s">
        <v>4</v>
      </c>
      <c r="O25" s="3" t="s">
        <v>4</v>
      </c>
      <c r="P25" s="3" t="s">
        <v>4</v>
      </c>
      <c r="Q25" s="3" t="s">
        <v>4</v>
      </c>
      <c r="R25" s="3" t="s">
        <v>4</v>
      </c>
      <c r="S25" s="3" t="s">
        <v>4</v>
      </c>
      <c r="T25" s="9">
        <f t="shared" si="2"/>
        <v>0</v>
      </c>
    </row>
    <row r="26" spans="1:20">
      <c r="A26" t="s">
        <v>5</v>
      </c>
      <c r="B26" s="3" t="s">
        <v>4</v>
      </c>
      <c r="C26" s="3" t="s">
        <v>4</v>
      </c>
      <c r="D26" s="3" t="s">
        <v>4</v>
      </c>
      <c r="E26" s="3" t="s">
        <v>4</v>
      </c>
      <c r="F26" s="3" t="s">
        <v>4</v>
      </c>
      <c r="G26" s="3" t="s">
        <v>4</v>
      </c>
      <c r="H26" s="3" t="s">
        <v>4</v>
      </c>
      <c r="I26" s="3" t="s">
        <v>4</v>
      </c>
      <c r="J26" s="3" t="s">
        <v>4</v>
      </c>
      <c r="K26" s="3" t="s">
        <v>4</v>
      </c>
      <c r="L26" s="3" t="s">
        <v>4</v>
      </c>
      <c r="M26" s="3" t="s">
        <v>4</v>
      </c>
      <c r="N26" s="3" t="s">
        <v>4</v>
      </c>
      <c r="O26" s="3" t="s">
        <v>4</v>
      </c>
      <c r="P26" s="3" t="s">
        <v>4</v>
      </c>
      <c r="Q26" s="3" t="s">
        <v>4</v>
      </c>
      <c r="R26" s="3" t="s">
        <v>4</v>
      </c>
      <c r="S26" s="3" t="s">
        <v>4</v>
      </c>
      <c r="T26" s="9">
        <f t="shared" si="2"/>
        <v>0</v>
      </c>
    </row>
    <row r="27" spans="1:20">
      <c r="A27" t="s">
        <v>6</v>
      </c>
      <c r="B27" s="3">
        <v>1.7565067471265E-102</v>
      </c>
      <c r="C27" s="3">
        <v>1.7565067471265E-102</v>
      </c>
      <c r="D27" s="3">
        <v>1.7565067471265E-102</v>
      </c>
      <c r="E27" s="3">
        <v>1.7565067471265E-102</v>
      </c>
      <c r="F27" s="3">
        <v>1.7565067471265E-102</v>
      </c>
      <c r="G27" s="3">
        <v>426.91448776872699</v>
      </c>
      <c r="H27" s="3">
        <v>120571.915821986</v>
      </c>
      <c r="I27" s="3">
        <v>149325.51025246701</v>
      </c>
      <c r="J27" s="3">
        <v>3494.5635759755901</v>
      </c>
      <c r="K27" s="3">
        <v>1.7565067471265E-102</v>
      </c>
      <c r="L27" s="3">
        <v>1.7565067471265E-102</v>
      </c>
      <c r="M27" s="3">
        <v>1776.8893356363999</v>
      </c>
      <c r="N27" s="3">
        <v>1242.64768410855</v>
      </c>
      <c r="O27" s="3">
        <v>1.7565067471265E-102</v>
      </c>
      <c r="P27" s="3">
        <v>1.7565067471265E-102</v>
      </c>
      <c r="Q27" s="3">
        <v>1.7565067471265E-102</v>
      </c>
      <c r="R27" s="3">
        <v>1.7565067471265E-102</v>
      </c>
      <c r="S27" s="3">
        <v>1.7565067471265E-102</v>
      </c>
      <c r="T27" s="9">
        <f t="shared" si="2"/>
        <v>276838.44115794223</v>
      </c>
    </row>
    <row r="28" spans="1:20">
      <c r="A28" s="1" t="s">
        <v>7</v>
      </c>
      <c r="B28" s="3">
        <v>5.1756506747126499E-101</v>
      </c>
      <c r="C28" s="3">
        <v>5.1756506747126499E-101</v>
      </c>
      <c r="D28" s="3">
        <v>5.1756506747126499E-101</v>
      </c>
      <c r="E28" s="3">
        <v>5.1756506747126499E-101</v>
      </c>
      <c r="F28" s="3">
        <v>5.1756506747126499E-101</v>
      </c>
      <c r="G28" s="3">
        <v>12579.287043898201</v>
      </c>
      <c r="H28" s="3">
        <v>3552722.5756253698</v>
      </c>
      <c r="I28" s="3">
        <v>4399964.1854739496</v>
      </c>
      <c r="J28" s="3">
        <v>102969.375776168</v>
      </c>
      <c r="K28" s="3">
        <v>5.1756506747126499E-101</v>
      </c>
      <c r="L28" s="3">
        <v>5.1756506747126499E-101</v>
      </c>
      <c r="M28" s="3">
        <v>52357.091732901499</v>
      </c>
      <c r="N28" s="3">
        <v>36615.346540558101</v>
      </c>
      <c r="O28" s="3">
        <v>5.1756506747126499E-101</v>
      </c>
      <c r="P28" s="3">
        <v>5.1756506747126499E-101</v>
      </c>
      <c r="Q28" s="3">
        <v>5.1756506747126499E-101</v>
      </c>
      <c r="R28" s="3">
        <v>5.1756506747126499E-101</v>
      </c>
      <c r="S28" s="3">
        <v>5.1756506747126499E-101</v>
      </c>
      <c r="T28" s="9">
        <f>SUM(B28:S28)</f>
        <v>8157207.862192845</v>
      </c>
    </row>
    <row r="29" spans="1:20">
      <c r="A29" s="1"/>
      <c r="B29" s="3"/>
      <c r="C29" s="3"/>
      <c r="D29" s="3"/>
      <c r="E29" s="3"/>
      <c r="F29" s="3"/>
      <c r="G29" s="3"/>
      <c r="H29" s="3"/>
      <c r="I29" s="3"/>
      <c r="J29" s="3"/>
      <c r="K29" s="3"/>
      <c r="L29" s="3"/>
      <c r="M29" s="3"/>
      <c r="N29" s="3"/>
      <c r="O29" s="3"/>
      <c r="P29" s="3"/>
      <c r="Q29" s="3"/>
      <c r="R29" s="3"/>
      <c r="S29" s="3"/>
      <c r="T29" s="9"/>
    </row>
    <row r="30" spans="1:20">
      <c r="T30" s="1"/>
    </row>
    <row r="31" spans="1:20" ht="16" thickBot="1">
      <c r="A31" s="2" t="s">
        <v>11</v>
      </c>
      <c r="B31" s="2">
        <v>0.1</v>
      </c>
      <c r="C31" s="2">
        <v>0.2</v>
      </c>
      <c r="D31" s="2">
        <v>0.3</v>
      </c>
      <c r="E31" s="2">
        <v>0.4</v>
      </c>
      <c r="F31" s="2">
        <v>0.5</v>
      </c>
      <c r="G31" s="2">
        <v>1.1000000000000001</v>
      </c>
      <c r="H31" s="2">
        <v>1.2</v>
      </c>
      <c r="I31" s="2">
        <v>1.3</v>
      </c>
      <c r="J31" s="2">
        <v>1.4</v>
      </c>
      <c r="K31" s="2">
        <v>1.5</v>
      </c>
      <c r="L31" s="2">
        <v>2.1</v>
      </c>
      <c r="M31" s="2">
        <v>2.2000000000000002</v>
      </c>
      <c r="N31" s="2">
        <v>2.2999999999999998</v>
      </c>
      <c r="O31" s="2">
        <v>2.4</v>
      </c>
      <c r="P31" s="2">
        <v>3.1</v>
      </c>
      <c r="Q31" s="2">
        <v>3.2</v>
      </c>
      <c r="R31" s="2">
        <v>3.3</v>
      </c>
      <c r="S31" s="2">
        <v>3.4</v>
      </c>
      <c r="T31" s="1"/>
    </row>
    <row r="32" spans="1:20" ht="16" thickTop="1">
      <c r="A32" t="s">
        <v>0</v>
      </c>
      <c r="B32" s="3">
        <v>0</v>
      </c>
      <c r="C32" s="3">
        <v>0</v>
      </c>
      <c r="D32" s="3">
        <v>0</v>
      </c>
      <c r="E32" s="3">
        <v>0</v>
      </c>
      <c r="F32" s="3">
        <v>0</v>
      </c>
      <c r="G32" s="3">
        <v>64.521780953700002</v>
      </c>
      <c r="H32" s="3">
        <v>1719741.244431</v>
      </c>
      <c r="I32" s="3">
        <v>1504838.344976</v>
      </c>
      <c r="J32" s="3">
        <v>2.0740847340700001E-6</v>
      </c>
      <c r="K32" s="3">
        <v>0</v>
      </c>
      <c r="L32" s="3">
        <v>14.29093075614</v>
      </c>
      <c r="M32" s="3">
        <v>182248.397536</v>
      </c>
      <c r="N32" s="3">
        <v>280127.603306</v>
      </c>
      <c r="O32" s="3">
        <v>0</v>
      </c>
      <c r="P32" s="3">
        <v>0</v>
      </c>
      <c r="Q32" s="3">
        <v>7.1753869938899998E-7</v>
      </c>
      <c r="R32" s="3">
        <v>2.60086900409E-7</v>
      </c>
      <c r="S32" s="3">
        <v>0</v>
      </c>
      <c r="T32" s="9">
        <f>SUM(B32:S32)</f>
        <v>3687034.4029637622</v>
      </c>
    </row>
    <row r="33" spans="1:20">
      <c r="A33" t="s">
        <v>1</v>
      </c>
      <c r="B33" s="3">
        <v>5.0000000000000001E-101</v>
      </c>
      <c r="C33" s="3">
        <v>5.0000000000000001E-101</v>
      </c>
      <c r="D33" s="3">
        <v>5.0000000000000001E-101</v>
      </c>
      <c r="E33" s="3">
        <v>5.0000000000000001E-101</v>
      </c>
      <c r="F33" s="3">
        <v>5.0000000000000001E-101</v>
      </c>
      <c r="G33" s="3">
        <v>9127.6526169999997</v>
      </c>
      <c r="H33" s="3">
        <v>1782690.7209999999</v>
      </c>
      <c r="I33" s="3">
        <v>991455.43629999994</v>
      </c>
      <c r="J33" s="3">
        <v>7.4322399619999999E-7</v>
      </c>
      <c r="K33" s="3">
        <v>5.0000000000000001E-101</v>
      </c>
      <c r="L33" s="3">
        <v>2021.6839890000001</v>
      </c>
      <c r="M33" s="3">
        <v>188919.42509999999</v>
      </c>
      <c r="N33" s="3">
        <v>184560.71119999999</v>
      </c>
      <c r="O33" s="3">
        <v>5.0000000000000001E-101</v>
      </c>
      <c r="P33" s="3">
        <v>5.0000000000000001E-101</v>
      </c>
      <c r="Q33" s="3">
        <v>7.4380351449999997E-7</v>
      </c>
      <c r="R33" s="3">
        <v>1.7135699139999999E-7</v>
      </c>
      <c r="S33" s="3">
        <v>5.0000000000000001E-101</v>
      </c>
      <c r="T33" s="9">
        <f>SUM(B33:S33)</f>
        <v>3158775.6302076583</v>
      </c>
    </row>
    <row r="34" spans="1:20">
      <c r="A34" t="s">
        <v>2</v>
      </c>
      <c r="B34" s="3">
        <v>0</v>
      </c>
      <c r="C34" s="3">
        <v>0</v>
      </c>
      <c r="D34" s="3">
        <v>0</v>
      </c>
      <c r="E34" s="3">
        <v>0</v>
      </c>
      <c r="F34" s="3">
        <v>0</v>
      </c>
      <c r="G34" s="3">
        <v>13.374217888578601</v>
      </c>
      <c r="H34" s="3">
        <v>2612.0729100810599</v>
      </c>
      <c r="I34" s="3">
        <v>1452.72191964576</v>
      </c>
      <c r="J34" s="3">
        <v>1.0890028447641901E-9</v>
      </c>
      <c r="K34" s="3">
        <v>0</v>
      </c>
      <c r="L34" s="3">
        <v>2.9622558295302701</v>
      </c>
      <c r="M34" s="3">
        <v>276.81263307146901</v>
      </c>
      <c r="N34" s="3">
        <v>270.426063331904</v>
      </c>
      <c r="O34" s="3">
        <v>0</v>
      </c>
      <c r="P34" s="3">
        <v>0</v>
      </c>
      <c r="Q34" s="3">
        <v>1.0898519789466699E-9</v>
      </c>
      <c r="R34" s="3">
        <v>2.51079421561733E-10</v>
      </c>
      <c r="S34" s="3">
        <v>0</v>
      </c>
      <c r="T34" s="9">
        <f t="shared" ref="T34:T38" si="3">SUM(B34:S34)</f>
        <v>4628.3699998507318</v>
      </c>
    </row>
    <row r="35" spans="1:20">
      <c r="A35" t="s">
        <v>12</v>
      </c>
      <c r="B35" s="3" t="s">
        <v>4</v>
      </c>
      <c r="C35" s="3">
        <v>0</v>
      </c>
      <c r="D35" s="3">
        <v>0</v>
      </c>
      <c r="E35" s="3">
        <v>0</v>
      </c>
      <c r="F35" s="3">
        <v>0</v>
      </c>
      <c r="G35" s="3">
        <v>314.31262734370398</v>
      </c>
      <c r="H35" s="3">
        <v>262302.992256984</v>
      </c>
      <c r="I35" s="3">
        <v>223215.30234617501</v>
      </c>
      <c r="J35" s="3">
        <v>0</v>
      </c>
      <c r="K35" s="3">
        <v>0</v>
      </c>
      <c r="L35" s="3">
        <v>0</v>
      </c>
      <c r="M35" s="3">
        <v>31840.4145739819</v>
      </c>
      <c r="N35" s="3">
        <v>40934.173254122303</v>
      </c>
      <c r="O35" s="3">
        <v>0</v>
      </c>
      <c r="P35" s="3">
        <v>0</v>
      </c>
      <c r="Q35" s="3">
        <v>0</v>
      </c>
      <c r="R35" s="3">
        <v>0</v>
      </c>
      <c r="S35" s="3" t="s">
        <v>4</v>
      </c>
      <c r="T35" s="9">
        <f t="shared" si="3"/>
        <v>558607.19505860691</v>
      </c>
    </row>
    <row r="36" spans="1:20">
      <c r="A36" t="s">
        <v>13</v>
      </c>
      <c r="B36" s="3" t="s">
        <v>4</v>
      </c>
      <c r="C36" s="3" t="s">
        <v>4</v>
      </c>
      <c r="D36" s="3" t="s">
        <v>4</v>
      </c>
      <c r="E36" s="3" t="s">
        <v>4</v>
      </c>
      <c r="F36" s="3" t="s">
        <v>4</v>
      </c>
      <c r="G36" s="3" t="s">
        <v>4</v>
      </c>
      <c r="H36" s="3" t="s">
        <v>4</v>
      </c>
      <c r="I36" s="3" t="s">
        <v>4</v>
      </c>
      <c r="J36" s="3" t="s">
        <v>4</v>
      </c>
      <c r="K36" s="3" t="s">
        <v>4</v>
      </c>
      <c r="L36" s="3" t="s">
        <v>4</v>
      </c>
      <c r="M36" s="3" t="s">
        <v>4</v>
      </c>
      <c r="N36" s="3" t="s">
        <v>4</v>
      </c>
      <c r="O36" s="3" t="s">
        <v>4</v>
      </c>
      <c r="P36" s="3" t="s">
        <v>4</v>
      </c>
      <c r="Q36" s="3" t="s">
        <v>4</v>
      </c>
      <c r="R36" s="3" t="s">
        <v>4</v>
      </c>
      <c r="S36" s="3" t="s">
        <v>4</v>
      </c>
      <c r="T36" s="9">
        <f t="shared" si="3"/>
        <v>0</v>
      </c>
    </row>
    <row r="37" spans="1:20">
      <c r="A37" t="s">
        <v>14</v>
      </c>
      <c r="B37" s="3" t="s">
        <v>4</v>
      </c>
      <c r="C37" s="3" t="s">
        <v>4</v>
      </c>
      <c r="D37" s="3" t="s">
        <v>4</v>
      </c>
      <c r="E37" s="3" t="s">
        <v>4</v>
      </c>
      <c r="F37" s="3" t="s">
        <v>4</v>
      </c>
      <c r="G37" s="3" t="s">
        <v>4</v>
      </c>
      <c r="H37" s="3" t="s">
        <v>4</v>
      </c>
      <c r="I37" s="3" t="s">
        <v>4</v>
      </c>
      <c r="J37" s="3" t="s">
        <v>4</v>
      </c>
      <c r="K37" s="3" t="s">
        <v>4</v>
      </c>
      <c r="L37" s="3" t="s">
        <v>4</v>
      </c>
      <c r="M37" s="3" t="s">
        <v>4</v>
      </c>
      <c r="N37" s="3" t="s">
        <v>4</v>
      </c>
      <c r="O37" s="3" t="s">
        <v>4</v>
      </c>
      <c r="P37" s="3" t="s">
        <v>4</v>
      </c>
      <c r="Q37" s="3" t="s">
        <v>4</v>
      </c>
      <c r="R37" s="3" t="s">
        <v>4</v>
      </c>
      <c r="S37" s="3" t="s">
        <v>4</v>
      </c>
      <c r="T37" s="9">
        <f t="shared" si="3"/>
        <v>0</v>
      </c>
    </row>
    <row r="38" spans="1:20">
      <c r="A38" t="s">
        <v>6</v>
      </c>
      <c r="B38" s="3">
        <v>1.62299340830618E-102</v>
      </c>
      <c r="C38" s="3">
        <v>1.62299340830618E-102</v>
      </c>
      <c r="D38" s="3">
        <v>1.62299340830618E-102</v>
      </c>
      <c r="E38" s="3">
        <v>1.62299340830618E-102</v>
      </c>
      <c r="F38" s="3">
        <v>1.62299340830618E-102</v>
      </c>
      <c r="G38" s="3">
        <v>309.01344091360602</v>
      </c>
      <c r="H38" s="3">
        <v>122287.58794925</v>
      </c>
      <c r="I38" s="3">
        <v>88322.061492944995</v>
      </c>
      <c r="J38" s="3">
        <v>9.1484818856606699E-8</v>
      </c>
      <c r="K38" s="3">
        <v>1.62299340830618E-102</v>
      </c>
      <c r="L38" s="3">
        <v>66.183631918519197</v>
      </c>
      <c r="M38" s="3">
        <v>13090.579551274101</v>
      </c>
      <c r="N38" s="3">
        <v>16421.2172888854</v>
      </c>
      <c r="O38" s="3">
        <v>1.62299340830618E-102</v>
      </c>
      <c r="P38" s="3">
        <v>1.62299340830618E-102</v>
      </c>
      <c r="Q38" s="3">
        <v>4.74703520599852E-8</v>
      </c>
      <c r="R38" s="3">
        <v>1.40127618541225E-8</v>
      </c>
      <c r="S38" s="3">
        <v>1.62299340830618E-102</v>
      </c>
      <c r="T38" s="9">
        <f t="shared" si="3"/>
        <v>240496.64335533956</v>
      </c>
    </row>
    <row r="39" spans="1:20">
      <c r="A39" s="1" t="s">
        <v>7</v>
      </c>
      <c r="B39" s="3">
        <v>5.16229934083062E-101</v>
      </c>
      <c r="C39" s="3">
        <v>5.16229934083062E-101</v>
      </c>
      <c r="D39" s="3">
        <v>5.16229934083062E-101</v>
      </c>
      <c r="E39" s="3">
        <v>5.16229934083062E-101</v>
      </c>
      <c r="F39" s="3">
        <v>5.16229934083062E-101</v>
      </c>
      <c r="G39" s="3">
        <v>9828.87468409959</v>
      </c>
      <c r="H39" s="3">
        <v>3889634.6185473199</v>
      </c>
      <c r="I39" s="3">
        <v>2809283.8670347701</v>
      </c>
      <c r="J39" s="3">
        <v>2.90988255197137E-6</v>
      </c>
      <c r="K39" s="3">
        <v>5.16229934083062E-101</v>
      </c>
      <c r="L39" s="3">
        <v>2105.12080750419</v>
      </c>
      <c r="M39" s="3">
        <v>416375.629394327</v>
      </c>
      <c r="N39" s="3">
        <v>522314.13111234002</v>
      </c>
      <c r="O39" s="3">
        <v>5.16229934083062E-101</v>
      </c>
      <c r="P39" s="3">
        <v>5.16229934083062E-101</v>
      </c>
      <c r="Q39" s="3">
        <v>1.50990241792793E-6</v>
      </c>
      <c r="R39" s="3">
        <v>4.4570773308468399E-7</v>
      </c>
      <c r="S39" s="3">
        <v>5.16229934083062E-101</v>
      </c>
      <c r="T39" s="9">
        <f>SUM(B39:S39)</f>
        <v>7649542.2415852267</v>
      </c>
    </row>
    <row r="40" spans="1:20">
      <c r="A40" s="1"/>
      <c r="B40" s="3"/>
      <c r="C40" s="3"/>
      <c r="D40" s="3"/>
      <c r="E40" s="3"/>
      <c r="F40" s="3"/>
      <c r="G40" s="3"/>
      <c r="H40" s="3"/>
      <c r="I40" s="3"/>
      <c r="J40" s="3"/>
      <c r="K40" s="3"/>
      <c r="L40" s="3"/>
      <c r="M40" s="3"/>
      <c r="N40" s="3"/>
      <c r="O40" s="3"/>
      <c r="P40" s="3"/>
      <c r="Q40" s="3"/>
      <c r="R40" s="3"/>
      <c r="S40" s="3"/>
      <c r="T40" s="9"/>
    </row>
    <row r="41" spans="1:20">
      <c r="T41" s="1"/>
    </row>
    <row r="42" spans="1:20" ht="16" thickBot="1">
      <c r="A42" s="2" t="s">
        <v>15</v>
      </c>
      <c r="B42" s="2">
        <v>0.1</v>
      </c>
      <c r="C42" s="2">
        <v>0.2</v>
      </c>
      <c r="D42" s="2">
        <v>0.3</v>
      </c>
      <c r="E42" s="2">
        <v>0.4</v>
      </c>
      <c r="F42" s="2">
        <v>0.5</v>
      </c>
      <c r="G42" s="2">
        <v>1.1000000000000001</v>
      </c>
      <c r="H42" s="2">
        <v>1.2</v>
      </c>
      <c r="I42" s="2">
        <v>1.3</v>
      </c>
      <c r="J42" s="2">
        <v>1.4</v>
      </c>
      <c r="K42" s="2">
        <v>1.5</v>
      </c>
      <c r="L42" s="2">
        <v>2.1</v>
      </c>
      <c r="M42" s="2">
        <v>2.2000000000000002</v>
      </c>
      <c r="N42" s="2">
        <v>2.2999999999999998</v>
      </c>
      <c r="O42" s="2">
        <v>2.4</v>
      </c>
      <c r="P42" s="2">
        <v>3.1</v>
      </c>
      <c r="Q42" s="2">
        <v>3.2</v>
      </c>
      <c r="R42" s="2">
        <v>3.3</v>
      </c>
      <c r="S42" s="2">
        <v>3.4</v>
      </c>
      <c r="T42" s="1"/>
    </row>
    <row r="43" spans="1:20" ht="16" thickTop="1">
      <c r="A43" t="s">
        <v>0</v>
      </c>
      <c r="B43" s="3">
        <v>0</v>
      </c>
      <c r="C43" s="3">
        <v>0</v>
      </c>
      <c r="D43" s="3">
        <v>0</v>
      </c>
      <c r="E43" s="3">
        <v>0</v>
      </c>
      <c r="F43" s="3">
        <v>0</v>
      </c>
      <c r="G43" s="3">
        <v>470.3789891317</v>
      </c>
      <c r="H43" s="3">
        <v>1297156.8850090001</v>
      </c>
      <c r="I43" s="3">
        <v>951461.01470900001</v>
      </c>
      <c r="J43" s="3">
        <v>2.9851549838109998E-6</v>
      </c>
      <c r="K43" s="3">
        <v>0</v>
      </c>
      <c r="L43" s="3">
        <v>0</v>
      </c>
      <c r="M43" s="3">
        <v>3861.3872164579998</v>
      </c>
      <c r="N43" s="3">
        <v>18247.38426286</v>
      </c>
      <c r="O43" s="3">
        <v>0</v>
      </c>
      <c r="P43" s="3">
        <v>0</v>
      </c>
      <c r="Q43" s="3">
        <v>3.2369201128690001E-7</v>
      </c>
      <c r="R43" s="3">
        <v>3.212901586094E-7</v>
      </c>
      <c r="S43" s="3">
        <v>0</v>
      </c>
      <c r="T43" s="9">
        <f>SUM(B43:S43)</f>
        <v>2271197.05019008</v>
      </c>
    </row>
    <row r="44" spans="1:20">
      <c r="A44" t="s">
        <v>1</v>
      </c>
      <c r="B44" s="3">
        <v>5.0000000000000001E-101</v>
      </c>
      <c r="C44" s="3">
        <v>5.0000000000000001E-101</v>
      </c>
      <c r="D44" s="3">
        <v>5.0000000000000001E-101</v>
      </c>
      <c r="E44" s="3">
        <v>5.0000000000000001E-101</v>
      </c>
      <c r="F44" s="3">
        <v>5.0000000000000001E-101</v>
      </c>
      <c r="G44" s="3">
        <v>64969.428529999997</v>
      </c>
      <c r="H44" s="3">
        <v>1332136.5360000001</v>
      </c>
      <c r="I44" s="3">
        <v>626487.97640000004</v>
      </c>
      <c r="J44" s="3">
        <v>1.090697449E-6</v>
      </c>
      <c r="K44" s="3">
        <v>5.0000000000000001E-101</v>
      </c>
      <c r="L44" s="3">
        <v>5.0000000000000001E-101</v>
      </c>
      <c r="M44" s="3">
        <v>3965.5149280000001</v>
      </c>
      <c r="N44" s="3">
        <v>12014.960849999999</v>
      </c>
      <c r="O44" s="3">
        <v>5.0000000000000001E-101</v>
      </c>
      <c r="P44" s="3">
        <v>5.0000000000000001E-101</v>
      </c>
      <c r="Q44" s="3">
        <v>3.3242081939999999E-7</v>
      </c>
      <c r="R44" s="3">
        <v>2.1155298869999999E-7</v>
      </c>
      <c r="S44" s="3">
        <v>5.0000000000000001E-101</v>
      </c>
      <c r="T44" s="9">
        <f>SUM(B44:S44)</f>
        <v>2039574.4167096349</v>
      </c>
    </row>
    <row r="45" spans="1:20">
      <c r="A45" t="s">
        <v>2</v>
      </c>
      <c r="B45" s="3">
        <v>0</v>
      </c>
      <c r="C45" s="3">
        <v>0</v>
      </c>
      <c r="D45" s="3">
        <v>0</v>
      </c>
      <c r="E45" s="3">
        <v>0</v>
      </c>
      <c r="F45" s="3">
        <v>0</v>
      </c>
      <c r="G45" s="3">
        <v>71.659126883318393</v>
      </c>
      <c r="H45" s="3">
        <v>1469.30245870011</v>
      </c>
      <c r="I45" s="3">
        <v>690.99547904056305</v>
      </c>
      <c r="J45" s="3">
        <v>1.2030031458380801E-9</v>
      </c>
      <c r="K45" s="3">
        <v>0</v>
      </c>
      <c r="L45" s="3">
        <v>0</v>
      </c>
      <c r="M45" s="3">
        <v>4.3738315674542001</v>
      </c>
      <c r="N45" s="3">
        <v>13.252103698425</v>
      </c>
      <c r="O45" s="3">
        <v>0</v>
      </c>
      <c r="P45" s="3">
        <v>0</v>
      </c>
      <c r="Q45" s="3">
        <v>3.6664914909488802E-10</v>
      </c>
      <c r="R45" s="3">
        <v>2.3333593673185702E-10</v>
      </c>
      <c r="S45" s="3">
        <v>0</v>
      </c>
      <c r="T45" s="9">
        <f t="shared" ref="T45:T49" si="4">SUM(B45:S45)</f>
        <v>2249.5829998916729</v>
      </c>
    </row>
    <row r="46" spans="1:20">
      <c r="A46" t="s">
        <v>12</v>
      </c>
      <c r="B46" s="3" t="s">
        <v>4</v>
      </c>
      <c r="C46" s="3">
        <v>0</v>
      </c>
      <c r="D46" s="3">
        <v>0</v>
      </c>
      <c r="E46" s="3">
        <v>0</v>
      </c>
      <c r="F46" s="3">
        <v>0</v>
      </c>
      <c r="G46" s="3">
        <v>141.08096821915399</v>
      </c>
      <c r="H46" s="3">
        <v>117736.15469139301</v>
      </c>
      <c r="I46" s="3">
        <v>100191.428013782</v>
      </c>
      <c r="J46" s="3">
        <v>0</v>
      </c>
      <c r="K46" s="3">
        <v>0</v>
      </c>
      <c r="L46" s="3">
        <v>0</v>
      </c>
      <c r="M46" s="3">
        <v>14291.746897220501</v>
      </c>
      <c r="N46" s="3">
        <v>18373.5309801191</v>
      </c>
      <c r="O46" s="3">
        <v>0</v>
      </c>
      <c r="P46" s="3">
        <v>0</v>
      </c>
      <c r="Q46" s="3">
        <v>0</v>
      </c>
      <c r="R46" s="3">
        <v>0</v>
      </c>
      <c r="S46" s="3" t="s">
        <v>4</v>
      </c>
      <c r="T46" s="9">
        <f t="shared" si="4"/>
        <v>250733.94155073378</v>
      </c>
    </row>
    <row r="47" spans="1:20">
      <c r="A47" t="s">
        <v>13</v>
      </c>
      <c r="B47" s="3" t="s">
        <v>4</v>
      </c>
      <c r="C47" s="3" t="s">
        <v>4</v>
      </c>
      <c r="D47" s="3" t="s">
        <v>4</v>
      </c>
      <c r="E47" s="3" t="s">
        <v>4</v>
      </c>
      <c r="F47" s="3" t="s">
        <v>4</v>
      </c>
      <c r="G47" s="3" t="s">
        <v>4</v>
      </c>
      <c r="H47" s="3" t="s">
        <v>4</v>
      </c>
      <c r="I47" s="3" t="s">
        <v>4</v>
      </c>
      <c r="J47" s="3" t="s">
        <v>4</v>
      </c>
      <c r="K47" s="3" t="s">
        <v>4</v>
      </c>
      <c r="L47" s="3" t="s">
        <v>4</v>
      </c>
      <c r="M47" s="3" t="s">
        <v>4</v>
      </c>
      <c r="N47" s="3" t="s">
        <v>4</v>
      </c>
      <c r="O47" s="3" t="s">
        <v>4</v>
      </c>
      <c r="P47" s="3" t="s">
        <v>4</v>
      </c>
      <c r="Q47" s="3" t="s">
        <v>4</v>
      </c>
      <c r="R47" s="3" t="s">
        <v>4</v>
      </c>
      <c r="S47" s="3" t="s">
        <v>4</v>
      </c>
      <c r="T47" s="9">
        <f t="shared" si="4"/>
        <v>0</v>
      </c>
    </row>
    <row r="48" spans="1:20">
      <c r="A48" t="s">
        <v>14</v>
      </c>
      <c r="B48" s="3" t="s">
        <v>4</v>
      </c>
      <c r="C48" s="3" t="s">
        <v>4</v>
      </c>
      <c r="D48" s="3" t="s">
        <v>4</v>
      </c>
      <c r="E48" s="3" t="s">
        <v>4</v>
      </c>
      <c r="F48" s="3" t="s">
        <v>4</v>
      </c>
      <c r="G48" s="3" t="s">
        <v>4</v>
      </c>
      <c r="H48" s="3" t="s">
        <v>4</v>
      </c>
      <c r="I48" s="3" t="s">
        <v>4</v>
      </c>
      <c r="J48" s="3" t="s">
        <v>4</v>
      </c>
      <c r="K48" s="3" t="s">
        <v>4</v>
      </c>
      <c r="L48" s="3" t="s">
        <v>4</v>
      </c>
      <c r="M48" s="3" t="s">
        <v>4</v>
      </c>
      <c r="N48" s="3" t="s">
        <v>4</v>
      </c>
      <c r="O48" s="3" t="s">
        <v>4</v>
      </c>
      <c r="P48" s="3" t="s">
        <v>4</v>
      </c>
      <c r="Q48" s="3" t="s">
        <v>4</v>
      </c>
      <c r="R48" s="3" t="s">
        <v>4</v>
      </c>
      <c r="S48" s="3" t="s">
        <v>4</v>
      </c>
      <c r="T48" s="9">
        <f t="shared" si="4"/>
        <v>0</v>
      </c>
    </row>
    <row r="49" spans="1:20">
      <c r="A49" t="s">
        <v>6</v>
      </c>
      <c r="B49" s="3">
        <v>1.6591546120525201E-102</v>
      </c>
      <c r="C49" s="3">
        <v>1.6591546120525201E-102</v>
      </c>
      <c r="D49" s="3">
        <v>1.6591546120525201E-102</v>
      </c>
      <c r="E49" s="3">
        <v>1.6591546120525201E-102</v>
      </c>
      <c r="F49" s="3">
        <v>1.6591546120525201E-102</v>
      </c>
      <c r="G49" s="3">
        <v>2178.5545433430898</v>
      </c>
      <c r="H49" s="3">
        <v>91203.691798376705</v>
      </c>
      <c r="I49" s="3">
        <v>55708.817687905401</v>
      </c>
      <c r="J49" s="3">
        <v>1.35289306603232E-7</v>
      </c>
      <c r="K49" s="3">
        <v>1.6591546120525201E-102</v>
      </c>
      <c r="L49" s="3">
        <v>1.6591546120525201E-102</v>
      </c>
      <c r="M49" s="3">
        <v>734.11030865378996</v>
      </c>
      <c r="N49" s="3">
        <v>1614.32850839704</v>
      </c>
      <c r="O49" s="3">
        <v>1.6591546120525201E-102</v>
      </c>
      <c r="P49" s="3">
        <v>1.6591546120525201E-102</v>
      </c>
      <c r="Q49" s="3">
        <v>2.17840191337546E-8</v>
      </c>
      <c r="R49" s="3">
        <v>1.7689126115091201E-8</v>
      </c>
      <c r="S49" s="3">
        <v>1.6591546120525201E-102</v>
      </c>
      <c r="T49" s="9">
        <f t="shared" si="4"/>
        <v>151439.50284685081</v>
      </c>
    </row>
    <row r="50" spans="1:20">
      <c r="A50" s="1" t="s">
        <v>7</v>
      </c>
      <c r="B50" s="3">
        <v>5.1659154612052499E-101</v>
      </c>
      <c r="C50" s="3">
        <v>5.1659154612052499E-101</v>
      </c>
      <c r="D50" s="3">
        <v>5.1659154612052499E-101</v>
      </c>
      <c r="E50" s="3">
        <v>5.1659154612052499E-101</v>
      </c>
      <c r="F50" s="3">
        <v>5.1659154612052499E-101</v>
      </c>
      <c r="G50" s="3">
        <v>67831.102157577305</v>
      </c>
      <c r="H50" s="3">
        <v>2839702.5699574701</v>
      </c>
      <c r="I50" s="3">
        <v>1734540.2322897301</v>
      </c>
      <c r="J50" s="3">
        <v>4.2123447425600702E-6</v>
      </c>
      <c r="K50" s="3">
        <v>5.1659154612052499E-101</v>
      </c>
      <c r="L50" s="3">
        <v>5.1659154612052499E-101</v>
      </c>
      <c r="M50" s="3">
        <v>22857.133181899801</v>
      </c>
      <c r="N50" s="3">
        <v>50263.456705074503</v>
      </c>
      <c r="O50" s="3">
        <v>5.1659154612052499E-101</v>
      </c>
      <c r="P50" s="3">
        <v>5.1659154612052499E-101</v>
      </c>
      <c r="Q50" s="3">
        <v>6.7826349896974904E-7</v>
      </c>
      <c r="R50" s="3">
        <v>5.5076560936122298E-7</v>
      </c>
      <c r="S50" s="3">
        <v>5.1659154612052499E-101</v>
      </c>
      <c r="T50" s="9">
        <f>SUM(B50:S50)</f>
        <v>4715194.4942971934</v>
      </c>
    </row>
    <row r="51" spans="1:20">
      <c r="A51" s="1"/>
      <c r="B51" s="3"/>
      <c r="C51" s="3"/>
      <c r="D51" s="3"/>
      <c r="E51" s="3"/>
      <c r="F51" s="3"/>
      <c r="G51" s="3"/>
      <c r="H51" s="3"/>
      <c r="I51" s="3"/>
      <c r="J51" s="3"/>
      <c r="K51" s="3"/>
      <c r="L51" s="3"/>
      <c r="M51" s="3"/>
      <c r="N51" s="3"/>
      <c r="O51" s="3"/>
      <c r="P51" s="3"/>
      <c r="Q51" s="3"/>
      <c r="R51" s="3"/>
      <c r="S51" s="3"/>
      <c r="T51" s="9"/>
    </row>
    <row r="52" spans="1:20">
      <c r="I52" s="5"/>
      <c r="T52" s="1"/>
    </row>
    <row r="53" spans="1:20" ht="16" thickBot="1">
      <c r="A53" s="2" t="s">
        <v>16</v>
      </c>
      <c r="B53" s="2">
        <v>0.1</v>
      </c>
      <c r="C53" s="2">
        <v>0.2</v>
      </c>
      <c r="D53" s="2">
        <v>0.3</v>
      </c>
      <c r="E53" s="2">
        <v>0.4</v>
      </c>
      <c r="F53" s="2">
        <v>0.5</v>
      </c>
      <c r="G53" s="2">
        <v>1.1000000000000001</v>
      </c>
      <c r="H53" s="2">
        <v>1.2</v>
      </c>
      <c r="I53" s="2">
        <v>1.3</v>
      </c>
      <c r="J53" s="2">
        <v>1.4</v>
      </c>
      <c r="K53" s="2">
        <v>1.5</v>
      </c>
      <c r="L53" s="2">
        <v>2.1</v>
      </c>
      <c r="M53" s="2">
        <v>2.2000000000000002</v>
      </c>
      <c r="N53" s="2">
        <v>2.2999999999999998</v>
      </c>
      <c r="O53" s="2">
        <v>2.4</v>
      </c>
      <c r="P53" s="2">
        <v>3.1</v>
      </c>
      <c r="Q53" s="2">
        <v>3.2</v>
      </c>
      <c r="R53" s="2">
        <v>3.3</v>
      </c>
      <c r="S53" s="2">
        <v>3.4</v>
      </c>
      <c r="T53" s="1"/>
    </row>
    <row r="54" spans="1:20" ht="16" thickTop="1">
      <c r="A54" t="s">
        <v>0</v>
      </c>
      <c r="B54" s="3">
        <v>0</v>
      </c>
      <c r="C54" s="3">
        <v>0</v>
      </c>
      <c r="D54" s="3">
        <v>0</v>
      </c>
      <c r="E54" s="3">
        <v>0</v>
      </c>
      <c r="F54" s="3">
        <v>0</v>
      </c>
      <c r="G54" s="3">
        <v>300.61361914740002</v>
      </c>
      <c r="H54" s="3">
        <v>1721961.7625750001</v>
      </c>
      <c r="I54" s="3">
        <v>1554124.4641450001</v>
      </c>
      <c r="J54" s="3">
        <v>7.2811337355899997E-9</v>
      </c>
      <c r="K54" s="3">
        <v>0</v>
      </c>
      <c r="L54" s="3">
        <v>0</v>
      </c>
      <c r="M54" s="3">
        <v>392624.98359399999</v>
      </c>
      <c r="N54" s="3">
        <v>447554.13586799998</v>
      </c>
      <c r="O54" s="3">
        <v>0</v>
      </c>
      <c r="P54" s="3">
        <v>0</v>
      </c>
      <c r="Q54" s="3">
        <v>3.1499110803100002E-6</v>
      </c>
      <c r="R54" s="3">
        <v>4.5500909947400001E-9</v>
      </c>
      <c r="S54" s="3">
        <v>0</v>
      </c>
      <c r="T54" s="9">
        <f>SUM(B54:S54)</f>
        <v>4116565.9598043091</v>
      </c>
    </row>
    <row r="55" spans="1:20">
      <c r="A55" t="s">
        <v>1</v>
      </c>
      <c r="B55" s="3">
        <v>5.0000000000000001E-101</v>
      </c>
      <c r="C55" s="3">
        <v>5.0000000000000001E-101</v>
      </c>
      <c r="D55" s="3">
        <v>5.0000000000000001E-101</v>
      </c>
      <c r="E55" s="3">
        <v>5.0000000000000001E-101</v>
      </c>
      <c r="F55" s="3">
        <v>5.0000000000000001E-101</v>
      </c>
      <c r="G55" s="3">
        <v>31223.001840000001</v>
      </c>
      <c r="H55" s="3">
        <v>1010506.167</v>
      </c>
      <c r="I55" s="3">
        <v>483159.47080000001</v>
      </c>
      <c r="J55" s="3">
        <v>6.7174906090000004E-10</v>
      </c>
      <c r="K55" s="3">
        <v>5.0000000000000001E-101</v>
      </c>
      <c r="L55" s="3">
        <v>5.0000000000000001E-101</v>
      </c>
      <c r="M55" s="3">
        <v>230405.7941</v>
      </c>
      <c r="N55" s="3">
        <v>139139.44760000001</v>
      </c>
      <c r="O55" s="3">
        <v>5.0000000000000001E-101</v>
      </c>
      <c r="P55" s="3">
        <v>5.0000000000000001E-101</v>
      </c>
      <c r="Q55" s="3">
        <v>1.848475757E-6</v>
      </c>
      <c r="R55" s="3">
        <v>1.414571103E-9</v>
      </c>
      <c r="S55" s="3">
        <v>5.0000000000000001E-101</v>
      </c>
      <c r="T55" s="9">
        <f>SUM(B55:S55)</f>
        <v>1894433.8813418509</v>
      </c>
    </row>
    <row r="56" spans="1:20">
      <c r="A56" t="s">
        <v>2</v>
      </c>
      <c r="B56" s="3">
        <v>0</v>
      </c>
      <c r="C56" s="3">
        <v>0</v>
      </c>
      <c r="D56" s="3">
        <v>0</v>
      </c>
      <c r="E56" s="3">
        <v>0</v>
      </c>
      <c r="F56" s="3">
        <v>0</v>
      </c>
      <c r="G56" s="3">
        <v>91.276169720057396</v>
      </c>
      <c r="H56" s="3">
        <v>2954.07638633233</v>
      </c>
      <c r="I56" s="3">
        <v>1412.45054161241</v>
      </c>
      <c r="J56" s="3">
        <v>1.9637663799486599E-12</v>
      </c>
      <c r="K56" s="3">
        <v>0</v>
      </c>
      <c r="L56" s="3">
        <v>0</v>
      </c>
      <c r="M56" s="3">
        <v>673.55978359178005</v>
      </c>
      <c r="N56" s="3">
        <v>406.75511913110398</v>
      </c>
      <c r="O56" s="3">
        <v>0</v>
      </c>
      <c r="P56" s="3">
        <v>0</v>
      </c>
      <c r="Q56" s="3">
        <v>5.4037657173520296E-9</v>
      </c>
      <c r="R56" s="3">
        <v>4.1353048852392798E-12</v>
      </c>
      <c r="S56" s="3">
        <v>0</v>
      </c>
      <c r="T56" s="9">
        <f t="shared" ref="T56:T60" si="5">SUM(B56:S56)</f>
        <v>5538.1180003930922</v>
      </c>
    </row>
    <row r="57" spans="1:20">
      <c r="A57" t="s">
        <v>12</v>
      </c>
      <c r="B57" s="3" t="s">
        <v>4</v>
      </c>
      <c r="C57" s="3">
        <v>0</v>
      </c>
      <c r="D57" s="3">
        <v>0</v>
      </c>
      <c r="E57" s="3">
        <v>0</v>
      </c>
      <c r="F57" s="3">
        <v>0</v>
      </c>
      <c r="G57" s="3">
        <v>121.60635981199199</v>
      </c>
      <c r="H57" s="3">
        <v>101484.02985186</v>
      </c>
      <c r="I57" s="3">
        <v>86361.151322657097</v>
      </c>
      <c r="J57" s="3">
        <v>0</v>
      </c>
      <c r="K57" s="3">
        <v>0</v>
      </c>
      <c r="L57" s="3">
        <v>0</v>
      </c>
      <c r="M57" s="3">
        <v>12318.9352714505</v>
      </c>
      <c r="N57" s="3">
        <v>15837.2759103435</v>
      </c>
      <c r="O57" s="3">
        <v>0</v>
      </c>
      <c r="P57" s="3">
        <v>0</v>
      </c>
      <c r="Q57" s="3">
        <v>0</v>
      </c>
      <c r="R57" s="3">
        <v>0</v>
      </c>
      <c r="S57" s="3" t="s">
        <v>4</v>
      </c>
      <c r="T57" s="9">
        <f t="shared" si="5"/>
        <v>216122.99871612311</v>
      </c>
    </row>
    <row r="58" spans="1:20">
      <c r="A58" t="s">
        <v>13</v>
      </c>
      <c r="B58" s="3" t="s">
        <v>4</v>
      </c>
      <c r="C58" s="3" t="s">
        <v>4</v>
      </c>
      <c r="D58" s="3" t="s">
        <v>4</v>
      </c>
      <c r="E58" s="3" t="s">
        <v>4</v>
      </c>
      <c r="F58" s="3" t="s">
        <v>4</v>
      </c>
      <c r="G58" s="3" t="s">
        <v>4</v>
      </c>
      <c r="H58" s="3" t="s">
        <v>4</v>
      </c>
      <c r="I58" s="3" t="s">
        <v>4</v>
      </c>
      <c r="J58" s="3" t="s">
        <v>4</v>
      </c>
      <c r="K58" s="3" t="s">
        <v>4</v>
      </c>
      <c r="L58" s="3" t="s">
        <v>4</v>
      </c>
      <c r="M58" s="3" t="s">
        <v>4</v>
      </c>
      <c r="N58" s="3" t="s">
        <v>4</v>
      </c>
      <c r="O58" s="3" t="s">
        <v>4</v>
      </c>
      <c r="P58" s="3" t="s">
        <v>4</v>
      </c>
      <c r="Q58" s="3" t="s">
        <v>4</v>
      </c>
      <c r="R58" s="3" t="s">
        <v>4</v>
      </c>
      <c r="S58" s="3" t="s">
        <v>4</v>
      </c>
      <c r="T58" s="9">
        <f t="shared" si="5"/>
        <v>0</v>
      </c>
    </row>
    <row r="59" spans="1:20">
      <c r="A59" t="s">
        <v>14</v>
      </c>
      <c r="B59" s="3" t="s">
        <v>4</v>
      </c>
      <c r="C59" s="3" t="s">
        <v>4</v>
      </c>
      <c r="D59" s="3" t="s">
        <v>4</v>
      </c>
      <c r="E59" s="3" t="s">
        <v>4</v>
      </c>
      <c r="F59" s="3" t="s">
        <v>4</v>
      </c>
      <c r="G59" s="3" t="s">
        <v>4</v>
      </c>
      <c r="H59" s="3" t="s">
        <v>4</v>
      </c>
      <c r="I59" s="3" t="s">
        <v>4</v>
      </c>
      <c r="J59" s="3" t="s">
        <v>4</v>
      </c>
      <c r="K59" s="3" t="s">
        <v>4</v>
      </c>
      <c r="L59" s="3" t="s">
        <v>4</v>
      </c>
      <c r="M59" s="3" t="s">
        <v>4</v>
      </c>
      <c r="N59" s="3" t="s">
        <v>4</v>
      </c>
      <c r="O59" s="3" t="s">
        <v>4</v>
      </c>
      <c r="P59" s="3" t="s">
        <v>4</v>
      </c>
      <c r="Q59" s="3" t="s">
        <v>4</v>
      </c>
      <c r="R59" s="3" t="s">
        <v>4</v>
      </c>
      <c r="S59" s="3" t="s">
        <v>4</v>
      </c>
      <c r="T59" s="9">
        <f t="shared" si="5"/>
        <v>0</v>
      </c>
    </row>
    <row r="60" spans="1:20">
      <c r="A60" t="s">
        <v>6</v>
      </c>
      <c r="B60" s="3">
        <v>1.69405456057376E-102</v>
      </c>
      <c r="C60" s="3">
        <v>1.69405456057376E-102</v>
      </c>
      <c r="D60" s="3">
        <v>1.69405456057376E-102</v>
      </c>
      <c r="E60" s="3">
        <v>1.69405456057376E-102</v>
      </c>
      <c r="F60" s="3">
        <v>1.69405456057376E-102</v>
      </c>
      <c r="G60" s="3">
        <v>1075.26718308725</v>
      </c>
      <c r="H60" s="3">
        <v>96117.472157771495</v>
      </c>
      <c r="I60" s="3">
        <v>71999.268234267802</v>
      </c>
      <c r="J60" s="3">
        <v>2.6951888196988699E-10</v>
      </c>
      <c r="K60" s="3">
        <v>1.69405456057376E-102</v>
      </c>
      <c r="L60" s="3">
        <v>1.69405456057376E-102</v>
      </c>
      <c r="M60" s="3">
        <v>21549.162516631299</v>
      </c>
      <c r="N60" s="3">
        <v>20428.184311618301</v>
      </c>
      <c r="O60" s="3">
        <v>1.69405456057376E-102</v>
      </c>
      <c r="P60" s="3">
        <v>1.69405456057376E-102</v>
      </c>
      <c r="Q60" s="3">
        <v>1.6953388582429299E-7</v>
      </c>
      <c r="R60" s="3">
        <v>2.0222936922116199E-10</v>
      </c>
      <c r="S60" s="3">
        <v>1.69405456057376E-102</v>
      </c>
      <c r="T60" s="9">
        <f t="shared" si="5"/>
        <v>211169.35440354614</v>
      </c>
    </row>
    <row r="61" spans="1:20">
      <c r="A61" s="1" t="s">
        <v>7</v>
      </c>
      <c r="B61" s="3">
        <v>5.1694054560573802E-101</v>
      </c>
      <c r="C61" s="3">
        <v>5.1694054560573802E-101</v>
      </c>
      <c r="D61" s="3">
        <v>5.1694054560573802E-101</v>
      </c>
      <c r="E61" s="3">
        <v>5.1694054560573802E-101</v>
      </c>
      <c r="F61" s="3">
        <v>5.1694054560573802E-101</v>
      </c>
      <c r="G61" s="3">
        <v>32811.765171766703</v>
      </c>
      <c r="H61" s="3">
        <v>2933023.5079709599</v>
      </c>
      <c r="I61" s="3">
        <v>2197056.80504354</v>
      </c>
      <c r="J61" s="3">
        <v>8.2243654448398401E-9</v>
      </c>
      <c r="K61" s="3">
        <v>5.1694054560573802E-101</v>
      </c>
      <c r="L61" s="3">
        <v>5.1694054560573802E-101</v>
      </c>
      <c r="M61" s="3">
        <v>657572.43526567402</v>
      </c>
      <c r="N61" s="3">
        <v>623365.79880909296</v>
      </c>
      <c r="O61" s="3">
        <v>5.1694054560573802E-101</v>
      </c>
      <c r="P61" s="3">
        <v>5.1694054560573802E-101</v>
      </c>
      <c r="Q61" s="3">
        <v>5.1733244888516501E-6</v>
      </c>
      <c r="R61" s="3">
        <v>6.1710267718463997E-9</v>
      </c>
      <c r="S61" s="3">
        <v>5.1694054560573802E-101</v>
      </c>
      <c r="T61" s="9">
        <f>SUM(B61:S61)</f>
        <v>6443830.3122662213</v>
      </c>
    </row>
    <row r="62" spans="1:20">
      <c r="A62" s="1"/>
      <c r="B62" s="3"/>
      <c r="C62" s="3"/>
      <c r="D62" s="3"/>
      <c r="E62" s="3"/>
      <c r="F62" s="3"/>
      <c r="G62" s="3"/>
      <c r="H62" s="3"/>
      <c r="I62" s="3"/>
      <c r="J62" s="3"/>
      <c r="K62" s="3"/>
      <c r="L62" s="3"/>
      <c r="M62" s="3"/>
      <c r="N62" s="3"/>
      <c r="O62" s="3"/>
      <c r="P62" s="3"/>
      <c r="Q62" s="3"/>
      <c r="R62" s="3"/>
      <c r="S62" s="3"/>
      <c r="T62" s="9"/>
    </row>
    <row r="63" spans="1:20">
      <c r="T63" s="1"/>
    </row>
    <row r="64" spans="1:20" ht="16" thickBot="1">
      <c r="A64" s="2" t="s">
        <v>17</v>
      </c>
      <c r="B64" s="2">
        <v>0.1</v>
      </c>
      <c r="C64" s="2">
        <v>0.2</v>
      </c>
      <c r="D64" s="2">
        <v>0.3</v>
      </c>
      <c r="E64" s="2">
        <v>0.4</v>
      </c>
      <c r="F64" s="2">
        <v>0.5</v>
      </c>
      <c r="G64" s="2">
        <v>1.1000000000000001</v>
      </c>
      <c r="H64" s="2">
        <v>1.2</v>
      </c>
      <c r="I64" s="2">
        <v>1.3</v>
      </c>
      <c r="J64" s="2">
        <v>1.4</v>
      </c>
      <c r="K64" s="2">
        <v>1.5</v>
      </c>
      <c r="L64" s="2">
        <v>2.1</v>
      </c>
      <c r="M64" s="2">
        <v>2.2000000000000002</v>
      </c>
      <c r="N64" s="2">
        <v>2.2999999999999998</v>
      </c>
      <c r="O64" s="2">
        <v>2.4</v>
      </c>
      <c r="P64" s="2">
        <v>3.1</v>
      </c>
      <c r="Q64" s="2">
        <v>3.2</v>
      </c>
      <c r="R64" s="2">
        <v>3.3</v>
      </c>
      <c r="S64" s="2">
        <v>3.4</v>
      </c>
      <c r="T64" s="1"/>
    </row>
    <row r="65" spans="1:20" ht="16" thickTop="1">
      <c r="A65" t="s">
        <v>0</v>
      </c>
      <c r="B65" s="3">
        <v>0</v>
      </c>
      <c r="C65" s="3">
        <v>0</v>
      </c>
      <c r="D65" s="3">
        <v>0</v>
      </c>
      <c r="E65" s="3">
        <v>0</v>
      </c>
      <c r="F65" s="3">
        <v>0</v>
      </c>
      <c r="G65" s="3">
        <v>1367.76371202</v>
      </c>
      <c r="H65" s="3">
        <v>2109919.5022999998</v>
      </c>
      <c r="I65" s="3">
        <v>1087332.1364500001</v>
      </c>
      <c r="J65" s="3">
        <v>5097.7695040999997</v>
      </c>
      <c r="K65" s="3">
        <v>0</v>
      </c>
      <c r="L65" s="3">
        <v>1185.12869658</v>
      </c>
      <c r="M65" s="3">
        <v>3515345.7511999998</v>
      </c>
      <c r="N65" s="3">
        <v>2835972.5188000002</v>
      </c>
      <c r="O65" s="3">
        <v>0</v>
      </c>
      <c r="P65" s="3">
        <v>33.709178383000001</v>
      </c>
      <c r="Q65" s="3">
        <v>32355.977454</v>
      </c>
      <c r="R65" s="3">
        <v>11421.073874</v>
      </c>
      <c r="S65" s="3">
        <v>0</v>
      </c>
      <c r="T65" s="9">
        <f>SUM(B65:S65)</f>
        <v>9600031.3311690819</v>
      </c>
    </row>
    <row r="66" spans="1:20">
      <c r="A66" t="s">
        <v>1</v>
      </c>
      <c r="B66" s="3">
        <v>5.0000000000000001E-101</v>
      </c>
      <c r="C66" s="3">
        <v>5.0000000000000001E-101</v>
      </c>
      <c r="D66" s="3">
        <v>5.0000000000000001E-101</v>
      </c>
      <c r="E66" s="3">
        <v>5.0000000000000001E-101</v>
      </c>
      <c r="F66" s="3">
        <v>5.0000000000000001E-101</v>
      </c>
      <c r="G66" s="3">
        <v>98001.114289999998</v>
      </c>
      <c r="H66" s="3">
        <v>697910.15179999999</v>
      </c>
      <c r="I66" s="3">
        <v>158230.7629</v>
      </c>
      <c r="J66" s="3">
        <v>6.1608529089999999E-4</v>
      </c>
      <c r="K66" s="3">
        <v>5.0000000000000001E-101</v>
      </c>
      <c r="L66" s="3">
        <v>84915.202730000005</v>
      </c>
      <c r="M66" s="3">
        <v>1162791.0379999999</v>
      </c>
      <c r="N66" s="3">
        <v>412696.43400000001</v>
      </c>
      <c r="O66" s="3">
        <v>5.0000000000000001E-101</v>
      </c>
      <c r="P66" s="3">
        <v>2415.283441</v>
      </c>
      <c r="Q66" s="3">
        <v>10702.57188</v>
      </c>
      <c r="R66" s="3">
        <v>1662.0176779999999</v>
      </c>
      <c r="S66" s="3">
        <v>5.0000000000000001E-101</v>
      </c>
      <c r="T66" s="9">
        <f t="shared" ref="T66:T72" si="6">SUM(B66:S66)</f>
        <v>2629324.5773350853</v>
      </c>
    </row>
    <row r="67" spans="1:20">
      <c r="A67" t="s">
        <v>2</v>
      </c>
      <c r="B67" s="3">
        <v>0</v>
      </c>
      <c r="C67" s="3">
        <v>0</v>
      </c>
      <c r="D67" s="3">
        <v>0</v>
      </c>
      <c r="E67" s="3">
        <v>0</v>
      </c>
      <c r="F67" s="3">
        <v>0</v>
      </c>
      <c r="G67" s="3">
        <v>-1056.3945402587699</v>
      </c>
      <c r="H67" s="3">
        <v>-7523.0621535955397</v>
      </c>
      <c r="I67" s="3">
        <v>-1705.6348316469</v>
      </c>
      <c r="J67" s="3">
        <v>-6.64103813887109E-6</v>
      </c>
      <c r="K67" s="3">
        <v>0</v>
      </c>
      <c r="L67" s="3">
        <v>-915.33608791253403</v>
      </c>
      <c r="M67" s="3">
        <v>-12534.2054770017</v>
      </c>
      <c r="N67" s="3">
        <v>-4448.6255363191403</v>
      </c>
      <c r="O67" s="3">
        <v>0</v>
      </c>
      <c r="P67" s="3">
        <v>-26.0353390722412</v>
      </c>
      <c r="Q67" s="3">
        <v>-115.36744847203801</v>
      </c>
      <c r="R67" s="3">
        <v>-17.915575894848701</v>
      </c>
      <c r="S67" s="3">
        <v>0</v>
      </c>
      <c r="T67" s="9">
        <f t="shared" si="6"/>
        <v>-28342.576996814751</v>
      </c>
    </row>
    <row r="68" spans="1:20">
      <c r="A68" t="s">
        <v>12</v>
      </c>
      <c r="B68" s="3" t="s">
        <v>4</v>
      </c>
      <c r="C68" s="3">
        <v>0</v>
      </c>
      <c r="D68" s="3">
        <v>0</v>
      </c>
      <c r="E68" s="3">
        <v>0</v>
      </c>
      <c r="F68" s="3">
        <v>0</v>
      </c>
      <c r="G68" s="3">
        <v>0.171535250815403</v>
      </c>
      <c r="H68" s="3">
        <v>143.15113569150699</v>
      </c>
      <c r="I68" s="3">
        <v>121.819136562775</v>
      </c>
      <c r="J68" s="3">
        <v>0</v>
      </c>
      <c r="K68" s="3">
        <v>0</v>
      </c>
      <c r="L68" s="3">
        <v>0</v>
      </c>
      <c r="M68" s="3">
        <v>17.376818571281699</v>
      </c>
      <c r="N68" s="3">
        <v>22.339712328479902</v>
      </c>
      <c r="O68" s="3">
        <v>0</v>
      </c>
      <c r="P68" s="3">
        <v>0</v>
      </c>
      <c r="Q68" s="3">
        <v>0</v>
      </c>
      <c r="R68" s="3">
        <v>0</v>
      </c>
      <c r="S68" s="3" t="s">
        <v>4</v>
      </c>
      <c r="T68" s="9">
        <f t="shared" si="6"/>
        <v>304.85833840485901</v>
      </c>
    </row>
    <row r="69" spans="1:20">
      <c r="A69" t="s">
        <v>13</v>
      </c>
      <c r="B69" s="3" t="s">
        <v>4</v>
      </c>
      <c r="C69" s="3" t="s">
        <v>4</v>
      </c>
      <c r="D69" s="3" t="s">
        <v>4</v>
      </c>
      <c r="E69" s="3" t="s">
        <v>4</v>
      </c>
      <c r="F69" s="3" t="s">
        <v>4</v>
      </c>
      <c r="G69" s="3" t="s">
        <v>4</v>
      </c>
      <c r="H69" s="3" t="s">
        <v>4</v>
      </c>
      <c r="I69" s="3" t="s">
        <v>4</v>
      </c>
      <c r="J69" s="3" t="s">
        <v>4</v>
      </c>
      <c r="K69" s="3" t="s">
        <v>4</v>
      </c>
      <c r="L69" s="3" t="s">
        <v>4</v>
      </c>
      <c r="M69" s="3" t="s">
        <v>4</v>
      </c>
      <c r="N69" s="3" t="s">
        <v>4</v>
      </c>
      <c r="O69" s="3" t="s">
        <v>4</v>
      </c>
      <c r="P69" s="3" t="s">
        <v>4</v>
      </c>
      <c r="Q69" s="3" t="s">
        <v>4</v>
      </c>
      <c r="R69" s="3" t="s">
        <v>4</v>
      </c>
      <c r="S69" s="3" t="s">
        <v>4</v>
      </c>
      <c r="T69" s="9">
        <f t="shared" si="6"/>
        <v>0</v>
      </c>
    </row>
    <row r="70" spans="1:20">
      <c r="A70" t="s">
        <v>14</v>
      </c>
      <c r="B70" s="3" t="s">
        <v>4</v>
      </c>
      <c r="C70" s="3" t="s">
        <v>4</v>
      </c>
      <c r="D70" s="3" t="s">
        <v>4</v>
      </c>
      <c r="E70" s="3" t="s">
        <v>4</v>
      </c>
      <c r="F70" s="3" t="s">
        <v>4</v>
      </c>
      <c r="G70" s="3" t="s">
        <v>4</v>
      </c>
      <c r="H70" s="3" t="s">
        <v>4</v>
      </c>
      <c r="I70" s="3" t="s">
        <v>4</v>
      </c>
      <c r="J70" s="3" t="s">
        <v>4</v>
      </c>
      <c r="K70" s="3" t="s">
        <v>4</v>
      </c>
      <c r="L70" s="3" t="s">
        <v>4</v>
      </c>
      <c r="M70" s="3" t="s">
        <v>4</v>
      </c>
      <c r="N70" s="3" t="s">
        <v>4</v>
      </c>
      <c r="O70" s="3" t="s">
        <v>4</v>
      </c>
      <c r="P70" s="3" t="s">
        <v>4</v>
      </c>
      <c r="Q70" s="3" t="s">
        <v>4</v>
      </c>
      <c r="R70" s="3" t="s">
        <v>4</v>
      </c>
      <c r="S70" s="3" t="s">
        <v>4</v>
      </c>
      <c r="T70" s="9">
        <f t="shared" si="6"/>
        <v>0</v>
      </c>
    </row>
    <row r="71" spans="1:20">
      <c r="A71" t="s">
        <v>6</v>
      </c>
      <c r="B71" s="3">
        <v>1.76056073358939E-102</v>
      </c>
      <c r="C71" s="3">
        <v>1.76056073358939E-102</v>
      </c>
      <c r="D71" s="3">
        <v>1.76056073358939E-102</v>
      </c>
      <c r="E71" s="3">
        <v>1.76056073358939E-102</v>
      </c>
      <c r="F71" s="3">
        <v>1.76056073358939E-102</v>
      </c>
      <c r="G71" s="3">
        <v>3461.7080000532001</v>
      </c>
      <c r="H71" s="3">
        <v>98607.237081216605</v>
      </c>
      <c r="I71" s="3">
        <v>43802.014561787102</v>
      </c>
      <c r="J71" s="3">
        <v>179.49867781543099</v>
      </c>
      <c r="K71" s="3">
        <v>1.76056073358939E-102</v>
      </c>
      <c r="L71" s="3">
        <v>2999.4671576850601</v>
      </c>
      <c r="M71" s="3">
        <v>164282.14600760699</v>
      </c>
      <c r="N71" s="3">
        <v>114233.724994266</v>
      </c>
      <c r="O71" s="3">
        <v>1.76056073358939E-102</v>
      </c>
      <c r="P71" s="3">
        <v>85.315268937593203</v>
      </c>
      <c r="Q71" s="3">
        <v>1512.08159606095</v>
      </c>
      <c r="R71" s="3">
        <v>460.04071601932299</v>
      </c>
      <c r="S71" s="3">
        <v>1.76056073358939E-102</v>
      </c>
      <c r="T71" s="9">
        <f t="shared" si="6"/>
        <v>429623.23406144825</v>
      </c>
    </row>
    <row r="72" spans="1:20">
      <c r="A72" s="1" t="s">
        <v>7</v>
      </c>
      <c r="B72" s="3">
        <v>5.1760560733589398E-101</v>
      </c>
      <c r="C72" s="3">
        <v>5.1760560733589398E-101</v>
      </c>
      <c r="D72" s="3">
        <v>5.1760560733589398E-101</v>
      </c>
      <c r="E72" s="3">
        <v>5.1760560733589398E-101</v>
      </c>
      <c r="F72" s="3">
        <v>5.1760560733589398E-101</v>
      </c>
      <c r="G72" s="3">
        <v>101774.36299706501</v>
      </c>
      <c r="H72" s="3">
        <v>2899056.9801633102</v>
      </c>
      <c r="I72" s="3">
        <v>1287781.0982166999</v>
      </c>
      <c r="J72" s="3">
        <v>5277.2687913596801</v>
      </c>
      <c r="K72" s="3">
        <v>5.1760560733589398E-101</v>
      </c>
      <c r="L72" s="3">
        <v>88184.462496352498</v>
      </c>
      <c r="M72" s="3">
        <v>4829902.1065491801</v>
      </c>
      <c r="N72" s="3">
        <v>3358476.3919702698</v>
      </c>
      <c r="O72" s="3">
        <v>5.1760560733589398E-101</v>
      </c>
      <c r="P72" s="3">
        <v>2508.2725492483501</v>
      </c>
      <c r="Q72" s="3">
        <v>44455.263481588903</v>
      </c>
      <c r="R72" s="3">
        <v>13525.216692124501</v>
      </c>
      <c r="S72" s="3">
        <v>5.1760560733589398E-101</v>
      </c>
      <c r="T72" s="9">
        <f t="shared" si="6"/>
        <v>12630941.423907202</v>
      </c>
    </row>
    <row r="73" spans="1:20">
      <c r="A73" s="1"/>
      <c r="B73" s="3"/>
      <c r="C73" s="3"/>
      <c r="D73" s="3"/>
      <c r="E73" s="3"/>
      <c r="F73" s="3"/>
      <c r="G73" s="3"/>
      <c r="H73" s="3"/>
      <c r="I73" s="3"/>
      <c r="J73" s="3"/>
      <c r="K73" s="3"/>
      <c r="L73" s="3"/>
      <c r="M73" s="3"/>
      <c r="N73" s="3"/>
      <c r="O73" s="3"/>
      <c r="P73" s="3"/>
      <c r="Q73" s="3"/>
      <c r="R73" s="3"/>
      <c r="S73" s="3"/>
      <c r="T73" s="9"/>
    </row>
    <row r="74" spans="1:20">
      <c r="T74" s="1"/>
    </row>
    <row r="75" spans="1:20" ht="16" thickBot="1">
      <c r="A75" s="2" t="s">
        <v>18</v>
      </c>
      <c r="B75" s="2">
        <v>0.1</v>
      </c>
      <c r="C75" s="2">
        <v>0.2</v>
      </c>
      <c r="D75" s="2">
        <v>0.3</v>
      </c>
      <c r="E75" s="2">
        <v>0.4</v>
      </c>
      <c r="F75" s="2">
        <v>0.5</v>
      </c>
      <c r="G75" s="2">
        <v>1.1000000000000001</v>
      </c>
      <c r="H75" s="2">
        <v>1.2</v>
      </c>
      <c r="I75" s="2">
        <v>1.3</v>
      </c>
      <c r="J75" s="2">
        <v>1.4</v>
      </c>
      <c r="K75" s="2">
        <v>1.5</v>
      </c>
      <c r="L75" s="2">
        <v>2.1</v>
      </c>
      <c r="M75" s="2">
        <v>2.2000000000000002</v>
      </c>
      <c r="N75" s="2">
        <v>2.2999999999999998</v>
      </c>
      <c r="O75" s="2">
        <v>2.4</v>
      </c>
      <c r="P75" s="2">
        <v>3.1</v>
      </c>
      <c r="Q75" s="2">
        <v>3.2</v>
      </c>
      <c r="R75" s="2">
        <v>3.3</v>
      </c>
      <c r="S75" s="2">
        <v>3.4</v>
      </c>
      <c r="T75" s="1"/>
    </row>
    <row r="76" spans="1:20" ht="16" thickTop="1">
      <c r="A76" t="s">
        <v>0</v>
      </c>
      <c r="B76" s="3">
        <v>0</v>
      </c>
      <c r="C76" s="3">
        <v>0</v>
      </c>
      <c r="D76" s="3">
        <v>0</v>
      </c>
      <c r="E76" s="3">
        <v>0</v>
      </c>
      <c r="F76" s="3">
        <v>0</v>
      </c>
      <c r="G76" s="3">
        <v>1254.4735118478</v>
      </c>
      <c r="H76" s="3">
        <v>2976199.073293</v>
      </c>
      <c r="I76" s="3">
        <v>1341393.41683</v>
      </c>
      <c r="J76" s="3">
        <v>8285.9855118300002</v>
      </c>
      <c r="K76" s="3">
        <v>0</v>
      </c>
      <c r="L76" s="3">
        <v>17.22069714789</v>
      </c>
      <c r="M76" s="3">
        <v>504705.75259430002</v>
      </c>
      <c r="N76" s="3">
        <v>417283.45012350002</v>
      </c>
      <c r="O76" s="3">
        <v>0</v>
      </c>
      <c r="P76" s="3">
        <v>0</v>
      </c>
      <c r="Q76" s="3">
        <v>1.444164161707E-7</v>
      </c>
      <c r="R76" s="3">
        <v>8.9305816160700004E-8</v>
      </c>
      <c r="S76" s="3">
        <v>0</v>
      </c>
      <c r="T76" s="9">
        <f>SUM(B76:S76)</f>
        <v>5249139.372561859</v>
      </c>
    </row>
    <row r="77" spans="1:20">
      <c r="A77" t="s">
        <v>1</v>
      </c>
      <c r="B77" s="3">
        <v>5.0000000000000001E-101</v>
      </c>
      <c r="C77" s="3">
        <v>5.0000000000000001E-101</v>
      </c>
      <c r="D77" s="3">
        <v>5.0000000000000001E-101</v>
      </c>
      <c r="E77" s="3">
        <v>5.0000000000000001E-101</v>
      </c>
      <c r="F77" s="3">
        <v>5.0000000000000001E-101</v>
      </c>
      <c r="G77" s="3">
        <v>66139.980339999995</v>
      </c>
      <c r="H77" s="3">
        <v>752449.01899999997</v>
      </c>
      <c r="I77" s="3">
        <v>181646.1776</v>
      </c>
      <c r="J77" s="3">
        <v>420.92492859999999</v>
      </c>
      <c r="K77" s="3">
        <v>5.0000000000000001E-101</v>
      </c>
      <c r="L77" s="3">
        <v>907.93194129999995</v>
      </c>
      <c r="M77" s="3">
        <v>127600.7885</v>
      </c>
      <c r="N77" s="3">
        <v>56506.870179999998</v>
      </c>
      <c r="O77" s="3">
        <v>5.0000000000000001E-101</v>
      </c>
      <c r="P77" s="3">
        <v>5.0000000000000001E-101</v>
      </c>
      <c r="Q77" s="3">
        <v>3.6511667409999998E-8</v>
      </c>
      <c r="R77" s="3">
        <v>1.2093439500000001E-8</v>
      </c>
      <c r="S77" s="3">
        <v>5.0000000000000001E-101</v>
      </c>
      <c r="T77" s="9">
        <f t="shared" ref="T77:T83" si="7">SUM(B77:S77)</f>
        <v>1185671.6924899486</v>
      </c>
    </row>
    <row r="78" spans="1:20">
      <c r="A78" t="s">
        <v>2</v>
      </c>
      <c r="B78" s="3">
        <v>0</v>
      </c>
      <c r="C78" s="3">
        <v>0</v>
      </c>
      <c r="D78" s="3">
        <v>0</v>
      </c>
      <c r="E78" s="3">
        <v>0</v>
      </c>
      <c r="F78" s="3">
        <v>0</v>
      </c>
      <c r="G78" s="3">
        <v>43.192998730824002</v>
      </c>
      <c r="H78" s="3">
        <v>491.39006922331498</v>
      </c>
      <c r="I78" s="3">
        <v>118.624817748802</v>
      </c>
      <c r="J78" s="3">
        <v>0.27488683568858002</v>
      </c>
      <c r="K78" s="3">
        <v>0</v>
      </c>
      <c r="L78" s="3">
        <v>0.59292886060962902</v>
      </c>
      <c r="M78" s="3">
        <v>83.330243902315402</v>
      </c>
      <c r="N78" s="3">
        <v>36.9020546919023</v>
      </c>
      <c r="O78" s="3">
        <v>0</v>
      </c>
      <c r="P78" s="3">
        <v>0</v>
      </c>
      <c r="Q78" s="3">
        <v>2.3844101490038401E-11</v>
      </c>
      <c r="R78" s="3">
        <v>7.8976726983173601E-12</v>
      </c>
      <c r="S78" s="3">
        <v>0</v>
      </c>
      <c r="T78" s="9">
        <f t="shared" si="7"/>
        <v>774.30799999348858</v>
      </c>
    </row>
    <row r="79" spans="1:20">
      <c r="A79" t="s">
        <v>12</v>
      </c>
      <c r="B79" s="3" t="s">
        <v>4</v>
      </c>
      <c r="C79" s="3">
        <v>0</v>
      </c>
      <c r="D79" s="3">
        <v>0</v>
      </c>
      <c r="E79" s="3">
        <v>0</v>
      </c>
      <c r="F79" s="3">
        <v>0</v>
      </c>
      <c r="G79" s="3">
        <v>9.5471285905054395E-2</v>
      </c>
      <c r="H79" s="3">
        <v>79.673553618110603</v>
      </c>
      <c r="I79" s="3">
        <v>67.800813886396696</v>
      </c>
      <c r="J79" s="3">
        <v>0</v>
      </c>
      <c r="K79" s="3">
        <v>0</v>
      </c>
      <c r="L79" s="3">
        <v>0</v>
      </c>
      <c r="M79" s="3">
        <v>9.6714069327033005</v>
      </c>
      <c r="N79" s="3">
        <v>12.433602146559201</v>
      </c>
      <c r="O79" s="3">
        <v>0</v>
      </c>
      <c r="P79" s="3">
        <v>0</v>
      </c>
      <c r="Q79" s="3">
        <v>0</v>
      </c>
      <c r="R79" s="3">
        <v>0</v>
      </c>
      <c r="S79" s="3" t="s">
        <v>4</v>
      </c>
      <c r="T79" s="9">
        <f t="shared" si="7"/>
        <v>169.67484786967484</v>
      </c>
    </row>
    <row r="80" spans="1:20">
      <c r="A80" t="s">
        <v>13</v>
      </c>
      <c r="B80" s="3" t="s">
        <v>4</v>
      </c>
      <c r="C80" s="3" t="s">
        <v>4</v>
      </c>
      <c r="D80" s="3" t="s">
        <v>4</v>
      </c>
      <c r="E80" s="3" t="s">
        <v>4</v>
      </c>
      <c r="F80" s="3" t="s">
        <v>4</v>
      </c>
      <c r="G80" s="3" t="s">
        <v>4</v>
      </c>
      <c r="H80" s="3" t="s">
        <v>4</v>
      </c>
      <c r="I80" s="3" t="s">
        <v>4</v>
      </c>
      <c r="J80" s="3" t="s">
        <v>4</v>
      </c>
      <c r="K80" s="3" t="s">
        <v>4</v>
      </c>
      <c r="L80" s="3" t="s">
        <v>4</v>
      </c>
      <c r="M80" s="3" t="s">
        <v>4</v>
      </c>
      <c r="N80" s="3" t="s">
        <v>4</v>
      </c>
      <c r="O80" s="3" t="s">
        <v>4</v>
      </c>
      <c r="P80" s="3" t="s">
        <v>4</v>
      </c>
      <c r="Q80" s="3" t="s">
        <v>4</v>
      </c>
      <c r="R80" s="3" t="s">
        <v>4</v>
      </c>
      <c r="S80" s="3" t="s">
        <v>4</v>
      </c>
      <c r="T80" s="9">
        <f t="shared" si="7"/>
        <v>0</v>
      </c>
    </row>
    <row r="81" spans="1:22">
      <c r="A81" t="s">
        <v>14</v>
      </c>
      <c r="B81" s="3" t="s">
        <v>4</v>
      </c>
      <c r="C81" s="3" t="s">
        <v>4</v>
      </c>
      <c r="D81" s="3" t="s">
        <v>4</v>
      </c>
      <c r="E81" s="3" t="s">
        <v>4</v>
      </c>
      <c r="F81" s="3" t="s">
        <v>4</v>
      </c>
      <c r="G81" s="3" t="s">
        <v>4</v>
      </c>
      <c r="H81" s="3" t="s">
        <v>4</v>
      </c>
      <c r="I81" s="3" t="s">
        <v>4</v>
      </c>
      <c r="J81" s="3" t="s">
        <v>4</v>
      </c>
      <c r="K81" s="3" t="s">
        <v>4</v>
      </c>
      <c r="L81" s="3" t="s">
        <v>4</v>
      </c>
      <c r="M81" s="3" t="s">
        <v>4</v>
      </c>
      <c r="N81" s="3" t="s">
        <v>4</v>
      </c>
      <c r="O81" s="3" t="s">
        <v>4</v>
      </c>
      <c r="P81" s="3" t="s">
        <v>4</v>
      </c>
      <c r="Q81" s="3" t="s">
        <v>4</v>
      </c>
      <c r="R81" s="3" t="s">
        <v>4</v>
      </c>
      <c r="S81" s="3" t="s">
        <v>4</v>
      </c>
      <c r="T81" s="9">
        <f t="shared" si="7"/>
        <v>0</v>
      </c>
    </row>
    <row r="82" spans="1:22">
      <c r="A82" t="s">
        <v>6</v>
      </c>
      <c r="B82" s="3">
        <v>1.7562667285541299E-102</v>
      </c>
      <c r="C82" s="3">
        <v>1.7562667285541299E-102</v>
      </c>
      <c r="D82" s="3">
        <v>1.7562667285541299E-102</v>
      </c>
      <c r="E82" s="3">
        <v>1.7562667285541299E-102</v>
      </c>
      <c r="F82" s="3">
        <v>1.7562667285541299E-102</v>
      </c>
      <c r="G82" s="3">
        <v>2368.7732617739398</v>
      </c>
      <c r="H82" s="3">
        <v>130990.070540434</v>
      </c>
      <c r="I82" s="3">
        <v>53503.823582043398</v>
      </c>
      <c r="J82" s="3">
        <v>305.84279779262801</v>
      </c>
      <c r="K82" s="3">
        <v>1.7562667285541299E-102</v>
      </c>
      <c r="L82" s="3">
        <v>32.5171227794077</v>
      </c>
      <c r="M82" s="3">
        <v>22213.245521522502</v>
      </c>
      <c r="N82" s="3">
        <v>16643.776448653502</v>
      </c>
      <c r="O82" s="3">
        <v>1.7562667285541299E-102</v>
      </c>
      <c r="P82" s="3">
        <v>1.7562667285541299E-102</v>
      </c>
      <c r="Q82" s="3">
        <v>6.3559970011192497E-9</v>
      </c>
      <c r="R82" s="3">
        <v>3.5619601887366799E-9</v>
      </c>
      <c r="S82" s="3">
        <v>1.7562667285541299E-102</v>
      </c>
      <c r="T82" s="9">
        <f t="shared" si="7"/>
        <v>226058.04927500931</v>
      </c>
    </row>
    <row r="83" spans="1:22">
      <c r="A83" s="1" t="s">
        <v>7</v>
      </c>
      <c r="B83" s="3">
        <v>5.1756266728554098E-101</v>
      </c>
      <c r="C83" s="3">
        <v>5.1756266728554098E-101</v>
      </c>
      <c r="D83" s="3">
        <v>5.1756266728554098E-101</v>
      </c>
      <c r="E83" s="3">
        <v>5.1756266728554098E-101</v>
      </c>
      <c r="F83" s="3">
        <v>5.1756266728554098E-101</v>
      </c>
      <c r="G83" s="3">
        <v>69806.515583638495</v>
      </c>
      <c r="H83" s="3">
        <v>3860209.2264562799</v>
      </c>
      <c r="I83" s="3">
        <v>1576729.84364368</v>
      </c>
      <c r="J83" s="3">
        <v>9013.0281250583193</v>
      </c>
      <c r="K83" s="3">
        <v>5.1756266728554098E-101</v>
      </c>
      <c r="L83" s="3">
        <v>958.262690087907</v>
      </c>
      <c r="M83" s="3">
        <v>654612.78826665797</v>
      </c>
      <c r="N83" s="3">
        <v>490483.43240899203</v>
      </c>
      <c r="O83" s="3">
        <v>5.1756266728554098E-101</v>
      </c>
      <c r="P83" s="3">
        <v>5.1756266728554098E-101</v>
      </c>
      <c r="Q83" s="3">
        <v>1.8730792468330901E-7</v>
      </c>
      <c r="R83" s="3">
        <v>1.04969113522135E-7</v>
      </c>
      <c r="S83" s="3">
        <v>5.1756266728554098E-101</v>
      </c>
      <c r="T83" s="9">
        <f t="shared" si="7"/>
        <v>6661813.0971746864</v>
      </c>
    </row>
    <row r="84" spans="1:22">
      <c r="A84" s="1"/>
      <c r="B84" s="3"/>
      <c r="C84" s="3"/>
      <c r="D84" s="3"/>
      <c r="E84" s="3"/>
      <c r="F84" s="3"/>
      <c r="G84" s="3"/>
      <c r="H84" s="3"/>
      <c r="I84" s="3"/>
      <c r="J84" s="3"/>
      <c r="K84" s="3"/>
      <c r="L84" s="3"/>
      <c r="M84" s="3"/>
      <c r="N84" s="3"/>
      <c r="O84" s="3"/>
      <c r="P84" s="3"/>
      <c r="Q84" s="3"/>
      <c r="R84" s="3"/>
      <c r="S84" s="3"/>
      <c r="T84" s="9"/>
    </row>
    <row r="85" spans="1:22">
      <c r="A85" s="1"/>
      <c r="B85" s="3"/>
      <c r="C85" s="3"/>
      <c r="D85" s="3"/>
      <c r="E85" s="3"/>
      <c r="F85" s="3"/>
      <c r="G85" s="3"/>
      <c r="H85" s="3"/>
      <c r="I85" s="3"/>
      <c r="J85" s="3"/>
      <c r="K85" s="3"/>
      <c r="L85" s="3"/>
      <c r="M85" s="3"/>
      <c r="N85" s="3"/>
      <c r="O85" s="3"/>
      <c r="P85" s="3"/>
      <c r="Q85" s="3"/>
      <c r="R85" s="3"/>
      <c r="S85" s="3"/>
      <c r="T85" s="9"/>
    </row>
    <row r="87" spans="1:22">
      <c r="T87" s="1" t="s">
        <v>24</v>
      </c>
      <c r="U87" s="1" t="s">
        <v>32</v>
      </c>
      <c r="V87" s="1" t="s">
        <v>25</v>
      </c>
    </row>
    <row r="88" spans="1:22">
      <c r="S88" s="4" t="s">
        <v>0</v>
      </c>
      <c r="T88" s="5">
        <f>SUM(T2+T12+T22+T32+T43+T54+T65+T76)</f>
        <v>36312659.935071915</v>
      </c>
      <c r="U88" s="11">
        <v>36312664</v>
      </c>
      <c r="V88" s="5">
        <f>T88-U88</f>
        <v>-4.0649280846118927</v>
      </c>
    </row>
    <row r="89" spans="1:22">
      <c r="S89" s="1" t="s">
        <v>21</v>
      </c>
      <c r="T89" s="5">
        <f>SUM(T3+T13+T23+T33+T44+T55+T66+T77)</f>
        <v>18613477.138789289</v>
      </c>
      <c r="U89" s="11">
        <v>18598280</v>
      </c>
      <c r="V89" s="8">
        <f>T89-U89</f>
        <v>15197.1387892887</v>
      </c>
    </row>
    <row r="90" spans="1:22">
      <c r="S90" s="4" t="s">
        <v>26</v>
      </c>
      <c r="T90" s="8">
        <f>SUM(T4,T14,T24,T34,T45,T56,T67,T78)</f>
        <v>-15197.138396681974</v>
      </c>
    </row>
    <row r="91" spans="1:22">
      <c r="N91" t="s">
        <v>30</v>
      </c>
      <c r="O91" s="5">
        <f>SUM(T83,T72,T61,T50,T39,T28,T18,T8)</f>
        <v>58803623.573256671</v>
      </c>
      <c r="P91" s="5">
        <f>SUM(T88:T90,T92,T95)</f>
        <v>58803623.573256649</v>
      </c>
      <c r="S91" s="4" t="s">
        <v>22</v>
      </c>
      <c r="T91" s="6">
        <f>SUM(T88:T90)</f>
        <v>54910939.935464524</v>
      </c>
      <c r="U91" s="13">
        <f>SUM(U88:U89)</f>
        <v>54910944</v>
      </c>
      <c r="V91" s="5">
        <f>T91-U91</f>
        <v>-4.0645354762673378</v>
      </c>
    </row>
    <row r="92" spans="1:22">
      <c r="N92" t="s">
        <v>29</v>
      </c>
      <c r="O92" s="5">
        <f>O91+T96+T93</f>
        <v>59535159.604901098</v>
      </c>
      <c r="R92" s="5">
        <f>T88+T92</f>
        <v>38275761.604508467</v>
      </c>
      <c r="S92" s="1" t="s">
        <v>23</v>
      </c>
      <c r="T92" s="6">
        <f>SUM(T79:T81,T68:T70,T57:T59,T46:T48,T35:T37,T25:T26,T15:T16,T5:T6)</f>
        <v>1963101.6694365544</v>
      </c>
      <c r="U92" s="11">
        <v>1976336</v>
      </c>
      <c r="V92" s="5">
        <f>T92-U92</f>
        <v>-13234.330563445576</v>
      </c>
    </row>
    <row r="93" spans="1:22">
      <c r="S93" s="1" t="s">
        <v>20</v>
      </c>
      <c r="T93" s="3">
        <v>706709</v>
      </c>
    </row>
    <row r="94" spans="1:22">
      <c r="S94" s="1" t="s">
        <v>31</v>
      </c>
      <c r="T94" s="6">
        <f>T91+T93+T92</f>
        <v>57580750.604901075</v>
      </c>
      <c r="U94" s="7">
        <v>57593989</v>
      </c>
      <c r="V94" s="5">
        <f>T94-U94</f>
        <v>-13238.395098924637</v>
      </c>
    </row>
    <row r="95" spans="1:22">
      <c r="S95" s="4" t="s">
        <v>19</v>
      </c>
      <c r="T95" s="5">
        <f>SUM(T7,T17,T27,T38,T49,T60,T71,T82)</f>
        <v>1929581.9683555728</v>
      </c>
    </row>
    <row r="96" spans="1:22">
      <c r="S96" s="1" t="s">
        <v>27</v>
      </c>
      <c r="T96" s="11">
        <v>24827.031644426199</v>
      </c>
    </row>
    <row r="97" spans="19:22">
      <c r="S97" s="1" t="s">
        <v>28</v>
      </c>
      <c r="T97" s="3">
        <f>T95+T96</f>
        <v>1954408.9999999991</v>
      </c>
      <c r="U97" s="11">
        <v>1954409</v>
      </c>
      <c r="V97" s="5">
        <f>T97-U97</f>
        <v>0</v>
      </c>
    </row>
    <row r="98" spans="19:22">
      <c r="S98" s="1"/>
    </row>
    <row r="99" spans="19:22">
      <c r="S99" s="1" t="s">
        <v>29</v>
      </c>
      <c r="T99" s="5">
        <f>T94+T97</f>
        <v>59535159.604901075</v>
      </c>
      <c r="U99" s="12">
        <f>U94+U97</f>
        <v>59548398</v>
      </c>
      <c r="V99" s="5">
        <f>T99-U99</f>
        <v>-13238.395098924637</v>
      </c>
    </row>
    <row r="100" spans="19:22">
      <c r="V100" s="14">
        <f>V99/T99</f>
        <v>-2.2236263725132973E-4</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Run Summary for 2016</vt:lpstr>
    </vt:vector>
  </TitlesOfParts>
  <Company>University of Washington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Curry Cunningham</dc:creator>
  <cp:lastModifiedBy>Curry Cunningham</cp:lastModifiedBy>
  <dcterms:created xsi:type="dcterms:W3CDTF">2013-11-06T00:07:40Z</dcterms:created>
  <dcterms:modified xsi:type="dcterms:W3CDTF">2017-11-07T22:30:58Z</dcterms:modified>
</cp:coreProperties>
</file>