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yc2/Documents/2016/Shoen Chinook/Cook_Inlet_Chinook/JAGS/Plots/LinearRicker_04.11.19/Phase_A/"/>
    </mc:Choice>
  </mc:AlternateContent>
  <xr:revisionPtr revIDLastSave="0" documentId="13_ncr:1_{63D9D91A-AB97-8740-B17C-B636DF933406}" xr6:coauthVersionLast="36" xr6:coauthVersionMax="36" xr10:uidLastSave="{00000000-0000-0000-0000-000000000000}"/>
  <bookViews>
    <workbookView xWindow="420" yWindow="540" windowWidth="33600" windowHeight="19620" xr2:uid="{5F239CCE-E092-4F41-A279-9F548F5289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Q20" i="1"/>
  <c r="R20" i="1"/>
  <c r="S20" i="1"/>
  <c r="T20" i="1"/>
  <c r="P20" i="1"/>
  <c r="M21" i="1"/>
  <c r="M22" i="1"/>
  <c r="M23" i="1"/>
  <c r="M24" i="1"/>
  <c r="M25" i="1"/>
  <c r="M26" i="1"/>
  <c r="M27" i="1"/>
  <c r="M28" i="1"/>
  <c r="M20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Q31" i="1"/>
  <c r="R31" i="1"/>
  <c r="S31" i="1"/>
  <c r="T31" i="1"/>
  <c r="P31" i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O3" i="1"/>
  <c r="O4" i="1"/>
  <c r="P4" i="1"/>
  <c r="Q4" i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P3" i="1"/>
  <c r="Q3" i="1"/>
  <c r="R3" i="1"/>
  <c r="S3" i="1"/>
  <c r="T3" i="1"/>
  <c r="U3" i="1"/>
  <c r="V3" i="1"/>
  <c r="W3" i="1"/>
  <c r="N4" i="1"/>
  <c r="N11" i="1"/>
  <c r="M4" i="1"/>
  <c r="M5" i="1"/>
  <c r="N5" i="1" s="1"/>
  <c r="M6" i="1"/>
  <c r="N6" i="1" s="1"/>
  <c r="M7" i="1"/>
  <c r="N7" i="1" s="1"/>
  <c r="M8" i="1"/>
  <c r="N8" i="1" s="1"/>
  <c r="M9" i="1"/>
  <c r="M10" i="1"/>
  <c r="M11" i="1"/>
  <c r="M12" i="1"/>
  <c r="N12" i="1" s="1"/>
  <c r="M13" i="1"/>
  <c r="N13" i="1" s="1"/>
  <c r="M14" i="1"/>
  <c r="N14" i="1" s="1"/>
  <c r="M15" i="1"/>
  <c r="N15" i="1" s="1"/>
  <c r="M16" i="1"/>
  <c r="N16" i="1" s="1"/>
  <c r="M1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L31" i="1"/>
  <c r="M31" i="1" s="1"/>
  <c r="N3" i="1" l="1"/>
  <c r="N10" i="1"/>
  <c r="N17" i="1"/>
  <c r="N9" i="1"/>
</calcChain>
</file>

<file path=xl/sharedStrings.xml><?xml version="1.0" encoding="utf-8"?>
<sst xmlns="http://schemas.openxmlformats.org/spreadsheetml/2006/main" count="68" uniqueCount="58">
  <si>
    <t>mean</t>
  </si>
  <si>
    <t>sd</t>
  </si>
  <si>
    <t>Rhat</t>
  </si>
  <si>
    <t>n.eff</t>
  </si>
  <si>
    <t>alpha[1]</t>
  </si>
  <si>
    <t>alpha[2]</t>
  </si>
  <si>
    <t>alpha[3]</t>
  </si>
  <si>
    <t>alpha[4]</t>
  </si>
  <si>
    <t>alpha[5]</t>
  </si>
  <si>
    <t>alpha[6]</t>
  </si>
  <si>
    <t>alpha[7]</t>
  </si>
  <si>
    <t>alpha[8]</t>
  </si>
  <si>
    <t>alpha[9]</t>
  </si>
  <si>
    <t>alpha[10]</t>
  </si>
  <si>
    <t>alpha[11]</t>
  </si>
  <si>
    <t>alpha[12]</t>
  </si>
  <si>
    <t>alpha[13]</t>
  </si>
  <si>
    <t>alpha[14]</t>
  </si>
  <si>
    <t>alpha[15]</t>
  </si>
  <si>
    <t>sigma.coef[1]</t>
  </si>
  <si>
    <t>sigma.coef[2]</t>
  </si>
  <si>
    <t>sigma.coef[3]</t>
  </si>
  <si>
    <t>sigma.coef[4]</t>
  </si>
  <si>
    <t>sigma.coef[5]</t>
  </si>
  <si>
    <t>sigma.coef[6]</t>
  </si>
  <si>
    <t>sigma.coef[7]</t>
  </si>
  <si>
    <t>sigma.coef[8]</t>
  </si>
  <si>
    <t>sigma.coef[9]</t>
  </si>
  <si>
    <t>mu.coef[1]</t>
  </si>
  <si>
    <t>mu.coef[2]</t>
  </si>
  <si>
    <t>mu.coef[3]</t>
  </si>
  <si>
    <t>mu.coef[4]</t>
  </si>
  <si>
    <t>mu.coef[5]</t>
  </si>
  <si>
    <t>mu.coef[6]</t>
  </si>
  <si>
    <t>mu.coef[7]</t>
  </si>
  <si>
    <t>mu.coef[8]</t>
  </si>
  <si>
    <t>mu.coef[9]</t>
  </si>
  <si>
    <t>Cov 1</t>
  </si>
  <si>
    <t>Cov 2</t>
  </si>
  <si>
    <t>Cov 3</t>
  </si>
  <si>
    <t>Cov 4</t>
  </si>
  <si>
    <t>Cov 5</t>
  </si>
  <si>
    <t>Cov 6</t>
  </si>
  <si>
    <t>Cov 7</t>
  </si>
  <si>
    <t>Cov 8</t>
  </si>
  <si>
    <t>Cov 9</t>
  </si>
  <si>
    <t>Max Rec</t>
  </si>
  <si>
    <t>maxT_spawn</t>
  </si>
  <si>
    <t>avgT_grow</t>
  </si>
  <si>
    <t>maxP_spawn</t>
  </si>
  <si>
    <t>avgP_grow</t>
  </si>
  <si>
    <t>medianQ_grow</t>
  </si>
  <si>
    <t>RB_spawn</t>
  </si>
  <si>
    <t>RB_emerge</t>
  </si>
  <si>
    <t>breakup</t>
  </si>
  <si>
    <t>NPGO</t>
  </si>
  <si>
    <t>Mean</t>
  </si>
  <si>
    <t>% Difference in Maximum productivity (R/S)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</si>
</sst>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96BC-CFDC-114F-9A6F-61CB286B39D7}">
  <dimension ref="A1:W39"/>
  <sheetViews>
    <sheetView tabSelected="1" zoomScale="120" zoomScaleNormal="120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N21" sqref="N21"/>
    </sheetView>
  </sheetViews>
  <sheetFormatPr baseColWidth="10" defaultRowHeight="16" x14ac:dyDescent="0.2"/>
  <cols>
    <col min="1" max="1" width="13.83203125" bestFit="1" customWidth="1"/>
    <col min="2" max="2" width="12.5" bestFit="1" customWidth="1"/>
  </cols>
  <sheetData>
    <row r="1" spans="2:23" x14ac:dyDescent="0.2">
      <c r="O1">
        <v>-4.7719658406886703E-2</v>
      </c>
      <c r="P1">
        <v>-4.7295185102823097E-3</v>
      </c>
      <c r="Q1">
        <v>-0.10935855264248499</v>
      </c>
      <c r="R1">
        <v>6.4207032035916003E-2</v>
      </c>
      <c r="S1">
        <v>-7.8666710656740996E-2</v>
      </c>
      <c r="T1">
        <v>-2.39209933484743E-2</v>
      </c>
      <c r="U1">
        <v>-4.0105914624945199E-2</v>
      </c>
      <c r="V1">
        <v>-1.51190700994934E-2</v>
      </c>
      <c r="W1">
        <v>-7.7163715028519195E-2</v>
      </c>
    </row>
    <row r="2" spans="2:23" x14ac:dyDescent="0.2">
      <c r="C2" t="s">
        <v>0</v>
      </c>
      <c r="D2" t="s">
        <v>1</v>
      </c>
      <c r="E2" s="1">
        <v>2.5000000000000001E-2</v>
      </c>
      <c r="F2" s="2">
        <v>0.25</v>
      </c>
      <c r="G2" s="2">
        <v>0.5</v>
      </c>
      <c r="H2" s="2">
        <v>0.75</v>
      </c>
      <c r="I2" s="1">
        <v>0.97499999999999998</v>
      </c>
      <c r="J2" t="s">
        <v>2</v>
      </c>
      <c r="K2" t="s">
        <v>3</v>
      </c>
      <c r="L2" t="s">
        <v>46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2:23" x14ac:dyDescent="0.2">
      <c r="B3" t="s">
        <v>4</v>
      </c>
      <c r="C3">
        <v>0.23854953582223901</v>
      </c>
      <c r="D3">
        <v>0.27770681099011002</v>
      </c>
      <c r="E3">
        <v>-0.24357765504106399</v>
      </c>
      <c r="F3">
        <v>4.0818075990827499E-2</v>
      </c>
      <c r="G3">
        <v>0.216841748821889</v>
      </c>
      <c r="H3">
        <v>0.41235499501779499</v>
      </c>
      <c r="I3">
        <v>0.83878890569522302</v>
      </c>
      <c r="J3">
        <v>1.0009922666232101</v>
      </c>
      <c r="K3">
        <v>15000</v>
      </c>
      <c r="L3">
        <f>EXP(C3)</f>
        <v>1.2694065855779715</v>
      </c>
      <c r="M3">
        <f>EXP(C3+$C$31)</f>
        <v>1.2102535431060804</v>
      </c>
      <c r="N3">
        <f>(M3-L3)/L3</f>
        <v>-4.6598972420611992E-2</v>
      </c>
      <c r="O3" s="5">
        <f>(EXP($C3+O$1)-EXP($C3))/EXP($C3)</f>
        <v>-4.6598972420611992E-2</v>
      </c>
      <c r="P3" s="4">
        <f t="shared" ref="P3:W17" si="0">(EXP($C3+P$1)-EXP($C3))/EXP($C3)</f>
        <v>-4.7183519487020579E-3</v>
      </c>
      <c r="Q3" s="4">
        <f t="shared" si="0"/>
        <v>-0.10359104992761356</v>
      </c>
      <c r="R3" s="4">
        <f t="shared" si="0"/>
        <v>6.6313136890439203E-2</v>
      </c>
      <c r="S3" s="4">
        <f t="shared" si="0"/>
        <v>-7.5652051567644762E-2</v>
      </c>
      <c r="T3" s="4">
        <f t="shared" si="0"/>
        <v>-2.3637154130137419E-2</v>
      </c>
      <c r="U3" s="4">
        <f t="shared" si="0"/>
        <v>-3.931231711194242E-2</v>
      </c>
      <c r="V3" s="4">
        <f t="shared" si="0"/>
        <v>-1.5005350790570011E-2</v>
      </c>
      <c r="W3" s="4">
        <f t="shared" si="0"/>
        <v>-7.4261716069837919E-2</v>
      </c>
    </row>
    <row r="4" spans="2:23" x14ac:dyDescent="0.2">
      <c r="B4" t="s">
        <v>5</v>
      </c>
      <c r="C4">
        <v>-0.11508320327100401</v>
      </c>
      <c r="D4">
        <v>0.28177127600472801</v>
      </c>
      <c r="E4">
        <v>-0.56080913906007601</v>
      </c>
      <c r="F4">
        <v>-0.28682005333375898</v>
      </c>
      <c r="G4">
        <v>-0.147130271328205</v>
      </c>
      <c r="H4">
        <v>8.00172254308942E-3</v>
      </c>
      <c r="I4">
        <v>0.57727991112757504</v>
      </c>
      <c r="J4">
        <v>1.00184438543013</v>
      </c>
      <c r="K4">
        <v>15000</v>
      </c>
      <c r="L4">
        <f t="shared" ref="L4:L17" si="1">EXP(C4)</f>
        <v>0.89129198241327834</v>
      </c>
      <c r="M4">
        <f>EXP(C4+$C$31)</f>
        <v>0.84975869190608933</v>
      </c>
      <c r="N4">
        <f t="shared" ref="N4:N17" si="2">(M4-L4)/L4</f>
        <v>-4.6598972420612068E-2</v>
      </c>
      <c r="O4" s="5">
        <f t="shared" ref="O4:O17" si="3">(EXP($C4+O$1)-EXP($C4))/EXP($C4)</f>
        <v>-4.6598972420612068E-2</v>
      </c>
      <c r="P4" s="4">
        <f t="shared" si="0"/>
        <v>-4.7183519487020752E-3</v>
      </c>
      <c r="Q4" s="4">
        <f t="shared" si="0"/>
        <v>-0.1035910499276138</v>
      </c>
      <c r="R4" s="4">
        <f t="shared" si="0"/>
        <v>6.6313136890439023E-2</v>
      </c>
      <c r="S4" s="4">
        <f t="shared" si="0"/>
        <v>-7.5652051567644985E-2</v>
      </c>
      <c r="T4" s="4">
        <f t="shared" si="0"/>
        <v>-2.3637154130137561E-2</v>
      </c>
      <c r="U4" s="4">
        <f t="shared" si="0"/>
        <v>-3.9312317111942517E-2</v>
      </c>
      <c r="V4" s="4">
        <f t="shared" si="0"/>
        <v>-1.5005350790570086E-2</v>
      </c>
      <c r="W4" s="4">
        <f t="shared" si="0"/>
        <v>-7.4261716069838016E-2</v>
      </c>
    </row>
    <row r="5" spans="2:23" x14ac:dyDescent="0.2">
      <c r="B5" t="s">
        <v>6</v>
      </c>
      <c r="C5">
        <v>1.42779819708058</v>
      </c>
      <c r="D5">
        <v>0.28766181719890399</v>
      </c>
      <c r="E5">
        <v>0.86523437717612095</v>
      </c>
      <c r="F5">
        <v>1.24054806256202</v>
      </c>
      <c r="G5">
        <v>1.4270088421701099</v>
      </c>
      <c r="H5">
        <v>1.6071101136552699</v>
      </c>
      <c r="I5">
        <v>2.0179384588949998</v>
      </c>
      <c r="J5">
        <v>1.0009430253215099</v>
      </c>
      <c r="K5">
        <v>15000</v>
      </c>
      <c r="L5">
        <f t="shared" si="1"/>
        <v>4.1695086414464599</v>
      </c>
      <c r="M5">
        <f>EXP(C5+$C$31)</f>
        <v>3.9752138232561931</v>
      </c>
      <c r="N5">
        <f t="shared" si="2"/>
        <v>-4.6598972420611964E-2</v>
      </c>
      <c r="O5" s="5">
        <f t="shared" si="3"/>
        <v>-4.6598972420611964E-2</v>
      </c>
      <c r="P5" s="4">
        <f t="shared" si="0"/>
        <v>-4.7183519487020691E-3</v>
      </c>
      <c r="Q5" s="4">
        <f t="shared" si="0"/>
        <v>-0.10359104992761368</v>
      </c>
      <c r="R5" s="4">
        <f t="shared" si="0"/>
        <v>6.6313136890439078E-2</v>
      </c>
      <c r="S5" s="4">
        <f t="shared" si="0"/>
        <v>-7.5652051567644749E-2</v>
      </c>
      <c r="T5" s="4">
        <f t="shared" si="0"/>
        <v>-2.3637154130137512E-2</v>
      </c>
      <c r="U5" s="4">
        <f t="shared" si="0"/>
        <v>-3.9312317111942351E-2</v>
      </c>
      <c r="V5" s="4">
        <f t="shared" si="0"/>
        <v>-1.5005350790570022E-2</v>
      </c>
      <c r="W5" s="4">
        <f t="shared" si="0"/>
        <v>-7.4261716069837891E-2</v>
      </c>
    </row>
    <row r="6" spans="2:23" x14ac:dyDescent="0.2">
      <c r="B6" t="s">
        <v>7</v>
      </c>
      <c r="C6">
        <v>0.87461520219695499</v>
      </c>
      <c r="D6">
        <v>0.208173105709103</v>
      </c>
      <c r="E6">
        <v>0.46503128876088301</v>
      </c>
      <c r="F6">
        <v>0.73632763767946996</v>
      </c>
      <c r="G6">
        <v>0.87432540354680699</v>
      </c>
      <c r="H6">
        <v>1.0114211134236899</v>
      </c>
      <c r="I6">
        <v>1.2846185526689999</v>
      </c>
      <c r="J6">
        <v>1.0010933225276699</v>
      </c>
      <c r="K6">
        <v>10000</v>
      </c>
      <c r="L6">
        <f t="shared" si="1"/>
        <v>2.3979523896013744</v>
      </c>
      <c r="M6">
        <f>EXP(C6+$C$31)</f>
        <v>2.2862102723323989</v>
      </c>
      <c r="N6">
        <f t="shared" si="2"/>
        <v>-4.6598972420612145E-2</v>
      </c>
      <c r="O6" s="5">
        <f t="shared" si="3"/>
        <v>-4.6598972420612145E-2</v>
      </c>
      <c r="P6" s="4">
        <f t="shared" si="0"/>
        <v>-4.718351948702142E-3</v>
      </c>
      <c r="Q6" s="4">
        <f t="shared" si="0"/>
        <v>-0.10359104992761374</v>
      </c>
      <c r="R6" s="4">
        <f t="shared" si="0"/>
        <v>6.6313136890439134E-2</v>
      </c>
      <c r="S6" s="4">
        <f t="shared" si="0"/>
        <v>-7.5652051567644832E-2</v>
      </c>
      <c r="T6" s="4">
        <f t="shared" si="0"/>
        <v>-2.3637154130137478E-2</v>
      </c>
      <c r="U6" s="4">
        <f t="shared" si="0"/>
        <v>-3.9312317111942531E-2</v>
      </c>
      <c r="V6" s="4">
        <f t="shared" si="0"/>
        <v>-1.500535079057002E-2</v>
      </c>
      <c r="W6" s="4">
        <f t="shared" si="0"/>
        <v>-7.4261716069837905E-2</v>
      </c>
    </row>
    <row r="7" spans="2:23" x14ac:dyDescent="0.2">
      <c r="B7" t="s">
        <v>8</v>
      </c>
      <c r="C7">
        <v>0.58830567751754903</v>
      </c>
      <c r="D7">
        <v>0.20454679692321201</v>
      </c>
      <c r="E7">
        <v>0.16241010169690101</v>
      </c>
      <c r="F7">
        <v>0.46489489682278601</v>
      </c>
      <c r="G7">
        <v>0.59284376971617503</v>
      </c>
      <c r="H7">
        <v>0.71229907750877197</v>
      </c>
      <c r="I7">
        <v>0.98759678601854495</v>
      </c>
      <c r="J7">
        <v>1.00104935962672</v>
      </c>
      <c r="K7">
        <v>13000</v>
      </c>
      <c r="L7">
        <f t="shared" si="1"/>
        <v>1.8009344651864074</v>
      </c>
      <c r="M7">
        <f>EXP(C7+$C$31)</f>
        <v>1.7170127697118562</v>
      </c>
      <c r="N7">
        <f t="shared" si="2"/>
        <v>-4.6598972420612096E-2</v>
      </c>
      <c r="O7" s="5">
        <f t="shared" si="3"/>
        <v>-4.6598972420612096E-2</v>
      </c>
      <c r="P7" s="4">
        <f t="shared" si="0"/>
        <v>-4.7183519487020015E-3</v>
      </c>
      <c r="Q7" s="4">
        <f t="shared" si="0"/>
        <v>-0.10359104992761366</v>
      </c>
      <c r="R7" s="4">
        <f t="shared" si="0"/>
        <v>6.6313136890439245E-2</v>
      </c>
      <c r="S7" s="4">
        <f t="shared" si="0"/>
        <v>-7.565205156764486E-2</v>
      </c>
      <c r="T7" s="4">
        <f t="shared" si="0"/>
        <v>-2.3637154130137419E-2</v>
      </c>
      <c r="U7" s="4">
        <f t="shared" si="0"/>
        <v>-3.9312317111942385E-2</v>
      </c>
      <c r="V7" s="4">
        <f t="shared" si="0"/>
        <v>-1.5005350790569983E-2</v>
      </c>
      <c r="W7" s="4">
        <f t="shared" si="0"/>
        <v>-7.4261716069837891E-2</v>
      </c>
    </row>
    <row r="8" spans="2:23" x14ac:dyDescent="0.2">
      <c r="B8" t="s">
        <v>9</v>
      </c>
      <c r="C8">
        <v>1.1435297717535</v>
      </c>
      <c r="D8">
        <v>0.48690099280254501</v>
      </c>
      <c r="E8">
        <v>0.28701962214239901</v>
      </c>
      <c r="F8">
        <v>0.86883800258180899</v>
      </c>
      <c r="G8">
        <v>1.0786571618315</v>
      </c>
      <c r="H8">
        <v>1.3430436959707499</v>
      </c>
      <c r="I8">
        <v>2.4262939452391201</v>
      </c>
      <c r="J8">
        <v>1.00095976016501</v>
      </c>
      <c r="K8">
        <v>15000</v>
      </c>
      <c r="L8">
        <f t="shared" si="1"/>
        <v>3.1378246454347409</v>
      </c>
      <c r="M8">
        <f>EXP(C8+$C$31)</f>
        <v>2.9916052413214107</v>
      </c>
      <c r="N8">
        <f t="shared" si="2"/>
        <v>-4.6598972420612034E-2</v>
      </c>
      <c r="O8" s="5">
        <f t="shared" si="3"/>
        <v>-4.6598972420612034E-2</v>
      </c>
      <c r="P8" s="4">
        <f t="shared" si="0"/>
        <v>-4.7183519487019902E-3</v>
      </c>
      <c r="Q8" s="4">
        <f t="shared" si="0"/>
        <v>-0.1035910499276137</v>
      </c>
      <c r="R8" s="4">
        <f t="shared" si="0"/>
        <v>6.6313136890439078E-2</v>
      </c>
      <c r="S8" s="4">
        <f t="shared" si="0"/>
        <v>-7.565205156764486E-2</v>
      </c>
      <c r="T8" s="4">
        <f t="shared" si="0"/>
        <v>-2.3637154130137453E-2</v>
      </c>
      <c r="U8" s="4">
        <f t="shared" si="0"/>
        <v>-3.9312317111942538E-2</v>
      </c>
      <c r="V8" s="4">
        <f t="shared" si="0"/>
        <v>-1.5005350790570103E-2</v>
      </c>
      <c r="W8" s="4">
        <f t="shared" si="0"/>
        <v>-7.4261716069837891E-2</v>
      </c>
    </row>
    <row r="9" spans="2:23" x14ac:dyDescent="0.2">
      <c r="B9" t="s">
        <v>10</v>
      </c>
      <c r="C9">
        <v>1.6741512951167601</v>
      </c>
      <c r="D9">
        <v>0.18676501316734101</v>
      </c>
      <c r="E9">
        <v>1.3021249266662001</v>
      </c>
      <c r="F9">
        <v>1.55209675847616</v>
      </c>
      <c r="G9">
        <v>1.6727964958372701</v>
      </c>
      <c r="H9">
        <v>1.79407423048934</v>
      </c>
      <c r="I9">
        <v>2.04421389287945</v>
      </c>
      <c r="J9">
        <v>1.00100329836872</v>
      </c>
      <c r="K9">
        <v>15000</v>
      </c>
      <c r="L9">
        <f t="shared" si="1"/>
        <v>5.3342660097827181</v>
      </c>
      <c r="M9">
        <f>EXP(C9+$C$31)</f>
        <v>5.0856946951086455</v>
      </c>
      <c r="N9">
        <f t="shared" si="2"/>
        <v>-4.6598972420611957E-2</v>
      </c>
      <c r="O9" s="5">
        <f t="shared" si="3"/>
        <v>-4.6598972420611957E-2</v>
      </c>
      <c r="P9" s="4">
        <f t="shared" si="0"/>
        <v>-4.7183519487019347E-3</v>
      </c>
      <c r="Q9" s="4">
        <f t="shared" si="0"/>
        <v>-0.10359104992761359</v>
      </c>
      <c r="R9" s="4">
        <f t="shared" si="0"/>
        <v>6.6313136890439217E-2</v>
      </c>
      <c r="S9" s="4">
        <f t="shared" si="0"/>
        <v>-7.5652051567644846E-2</v>
      </c>
      <c r="T9" s="4">
        <f t="shared" si="0"/>
        <v>-2.363715413013745E-2</v>
      </c>
      <c r="U9" s="4">
        <f t="shared" si="0"/>
        <v>-3.9312317111942531E-2</v>
      </c>
      <c r="V9" s="4">
        <f t="shared" si="0"/>
        <v>-1.5005350790569957E-2</v>
      </c>
      <c r="W9" s="4">
        <f t="shared" si="0"/>
        <v>-7.426171606983796E-2</v>
      </c>
    </row>
    <row r="10" spans="2:23" x14ac:dyDescent="0.2">
      <c r="B10" t="s">
        <v>11</v>
      </c>
      <c r="C10">
        <v>1.4332257798547201</v>
      </c>
      <c r="D10">
        <v>0.27488439187965402</v>
      </c>
      <c r="E10">
        <v>0.89714010529988897</v>
      </c>
      <c r="F10">
        <v>1.24998844908441</v>
      </c>
      <c r="G10">
        <v>1.4322629443920001</v>
      </c>
      <c r="H10">
        <v>1.6126609028255401</v>
      </c>
      <c r="I10">
        <v>1.97841195075974</v>
      </c>
      <c r="J10">
        <v>1.0009814840275</v>
      </c>
      <c r="K10">
        <v>15000</v>
      </c>
      <c r="L10">
        <f t="shared" si="1"/>
        <v>4.192200520044107</v>
      </c>
      <c r="M10">
        <f>EXP(C10+$C$31)</f>
        <v>3.9968482836288968</v>
      </c>
      <c r="N10">
        <f t="shared" si="2"/>
        <v>-4.6598972420611916E-2</v>
      </c>
      <c r="O10" s="5">
        <f t="shared" si="3"/>
        <v>-4.6598972420611916E-2</v>
      </c>
      <c r="P10" s="4">
        <f t="shared" si="0"/>
        <v>-4.7183519487019685E-3</v>
      </c>
      <c r="Q10" s="4">
        <f t="shared" si="0"/>
        <v>-0.10359104992761362</v>
      </c>
      <c r="R10" s="4">
        <f t="shared" si="0"/>
        <v>6.6313136890439175E-2</v>
      </c>
      <c r="S10" s="4">
        <f t="shared" si="0"/>
        <v>-7.5652051567644818E-2</v>
      </c>
      <c r="T10" s="4">
        <f t="shared" si="0"/>
        <v>-2.3637154130137495E-2</v>
      </c>
      <c r="U10" s="4">
        <f t="shared" si="0"/>
        <v>-3.9312317111942545E-2</v>
      </c>
      <c r="V10" s="4">
        <f t="shared" si="0"/>
        <v>-1.5005350790569996E-2</v>
      </c>
      <c r="W10" s="4">
        <f t="shared" si="0"/>
        <v>-7.4261716069837919E-2</v>
      </c>
    </row>
    <row r="11" spans="2:23" x14ac:dyDescent="0.2">
      <c r="B11" t="s">
        <v>12</v>
      </c>
      <c r="C11">
        <v>0.87498132071184498</v>
      </c>
      <c r="D11">
        <v>0.27232729022801699</v>
      </c>
      <c r="E11">
        <v>0.35648961813213198</v>
      </c>
      <c r="F11">
        <v>0.694030172015629</v>
      </c>
      <c r="G11">
        <v>0.86809937358553502</v>
      </c>
      <c r="H11">
        <v>1.04762359911592</v>
      </c>
      <c r="I11">
        <v>1.4446330373696701</v>
      </c>
      <c r="J11">
        <v>1.0009134868312799</v>
      </c>
      <c r="K11">
        <v>15000</v>
      </c>
      <c r="L11">
        <f t="shared" si="1"/>
        <v>2.3988304851027342</v>
      </c>
      <c r="M11">
        <f>EXP(C11+$C$31)</f>
        <v>2.2870474494857085</v>
      </c>
      <c r="N11">
        <f t="shared" si="2"/>
        <v>-4.6598972420612048E-2</v>
      </c>
      <c r="O11" s="5">
        <f t="shared" si="3"/>
        <v>-4.6598972420612048E-2</v>
      </c>
      <c r="P11" s="4">
        <f t="shared" si="0"/>
        <v>-4.7183519487022244E-3</v>
      </c>
      <c r="Q11" s="4">
        <f t="shared" si="0"/>
        <v>-0.10359104992761375</v>
      </c>
      <c r="R11" s="4">
        <f t="shared" si="0"/>
        <v>6.6313136890439092E-2</v>
      </c>
      <c r="S11" s="4">
        <f t="shared" si="0"/>
        <v>-7.5652051567644985E-2</v>
      </c>
      <c r="T11" s="4">
        <f t="shared" si="0"/>
        <v>-2.3637154130137575E-2</v>
      </c>
      <c r="U11" s="4">
        <f t="shared" si="0"/>
        <v>-3.9312317111942469E-2</v>
      </c>
      <c r="V11" s="4">
        <f t="shared" si="0"/>
        <v>-1.5005350790570136E-2</v>
      </c>
      <c r="W11" s="4">
        <f t="shared" si="0"/>
        <v>-7.4261716069837932E-2</v>
      </c>
    </row>
    <row r="12" spans="2:23" x14ac:dyDescent="0.2">
      <c r="B12" t="s">
        <v>13</v>
      </c>
      <c r="C12">
        <v>1.5645403375172</v>
      </c>
      <c r="D12">
        <v>0.25253271752089201</v>
      </c>
      <c r="E12">
        <v>1.07121222000593</v>
      </c>
      <c r="F12">
        <v>1.4007424928235199</v>
      </c>
      <c r="G12">
        <v>1.56120844121118</v>
      </c>
      <c r="H12">
        <v>1.72363595568865</v>
      </c>
      <c r="I12">
        <v>2.0804186313428601</v>
      </c>
      <c r="J12">
        <v>1.00100041080963</v>
      </c>
      <c r="K12">
        <v>15000</v>
      </c>
      <c r="L12">
        <f t="shared" si="1"/>
        <v>4.7804770248471335</v>
      </c>
      <c r="M12">
        <f>EXP(C12+$C$31)</f>
        <v>4.5577117078089131</v>
      </c>
      <c r="N12">
        <f t="shared" si="2"/>
        <v>-4.6598972420611909E-2</v>
      </c>
      <c r="O12" s="5">
        <f t="shared" si="3"/>
        <v>-4.6598972420611909E-2</v>
      </c>
      <c r="P12" s="4">
        <f t="shared" si="0"/>
        <v>-4.7183519487018618E-3</v>
      </c>
      <c r="Q12" s="4">
        <f t="shared" si="0"/>
        <v>-0.10359104992761364</v>
      </c>
      <c r="R12" s="4">
        <f t="shared" si="0"/>
        <v>6.631313689043912E-2</v>
      </c>
      <c r="S12" s="4">
        <f t="shared" si="0"/>
        <v>-7.5652051567644804E-2</v>
      </c>
      <c r="T12" s="4">
        <f t="shared" si="0"/>
        <v>-2.3637154130137492E-2</v>
      </c>
      <c r="U12" s="4">
        <f t="shared" si="0"/>
        <v>-3.9312317111942462E-2</v>
      </c>
      <c r="V12" s="4">
        <f t="shared" si="0"/>
        <v>-1.5005350790569916E-2</v>
      </c>
      <c r="W12" s="4">
        <f t="shared" si="0"/>
        <v>-7.4261716069837808E-2</v>
      </c>
    </row>
    <row r="13" spans="2:23" x14ac:dyDescent="0.2">
      <c r="B13" t="s">
        <v>14</v>
      </c>
      <c r="C13">
        <v>1.4286943005838799</v>
      </c>
      <c r="D13">
        <v>0.30584889526877002</v>
      </c>
      <c r="E13">
        <v>0.83534700743952395</v>
      </c>
      <c r="F13">
        <v>1.2242114894299301</v>
      </c>
      <c r="G13">
        <v>1.4264898061708799</v>
      </c>
      <c r="H13">
        <v>1.6306510406555399</v>
      </c>
      <c r="I13">
        <v>2.0400420256368399</v>
      </c>
      <c r="J13">
        <v>1.00110940030034</v>
      </c>
      <c r="K13">
        <v>9500</v>
      </c>
      <c r="L13">
        <f t="shared" si="1"/>
        <v>4.1732466273080782</v>
      </c>
      <c r="M13">
        <f>EXP(C13+$C$31)</f>
        <v>3.9787776228177374</v>
      </c>
      <c r="N13">
        <f t="shared" si="2"/>
        <v>-4.6598972420611902E-2</v>
      </c>
      <c r="O13" s="5">
        <f t="shared" si="3"/>
        <v>-4.6598972420611902E-2</v>
      </c>
      <c r="P13" s="4">
        <f t="shared" si="0"/>
        <v>-4.7183519487020171E-3</v>
      </c>
      <c r="Q13" s="4">
        <f t="shared" si="0"/>
        <v>-0.10359104992761357</v>
      </c>
      <c r="R13" s="4">
        <f t="shared" si="0"/>
        <v>6.6313136890439134E-2</v>
      </c>
      <c r="S13" s="4">
        <f t="shared" si="0"/>
        <v>-7.5652051567644721E-2</v>
      </c>
      <c r="T13" s="4">
        <f t="shared" si="0"/>
        <v>-2.3637154130137308E-2</v>
      </c>
      <c r="U13" s="4">
        <f t="shared" si="0"/>
        <v>-3.9312317111942462E-2</v>
      </c>
      <c r="V13" s="4">
        <f t="shared" si="0"/>
        <v>-1.500535079056986E-2</v>
      </c>
      <c r="W13" s="4">
        <f t="shared" si="0"/>
        <v>-7.4261716069837794E-2</v>
      </c>
    </row>
    <row r="14" spans="2:23" x14ac:dyDescent="0.2">
      <c r="B14" t="s">
        <v>15</v>
      </c>
      <c r="C14">
        <v>1.2269238622549701</v>
      </c>
      <c r="D14">
        <v>0.43260579306212699</v>
      </c>
      <c r="E14">
        <v>0.40421095168231602</v>
      </c>
      <c r="F14">
        <v>0.93178201792961501</v>
      </c>
      <c r="G14">
        <v>1.21662824555876</v>
      </c>
      <c r="H14">
        <v>1.5024026243330499</v>
      </c>
      <c r="I14">
        <v>2.1268455765635301</v>
      </c>
      <c r="J14">
        <v>1.00105825159916</v>
      </c>
      <c r="K14">
        <v>13000</v>
      </c>
      <c r="L14">
        <f t="shared" si="1"/>
        <v>3.4107215332971017</v>
      </c>
      <c r="M14">
        <f>EXP(C14+$C$31)</f>
        <v>3.2517854146326028</v>
      </c>
      <c r="N14">
        <f t="shared" si="2"/>
        <v>-4.6598972420611923E-2</v>
      </c>
      <c r="O14" s="5">
        <f t="shared" si="3"/>
        <v>-4.6598972420611923E-2</v>
      </c>
      <c r="P14" s="4">
        <f t="shared" si="0"/>
        <v>-4.7183519487019035E-3</v>
      </c>
      <c r="Q14" s="4">
        <f t="shared" si="0"/>
        <v>-0.10359104992761368</v>
      </c>
      <c r="R14" s="4">
        <f t="shared" si="0"/>
        <v>6.6313136890439134E-2</v>
      </c>
      <c r="S14" s="4">
        <f t="shared" si="0"/>
        <v>-7.5652051567644832E-2</v>
      </c>
      <c r="T14" s="4">
        <f t="shared" si="0"/>
        <v>-2.363715413013746E-2</v>
      </c>
      <c r="U14" s="4">
        <f t="shared" si="0"/>
        <v>-3.9312317111942399E-2</v>
      </c>
      <c r="V14" s="4">
        <f t="shared" si="0"/>
        <v>-1.5005350790570046E-2</v>
      </c>
      <c r="W14" s="4">
        <f t="shared" si="0"/>
        <v>-7.4261716069837835E-2</v>
      </c>
    </row>
    <row r="15" spans="2:23" x14ac:dyDescent="0.2">
      <c r="B15" t="s">
        <v>16</v>
      </c>
      <c r="C15">
        <v>0.39844676306603999</v>
      </c>
      <c r="D15">
        <v>0.394220046734444</v>
      </c>
      <c r="E15">
        <v>-0.22752437548186899</v>
      </c>
      <c r="F15">
        <v>0.122727403632788</v>
      </c>
      <c r="G15">
        <v>0.36111788434658998</v>
      </c>
      <c r="H15">
        <v>0.61810535519410503</v>
      </c>
      <c r="I15">
        <v>1.3069645493533399</v>
      </c>
      <c r="J15">
        <v>1.00098726100349</v>
      </c>
      <c r="K15">
        <v>15000</v>
      </c>
      <c r="L15">
        <f t="shared" si="1"/>
        <v>1.4895093390376417</v>
      </c>
      <c r="M15">
        <f>EXP(C15+$C$31)</f>
        <v>1.4200997344275825</v>
      </c>
      <c r="N15">
        <f t="shared" si="2"/>
        <v>-4.6598972420612075E-2</v>
      </c>
      <c r="O15" s="5">
        <f t="shared" si="3"/>
        <v>-4.6598972420612075E-2</v>
      </c>
      <c r="P15" s="4">
        <f t="shared" si="0"/>
        <v>-4.7183519487021246E-3</v>
      </c>
      <c r="Q15" s="4">
        <f t="shared" si="0"/>
        <v>-0.10359104992761378</v>
      </c>
      <c r="R15" s="4">
        <f t="shared" si="0"/>
        <v>6.6313136890439023E-2</v>
      </c>
      <c r="S15" s="4">
        <f t="shared" si="0"/>
        <v>-7.565205156764504E-2</v>
      </c>
      <c r="T15" s="4">
        <f t="shared" si="0"/>
        <v>-2.3637154130137582E-2</v>
      </c>
      <c r="U15" s="4">
        <f t="shared" si="0"/>
        <v>-3.93123171119426E-2</v>
      </c>
      <c r="V15" s="4">
        <f t="shared" si="0"/>
        <v>-1.500535079057003E-2</v>
      </c>
      <c r="W15" s="4">
        <f t="shared" si="0"/>
        <v>-7.426171606983803E-2</v>
      </c>
    </row>
    <row r="16" spans="2:23" x14ac:dyDescent="0.2">
      <c r="B16" t="s">
        <v>17</v>
      </c>
      <c r="C16">
        <v>0.52465325337463498</v>
      </c>
      <c r="D16">
        <v>0.267415078237974</v>
      </c>
      <c r="E16">
        <v>1.78990000464587E-2</v>
      </c>
      <c r="F16">
        <v>0.34382152109921499</v>
      </c>
      <c r="G16">
        <v>0.51886286846493801</v>
      </c>
      <c r="H16">
        <v>0.697793728961282</v>
      </c>
      <c r="I16">
        <v>1.07091506466404</v>
      </c>
      <c r="J16">
        <v>1.0010057965464001</v>
      </c>
      <c r="K16">
        <v>15000</v>
      </c>
      <c r="L16">
        <f t="shared" si="1"/>
        <v>1.6898727890910097</v>
      </c>
      <c r="M16">
        <f>EXP(C16+$C$31)</f>
        <v>1.6111264535978149</v>
      </c>
      <c r="N16">
        <f t="shared" si="2"/>
        <v>-4.6598972420612075E-2</v>
      </c>
      <c r="O16" s="5">
        <f t="shared" si="3"/>
        <v>-4.6598972420612075E-2</v>
      </c>
      <c r="P16" s="4">
        <f t="shared" si="0"/>
        <v>-4.7183519487021862E-3</v>
      </c>
      <c r="Q16" s="4">
        <f t="shared" si="0"/>
        <v>-0.10359104992761382</v>
      </c>
      <c r="R16" s="4">
        <f t="shared" si="0"/>
        <v>6.6313136890439078E-2</v>
      </c>
      <c r="S16" s="4">
        <f t="shared" si="0"/>
        <v>-7.5652051567644971E-2</v>
      </c>
      <c r="T16" s="4">
        <f t="shared" si="0"/>
        <v>-2.3637154130137564E-2</v>
      </c>
      <c r="U16" s="4">
        <f t="shared" si="0"/>
        <v>-3.9312317111942462E-2</v>
      </c>
      <c r="V16" s="4">
        <f t="shared" si="0"/>
        <v>-1.500535079057002E-2</v>
      </c>
      <c r="W16" s="4">
        <f t="shared" si="0"/>
        <v>-7.4261716069838016E-2</v>
      </c>
    </row>
    <row r="17" spans="1:23" x14ac:dyDescent="0.2">
      <c r="B17" t="s">
        <v>18</v>
      </c>
      <c r="C17">
        <v>0.83752480053573597</v>
      </c>
      <c r="D17">
        <v>0.22822326593162301</v>
      </c>
      <c r="E17">
        <v>0.39507218049610199</v>
      </c>
      <c r="F17">
        <v>0.68517159745224698</v>
      </c>
      <c r="G17">
        <v>0.83484340254666001</v>
      </c>
      <c r="H17">
        <v>0.98539851747746199</v>
      </c>
      <c r="I17">
        <v>1.30124343350341</v>
      </c>
      <c r="J17">
        <v>1.00099215156966</v>
      </c>
      <c r="K17">
        <v>15000</v>
      </c>
      <c r="L17">
        <f t="shared" si="1"/>
        <v>2.3106405963715941</v>
      </c>
      <c r="M17">
        <f>EXP(C17+$C$31)</f>
        <v>2.2029671189473277</v>
      </c>
      <c r="N17">
        <f t="shared" si="2"/>
        <v>-4.6598972420612041E-2</v>
      </c>
      <c r="O17" s="5">
        <f t="shared" si="3"/>
        <v>-4.6598972420612041E-2</v>
      </c>
      <c r="P17" s="4">
        <f t="shared" si="0"/>
        <v>-4.7183519487020015E-3</v>
      </c>
      <c r="Q17" s="4">
        <f t="shared" si="0"/>
        <v>-0.10359104992761364</v>
      </c>
      <c r="R17" s="4">
        <f t="shared" si="0"/>
        <v>6.63131368904393E-2</v>
      </c>
      <c r="S17" s="4">
        <f t="shared" si="0"/>
        <v>-7.5652051567644943E-2</v>
      </c>
      <c r="T17" s="4">
        <f t="shared" si="0"/>
        <v>-2.3637154130137492E-2</v>
      </c>
      <c r="U17" s="4">
        <f t="shared" si="0"/>
        <v>-3.9312317111942476E-2</v>
      </c>
      <c r="V17" s="4">
        <f t="shared" si="0"/>
        <v>-1.5005350790569949E-2</v>
      </c>
      <c r="W17" s="4">
        <f t="shared" si="0"/>
        <v>-7.4261716069837849E-2</v>
      </c>
    </row>
    <row r="18" spans="1:23" x14ac:dyDescent="0.2">
      <c r="O18" s="5"/>
      <c r="P18" s="4"/>
      <c r="Q18" s="4"/>
      <c r="R18" s="4"/>
      <c r="S18" s="4"/>
      <c r="T18" s="4"/>
      <c r="U18" s="4"/>
      <c r="V18" s="4"/>
      <c r="W18" s="4"/>
    </row>
    <row r="19" spans="1:23" x14ac:dyDescent="0.2">
      <c r="M19" t="s">
        <v>56</v>
      </c>
      <c r="P19" s="1">
        <v>2.5000000000000001E-2</v>
      </c>
      <c r="Q19" s="2">
        <v>0.25</v>
      </c>
      <c r="R19" s="2">
        <v>0.5</v>
      </c>
      <c r="S19" s="2">
        <v>0.75</v>
      </c>
      <c r="T19" s="1">
        <v>0.97499999999999998</v>
      </c>
      <c r="U19" s="4"/>
      <c r="V19" s="4"/>
      <c r="W19" s="4"/>
    </row>
    <row r="20" spans="1:23" x14ac:dyDescent="0.2">
      <c r="A20" t="s">
        <v>47</v>
      </c>
      <c r="B20" t="s">
        <v>19</v>
      </c>
      <c r="C20">
        <v>7.3544358973904905E-2</v>
      </c>
      <c r="D20">
        <v>4.6850881538978997E-2</v>
      </c>
      <c r="E20">
        <v>5.3647566289716699E-3</v>
      </c>
      <c r="F20">
        <v>3.7935018020243703E-2</v>
      </c>
      <c r="G20">
        <v>6.7676319533130899E-2</v>
      </c>
      <c r="H20">
        <v>0.10178532603585599</v>
      </c>
      <c r="I20">
        <v>0.18175635152123101</v>
      </c>
      <c r="J20">
        <v>1.00135424639843</v>
      </c>
      <c r="K20">
        <v>4400</v>
      </c>
      <c r="M20" s="3">
        <f>EXP(C20)-1</f>
        <v>7.6316279898737127E-2</v>
      </c>
      <c r="P20" s="3">
        <f>EXP(E20)-1</f>
        <v>5.3791727038643433E-3</v>
      </c>
      <c r="Q20" s="3">
        <f t="shared" ref="Q20:T20" si="4">EXP(F20)-1</f>
        <v>3.8663736259606285E-2</v>
      </c>
      <c r="R20" s="3">
        <f t="shared" si="4"/>
        <v>7.0018908200531804E-2</v>
      </c>
      <c r="S20" s="3">
        <f t="shared" si="4"/>
        <v>0.1071457708432384</v>
      </c>
      <c r="T20" s="3">
        <f t="shared" si="4"/>
        <v>0.19932194531082525</v>
      </c>
    </row>
    <row r="21" spans="1:23" x14ac:dyDescent="0.2">
      <c r="A21" t="s">
        <v>48</v>
      </c>
      <c r="B21" t="s">
        <v>20</v>
      </c>
      <c r="C21">
        <v>0.130398619057736</v>
      </c>
      <c r="D21">
        <v>5.8217298461743498E-2</v>
      </c>
      <c r="E21">
        <v>1.66844091305818E-2</v>
      </c>
      <c r="F21">
        <v>9.3511533045911199E-2</v>
      </c>
      <c r="G21">
        <v>0.128811461105139</v>
      </c>
      <c r="H21">
        <v>0.16584899009194201</v>
      </c>
      <c r="I21">
        <v>0.25248824911956502</v>
      </c>
      <c r="J21">
        <v>1.0010570052841199</v>
      </c>
      <c r="K21">
        <v>13000</v>
      </c>
      <c r="M21" s="3">
        <f t="shared" ref="M21:M28" si="5">EXP(C21)-1</f>
        <v>0.13928243251202299</v>
      </c>
      <c r="P21" s="3">
        <f t="shared" ref="P21:P28" si="6">EXP(E21)-1</f>
        <v>1.6824371195930166E-2</v>
      </c>
      <c r="Q21" s="3">
        <f t="shared" ref="Q21:Q28" si="7">EXP(F21)-1</f>
        <v>9.8023266821023025E-2</v>
      </c>
      <c r="R21" s="3">
        <f t="shared" ref="R21:R28" si="8">EXP(G21)-1</f>
        <v>0.13747564554644343</v>
      </c>
      <c r="S21" s="3">
        <f t="shared" ref="S21:S28" si="9">EXP(H21)-1</f>
        <v>0.18039483694794156</v>
      </c>
      <c r="T21" s="3">
        <f t="shared" ref="T21:T28" si="10">EXP(I21)-1</f>
        <v>0.28722437004625734</v>
      </c>
    </row>
    <row r="22" spans="1:23" x14ac:dyDescent="0.2">
      <c r="A22" t="s">
        <v>49</v>
      </c>
      <c r="B22" t="s">
        <v>21</v>
      </c>
      <c r="C22">
        <v>3.4978164795671E-2</v>
      </c>
      <c r="D22">
        <v>2.74401019130729E-2</v>
      </c>
      <c r="E22">
        <v>2.28838226517684E-3</v>
      </c>
      <c r="F22">
        <v>1.3878999348809099E-2</v>
      </c>
      <c r="G22">
        <v>2.8828944830368498E-2</v>
      </c>
      <c r="H22">
        <v>4.9241046302073002E-2</v>
      </c>
      <c r="I22">
        <v>0.10380143451629099</v>
      </c>
      <c r="J22">
        <v>1.0009990340374399</v>
      </c>
      <c r="K22">
        <v>15000</v>
      </c>
      <c r="M22" s="3">
        <f t="shared" si="5"/>
        <v>3.5597096078552104E-2</v>
      </c>
      <c r="P22" s="3">
        <f t="shared" si="6"/>
        <v>2.2910026102751502E-3</v>
      </c>
      <c r="Q22" s="3">
        <f t="shared" si="7"/>
        <v>1.3975759788077413E-2</v>
      </c>
      <c r="R22" s="3">
        <f t="shared" si="8"/>
        <v>2.9248521136056693E-2</v>
      </c>
      <c r="S22" s="3">
        <f t="shared" si="9"/>
        <v>5.0473532985031877E-2</v>
      </c>
      <c r="T22" s="3">
        <f t="shared" si="10"/>
        <v>0.10938014843788357</v>
      </c>
    </row>
    <row r="23" spans="1:23" x14ac:dyDescent="0.2">
      <c r="A23" t="s">
        <v>50</v>
      </c>
      <c r="B23" t="s">
        <v>22</v>
      </c>
      <c r="C23">
        <v>2.6870706303369199E-2</v>
      </c>
      <c r="D23">
        <v>2.1282601630444899E-2</v>
      </c>
      <c r="E23">
        <v>1.93807352528586E-3</v>
      </c>
      <c r="F23">
        <v>1.0650559258034899E-2</v>
      </c>
      <c r="G23">
        <v>2.1822068397728898E-2</v>
      </c>
      <c r="H23">
        <v>3.7781648991369397E-2</v>
      </c>
      <c r="I23">
        <v>8.0261843977673705E-2</v>
      </c>
      <c r="J23">
        <v>1.0010926556589801</v>
      </c>
      <c r="K23">
        <v>10000</v>
      </c>
      <c r="M23" s="3">
        <f t="shared" si="5"/>
        <v>2.7234979169282525E-2</v>
      </c>
      <c r="P23" s="3">
        <f t="shared" si="6"/>
        <v>1.9399528036443403E-3</v>
      </c>
      <c r="Q23" s="3">
        <f t="shared" si="7"/>
        <v>1.070747835822905E-2</v>
      </c>
      <c r="R23" s="3">
        <f t="shared" si="8"/>
        <v>2.2061911176938898E-2</v>
      </c>
      <c r="S23" s="3">
        <f t="shared" si="9"/>
        <v>3.8504449626179493E-2</v>
      </c>
      <c r="T23" s="3">
        <f t="shared" si="10"/>
        <v>8.3570757009272079E-2</v>
      </c>
    </row>
    <row r="24" spans="1:23" x14ac:dyDescent="0.2">
      <c r="A24" t="s">
        <v>51</v>
      </c>
      <c r="B24" t="s">
        <v>23</v>
      </c>
      <c r="C24">
        <v>6.3268939396969398E-2</v>
      </c>
      <c r="D24">
        <v>3.9017505152788498E-2</v>
      </c>
      <c r="E24">
        <v>4.6442770353000403E-3</v>
      </c>
      <c r="F24">
        <v>3.3347840031395501E-2</v>
      </c>
      <c r="G24">
        <v>5.9863082387549803E-2</v>
      </c>
      <c r="H24">
        <v>8.7525059500408398E-2</v>
      </c>
      <c r="I24">
        <v>0.14897531923281301</v>
      </c>
      <c r="J24">
        <v>1.0009391974014601</v>
      </c>
      <c r="K24">
        <v>15000</v>
      </c>
      <c r="M24" s="3">
        <f t="shared" si="5"/>
        <v>6.5313305426500712E-2</v>
      </c>
      <c r="P24" s="3">
        <f t="shared" si="6"/>
        <v>4.6550784049343985E-3</v>
      </c>
      <c r="Q24" s="3">
        <f t="shared" si="7"/>
        <v>3.391011202660299E-2</v>
      </c>
      <c r="R24" s="3">
        <f t="shared" si="8"/>
        <v>6.1691172372963621E-2</v>
      </c>
      <c r="S24" s="3">
        <f t="shared" si="9"/>
        <v>9.1469615783527303E-2</v>
      </c>
      <c r="T24" s="3">
        <f t="shared" si="10"/>
        <v>0.160644343262762</v>
      </c>
    </row>
    <row r="25" spans="1:23" x14ac:dyDescent="0.2">
      <c r="A25" t="s">
        <v>52</v>
      </c>
      <c r="B25" t="s">
        <v>24</v>
      </c>
      <c r="C25">
        <v>3.0507790197523699E-2</v>
      </c>
      <c r="D25">
        <v>2.3663788508509701E-2</v>
      </c>
      <c r="E25">
        <v>2.1189781936991402E-3</v>
      </c>
      <c r="F25">
        <v>1.23781734577316E-2</v>
      </c>
      <c r="G25">
        <v>2.52692755277426E-2</v>
      </c>
      <c r="H25">
        <v>4.2755861798688399E-2</v>
      </c>
      <c r="I25">
        <v>8.8892856242001494E-2</v>
      </c>
      <c r="J25">
        <v>1.00093924322908</v>
      </c>
      <c r="K25">
        <v>15000</v>
      </c>
      <c r="M25" s="3">
        <f t="shared" si="5"/>
        <v>3.0977921539148801E-2</v>
      </c>
      <c r="P25" s="3">
        <f t="shared" si="6"/>
        <v>2.1212248145583423E-3</v>
      </c>
      <c r="Q25" s="3">
        <f t="shared" si="7"/>
        <v>1.2455100122998664E-2</v>
      </c>
      <c r="R25" s="3">
        <f t="shared" si="8"/>
        <v>2.5591249970393193E-2</v>
      </c>
      <c r="S25" s="3">
        <f t="shared" si="9"/>
        <v>4.3683060839307064E-2</v>
      </c>
      <c r="T25" s="3">
        <f t="shared" si="10"/>
        <v>9.2963545830957228E-2</v>
      </c>
    </row>
    <row r="26" spans="1:23" x14ac:dyDescent="0.2">
      <c r="A26" t="s">
        <v>53</v>
      </c>
      <c r="B26" t="s">
        <v>25</v>
      </c>
      <c r="C26">
        <v>2.9014471295483499E-2</v>
      </c>
      <c r="D26">
        <v>2.3032942492082101E-2</v>
      </c>
      <c r="E26">
        <v>2.0482038947995402E-3</v>
      </c>
      <c r="F26">
        <v>1.1563252045854599E-2</v>
      </c>
      <c r="G26">
        <v>2.3692981272208102E-2</v>
      </c>
      <c r="H26">
        <v>4.0370943361581001E-2</v>
      </c>
      <c r="I26">
        <v>8.7175918033602404E-2</v>
      </c>
      <c r="J26">
        <v>1.0009290812306399</v>
      </c>
      <c r="K26">
        <v>15000</v>
      </c>
      <c r="M26" s="3">
        <f t="shared" si="5"/>
        <v>2.9439491690406161E-2</v>
      </c>
      <c r="P26" s="3">
        <f t="shared" si="6"/>
        <v>2.0503028972138626E-3</v>
      </c>
      <c r="Q26" s="3">
        <f t="shared" si="7"/>
        <v>1.1630364876192179E-2</v>
      </c>
      <c r="R26" s="3">
        <f t="shared" si="8"/>
        <v>2.3975889850451404E-2</v>
      </c>
      <c r="S26" s="3">
        <f t="shared" si="9"/>
        <v>4.119692765584082E-2</v>
      </c>
      <c r="T26" s="3">
        <f t="shared" si="10"/>
        <v>9.108860499810123E-2</v>
      </c>
    </row>
    <row r="27" spans="1:23" x14ac:dyDescent="0.2">
      <c r="A27" t="s">
        <v>54</v>
      </c>
      <c r="B27" t="s">
        <v>26</v>
      </c>
      <c r="C27">
        <v>4.69576250132537E-2</v>
      </c>
      <c r="D27">
        <v>3.06981609577382E-2</v>
      </c>
      <c r="E27">
        <v>3.2506714709860198E-3</v>
      </c>
      <c r="F27">
        <v>2.30360671506234E-2</v>
      </c>
      <c r="G27">
        <v>4.3015706027671199E-2</v>
      </c>
      <c r="H27">
        <v>6.5227530483071797E-2</v>
      </c>
      <c r="I27">
        <v>0.11785389254867699</v>
      </c>
      <c r="J27">
        <v>1.0010309354023801</v>
      </c>
      <c r="K27">
        <v>15000</v>
      </c>
      <c r="M27" s="3">
        <f t="shared" si="5"/>
        <v>4.8077595864423728E-2</v>
      </c>
      <c r="P27" s="3">
        <f t="shared" si="6"/>
        <v>3.2559606330486712E-3</v>
      </c>
      <c r="Q27" s="3">
        <f t="shared" si="7"/>
        <v>2.3303446521187876E-2</v>
      </c>
      <c r="R27" s="3">
        <f t="shared" si="8"/>
        <v>4.3954291096835796E-2</v>
      </c>
      <c r="S27" s="3">
        <f t="shared" si="9"/>
        <v>6.7401863218096159E-2</v>
      </c>
      <c r="T27" s="3">
        <f t="shared" si="10"/>
        <v>0.1250797168280402</v>
      </c>
    </row>
    <row r="28" spans="1:23" x14ac:dyDescent="0.2">
      <c r="A28" t="s">
        <v>55</v>
      </c>
      <c r="B28" t="s">
        <v>27</v>
      </c>
      <c r="C28">
        <v>0.14793746148433401</v>
      </c>
      <c r="D28">
        <v>5.4216801553156002E-2</v>
      </c>
      <c r="E28">
        <v>4.6442299292115297E-2</v>
      </c>
      <c r="F28">
        <v>0.112752663002799</v>
      </c>
      <c r="G28">
        <v>0.143935469665533</v>
      </c>
      <c r="H28">
        <v>0.17925791527637799</v>
      </c>
      <c r="I28">
        <v>0.26797705453679799</v>
      </c>
      <c r="J28">
        <v>1.00105029618367</v>
      </c>
      <c r="K28">
        <v>13000</v>
      </c>
      <c r="M28" s="3">
        <f t="shared" si="5"/>
        <v>0.15944038441495834</v>
      </c>
      <c r="P28" s="3">
        <f t="shared" si="6"/>
        <v>4.7537633661681067E-2</v>
      </c>
      <c r="Q28" s="3">
        <f t="shared" si="7"/>
        <v>0.11935504079256898</v>
      </c>
      <c r="R28" s="3">
        <f t="shared" si="8"/>
        <v>0.15480958587163163</v>
      </c>
      <c r="S28" s="3">
        <f t="shared" si="9"/>
        <v>0.19632925597191275</v>
      </c>
      <c r="T28" s="3">
        <f t="shared" si="10"/>
        <v>0.30731714267339538</v>
      </c>
    </row>
    <row r="29" spans="1:23" x14ac:dyDescent="0.2">
      <c r="M29" t="s">
        <v>57</v>
      </c>
    </row>
    <row r="30" spans="1:23" x14ac:dyDescent="0.2">
      <c r="M30" t="s">
        <v>56</v>
      </c>
      <c r="P30" s="1">
        <v>2.5000000000000001E-2</v>
      </c>
      <c r="Q30" s="2">
        <v>0.25</v>
      </c>
      <c r="R30" s="2">
        <v>0.5</v>
      </c>
      <c r="S30" s="2">
        <v>0.75</v>
      </c>
      <c r="T30" s="1">
        <v>0.97499999999999998</v>
      </c>
    </row>
    <row r="31" spans="1:23" x14ac:dyDescent="0.2">
      <c r="A31" t="s">
        <v>47</v>
      </c>
      <c r="B31" t="s">
        <v>28</v>
      </c>
      <c r="C31">
        <v>-4.7719658406886703E-2</v>
      </c>
      <c r="D31">
        <v>4.16491083855089E-2</v>
      </c>
      <c r="E31">
        <v>-0.13142892404144799</v>
      </c>
      <c r="F31">
        <v>-7.5091622823479795E-2</v>
      </c>
      <c r="G31">
        <v>-4.6815976473203499E-2</v>
      </c>
      <c r="H31">
        <v>-1.9815377757046702E-2</v>
      </c>
      <c r="I31">
        <v>3.2421334925782898E-2</v>
      </c>
      <c r="J31">
        <v>1.00116892114214</v>
      </c>
      <c r="K31">
        <v>7400</v>
      </c>
      <c r="L31">
        <f>EXP(C31)</f>
        <v>0.95340102757938794</v>
      </c>
      <c r="M31" s="3">
        <f>L31-1</f>
        <v>-4.6598972420612061E-2</v>
      </c>
      <c r="P31" s="3">
        <f>EXP(E31)-1</f>
        <v>-0.12315840472007855</v>
      </c>
      <c r="Q31" s="3">
        <f t="shared" ref="Q31:T31" si="11">EXP(F31)-1</f>
        <v>-7.2341512255164941E-2</v>
      </c>
      <c r="R31" s="3">
        <f t="shared" si="11"/>
        <v>-4.5737011725939247E-2</v>
      </c>
      <c r="S31" s="3">
        <f t="shared" si="11"/>
        <v>-1.9620343509392346E-2</v>
      </c>
      <c r="T31" s="3">
        <f t="shared" si="11"/>
        <v>3.2952632652322844E-2</v>
      </c>
    </row>
    <row r="32" spans="1:23" x14ac:dyDescent="0.2">
      <c r="A32" t="s">
        <v>48</v>
      </c>
      <c r="B32" t="s">
        <v>29</v>
      </c>
      <c r="C32">
        <v>-4.7295185102823097E-3</v>
      </c>
      <c r="D32">
        <v>4.9575843020973898E-2</v>
      </c>
      <c r="E32">
        <v>-0.10050881358962301</v>
      </c>
      <c r="F32">
        <v>-3.73216400547862E-2</v>
      </c>
      <c r="G32">
        <v>-5.5680506572861601E-3</v>
      </c>
      <c r="H32">
        <v>2.7734705170615898E-2</v>
      </c>
      <c r="I32">
        <v>9.4726445173509796E-2</v>
      </c>
      <c r="J32">
        <v>1.0009124425509</v>
      </c>
      <c r="K32">
        <v>15000</v>
      </c>
      <c r="L32">
        <f t="shared" ref="L32:L39" si="12">EXP(C32)</f>
        <v>0.99528164805129793</v>
      </c>
      <c r="M32" s="3">
        <f t="shared" ref="M32:M39" si="13">L32-1</f>
        <v>-4.7183519487020709E-3</v>
      </c>
      <c r="P32" s="3">
        <f t="shared" ref="P32:P39" si="14">EXP(E32)-1</f>
        <v>-9.5622858431345659E-2</v>
      </c>
      <c r="Q32" s="3">
        <f t="shared" ref="Q32:Q39" si="15">EXP(F32)-1</f>
        <v>-3.6633771653991953E-2</v>
      </c>
      <c r="R32" s="3">
        <f t="shared" ref="R32:R39" si="16">EXP(G32)-1</f>
        <v>-5.5525777944400723E-3</v>
      </c>
      <c r="S32" s="3">
        <f t="shared" ref="S32:S39" si="17">EXP(H32)-1</f>
        <v>2.8122892550523471E-2</v>
      </c>
      <c r="T32" s="3">
        <f t="shared" ref="T32:T39" si="18">EXP(I32)-1</f>
        <v>9.9358079280008393E-2</v>
      </c>
    </row>
    <row r="33" spans="1:20" x14ac:dyDescent="0.2">
      <c r="A33" t="s">
        <v>49</v>
      </c>
      <c r="B33" t="s">
        <v>30</v>
      </c>
      <c r="C33">
        <v>-0.10935855264248499</v>
      </c>
      <c r="D33">
        <v>3.8326012384976203E-2</v>
      </c>
      <c r="E33">
        <v>-0.18620347006273899</v>
      </c>
      <c r="F33">
        <v>-0.13425692557302801</v>
      </c>
      <c r="G33">
        <v>-0.10950598132681599</v>
      </c>
      <c r="H33">
        <v>-8.3792900802844003E-2</v>
      </c>
      <c r="I33">
        <v>-3.4774929621724703E-2</v>
      </c>
      <c r="J33">
        <v>1.0009488763069301</v>
      </c>
      <c r="K33">
        <v>15000</v>
      </c>
      <c r="L33">
        <f t="shared" si="12"/>
        <v>0.8964089500723863</v>
      </c>
      <c r="M33" s="3">
        <f t="shared" si="13"/>
        <v>-0.1035910499276137</v>
      </c>
      <c r="P33" s="3">
        <f t="shared" si="14"/>
        <v>-0.16989532365300342</v>
      </c>
      <c r="Q33" s="3">
        <f t="shared" si="15"/>
        <v>-0.12563461108647767</v>
      </c>
      <c r="R33" s="3">
        <f t="shared" si="16"/>
        <v>-0.10372319657840268</v>
      </c>
      <c r="S33" s="3">
        <f t="shared" si="17"/>
        <v>-8.0378310711297751E-2</v>
      </c>
      <c r="T33" s="3">
        <f t="shared" si="18"/>
        <v>-3.4177230107116818E-2</v>
      </c>
    </row>
    <row r="34" spans="1:20" x14ac:dyDescent="0.2">
      <c r="A34" t="s">
        <v>50</v>
      </c>
      <c r="B34" t="s">
        <v>31</v>
      </c>
      <c r="C34">
        <v>6.4207032035916003E-2</v>
      </c>
      <c r="D34">
        <v>2.9811852977775499E-2</v>
      </c>
      <c r="E34">
        <v>6.1145650309508198E-3</v>
      </c>
      <c r="F34">
        <v>4.4391914409976897E-2</v>
      </c>
      <c r="G34">
        <v>6.4134841780801796E-2</v>
      </c>
      <c r="H34">
        <v>8.4396531537032193E-2</v>
      </c>
      <c r="I34">
        <v>0.122004812474013</v>
      </c>
      <c r="J34">
        <v>1.0009866931222</v>
      </c>
      <c r="K34">
        <v>15000</v>
      </c>
      <c r="L34">
        <f t="shared" si="12"/>
        <v>1.0663131368904391</v>
      </c>
      <c r="M34" s="3">
        <f t="shared" si="13"/>
        <v>6.6313136890439051E-2</v>
      </c>
      <c r="P34" s="3">
        <f t="shared" si="14"/>
        <v>6.1332971438214923E-3</v>
      </c>
      <c r="Q34" s="3">
        <f t="shared" si="15"/>
        <v>4.5391978795009003E-2</v>
      </c>
      <c r="R34" s="3">
        <f t="shared" si="16"/>
        <v>6.6236162251498198E-2</v>
      </c>
      <c r="S34" s="3">
        <f t="shared" si="17"/>
        <v>8.8060258485005649E-2</v>
      </c>
      <c r="T34" s="3">
        <f t="shared" si="18"/>
        <v>0.12975953870565715</v>
      </c>
    </row>
    <row r="35" spans="1:20" x14ac:dyDescent="0.2">
      <c r="A35" t="s">
        <v>51</v>
      </c>
      <c r="B35" t="s">
        <v>32</v>
      </c>
      <c r="C35">
        <v>-7.8666710656740996E-2</v>
      </c>
      <c r="D35">
        <v>3.7141474024198699E-2</v>
      </c>
      <c r="E35">
        <v>-0.15211454238375399</v>
      </c>
      <c r="F35">
        <v>-0.102771645153911</v>
      </c>
      <c r="G35">
        <v>-7.8477147484756996E-2</v>
      </c>
      <c r="H35">
        <v>-5.4290632101021703E-2</v>
      </c>
      <c r="I35">
        <v>-6.0644199301830102E-3</v>
      </c>
      <c r="J35">
        <v>1.0010849692078001</v>
      </c>
      <c r="K35">
        <v>11000</v>
      </c>
      <c r="L35">
        <f t="shared" si="12"/>
        <v>0.92434794843235513</v>
      </c>
      <c r="M35" s="3">
        <f t="shared" si="13"/>
        <v>-7.5652051567644873E-2</v>
      </c>
      <c r="P35" s="3">
        <f t="shared" si="14"/>
        <v>-0.14111010418943959</v>
      </c>
      <c r="Q35" s="3">
        <f t="shared" si="15"/>
        <v>-9.7666997929383381E-2</v>
      </c>
      <c r="R35" s="3">
        <f t="shared" si="16"/>
        <v>-7.5476812629623469E-2</v>
      </c>
      <c r="S35" s="3">
        <f t="shared" si="17"/>
        <v>-5.2843207672383374E-2</v>
      </c>
      <c r="T35" s="3">
        <f t="shared" si="18"/>
        <v>-6.0460684514028751E-3</v>
      </c>
    </row>
    <row r="36" spans="1:20" x14ac:dyDescent="0.2">
      <c r="A36" t="s">
        <v>52</v>
      </c>
      <c r="B36" t="s">
        <v>33</v>
      </c>
      <c r="C36">
        <v>-2.39209933484743E-2</v>
      </c>
      <c r="D36">
        <v>3.3209179156280001E-2</v>
      </c>
      <c r="E36">
        <v>-8.8252528674407194E-2</v>
      </c>
      <c r="F36">
        <v>-4.5962698012931603E-2</v>
      </c>
      <c r="G36">
        <v>-2.3937995244026299E-2</v>
      </c>
      <c r="H36">
        <v>-2.38057645125605E-3</v>
      </c>
      <c r="I36">
        <v>4.2085088441336599E-2</v>
      </c>
      <c r="J36">
        <v>1.0012047877114201</v>
      </c>
      <c r="K36">
        <v>6500</v>
      </c>
      <c r="L36">
        <f t="shared" si="12"/>
        <v>0.97636284586986255</v>
      </c>
      <c r="M36" s="3">
        <f t="shared" si="13"/>
        <v>-2.363715413013745E-2</v>
      </c>
      <c r="P36" s="3">
        <f t="shared" si="14"/>
        <v>-8.4470349960034552E-2</v>
      </c>
      <c r="Q36" s="3">
        <f t="shared" si="15"/>
        <v>-4.492241218191273E-2</v>
      </c>
      <c r="R36" s="3">
        <f t="shared" si="16"/>
        <v>-2.3653754008148731E-2</v>
      </c>
      <c r="S36" s="3">
        <f t="shared" si="17"/>
        <v>-2.3777451263100602E-3</v>
      </c>
      <c r="T36" s="3">
        <f t="shared" si="18"/>
        <v>4.2983220791846133E-2</v>
      </c>
    </row>
    <row r="37" spans="1:20" x14ac:dyDescent="0.2">
      <c r="A37" t="s">
        <v>53</v>
      </c>
      <c r="B37" t="s">
        <v>34</v>
      </c>
      <c r="C37">
        <v>-4.0105914624945199E-2</v>
      </c>
      <c r="D37">
        <v>3.43867464322066E-2</v>
      </c>
      <c r="E37">
        <v>-0.106945899081561</v>
      </c>
      <c r="F37">
        <v>-6.2866465700995897E-2</v>
      </c>
      <c r="G37">
        <v>-4.0497694378997799E-2</v>
      </c>
      <c r="H37">
        <v>-1.7517611553462299E-2</v>
      </c>
      <c r="I37">
        <v>2.8354617522665101E-2</v>
      </c>
      <c r="J37">
        <v>1.0009833652075699</v>
      </c>
      <c r="K37">
        <v>15000</v>
      </c>
      <c r="L37">
        <f t="shared" si="12"/>
        <v>0.9606876828880575</v>
      </c>
      <c r="M37" s="3">
        <f t="shared" si="13"/>
        <v>-3.9312317111942496E-2</v>
      </c>
      <c r="P37" s="3">
        <f t="shared" si="14"/>
        <v>-0.10142571463056937</v>
      </c>
      <c r="Q37" s="3">
        <f t="shared" si="15"/>
        <v>-6.0931136780588036E-2</v>
      </c>
      <c r="R37" s="3">
        <f t="shared" si="16"/>
        <v>-3.9688621377056199E-2</v>
      </c>
      <c r="S37" s="3">
        <f t="shared" si="17"/>
        <v>-1.7365070214917955E-2</v>
      </c>
      <c r="T37" s="3">
        <f t="shared" si="18"/>
        <v>2.8760436221221486E-2</v>
      </c>
    </row>
    <row r="38" spans="1:20" x14ac:dyDescent="0.2">
      <c r="A38" t="s">
        <v>54</v>
      </c>
      <c r="B38" t="s">
        <v>35</v>
      </c>
      <c r="C38">
        <v>-1.51190700994934E-2</v>
      </c>
      <c r="D38">
        <v>2.9528072285640701E-2</v>
      </c>
      <c r="E38">
        <v>-7.2163582783565494E-2</v>
      </c>
      <c r="F38">
        <v>-3.4938103938406503E-2</v>
      </c>
      <c r="G38">
        <v>-1.5774470255916401E-2</v>
      </c>
      <c r="H38">
        <v>4.2043133204264999E-3</v>
      </c>
      <c r="I38">
        <v>4.3946607716565701E-2</v>
      </c>
      <c r="J38">
        <v>1.0011349375591101</v>
      </c>
      <c r="K38">
        <v>8500</v>
      </c>
      <c r="L38">
        <f t="shared" si="12"/>
        <v>0.98499464920943003</v>
      </c>
      <c r="M38" s="3">
        <f t="shared" si="13"/>
        <v>-1.5005350790569971E-2</v>
      </c>
      <c r="P38" s="3">
        <f t="shared" si="14"/>
        <v>-6.9621310573413364E-2</v>
      </c>
      <c r="Q38" s="3">
        <f t="shared" si="15"/>
        <v>-3.4334814720399343E-2</v>
      </c>
      <c r="R38" s="3">
        <f t="shared" si="16"/>
        <v>-1.5650704932034132E-2</v>
      </c>
      <c r="S38" s="3">
        <f t="shared" si="17"/>
        <v>4.2131638447868713E-3</v>
      </c>
      <c r="T38" s="3">
        <f t="shared" si="18"/>
        <v>4.492656238382553E-2</v>
      </c>
    </row>
    <row r="39" spans="1:20" x14ac:dyDescent="0.2">
      <c r="A39" t="s">
        <v>55</v>
      </c>
      <c r="B39" t="s">
        <v>36</v>
      </c>
      <c r="C39">
        <v>-7.7163715028519195E-2</v>
      </c>
      <c r="D39">
        <v>5.2405534810768102E-2</v>
      </c>
      <c r="E39">
        <v>-0.18090018558013601</v>
      </c>
      <c r="F39">
        <v>-0.11060341747362901</v>
      </c>
      <c r="G39">
        <v>-7.7467106447155001E-2</v>
      </c>
      <c r="H39">
        <v>-4.3305655910865701E-2</v>
      </c>
      <c r="I39">
        <v>2.6034953276469701E-2</v>
      </c>
      <c r="J39">
        <v>1.00095039396048</v>
      </c>
      <c r="K39">
        <v>15000</v>
      </c>
      <c r="L39">
        <f t="shared" si="12"/>
        <v>0.925738283930162</v>
      </c>
      <c r="M39" s="3">
        <f t="shared" si="13"/>
        <v>-7.4261716069838002E-2</v>
      </c>
      <c r="P39" s="3">
        <f t="shared" si="14"/>
        <v>-0.16548134846612428</v>
      </c>
      <c r="Q39" s="3">
        <f t="shared" si="15"/>
        <v>-0.10470626361471291</v>
      </c>
      <c r="R39" s="3">
        <f t="shared" si="16"/>
        <v>-7.4542534519977055E-2</v>
      </c>
      <c r="S39" s="3">
        <f t="shared" si="17"/>
        <v>-4.2381356469295084E-2</v>
      </c>
      <c r="T39" s="3">
        <f t="shared" si="18"/>
        <v>2.6376823079330203E-2</v>
      </c>
    </row>
  </sheetData>
  <conditionalFormatting sqref="M31:M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T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M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:T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2019-05-30T18:34:27Z</dcterms:created>
  <dcterms:modified xsi:type="dcterms:W3CDTF">2019-06-03T05:50:00Z</dcterms:modified>
</cp:coreProperties>
</file>