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 FINANZAS CRIMINALES\"/>
    </mc:Choice>
  </mc:AlternateContent>
  <xr:revisionPtr revIDLastSave="0" documentId="13_ncr:1_{8950E7B3-ADE2-48CD-B6CB-ED782887B64F}" xr6:coauthVersionLast="47" xr6:coauthVersionMax="47" xr10:uidLastSave="{00000000-0000-0000-0000-000000000000}"/>
  <bookViews>
    <workbookView xWindow="-108" yWindow="-108" windowWidth="23256" windowHeight="12456" tabRatio="691" xr2:uid="{E8C0B677-423D-4901-82BD-5A871E950A86}"/>
  </bookViews>
  <sheets>
    <sheet name="CONSOLIDADO" sheetId="2" r:id="rId1"/>
  </sheets>
  <definedNames>
    <definedName name="_xlnm._FilterDatabase" localSheetId="0" hidden="1">CONSOLIDADO!$A$2:$E$26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2" l="1"/>
  <c r="K6" i="2"/>
  <c r="K15" i="2"/>
  <c r="K31" i="2"/>
  <c r="M42" i="2"/>
  <c r="D27" i="2"/>
  <c r="E55" i="2"/>
  <c r="F55" i="2"/>
  <c r="E27" i="2"/>
</calcChain>
</file>

<file path=xl/sharedStrings.xml><?xml version="1.0" encoding="utf-8"?>
<sst xmlns="http://schemas.openxmlformats.org/spreadsheetml/2006/main" count="253" uniqueCount="83">
  <si>
    <t>ANA MARIA RIVERA LOPEZ</t>
  </si>
  <si>
    <t>DEPOSITOS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</si>
  <si>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</si>
  <si>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</si>
  <si>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</si>
  <si>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</si>
  <si>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</si>
  <si>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</si>
  <si>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</si>
  <si>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</si>
  <si>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</si>
  <si>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</si>
  <si>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</si>
  <si>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FELIPE TORO VALENCIA</t>
  </si>
  <si>
    <t>GABRIELA VALENCIA SALAZAR</t>
  </si>
  <si>
    <t>SANTIAGO LOPEZ GARCIA</t>
  </si>
  <si>
    <t>JULIANA HERRERA VALENCIA</t>
  </si>
  <si>
    <t>BOGOTA</t>
  </si>
  <si>
    <t>CIFIN</t>
  </si>
  <si>
    <t>ACTIVIDADES DE APOYO TERAPEUTICO</t>
  </si>
  <si>
    <t>CUENTA CORRIENTE</t>
  </si>
  <si>
    <t>CUENTA AHORRO</t>
  </si>
  <si>
    <t>TARJETA DE CREDITO</t>
  </si>
  <si>
    <t>OBLIGACIONES FINANCIERAS</t>
  </si>
  <si>
    <t>AÑO</t>
  </si>
  <si>
    <t>CANTIDAD</t>
  </si>
  <si>
    <t>MONTO</t>
  </si>
  <si>
    <t>FECHA</t>
  </si>
  <si>
    <t>VENDEDOR</t>
  </si>
  <si>
    <t>COMPRADOR</t>
  </si>
  <si>
    <t>OTRO</t>
  </si>
  <si>
    <t>001-01263225</t>
  </si>
  <si>
    <t>CHIA</t>
  </si>
  <si>
    <t>TRIBUTARIA</t>
  </si>
  <si>
    <t>PATRIMONIO BRUTO</t>
  </si>
  <si>
    <t>PATRIMONIO LIQUIDO</t>
  </si>
  <si>
    <t>INGRESO BRUTO</t>
  </si>
  <si>
    <t>INGRESO LIQUIDO</t>
  </si>
  <si>
    <t>VEHICULOS</t>
  </si>
  <si>
    <t>TOYOTA 2018</t>
  </si>
  <si>
    <t>MEDELLIN</t>
  </si>
  <si>
    <t>CARLOS ANDRES BERMUDEZ LOPEZ</t>
  </si>
  <si>
    <t>ACTIVIDADES DEPORTIVAS</t>
  </si>
  <si>
    <t>MAZDA 2012</t>
  </si>
  <si>
    <t xml:space="preserve">OBLIGACIONES FINANCIERAS </t>
  </si>
  <si>
    <t>TURISMO</t>
  </si>
  <si>
    <t>0TROS</t>
  </si>
  <si>
    <t>NEGOCIOS</t>
  </si>
  <si>
    <t>SERVICIOS</t>
  </si>
  <si>
    <t>COMPRA DIVISA</t>
  </si>
  <si>
    <t>SIN REGISTRO</t>
  </si>
  <si>
    <t>CUENTA AHORROS</t>
  </si>
  <si>
    <t>COMPRA RESIDENTES</t>
  </si>
  <si>
    <t>REMESAS TRABAJADORES</t>
  </si>
  <si>
    <t>OTRAS ACTIVIDADES EMPRESARIALES</t>
  </si>
  <si>
    <t>VEHICULO 2014</t>
  </si>
  <si>
    <t>OTROS</t>
  </si>
  <si>
    <t>DONACIONES</t>
  </si>
  <si>
    <t>VENTA RESIDENTES</t>
  </si>
  <si>
    <t>CAMBISTAS</t>
  </si>
  <si>
    <t>TOYOTA 2019</t>
  </si>
  <si>
    <t>NISSAN 2019</t>
  </si>
  <si>
    <t>PERSONA</t>
  </si>
  <si>
    <t>DEPOSITO</t>
  </si>
  <si>
    <t>RETIRO</t>
  </si>
  <si>
    <t>NOMBRE</t>
  </si>
  <si>
    <t>CODIGO</t>
  </si>
  <si>
    <t>TIPO</t>
  </si>
  <si>
    <t>DEPOSITOS EFECTIVO</t>
  </si>
  <si>
    <t>CAMBIARIA</t>
  </si>
  <si>
    <t>MATRICULA</t>
  </si>
  <si>
    <t>VALOR</t>
  </si>
  <si>
    <t>UBICACIÓN</t>
  </si>
  <si>
    <t>CATASTRO PROPIETARIOS</t>
  </si>
  <si>
    <t>CLASE</t>
  </si>
  <si>
    <t>ACTIVIDAD</t>
  </si>
  <si>
    <t>NOTARIA</t>
  </si>
  <si>
    <t>Total</t>
  </si>
  <si>
    <t>2013</t>
  </si>
  <si>
    <t>2015</t>
  </si>
  <si>
    <t>2016</t>
  </si>
  <si>
    <t>2017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</si>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</sst>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15"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30" formatCode="@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9" formatCode="d/mm/yyyy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EC39-1620-4AB2-B3AB-FEE4A65DBCFE}" name="Tabla1" displayName="Tabla1" ref="A2:E27" totalsRowCount="1">
  <autoFilter ref="A2:E26" xr:uid="{4431EC39-1620-4AB2-B3AB-FEE4A65DBCFE}"/>
  <tableColumns count="5">
    <tableColumn id="1" xr3:uid="{C91F34B0-9CCB-46DE-81AA-0BEF38E9EF11}" name="PERSONA" totalsRowLabel="Total"/>
    <tableColumn id="2" xr3:uid="{7BE8391F-0E6E-41C6-8668-DD651D8D38FA}" name="AÑO"/>
    <tableColumn id="3" xr3:uid="{92685391-CDAF-4807-9AA2-0642BAA3B912}" name="TIPO" dataDxfId="14"/>
    <tableColumn id="4" xr3:uid="{F64B38AF-5CA0-4B00-A2E9-87F6342EB666}" name="CANTIDAD" totalsRowFunction="sum"/>
    <tableColumn id="5" xr3:uid="{8E8F073A-DBFD-40EE-860D-6CE1F717B7BE}" name="MONTO" totalsRowFunction="sum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79375B-307C-44A8-BA0D-976D3496B187}" name="Tabla2" displayName="Tabla2" ref="I2:L6" totalsRowCount="1">
  <autoFilter ref="I2:L5" xr:uid="{EF79375B-307C-44A8-BA0D-976D3496B187}"/>
  <tableColumns count="4">
    <tableColumn id="1" xr3:uid="{73A72DCB-5655-47A8-AF46-8B3CD20C946D}" name="PERSONA" totalsRowLabel="Total"/>
    <tableColumn id="2" xr3:uid="{42CC5F8C-C285-4537-B41C-575CDF969CD3}" name="MATRICULA"/>
    <tableColumn id="3" xr3:uid="{F59F7C58-92E8-44C4-ADB4-05AC7FA26FAC}" name="VALOR" totalsRowFunction="sum" dataDxfId="12"/>
    <tableColumn id="4" xr3:uid="{2B36B949-45C3-4079-B864-07C51E82B93F}" name="UBICA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4D8E9E-7CD6-42FF-A0E1-7BA7C88DCD25}" name="Tabla3" displayName="Tabla3" ref="I9:L15" totalsRowCount="1">
  <autoFilter ref="I9:L14" xr:uid="{414D8E9E-7CD6-42FF-A0E1-7BA7C88DCD25}"/>
  <tableColumns count="4">
    <tableColumn id="1" xr3:uid="{B12F8B05-A8FB-43EA-95BD-66C5E23C630A}" name="PERSONA" totalsRowLabel="Total"/>
    <tableColumn id="2" xr3:uid="{88F1F0F1-08A5-464A-8719-23A307CC2B02}" name="CLASE"/>
    <tableColumn id="3" xr3:uid="{2DFF68E8-9CE4-4122-BCB0-3FF9E5490026}" name="VALOR" totalsRowFunction="sum" dataDxfId="1"/>
    <tableColumn id="4" xr3:uid="{0AC25C59-2702-4175-8CA7-BA70EE3083B3}" name="UBICA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7BA764-E2A2-475B-8709-E169EF15DB02}" name="Tabla4" displayName="Tabla4" ref="I19:L31" totalsRowCount="1">
  <autoFilter ref="I19:L30" xr:uid="{757BA764-E2A2-475B-8709-E169EF15DB02}"/>
  <tableColumns count="4">
    <tableColumn id="1" xr3:uid="{0563021C-8E6B-45FF-B964-EE1C9FA9035E}" name="PERSONA" totalsRowLabel="Total"/>
    <tableColumn id="2" xr3:uid="{2ABA548C-706E-4057-83E1-11FD27A8D408}" name="ACTIVIDAD"/>
    <tableColumn id="3" xr3:uid="{1DA0403C-B4C9-4193-9676-33FA67F6F49F}" name="CANTIDAD" totalsRowFunction="sum"/>
    <tableColumn id="4" xr3:uid="{21A95475-EB33-4690-BF6F-DA879D6EE7F7}" name="TIP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9FB109-822B-4E8C-A004-0AAE1971A4B1}" name="Tabla5" displayName="Tabla5" ref="A30:F55" totalsRowCount="1">
  <autoFilter ref="A30:F54" xr:uid="{1D9FB109-822B-4E8C-A004-0AAE1971A4B1}"/>
  <tableColumns count="6">
    <tableColumn id="1" xr3:uid="{95CD7A6B-33EE-4392-8148-6610CB043D29}" name="NOMBRE" totalsRowLabel="Total"/>
    <tableColumn id="2" xr3:uid="{31703BC0-B1F1-4C46-90DA-376C52267BAE}" name="AÑO"/>
    <tableColumn id="3" xr3:uid="{73DF16BB-1F5B-4E19-ACE6-1AD5F86CDBF1}" name="CODIGO"/>
    <tableColumn id="4" xr3:uid="{82249F29-614D-4F58-91E4-387725B96805}" name="TIPO"/>
    <tableColumn id="5" xr3:uid="{C907D9B2-D7B5-43C2-A937-03F910594570}" name="MONTO" totalsRowFunction="sum" dataDxfId="11"/>
    <tableColumn id="6" xr3:uid="{A756D17B-1AA8-4BA8-A13E-DE61C7A4A7CD}" name="CANTIDAD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EDC8E3-7612-44A7-A5D1-00D2218C2933}" name="Tabla6" displayName="Tabla6" ref="I34:N42" totalsRowCount="1">
  <autoFilter ref="I34:N41" xr:uid="{95EDC8E3-7612-44A7-A5D1-00D2218C2933}"/>
  <tableColumns count="6">
    <tableColumn id="1" xr3:uid="{28089BBD-5220-450A-B6AF-977B5697D87D}" name="PERSONA" totalsRowLabel="Total"/>
    <tableColumn id="2" xr3:uid="{D33B7A36-4862-4EFE-8A08-5CF1AE087B3E}" name="FECHA" dataDxfId="10"/>
    <tableColumn id="3" xr3:uid="{583847A6-C093-49F1-B6B4-90B41B2070A0}" name="CODIGO"/>
    <tableColumn id="4" xr3:uid="{BA97DD52-FD75-448C-BC1F-33C43B8160A8}" name="TIPO"/>
    <tableColumn id="5" xr3:uid="{855472BE-0BA1-4B95-8B51-C62BB2201894}" name="VALOR" totalsRowFunction="sum" dataDxfId="9" totalsRowDxfId="2"/>
    <tableColumn id="6" xr3:uid="{FFB3F7A6-1D62-45E9-B457-196DA031B45B}" name="UBICACIÓ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F5EF03-9B0F-4B1E-B15D-CBFCFCD48BB6}" name="Tabla7" displayName="Tabla7" ref="P2:U6" totalsRowShown="0" headerRowDxfId="4">
  <autoFilter ref="P2:U6" xr:uid="{BEF5EF03-9B0F-4B1E-B15D-CBFCFCD48BB6}"/>
  <tableColumns count="6">
    <tableColumn id="1" xr3:uid="{C981BAF8-D722-44F6-B578-482D2788F62A}" name="PERSONA"/>
    <tableColumn id="2" xr3:uid="{13F1D02B-3821-4B90-BFBC-F3498347C3E4}" name="CLASE"/>
    <tableColumn id="3" xr3:uid="{0D3CE6E9-748D-47FA-9918-ACD0D590B330}" name="2013" dataDxfId="8"/>
    <tableColumn id="4" xr3:uid="{45FEB149-BFDA-4F19-B5A2-AE162EC807CE}" name="2015" dataDxfId="7"/>
    <tableColumn id="5" xr3:uid="{E9A88971-4A85-4632-9229-539ECCCE7E61}" name="2016" dataDxfId="6"/>
    <tableColumn id="6" xr3:uid="{3298073A-50EF-46C4-80C5-9CF8F9976127}" name="2017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162B2D-A28A-4323-B73B-6A1A205CA2E1}" name="Tabla8" displayName="Tabla8" ref="P9:R21" totalsRowCount="1">
  <autoFilter ref="P9:R20" xr:uid="{C6162B2D-A28A-4323-B73B-6A1A205CA2E1}"/>
  <tableColumns count="3">
    <tableColumn id="3" xr3:uid="{A334A715-EEB1-418F-8D73-55EAF2F367EF}" name="PERSONA"/>
    <tableColumn id="1" xr3:uid="{E7BF0B2E-69D4-4D43-81E2-D6708BA3A517}" name="MES" totalsRowLabel="Total"/>
    <tableColumn id="2" xr3:uid="{3D69C2D6-05C6-49C5-9924-68D4B6261036}" name="VALOR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466C-C7A0-44C4-B0D3-63331E63462E}">
  <dimension ref="A1:U55"/>
  <sheetViews>
    <sheetView tabSelected="1" workbookViewId="0">
      <selection activeCell="Q14" sqref="Q14"/>
    </sheetView>
  </sheetViews>
  <sheetFormatPr baseColWidth="10" defaultRowHeight="14.4" x14ac:dyDescent="0.3"/>
  <cols>
    <col min="1" max="1" width="30" bestFit="1" customWidth="1"/>
    <col min="2" max="2" width="6.6640625" customWidth="1"/>
    <col min="3" max="3" width="9.88671875" customWidth="1"/>
    <col min="4" max="4" width="22" bestFit="1" customWidth="1"/>
    <col min="5" max="5" width="14" bestFit="1" customWidth="1"/>
    <col min="6" max="6" width="11.5546875" customWidth="1"/>
    <col min="7" max="7" width="3.44140625" customWidth="1"/>
    <col min="8" max="8" width="3.21875" customWidth="1"/>
    <col min="9" max="9" width="30" bestFit="1" customWidth="1"/>
    <col min="10" max="10" width="32.6640625" bestFit="1" customWidth="1"/>
    <col min="11" max="11" width="15" bestFit="1" customWidth="1"/>
    <col min="12" max="12" width="25.21875" bestFit="1" customWidth="1"/>
    <col min="13" max="13" width="14" bestFit="1" customWidth="1"/>
    <col min="14" max="14" width="12.5546875" customWidth="1"/>
    <col min="15" max="15" width="3.88671875" customWidth="1"/>
    <col min="16" max="16" width="22.109375" bestFit="1" customWidth="1"/>
    <col min="17" max="17" width="18.88671875" bestFit="1" customWidth="1"/>
    <col min="18" max="18" width="12.44140625" bestFit="1" customWidth="1"/>
    <col min="19" max="19" width="14" bestFit="1" customWidth="1"/>
    <col min="20" max="21" width="12.44140625" bestFit="1" customWidth="1"/>
  </cols>
  <sheetData>
    <row r="1" spans="1:21" x14ac:dyDescent="0.3">
      <c r="A1" s="4" t="s">
        <v>68</v>
      </c>
      <c r="I1" s="4" t="s">
        <v>73</v>
      </c>
      <c r="P1" s="4" t="s">
        <v>33</v>
      </c>
    </row>
    <row r="2" spans="1:21" x14ac:dyDescent="0.3">
      <c r="A2" t="s">
        <v>62</v>
      </c>
      <c r="B2" t="s">
        <v>24</v>
      </c>
      <c r="C2" t="s">
        <v>67</v>
      </c>
      <c r="D2" t="s">
        <v>25</v>
      </c>
      <c r="E2" t="s">
        <v>26</v>
      </c>
      <c r="I2" t="s">
        <v>62</v>
      </c>
      <c r="J2" t="s">
        <v>70</v>
      </c>
      <c r="K2" t="s">
        <v>71</v>
      </c>
      <c r="L2" t="s">
        <v>72</v>
      </c>
      <c r="P2" t="s">
        <v>62</v>
      </c>
      <c r="Q2" t="s">
        <v>74</v>
      </c>
      <c r="R2" s="3" t="s">
        <v>78</v>
      </c>
      <c r="S2" s="3" t="s">
        <v>79</v>
      </c>
      <c r="T2" s="3" t="s">
        <v>80</v>
      </c>
      <c r="U2" s="3" t="s">
        <v>81</v>
      </c>
    </row>
    <row r="3" spans="1:21" x14ac:dyDescent="0.3">
      <c r="A3" t="s">
        <v>0</v>
      </c>
      <c r="B3">
        <v>2018</v>
      </c>
      <c r="C3" t="s">
        <v>63</v>
      </c>
      <c r="D3">
        <v>25</v>
      </c>
      <c r="E3" s="1">
        <v>369800000</v>
      </c>
      <c r="F3" s="1"/>
      <c r="I3" t="s">
        <v>0</v>
      </c>
      <c r="J3" t="s">
        <v>31</v>
      </c>
      <c r="K3" s="1">
        <v>481290406</v>
      </c>
      <c r="L3" t="s">
        <v>32</v>
      </c>
      <c r="P3" t="s">
        <v>0</v>
      </c>
      <c r="Q3" t="s">
        <v>34</v>
      </c>
      <c r="R3" s="1">
        <v>193000000</v>
      </c>
      <c r="S3" s="1">
        <v>1800001000</v>
      </c>
      <c r="T3" s="1">
        <v>197541000</v>
      </c>
      <c r="U3" s="1">
        <v>216517000</v>
      </c>
    </row>
    <row r="4" spans="1:21" x14ac:dyDescent="0.3">
      <c r="A4" t="s">
        <v>0</v>
      </c>
      <c r="B4">
        <v>2016</v>
      </c>
      <c r="C4" t="s">
        <v>63</v>
      </c>
      <c r="D4">
        <v>24</v>
      </c>
      <c r="E4" s="1">
        <v>208507300</v>
      </c>
      <c r="F4" s="1"/>
      <c r="I4" t="s">
        <v>41</v>
      </c>
      <c r="J4">
        <v>744995</v>
      </c>
      <c r="K4" s="1">
        <v>75956000</v>
      </c>
      <c r="L4" t="s">
        <v>17</v>
      </c>
      <c r="P4" t="s">
        <v>0</v>
      </c>
      <c r="Q4" t="s">
        <v>35</v>
      </c>
      <c r="R4" s="1">
        <v>193000000</v>
      </c>
      <c r="S4" s="1">
        <v>120000000</v>
      </c>
      <c r="T4" s="1">
        <v>158436000</v>
      </c>
      <c r="U4" s="1">
        <v>183038000</v>
      </c>
    </row>
    <row r="5" spans="1:21" x14ac:dyDescent="0.3">
      <c r="A5" t="s">
        <v>0</v>
      </c>
      <c r="B5">
        <v>2017</v>
      </c>
      <c r="C5" t="s">
        <v>63</v>
      </c>
      <c r="D5">
        <v>19</v>
      </c>
      <c r="E5" s="1">
        <v>187804000</v>
      </c>
      <c r="F5" s="1"/>
      <c r="I5" t="s">
        <v>15</v>
      </c>
      <c r="J5">
        <v>222260</v>
      </c>
      <c r="K5" s="1">
        <v>180943000</v>
      </c>
      <c r="L5" t="s">
        <v>17</v>
      </c>
      <c r="P5" t="s">
        <v>0</v>
      </c>
      <c r="Q5" t="s">
        <v>36</v>
      </c>
      <c r="R5" s="1">
        <v>19000000</v>
      </c>
      <c r="S5" s="1">
        <v>50001000</v>
      </c>
      <c r="T5" s="1">
        <v>70547000</v>
      </c>
      <c r="U5" s="1">
        <v>86202000</v>
      </c>
    </row>
    <row r="6" spans="1:21" x14ac:dyDescent="0.3">
      <c r="A6" t="s">
        <v>0</v>
      </c>
      <c r="B6">
        <v>2019</v>
      </c>
      <c r="C6" t="s">
        <v>63</v>
      </c>
      <c r="D6">
        <v>4</v>
      </c>
      <c r="E6" s="1">
        <v>98148628</v>
      </c>
      <c r="F6" s="1"/>
      <c r="I6" t="s">
        <v>77</v>
      </c>
      <c r="K6" s="1">
        <f>SUBTOTAL(109,Tabla2[VALOR])</f>
        <v>738189406</v>
      </c>
      <c r="P6" t="s">
        <v>0</v>
      </c>
      <c r="Q6" t="s">
        <v>37</v>
      </c>
      <c r="R6" s="1">
        <v>19000000</v>
      </c>
      <c r="S6" s="1">
        <v>50601000</v>
      </c>
      <c r="T6" s="1">
        <v>70547000</v>
      </c>
      <c r="U6" s="1">
        <v>86202000</v>
      </c>
    </row>
    <row r="7" spans="1:21" x14ac:dyDescent="0.3">
      <c r="A7" t="s">
        <v>0</v>
      </c>
      <c r="B7">
        <v>2014</v>
      </c>
      <c r="C7" t="s">
        <v>63</v>
      </c>
      <c r="D7">
        <v>13</v>
      </c>
      <c r="E7" s="1">
        <v>80800000</v>
      </c>
      <c r="F7" s="1"/>
      <c r="K7" s="1"/>
    </row>
    <row r="8" spans="1:21" x14ac:dyDescent="0.3">
      <c r="A8" t="s">
        <v>41</v>
      </c>
      <c r="B8">
        <v>2019</v>
      </c>
      <c r="C8" t="s">
        <v>63</v>
      </c>
      <c r="D8">
        <v>1</v>
      </c>
      <c r="E8" s="1">
        <v>24891709</v>
      </c>
      <c r="F8" s="1"/>
      <c r="I8" s="4" t="s">
        <v>38</v>
      </c>
      <c r="K8" s="1"/>
      <c r="P8" s="4" t="s">
        <v>1</v>
      </c>
    </row>
    <row r="9" spans="1:21" x14ac:dyDescent="0.3">
      <c r="A9" t="s">
        <v>41</v>
      </c>
      <c r="B9">
        <v>2015</v>
      </c>
      <c r="C9" t="s">
        <v>63</v>
      </c>
      <c r="D9">
        <v>1</v>
      </c>
      <c r="E9" s="1">
        <v>20040000</v>
      </c>
      <c r="F9" s="1"/>
      <c r="I9" t="s">
        <v>62</v>
      </c>
      <c r="J9" t="s">
        <v>74</v>
      </c>
      <c r="K9" s="1" t="s">
        <v>71</v>
      </c>
      <c r="L9" t="s">
        <v>72</v>
      </c>
      <c r="P9" t="s">
        <v>62</v>
      </c>
      <c r="Q9" t="s">
        <v>82</v>
      </c>
      <c r="R9" t="s">
        <v>71</v>
      </c>
    </row>
    <row r="10" spans="1:21" x14ac:dyDescent="0.3">
      <c r="A10" t="s">
        <v>41</v>
      </c>
      <c r="B10">
        <v>2016</v>
      </c>
      <c r="C10" t="s">
        <v>63</v>
      </c>
      <c r="D10">
        <v>0</v>
      </c>
      <c r="E10" s="1">
        <v>0</v>
      </c>
      <c r="F10" s="1"/>
      <c r="I10" t="s">
        <v>0</v>
      </c>
      <c r="J10" t="s">
        <v>39</v>
      </c>
      <c r="K10" s="1">
        <v>217000000</v>
      </c>
      <c r="L10" t="s">
        <v>40</v>
      </c>
      <c r="P10" t="s">
        <v>0</v>
      </c>
      <c r="Q10" t="s">
        <v>2</v>
      </c>
      <c r="R10" s="1">
        <v>114460400</v>
      </c>
    </row>
    <row r="11" spans="1:21" x14ac:dyDescent="0.3">
      <c r="A11" t="s">
        <v>16</v>
      </c>
      <c r="B11">
        <v>2014</v>
      </c>
      <c r="C11" t="s">
        <v>63</v>
      </c>
      <c r="D11">
        <v>1</v>
      </c>
      <c r="E11" s="1">
        <v>6500000</v>
      </c>
      <c r="F11" s="1"/>
      <c r="I11" t="s">
        <v>16</v>
      </c>
      <c r="J11" t="s">
        <v>60</v>
      </c>
      <c r="K11" s="1">
        <v>175000000</v>
      </c>
      <c r="L11" t="s">
        <v>17</v>
      </c>
      <c r="P11" t="s">
        <v>0</v>
      </c>
      <c r="Q11" t="s">
        <v>3</v>
      </c>
      <c r="R11" s="1">
        <v>75000000</v>
      </c>
    </row>
    <row r="12" spans="1:21" x14ac:dyDescent="0.3">
      <c r="A12" t="s">
        <v>15</v>
      </c>
      <c r="B12">
        <v>2017</v>
      </c>
      <c r="C12" t="s">
        <v>63</v>
      </c>
      <c r="D12">
        <v>1</v>
      </c>
      <c r="E12" s="1">
        <v>4598893</v>
      </c>
      <c r="F12" s="1"/>
      <c r="I12" t="s">
        <v>16</v>
      </c>
      <c r="J12" t="s">
        <v>61</v>
      </c>
      <c r="K12" s="1">
        <v>91000000</v>
      </c>
      <c r="L12" t="s">
        <v>17</v>
      </c>
      <c r="P12" t="s">
        <v>0</v>
      </c>
      <c r="Q12" t="s">
        <v>4</v>
      </c>
      <c r="R12" s="1">
        <v>80381774</v>
      </c>
    </row>
    <row r="13" spans="1:21" x14ac:dyDescent="0.3">
      <c r="A13" t="s">
        <v>15</v>
      </c>
      <c r="B13">
        <v>2014</v>
      </c>
      <c r="C13" t="s">
        <v>63</v>
      </c>
      <c r="D13">
        <v>0</v>
      </c>
      <c r="E13" s="1">
        <v>0</v>
      </c>
      <c r="F13" s="1"/>
      <c r="I13" t="s">
        <v>41</v>
      </c>
      <c r="J13" t="s">
        <v>43</v>
      </c>
      <c r="K13" s="1">
        <v>35000000</v>
      </c>
      <c r="P13" t="s">
        <v>0</v>
      </c>
      <c r="Q13" t="s">
        <v>5</v>
      </c>
      <c r="R13" s="1">
        <v>75265000</v>
      </c>
    </row>
    <row r="14" spans="1:21" x14ac:dyDescent="0.3">
      <c r="A14" t="s">
        <v>15</v>
      </c>
      <c r="B14">
        <v>2015</v>
      </c>
      <c r="C14" t="s">
        <v>63</v>
      </c>
      <c r="D14">
        <v>0</v>
      </c>
      <c r="E14" s="1">
        <v>0</v>
      </c>
      <c r="F14" s="1"/>
      <c r="I14" t="s">
        <v>15</v>
      </c>
      <c r="J14" t="s">
        <v>55</v>
      </c>
      <c r="K14" s="1">
        <v>0</v>
      </c>
      <c r="P14" t="s">
        <v>0</v>
      </c>
      <c r="Q14" t="s">
        <v>6</v>
      </c>
      <c r="R14" s="1">
        <v>66000000</v>
      </c>
    </row>
    <row r="15" spans="1:21" x14ac:dyDescent="0.3">
      <c r="A15" t="s">
        <v>0</v>
      </c>
      <c r="B15">
        <v>2018</v>
      </c>
      <c r="C15" s="1" t="s">
        <v>64</v>
      </c>
      <c r="D15">
        <v>4</v>
      </c>
      <c r="E15" s="1">
        <v>33187200</v>
      </c>
      <c r="F15" s="1"/>
      <c r="I15" t="s">
        <v>77</v>
      </c>
      <c r="K15" s="1">
        <f>SUBTOTAL(109,Tabla3[VALOR])</f>
        <v>518000000</v>
      </c>
      <c r="P15" t="s">
        <v>0</v>
      </c>
      <c r="Q15" t="s">
        <v>7</v>
      </c>
      <c r="R15" s="1">
        <v>23000000</v>
      </c>
    </row>
    <row r="16" spans="1:21" x14ac:dyDescent="0.3">
      <c r="A16" t="s">
        <v>0</v>
      </c>
      <c r="B16">
        <v>2016</v>
      </c>
      <c r="C16" s="1" t="s">
        <v>64</v>
      </c>
      <c r="D16">
        <v>1</v>
      </c>
      <c r="E16" s="1">
        <v>15000000</v>
      </c>
      <c r="F16" s="1"/>
      <c r="P16" t="s">
        <v>0</v>
      </c>
      <c r="Q16" t="s">
        <v>8</v>
      </c>
      <c r="R16" s="1">
        <v>54000000</v>
      </c>
    </row>
    <row r="17" spans="1:18" x14ac:dyDescent="0.3">
      <c r="A17" t="s">
        <v>0</v>
      </c>
      <c r="B17">
        <v>2017</v>
      </c>
      <c r="C17" s="1" t="s">
        <v>64</v>
      </c>
      <c r="D17">
        <v>0</v>
      </c>
      <c r="E17" s="1">
        <v>0</v>
      </c>
      <c r="F17" s="1"/>
      <c r="P17" t="s">
        <v>0</v>
      </c>
      <c r="Q17" t="s">
        <v>9</v>
      </c>
      <c r="R17" s="1">
        <v>120000000</v>
      </c>
    </row>
    <row r="18" spans="1:18" x14ac:dyDescent="0.3">
      <c r="A18" t="s">
        <v>0</v>
      </c>
      <c r="B18">
        <v>2019</v>
      </c>
      <c r="C18" s="1" t="s">
        <v>64</v>
      </c>
      <c r="D18">
        <v>1</v>
      </c>
      <c r="E18" s="1">
        <v>10000000</v>
      </c>
      <c r="F18" s="1"/>
      <c r="I18" s="4" t="s">
        <v>18</v>
      </c>
      <c r="P18" t="s">
        <v>0</v>
      </c>
      <c r="Q18" t="s">
        <v>10</v>
      </c>
      <c r="R18" s="1">
        <v>87800000</v>
      </c>
    </row>
    <row r="19" spans="1:18" x14ac:dyDescent="0.3">
      <c r="A19" t="s">
        <v>0</v>
      </c>
      <c r="B19">
        <v>2014</v>
      </c>
      <c r="C19" s="1" t="s">
        <v>64</v>
      </c>
      <c r="D19">
        <v>36</v>
      </c>
      <c r="E19" s="1">
        <v>23021096</v>
      </c>
      <c r="F19" s="1"/>
      <c r="I19" t="s">
        <v>62</v>
      </c>
      <c r="J19" t="s">
        <v>75</v>
      </c>
      <c r="K19" t="s">
        <v>25</v>
      </c>
      <c r="L19" t="s">
        <v>67</v>
      </c>
      <c r="P19" t="s">
        <v>0</v>
      </c>
      <c r="Q19" t="s">
        <v>11</v>
      </c>
      <c r="R19" s="1">
        <v>57281150</v>
      </c>
    </row>
    <row r="20" spans="1:18" x14ac:dyDescent="0.3">
      <c r="A20" t="s">
        <v>41</v>
      </c>
      <c r="B20">
        <v>2019</v>
      </c>
      <c r="C20" s="1" t="s">
        <v>64</v>
      </c>
      <c r="D20">
        <v>0</v>
      </c>
      <c r="E20" s="1">
        <v>0</v>
      </c>
      <c r="F20" s="1"/>
      <c r="I20" t="s">
        <v>0</v>
      </c>
      <c r="J20" t="s">
        <v>19</v>
      </c>
      <c r="K20">
        <v>1</v>
      </c>
      <c r="L20" t="s">
        <v>20</v>
      </c>
      <c r="P20" t="s">
        <v>0</v>
      </c>
      <c r="Q20" t="s">
        <v>12</v>
      </c>
      <c r="R20" s="1">
        <v>65567000</v>
      </c>
    </row>
    <row r="21" spans="1:18" x14ac:dyDescent="0.3">
      <c r="A21" t="s">
        <v>41</v>
      </c>
      <c r="B21">
        <v>2015</v>
      </c>
      <c r="C21" s="1" t="s">
        <v>64</v>
      </c>
      <c r="D21">
        <v>2</v>
      </c>
      <c r="E21" s="1">
        <v>2200500</v>
      </c>
      <c r="F21" s="1"/>
      <c r="I21" t="s">
        <v>0</v>
      </c>
      <c r="J21" t="s">
        <v>19</v>
      </c>
      <c r="K21">
        <v>1</v>
      </c>
      <c r="L21" t="s">
        <v>21</v>
      </c>
      <c r="Q21" t="s">
        <v>77</v>
      </c>
      <c r="R21" s="1">
        <f>SUBTOTAL(109,Tabla8[VALOR])</f>
        <v>818755324</v>
      </c>
    </row>
    <row r="22" spans="1:18" x14ac:dyDescent="0.3">
      <c r="A22" t="s">
        <v>41</v>
      </c>
      <c r="B22">
        <v>2016</v>
      </c>
      <c r="C22" s="1" t="s">
        <v>64</v>
      </c>
      <c r="D22">
        <v>1</v>
      </c>
      <c r="E22" s="1">
        <v>2145000</v>
      </c>
      <c r="F22" s="1"/>
      <c r="I22" t="s">
        <v>0</v>
      </c>
      <c r="J22" t="s">
        <v>19</v>
      </c>
      <c r="K22">
        <v>2</v>
      </c>
      <c r="L22" t="s">
        <v>22</v>
      </c>
      <c r="Q22" s="1"/>
    </row>
    <row r="23" spans="1:18" x14ac:dyDescent="0.3">
      <c r="A23" t="s">
        <v>16</v>
      </c>
      <c r="B23">
        <v>2014</v>
      </c>
      <c r="C23" s="1" t="s">
        <v>64</v>
      </c>
      <c r="D23">
        <v>0</v>
      </c>
      <c r="E23" s="1">
        <v>0</v>
      </c>
      <c r="F23" s="1"/>
      <c r="I23" t="s">
        <v>0</v>
      </c>
      <c r="J23" t="s">
        <v>19</v>
      </c>
      <c r="K23">
        <v>5</v>
      </c>
      <c r="L23" t="s">
        <v>23</v>
      </c>
    </row>
    <row r="24" spans="1:18" x14ac:dyDescent="0.3">
      <c r="A24" t="s">
        <v>15</v>
      </c>
      <c r="B24">
        <v>2017</v>
      </c>
      <c r="C24" s="1" t="s">
        <v>64</v>
      </c>
      <c r="D24">
        <v>0</v>
      </c>
      <c r="E24" s="1">
        <v>0</v>
      </c>
      <c r="F24" s="1"/>
      <c r="I24" t="s">
        <v>41</v>
      </c>
      <c r="J24" t="s">
        <v>42</v>
      </c>
      <c r="K24">
        <v>2</v>
      </c>
      <c r="L24" t="s">
        <v>20</v>
      </c>
    </row>
    <row r="25" spans="1:18" x14ac:dyDescent="0.3">
      <c r="A25" t="s">
        <v>15</v>
      </c>
      <c r="B25">
        <v>2014</v>
      </c>
      <c r="C25" s="1" t="s">
        <v>64</v>
      </c>
      <c r="D25">
        <v>1</v>
      </c>
      <c r="E25" s="1">
        <v>3365500</v>
      </c>
      <c r="F25" s="1"/>
      <c r="I25" t="s">
        <v>41</v>
      </c>
      <c r="J25" t="s">
        <v>42</v>
      </c>
      <c r="K25">
        <v>4</v>
      </c>
      <c r="L25" t="s">
        <v>21</v>
      </c>
    </row>
    <row r="26" spans="1:18" x14ac:dyDescent="0.3">
      <c r="A26" t="s">
        <v>15</v>
      </c>
      <c r="B26">
        <v>2015</v>
      </c>
      <c r="C26" s="1" t="s">
        <v>64</v>
      </c>
      <c r="D26">
        <v>1</v>
      </c>
      <c r="E26" s="1">
        <v>3197720</v>
      </c>
      <c r="I26" t="s">
        <v>41</v>
      </c>
      <c r="J26" t="s">
        <v>42</v>
      </c>
      <c r="K26">
        <v>5</v>
      </c>
      <c r="L26" t="s">
        <v>22</v>
      </c>
    </row>
    <row r="27" spans="1:18" x14ac:dyDescent="0.3">
      <c r="A27" t="s">
        <v>77</v>
      </c>
      <c r="D27">
        <f>SUBTOTAL(109,Tabla1[CANTIDAD])</f>
        <v>136</v>
      </c>
      <c r="E27" s="1">
        <f>SUBTOTAL(109,Tabla1[MONTO])</f>
        <v>1093207546</v>
      </c>
      <c r="I27" t="s">
        <v>41</v>
      </c>
      <c r="J27" t="s">
        <v>42</v>
      </c>
      <c r="K27">
        <v>17</v>
      </c>
      <c r="L27" t="s">
        <v>44</v>
      </c>
    </row>
    <row r="28" spans="1:18" x14ac:dyDescent="0.3">
      <c r="E28" s="1"/>
      <c r="I28" t="s">
        <v>13</v>
      </c>
      <c r="J28" t="s">
        <v>50</v>
      </c>
      <c r="K28">
        <v>1</v>
      </c>
      <c r="L28" t="s">
        <v>51</v>
      </c>
    </row>
    <row r="29" spans="1:18" x14ac:dyDescent="0.3">
      <c r="A29" s="4" t="s">
        <v>69</v>
      </c>
      <c r="I29" t="s">
        <v>15</v>
      </c>
      <c r="J29" t="s">
        <v>54</v>
      </c>
      <c r="K29">
        <v>3</v>
      </c>
      <c r="L29" t="s">
        <v>21</v>
      </c>
    </row>
    <row r="30" spans="1:18" x14ac:dyDescent="0.3">
      <c r="A30" t="s">
        <v>65</v>
      </c>
      <c r="B30" t="s">
        <v>24</v>
      </c>
      <c r="C30" t="s">
        <v>66</v>
      </c>
      <c r="D30" t="s">
        <v>67</v>
      </c>
      <c r="E30" t="s">
        <v>26</v>
      </c>
      <c r="F30" s="1" t="s">
        <v>25</v>
      </c>
      <c r="I30" t="s">
        <v>16</v>
      </c>
      <c r="J30" t="s">
        <v>50</v>
      </c>
      <c r="K30">
        <v>1</v>
      </c>
      <c r="L30" t="s">
        <v>21</v>
      </c>
    </row>
    <row r="31" spans="1:18" x14ac:dyDescent="0.3">
      <c r="A31" t="s">
        <v>0</v>
      </c>
      <c r="B31">
        <v>2018</v>
      </c>
      <c r="C31">
        <v>1809</v>
      </c>
      <c r="D31" t="s">
        <v>53</v>
      </c>
      <c r="E31" s="1">
        <v>3000000</v>
      </c>
      <c r="F31">
        <v>1</v>
      </c>
      <c r="I31" t="s">
        <v>77</v>
      </c>
      <c r="K31">
        <f>SUBTOTAL(109,Tabla4[CANTIDAD])</f>
        <v>42</v>
      </c>
    </row>
    <row r="32" spans="1:18" x14ac:dyDescent="0.3">
      <c r="A32" t="s">
        <v>41</v>
      </c>
      <c r="C32">
        <v>1530</v>
      </c>
      <c r="D32" t="s">
        <v>45</v>
      </c>
      <c r="E32" s="1">
        <v>965500</v>
      </c>
      <c r="F32">
        <v>2</v>
      </c>
    </row>
    <row r="33" spans="1:14" x14ac:dyDescent="0.3">
      <c r="A33" t="s">
        <v>41</v>
      </c>
      <c r="C33">
        <v>1601</v>
      </c>
      <c r="D33" t="s">
        <v>46</v>
      </c>
      <c r="E33" s="1">
        <v>8197530</v>
      </c>
      <c r="F33">
        <v>10</v>
      </c>
      <c r="I33" s="4" t="s">
        <v>76</v>
      </c>
    </row>
    <row r="34" spans="1:14" x14ac:dyDescent="0.3">
      <c r="A34" t="s">
        <v>41</v>
      </c>
      <c r="C34">
        <v>1706</v>
      </c>
      <c r="D34" t="s">
        <v>47</v>
      </c>
      <c r="E34" s="1">
        <v>31790841</v>
      </c>
      <c r="F34">
        <v>22</v>
      </c>
      <c r="I34" t="s">
        <v>62</v>
      </c>
      <c r="J34" t="s">
        <v>27</v>
      </c>
      <c r="K34" t="s">
        <v>66</v>
      </c>
      <c r="L34" t="s">
        <v>67</v>
      </c>
      <c r="M34" t="s">
        <v>71</v>
      </c>
      <c r="N34" t="s">
        <v>72</v>
      </c>
    </row>
    <row r="35" spans="1:14" x14ac:dyDescent="0.3">
      <c r="A35" t="s">
        <v>41</v>
      </c>
      <c r="C35">
        <v>2895</v>
      </c>
      <c r="D35" t="s">
        <v>48</v>
      </c>
      <c r="E35" s="1">
        <v>1183900</v>
      </c>
      <c r="F35">
        <v>2</v>
      </c>
      <c r="I35" t="s">
        <v>0</v>
      </c>
      <c r="J35" s="2">
        <v>43005</v>
      </c>
      <c r="K35">
        <v>6820</v>
      </c>
      <c r="L35" t="s">
        <v>28</v>
      </c>
      <c r="M35" s="1">
        <v>182000000</v>
      </c>
      <c r="N35" t="s">
        <v>17</v>
      </c>
    </row>
    <row r="36" spans="1:14" x14ac:dyDescent="0.3">
      <c r="A36" t="s">
        <v>41</v>
      </c>
      <c r="C36">
        <v>2905</v>
      </c>
      <c r="D36" t="s">
        <v>58</v>
      </c>
      <c r="E36" s="1">
        <v>224140</v>
      </c>
      <c r="F36">
        <v>1</v>
      </c>
      <c r="I36" t="s">
        <v>0</v>
      </c>
      <c r="J36" s="2">
        <v>43047</v>
      </c>
      <c r="K36">
        <v>7774</v>
      </c>
      <c r="L36" t="s">
        <v>29</v>
      </c>
      <c r="M36" s="1">
        <v>284000000</v>
      </c>
      <c r="N36" t="s">
        <v>17</v>
      </c>
    </row>
    <row r="37" spans="1:14" x14ac:dyDescent="0.3">
      <c r="A37" t="s">
        <v>41</v>
      </c>
      <c r="C37">
        <v>9001</v>
      </c>
      <c r="D37" t="s">
        <v>49</v>
      </c>
      <c r="E37" s="1">
        <v>7443880</v>
      </c>
      <c r="F37">
        <v>3</v>
      </c>
      <c r="I37" t="s">
        <v>0</v>
      </c>
      <c r="J37" s="2">
        <v>43240</v>
      </c>
      <c r="K37">
        <v>2772</v>
      </c>
      <c r="L37" t="s">
        <v>30</v>
      </c>
      <c r="M37" s="1">
        <v>182000000</v>
      </c>
      <c r="N37" t="s">
        <v>17</v>
      </c>
    </row>
    <row r="38" spans="1:14" x14ac:dyDescent="0.3">
      <c r="A38" t="s">
        <v>13</v>
      </c>
      <c r="C38">
        <v>1600</v>
      </c>
      <c r="D38" t="s">
        <v>52</v>
      </c>
      <c r="E38" s="1">
        <v>3380200</v>
      </c>
      <c r="F38">
        <v>1</v>
      </c>
      <c r="I38" t="s">
        <v>0</v>
      </c>
      <c r="J38" s="2">
        <v>43240</v>
      </c>
      <c r="K38">
        <v>2773</v>
      </c>
      <c r="L38" t="s">
        <v>28</v>
      </c>
      <c r="M38" s="1">
        <v>182000000</v>
      </c>
      <c r="N38" t="s">
        <v>17</v>
      </c>
    </row>
    <row r="39" spans="1:14" x14ac:dyDescent="0.3">
      <c r="A39" t="s">
        <v>13</v>
      </c>
      <c r="C39">
        <v>1809</v>
      </c>
      <c r="D39" t="s">
        <v>53</v>
      </c>
      <c r="E39" s="1">
        <v>2383103</v>
      </c>
      <c r="F39">
        <v>1</v>
      </c>
      <c r="I39" t="s">
        <v>0</v>
      </c>
      <c r="J39" s="2">
        <v>43240</v>
      </c>
      <c r="K39">
        <v>2775</v>
      </c>
      <c r="L39" t="s">
        <v>29</v>
      </c>
      <c r="M39" s="1">
        <v>290000000</v>
      </c>
      <c r="N39" t="s">
        <v>17</v>
      </c>
    </row>
    <row r="40" spans="1:14" x14ac:dyDescent="0.3">
      <c r="A40" t="s">
        <v>13</v>
      </c>
      <c r="C40">
        <v>9001</v>
      </c>
      <c r="D40" t="s">
        <v>59</v>
      </c>
      <c r="E40" s="1">
        <v>13360000</v>
      </c>
      <c r="F40">
        <v>1</v>
      </c>
      <c r="I40" t="s">
        <v>0</v>
      </c>
      <c r="J40" s="2">
        <v>43550</v>
      </c>
      <c r="K40">
        <v>1637</v>
      </c>
      <c r="L40" t="s">
        <v>29</v>
      </c>
      <c r="M40" s="1">
        <v>235480509</v>
      </c>
      <c r="N40" t="s">
        <v>17</v>
      </c>
    </row>
    <row r="41" spans="1:14" x14ac:dyDescent="0.3">
      <c r="A41" t="s">
        <v>14</v>
      </c>
      <c r="B41">
        <v>2018</v>
      </c>
      <c r="C41">
        <v>1809</v>
      </c>
      <c r="D41" t="s">
        <v>53</v>
      </c>
      <c r="E41" s="1">
        <v>3000000</v>
      </c>
      <c r="F41">
        <v>1</v>
      </c>
      <c r="I41" t="s">
        <v>41</v>
      </c>
      <c r="J41" s="2">
        <v>43604</v>
      </c>
      <c r="K41">
        <v>2031</v>
      </c>
      <c r="L41" t="s">
        <v>29</v>
      </c>
      <c r="M41" s="1">
        <v>235480509</v>
      </c>
      <c r="N41" t="s">
        <v>17</v>
      </c>
    </row>
    <row r="42" spans="1:14" x14ac:dyDescent="0.3">
      <c r="A42" t="s">
        <v>15</v>
      </c>
      <c r="C42">
        <v>1530</v>
      </c>
      <c r="D42" t="s">
        <v>45</v>
      </c>
      <c r="E42" s="1">
        <v>4403000</v>
      </c>
      <c r="F42">
        <v>1</v>
      </c>
      <c r="I42" t="s">
        <v>77</v>
      </c>
      <c r="M42" s="1">
        <f>SUBTOTAL(109,Tabla6[VALOR])</f>
        <v>1590961018</v>
      </c>
    </row>
    <row r="43" spans="1:14" x14ac:dyDescent="0.3">
      <c r="A43" t="s">
        <v>15</v>
      </c>
      <c r="C43">
        <v>1600</v>
      </c>
      <c r="D43" t="s">
        <v>52</v>
      </c>
      <c r="E43" s="1">
        <v>7336500</v>
      </c>
      <c r="F43">
        <v>1</v>
      </c>
    </row>
    <row r="44" spans="1:14" x14ac:dyDescent="0.3">
      <c r="A44" t="s">
        <v>15</v>
      </c>
      <c r="C44">
        <v>1601</v>
      </c>
      <c r="D44" t="s">
        <v>56</v>
      </c>
      <c r="E44" s="1">
        <v>3017500</v>
      </c>
      <c r="F44">
        <v>2</v>
      </c>
    </row>
    <row r="45" spans="1:14" x14ac:dyDescent="0.3">
      <c r="A45" t="s">
        <v>15</v>
      </c>
      <c r="C45">
        <v>1706</v>
      </c>
      <c r="D45" t="s">
        <v>47</v>
      </c>
      <c r="E45" s="1">
        <v>15337116</v>
      </c>
      <c r="F45">
        <v>5</v>
      </c>
    </row>
    <row r="46" spans="1:14" x14ac:dyDescent="0.3">
      <c r="A46" t="s">
        <v>15</v>
      </c>
      <c r="C46">
        <v>1809</v>
      </c>
      <c r="D46" t="s">
        <v>53</v>
      </c>
      <c r="E46" s="1">
        <v>18283225</v>
      </c>
      <c r="F46">
        <v>6</v>
      </c>
    </row>
    <row r="47" spans="1:14" x14ac:dyDescent="0.3">
      <c r="A47" t="s">
        <v>15</v>
      </c>
      <c r="C47">
        <v>1810</v>
      </c>
      <c r="D47" t="s">
        <v>57</v>
      </c>
      <c r="E47" s="1">
        <v>11164792</v>
      </c>
      <c r="F47">
        <v>5</v>
      </c>
    </row>
    <row r="48" spans="1:14" x14ac:dyDescent="0.3">
      <c r="A48" t="s">
        <v>15</v>
      </c>
      <c r="C48">
        <v>2905</v>
      </c>
      <c r="D48" t="s">
        <v>58</v>
      </c>
      <c r="E48" s="1">
        <v>2377500</v>
      </c>
      <c r="F48">
        <v>2</v>
      </c>
    </row>
    <row r="49" spans="1:6" x14ac:dyDescent="0.3">
      <c r="A49" t="s">
        <v>15</v>
      </c>
      <c r="C49">
        <v>9002</v>
      </c>
      <c r="D49" t="s">
        <v>59</v>
      </c>
      <c r="E49" s="1">
        <v>4698200</v>
      </c>
      <c r="F49">
        <v>1</v>
      </c>
    </row>
    <row r="50" spans="1:6" x14ac:dyDescent="0.3">
      <c r="A50" t="s">
        <v>16</v>
      </c>
      <c r="C50">
        <v>1706</v>
      </c>
      <c r="D50" t="s">
        <v>47</v>
      </c>
      <c r="E50" s="1">
        <v>723000</v>
      </c>
      <c r="F50">
        <v>2</v>
      </c>
    </row>
    <row r="51" spans="1:6" x14ac:dyDescent="0.3">
      <c r="A51" t="s">
        <v>16</v>
      </c>
      <c r="C51">
        <v>1809</v>
      </c>
      <c r="D51" t="s">
        <v>53</v>
      </c>
      <c r="E51" s="1">
        <v>28127984</v>
      </c>
      <c r="F51">
        <v>6</v>
      </c>
    </row>
    <row r="52" spans="1:6" x14ac:dyDescent="0.3">
      <c r="A52" t="s">
        <v>16</v>
      </c>
      <c r="C52">
        <v>1810</v>
      </c>
      <c r="D52" t="s">
        <v>57</v>
      </c>
      <c r="E52" s="1">
        <v>18556977</v>
      </c>
      <c r="F52">
        <v>2</v>
      </c>
    </row>
    <row r="53" spans="1:6" x14ac:dyDescent="0.3">
      <c r="A53" t="s">
        <v>16</v>
      </c>
      <c r="C53">
        <v>2905</v>
      </c>
      <c r="D53" t="s">
        <v>58</v>
      </c>
      <c r="E53" s="1">
        <v>483743</v>
      </c>
      <c r="F53">
        <v>2</v>
      </c>
    </row>
    <row r="54" spans="1:6" x14ac:dyDescent="0.3">
      <c r="A54" t="s">
        <v>16</v>
      </c>
      <c r="C54">
        <v>9001</v>
      </c>
      <c r="D54" t="s">
        <v>59</v>
      </c>
      <c r="E54" s="1">
        <v>18884000</v>
      </c>
      <c r="F54">
        <v>14</v>
      </c>
    </row>
    <row r="55" spans="1:6" x14ac:dyDescent="0.3">
      <c r="A55" t="s">
        <v>77</v>
      </c>
      <c r="E55" s="1">
        <f>SUBTOTAL(109,Tabla5[MONTO])</f>
        <v>208322631</v>
      </c>
      <c r="F55">
        <f>SUBTOTAL(109,Tabla5[CANTIDAD])</f>
        <v>94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Julitza Mateus Ramos</dc:creator>
  <cp:lastModifiedBy>Sandra Julitza Mateus Ramos</cp:lastModifiedBy>
  <dcterms:created xsi:type="dcterms:W3CDTF">2025-06-09T20:29:34Z</dcterms:created>
  <dcterms:modified xsi:type="dcterms:W3CDTF">2025-06-11T13:50:55Z</dcterms:modified>
</cp:coreProperties>
</file>