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<sst xmlns="http://schemas.openxmlformats.org/spreadsheetml/2006/main" count="16" uniqueCount="16">
  <si>
    <t>Sprint</t>
  </si>
  <si>
    <t>Spencer</t>
  </si>
  <si>
    <t>Spencer sub</t>
  </si>
  <si>
    <t>Chris</t>
  </si>
  <si>
    <t>Chris sub</t>
  </si>
  <si>
    <t>Miguel</t>
  </si>
  <si>
    <t>Miguel Sub</t>
  </si>
  <si>
    <t>Brayan</t>
  </si>
  <si>
    <t>Brayan Sub</t>
  </si>
  <si>
    <t>Curtis</t>
  </si>
  <si>
    <t>Curtis sub</t>
  </si>
  <si>
    <t>Total Points by sprint</t>
  </si>
  <si>
    <t>total points total</t>
  </si>
  <si>
    <t>Estimated</t>
  </si>
  <si>
    <t>Team Estimated per Sprint</t>
  </si>
  <si>
    <t>team estimated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</si>
</sst>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theme="1"/>
      <name val="Inconsolata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Burndown Sprint 8</a:t>
            </a:r>
          </a:p>
        </c:rich>
      </c:tx>
      <c:overlay val="0"/>
    </c:title>
    <c:plotArea>
      <c:layout/>
      <c:lineChart>
        <c:ser>
          <c:idx val="0"/>
          <c:order val="0"/>
          <c:tx>
            <c:v>Actual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Sheet1!$A$17:$A$31</c:f>
            </c:strRef>
          </c:cat>
          <c:val>
            <c:numRef>
              <c:f>Sheet1!$M$17:$M$67</c:f>
              <c:numCache/>
            </c:numRef>
          </c:val>
          <c:smooth val="0"/>
        </c:ser>
        <c:ser>
          <c:idx val="1"/>
          <c:order val="1"/>
          <c:tx>
            <c:v>Estimated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Sheet1!$A$17:$A$31</c:f>
            </c:strRef>
          </c:cat>
          <c:val>
            <c:numRef>
              <c:f>Sheet1!$P$17:$P$32</c:f>
              <c:numCache/>
            </c:numRef>
          </c:val>
          <c:smooth val="0"/>
        </c:ser>
        <c:axId val="900629765"/>
        <c:axId val="599935103"/>
      </c:lineChart>
      <c:catAx>
        <c:axId val="9006297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9935103"/>
      </c:catAx>
      <c:valAx>
        <c:axId val="5999351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06297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Team Percentage Error for Sprints 7 &amp; 8</a:t>
            </a:r>
          </a:p>
        </c:rich>
      </c:tx>
      <c:overlay val="0"/>
    </c:title>
    <c:plotArea>
      <c:layout/>
      <c:lineChart>
        <c:ser>
          <c:idx val="0"/>
          <c:order val="0"/>
          <c:tx>
            <c:v>Team Deviation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Sheet1!$T$2:$T$31</c:f>
            </c:strRef>
          </c:cat>
          <c:val>
            <c:numRef>
              <c:f>Sheet1!$U$2:$U$31</c:f>
              <c:numCache/>
            </c:numRef>
          </c:val>
          <c:smooth val="0"/>
        </c:ser>
        <c:ser>
          <c:idx val="1"/>
          <c:order val="1"/>
          <c:tx>
            <c:v>Constant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Sheet1!$T$2:$T$31</c:f>
            </c:strRef>
          </c:cat>
          <c:val>
            <c:numRef>
              <c:f>Sheet1!$V$2:$V$31</c:f>
              <c:numCache/>
            </c:numRef>
          </c:val>
          <c:smooth val="0"/>
        </c:ser>
        <c:axId val="1633196649"/>
        <c:axId val="549729758"/>
      </c:lineChart>
      <c:catAx>
        <c:axId val="16331966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729758"/>
      </c:catAx>
      <c:valAx>
        <c:axId val="549729758"/>
        <c:scaling>
          <c:orientation val="minMax"/>
          <c:max val="-1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Percentage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1966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342900</xdr:colOff>
      <xdr:row>11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23</xdr:col>
      <xdr:colOff>28575</xdr:colOff>
      <xdr:row>34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6.13"/>
    <col customWidth="1" min="16" max="16" width="21.38"/>
    <col customWidth="1" min="17" max="17" width="17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>
      <c r="A2" s="2">
        <v>44580.0</v>
      </c>
      <c r="B2" s="1"/>
      <c r="D2" s="1">
        <v>15.0</v>
      </c>
      <c r="F2" s="1">
        <v>15.0</v>
      </c>
      <c r="H2" s="1">
        <v>15.0</v>
      </c>
      <c r="J2" s="1">
        <v>15.0</v>
      </c>
      <c r="L2" s="1">
        <v>15.0</v>
      </c>
      <c r="M2" s="1">
        <v>75.0</v>
      </c>
      <c r="N2" s="1">
        <v>150.0</v>
      </c>
      <c r="O2" s="1">
        <v>15.0</v>
      </c>
      <c r="P2" s="3">
        <v>75.0</v>
      </c>
      <c r="Q2" s="4">
        <f>P2*2</f>
        <v>150</v>
      </c>
      <c r="R2" s="1">
        <v>150.0</v>
      </c>
      <c r="T2" s="1">
        <v>150.0</v>
      </c>
      <c r="U2" s="4">
        <f>T2-Q2</f>
        <v>0</v>
      </c>
      <c r="V2" s="1">
        <v>0.0</v>
      </c>
    </row>
    <row r="3">
      <c r="A3" s="2">
        <v>44581.0</v>
      </c>
      <c r="B3" s="1">
        <v>7.0</v>
      </c>
      <c r="C3" s="1">
        <v>2.0</v>
      </c>
      <c r="D3" s="1">
        <f t="shared" ref="D3:D15" si="1">D2-C3</f>
        <v>13</v>
      </c>
      <c r="E3" s="1">
        <v>1.0</v>
      </c>
      <c r="F3" s="1">
        <f t="shared" ref="F3:F15" si="2">F2-E3</f>
        <v>14</v>
      </c>
      <c r="G3" s="1">
        <v>2.0</v>
      </c>
      <c r="H3" s="4">
        <f t="shared" ref="H3:H15" si="3">H2-G3</f>
        <v>13</v>
      </c>
      <c r="I3" s="1">
        <v>0.0</v>
      </c>
      <c r="J3" s="1">
        <f t="shared" ref="J3:J16" si="4">J2-I3</f>
        <v>15</v>
      </c>
      <c r="K3" s="1">
        <v>2.0</v>
      </c>
      <c r="L3" s="4">
        <f t="shared" ref="L3:L15" si="5">L2-K3</f>
        <v>13</v>
      </c>
      <c r="M3" s="4">
        <f t="shared" ref="M3:M15" si="6">M2-(C3+E3+G3+I3+K3)</f>
        <v>68</v>
      </c>
      <c r="N3" s="4">
        <f t="shared" ref="N3:N30" si="7">N2-(C3+E3+G3+I3+K3)</f>
        <v>143</v>
      </c>
      <c r="O3" s="4">
        <f>O2-(15/14)</f>
        <v>13.92857143</v>
      </c>
      <c r="P3" s="4">
        <f t="shared" ref="P3:P15" si="8">P2-75/14</f>
        <v>69.64285714</v>
      </c>
      <c r="Q3" s="4">
        <f t="shared" ref="Q3:Q30" si="9">Q2-150/29</f>
        <v>144.8275862</v>
      </c>
      <c r="T3" s="1">
        <v>143.0</v>
      </c>
      <c r="U3" s="4">
        <f t="shared" ref="U3:U30" si="10">((Q3-T3)/T3)*100</f>
        <v>1.278032313</v>
      </c>
      <c r="V3" s="4">
        <f t="shared" ref="V3:V31" si="11">V2</f>
        <v>0</v>
      </c>
    </row>
    <row r="4">
      <c r="A4" s="2">
        <v>44582.0</v>
      </c>
      <c r="C4" s="1">
        <v>0.0</v>
      </c>
      <c r="D4" s="1">
        <f t="shared" si="1"/>
        <v>13</v>
      </c>
      <c r="E4" s="1">
        <v>1.0</v>
      </c>
      <c r="F4" s="1">
        <f t="shared" si="2"/>
        <v>13</v>
      </c>
      <c r="G4" s="1">
        <v>2.0</v>
      </c>
      <c r="H4" s="4">
        <f t="shared" si="3"/>
        <v>11</v>
      </c>
      <c r="I4" s="1">
        <v>1.0</v>
      </c>
      <c r="J4" s="1">
        <f t="shared" si="4"/>
        <v>14</v>
      </c>
      <c r="K4" s="1">
        <v>1.0</v>
      </c>
      <c r="L4" s="4">
        <f t="shared" si="5"/>
        <v>12</v>
      </c>
      <c r="M4" s="4">
        <f t="shared" si="6"/>
        <v>63</v>
      </c>
      <c r="N4" s="4">
        <f t="shared" si="7"/>
        <v>138</v>
      </c>
      <c r="O4" s="4">
        <f t="shared" ref="O4:O15" si="12">O3-(30/28)</f>
        <v>12.85714286</v>
      </c>
      <c r="P4" s="4">
        <f t="shared" si="8"/>
        <v>64.28571429</v>
      </c>
      <c r="Q4" s="4">
        <f t="shared" si="9"/>
        <v>139.6551724</v>
      </c>
      <c r="T4" s="1">
        <v>138.0</v>
      </c>
      <c r="U4" s="4">
        <f t="shared" si="10"/>
        <v>1.1994003</v>
      </c>
      <c r="V4" s="4">
        <f t="shared" si="11"/>
        <v>0</v>
      </c>
    </row>
    <row r="5">
      <c r="A5" s="2">
        <v>44583.0</v>
      </c>
      <c r="C5" s="1">
        <v>0.0</v>
      </c>
      <c r="D5" s="1">
        <f t="shared" si="1"/>
        <v>13</v>
      </c>
      <c r="E5" s="1">
        <v>0.0</v>
      </c>
      <c r="F5" s="1">
        <f t="shared" si="2"/>
        <v>13</v>
      </c>
      <c r="G5" s="1">
        <v>0.0</v>
      </c>
      <c r="H5" s="4">
        <f t="shared" si="3"/>
        <v>11</v>
      </c>
      <c r="I5" s="1">
        <v>0.0</v>
      </c>
      <c r="J5" s="1">
        <f t="shared" si="4"/>
        <v>14</v>
      </c>
      <c r="K5" s="1">
        <v>0.0</v>
      </c>
      <c r="L5" s="4">
        <f t="shared" si="5"/>
        <v>12</v>
      </c>
      <c r="M5" s="4">
        <f t="shared" si="6"/>
        <v>63</v>
      </c>
      <c r="N5" s="4">
        <f t="shared" si="7"/>
        <v>138</v>
      </c>
      <c r="O5" s="4">
        <f t="shared" si="12"/>
        <v>11.78571429</v>
      </c>
      <c r="P5" s="4">
        <f t="shared" si="8"/>
        <v>58.92857143</v>
      </c>
      <c r="Q5" s="4">
        <f t="shared" si="9"/>
        <v>134.4827586</v>
      </c>
      <c r="T5" s="1">
        <v>138.0</v>
      </c>
      <c r="U5" s="4">
        <f t="shared" si="10"/>
        <v>-2.548725637</v>
      </c>
      <c r="V5" s="4">
        <f t="shared" si="11"/>
        <v>0</v>
      </c>
    </row>
    <row r="6">
      <c r="A6" s="2">
        <v>44584.0</v>
      </c>
      <c r="C6" s="1">
        <v>0.0</v>
      </c>
      <c r="D6" s="1">
        <f t="shared" si="1"/>
        <v>13</v>
      </c>
      <c r="E6" s="1">
        <v>0.0</v>
      </c>
      <c r="F6" s="1">
        <f t="shared" si="2"/>
        <v>13</v>
      </c>
      <c r="G6" s="1">
        <v>0.0</v>
      </c>
      <c r="H6" s="4">
        <f t="shared" si="3"/>
        <v>11</v>
      </c>
      <c r="I6" s="1">
        <v>0.0</v>
      </c>
      <c r="J6" s="1">
        <f t="shared" si="4"/>
        <v>14</v>
      </c>
      <c r="K6" s="1">
        <v>0.0</v>
      </c>
      <c r="L6" s="4">
        <f t="shared" si="5"/>
        <v>12</v>
      </c>
      <c r="M6" s="4">
        <f t="shared" si="6"/>
        <v>63</v>
      </c>
      <c r="N6" s="4">
        <f t="shared" si="7"/>
        <v>138</v>
      </c>
      <c r="O6" s="4">
        <f t="shared" si="12"/>
        <v>10.71428571</v>
      </c>
      <c r="P6" s="4">
        <f t="shared" si="8"/>
        <v>53.57142857</v>
      </c>
      <c r="Q6" s="4">
        <f t="shared" si="9"/>
        <v>129.3103448</v>
      </c>
      <c r="T6" s="1">
        <v>138.0</v>
      </c>
      <c r="U6" s="4">
        <f t="shared" si="10"/>
        <v>-6.296851574</v>
      </c>
      <c r="V6" s="4">
        <f t="shared" si="11"/>
        <v>0</v>
      </c>
    </row>
    <row r="7">
      <c r="A7" s="2">
        <v>44585.0</v>
      </c>
      <c r="C7" s="1">
        <v>1.0</v>
      </c>
      <c r="D7" s="1">
        <f t="shared" si="1"/>
        <v>12</v>
      </c>
      <c r="E7" s="1">
        <v>2.0</v>
      </c>
      <c r="F7" s="1">
        <f t="shared" si="2"/>
        <v>11</v>
      </c>
      <c r="G7" s="1">
        <v>0.0</v>
      </c>
      <c r="H7" s="4">
        <f t="shared" si="3"/>
        <v>11</v>
      </c>
      <c r="I7" s="1">
        <v>2.0</v>
      </c>
      <c r="J7" s="1">
        <f t="shared" si="4"/>
        <v>12</v>
      </c>
      <c r="K7" s="1">
        <v>1.0</v>
      </c>
      <c r="L7" s="4">
        <f t="shared" si="5"/>
        <v>11</v>
      </c>
      <c r="M7" s="4">
        <f t="shared" si="6"/>
        <v>57</v>
      </c>
      <c r="N7" s="4">
        <f t="shared" si="7"/>
        <v>132</v>
      </c>
      <c r="O7" s="4">
        <f t="shared" si="12"/>
        <v>9.642857143</v>
      </c>
      <c r="P7" s="4">
        <f t="shared" si="8"/>
        <v>48.21428571</v>
      </c>
      <c r="Q7" s="4">
        <f t="shared" si="9"/>
        <v>124.137931</v>
      </c>
      <c r="T7" s="1">
        <v>132.0</v>
      </c>
      <c r="U7" s="4">
        <f t="shared" si="10"/>
        <v>-5.956112853</v>
      </c>
      <c r="V7" s="4">
        <f t="shared" si="11"/>
        <v>0</v>
      </c>
    </row>
    <row r="8">
      <c r="A8" s="2">
        <v>44586.0</v>
      </c>
      <c r="C8" s="1">
        <v>1.0</v>
      </c>
      <c r="D8" s="1">
        <f t="shared" si="1"/>
        <v>11</v>
      </c>
      <c r="E8" s="1">
        <v>2.0</v>
      </c>
      <c r="F8" s="1">
        <f t="shared" si="2"/>
        <v>9</v>
      </c>
      <c r="G8" s="1">
        <v>2.0</v>
      </c>
      <c r="H8" s="4">
        <f t="shared" si="3"/>
        <v>9</v>
      </c>
      <c r="I8" s="1">
        <v>1.0</v>
      </c>
      <c r="J8" s="1">
        <f t="shared" si="4"/>
        <v>11</v>
      </c>
      <c r="K8" s="1">
        <v>2.0</v>
      </c>
      <c r="L8" s="4">
        <f t="shared" si="5"/>
        <v>9</v>
      </c>
      <c r="M8" s="4">
        <f t="shared" si="6"/>
        <v>49</v>
      </c>
      <c r="N8" s="4">
        <f t="shared" si="7"/>
        <v>124</v>
      </c>
      <c r="O8" s="4">
        <f t="shared" si="12"/>
        <v>8.571428571</v>
      </c>
      <c r="P8" s="4">
        <f t="shared" si="8"/>
        <v>42.85714286</v>
      </c>
      <c r="Q8" s="4">
        <f t="shared" si="9"/>
        <v>118.9655172</v>
      </c>
      <c r="T8" s="1">
        <v>124.0</v>
      </c>
      <c r="U8" s="4">
        <f t="shared" si="10"/>
        <v>-4.060066741</v>
      </c>
      <c r="V8" s="4">
        <f t="shared" si="11"/>
        <v>0</v>
      </c>
    </row>
    <row r="9">
      <c r="A9" s="2">
        <v>44587.0</v>
      </c>
      <c r="C9" s="1">
        <v>2.0</v>
      </c>
      <c r="D9" s="1">
        <f t="shared" si="1"/>
        <v>9</v>
      </c>
      <c r="E9" s="1">
        <v>2.0</v>
      </c>
      <c r="F9" s="1">
        <f t="shared" si="2"/>
        <v>7</v>
      </c>
      <c r="G9" s="1">
        <v>1.0</v>
      </c>
      <c r="H9" s="4">
        <f t="shared" si="3"/>
        <v>8</v>
      </c>
      <c r="I9" s="1">
        <v>0.0</v>
      </c>
      <c r="J9" s="1">
        <f t="shared" si="4"/>
        <v>11</v>
      </c>
      <c r="K9" s="1">
        <v>1.0</v>
      </c>
      <c r="L9" s="4">
        <f t="shared" si="5"/>
        <v>8</v>
      </c>
      <c r="M9" s="4">
        <f t="shared" si="6"/>
        <v>43</v>
      </c>
      <c r="N9" s="4">
        <f t="shared" si="7"/>
        <v>118</v>
      </c>
      <c r="O9" s="4">
        <f t="shared" si="12"/>
        <v>7.5</v>
      </c>
      <c r="P9" s="4">
        <f t="shared" si="8"/>
        <v>37.5</v>
      </c>
      <c r="Q9" s="4">
        <f t="shared" si="9"/>
        <v>113.7931034</v>
      </c>
      <c r="T9" s="1">
        <v>118.0</v>
      </c>
      <c r="U9" s="4">
        <f t="shared" si="10"/>
        <v>-3.565166569</v>
      </c>
      <c r="V9" s="4">
        <f t="shared" si="11"/>
        <v>0</v>
      </c>
    </row>
    <row r="10">
      <c r="A10" s="2">
        <v>44588.0</v>
      </c>
      <c r="C10" s="1">
        <v>2.0</v>
      </c>
      <c r="D10" s="1">
        <f t="shared" si="1"/>
        <v>7</v>
      </c>
      <c r="E10" s="1">
        <v>0.0</v>
      </c>
      <c r="F10" s="1">
        <f t="shared" si="2"/>
        <v>7</v>
      </c>
      <c r="G10" s="1">
        <v>3.0</v>
      </c>
      <c r="H10" s="4">
        <f t="shared" si="3"/>
        <v>5</v>
      </c>
      <c r="I10" s="1">
        <v>2.0</v>
      </c>
      <c r="J10" s="1">
        <f t="shared" si="4"/>
        <v>9</v>
      </c>
      <c r="K10" s="1">
        <v>1.0</v>
      </c>
      <c r="L10" s="4">
        <f t="shared" si="5"/>
        <v>7</v>
      </c>
      <c r="M10" s="4">
        <f t="shared" si="6"/>
        <v>35</v>
      </c>
      <c r="N10" s="4">
        <f t="shared" si="7"/>
        <v>110</v>
      </c>
      <c r="O10" s="4">
        <f t="shared" si="12"/>
        <v>6.428571429</v>
      </c>
      <c r="P10" s="4">
        <f t="shared" si="8"/>
        <v>32.14285714</v>
      </c>
      <c r="Q10" s="4">
        <f t="shared" si="9"/>
        <v>108.6206897</v>
      </c>
      <c r="T10" s="1">
        <v>110.0</v>
      </c>
      <c r="U10" s="4">
        <f t="shared" si="10"/>
        <v>-1.253918495</v>
      </c>
      <c r="V10" s="4">
        <f t="shared" si="11"/>
        <v>0</v>
      </c>
    </row>
    <row r="11">
      <c r="A11" s="2">
        <v>44589.0</v>
      </c>
      <c r="C11" s="1">
        <v>2.0</v>
      </c>
      <c r="D11" s="1">
        <f t="shared" si="1"/>
        <v>5</v>
      </c>
      <c r="E11" s="1">
        <v>0.0</v>
      </c>
      <c r="F11" s="1">
        <f t="shared" si="2"/>
        <v>7</v>
      </c>
      <c r="G11" s="1">
        <v>0.0</v>
      </c>
      <c r="H11" s="4">
        <f t="shared" si="3"/>
        <v>5</v>
      </c>
      <c r="I11" s="1">
        <v>3.0</v>
      </c>
      <c r="J11" s="1">
        <f t="shared" si="4"/>
        <v>6</v>
      </c>
      <c r="K11" s="1">
        <v>1.0</v>
      </c>
      <c r="L11" s="4">
        <f t="shared" si="5"/>
        <v>6</v>
      </c>
      <c r="M11" s="4">
        <f t="shared" si="6"/>
        <v>29</v>
      </c>
      <c r="N11" s="4">
        <f t="shared" si="7"/>
        <v>104</v>
      </c>
      <c r="O11" s="4">
        <f t="shared" si="12"/>
        <v>5.357142857</v>
      </c>
      <c r="P11" s="4">
        <f t="shared" si="8"/>
        <v>26.78571429</v>
      </c>
      <c r="Q11" s="4">
        <f t="shared" si="9"/>
        <v>103.4482759</v>
      </c>
      <c r="T11" s="1">
        <v>104.0</v>
      </c>
      <c r="U11" s="4">
        <f t="shared" si="10"/>
        <v>-0.5305039788</v>
      </c>
      <c r="V11" s="4">
        <f t="shared" si="11"/>
        <v>0</v>
      </c>
    </row>
    <row r="12">
      <c r="A12" s="2">
        <v>44590.0</v>
      </c>
      <c r="C12" s="1">
        <v>0.0</v>
      </c>
      <c r="D12" s="1">
        <f t="shared" si="1"/>
        <v>5</v>
      </c>
      <c r="E12" s="1">
        <v>2.0</v>
      </c>
      <c r="F12" s="1">
        <f t="shared" si="2"/>
        <v>5</v>
      </c>
      <c r="G12" s="1">
        <v>0.0</v>
      </c>
      <c r="H12" s="4">
        <f t="shared" si="3"/>
        <v>5</v>
      </c>
      <c r="I12" s="1">
        <v>0.0</v>
      </c>
      <c r="J12" s="1">
        <f t="shared" si="4"/>
        <v>6</v>
      </c>
      <c r="K12" s="1">
        <v>0.0</v>
      </c>
      <c r="L12" s="4">
        <f t="shared" si="5"/>
        <v>6</v>
      </c>
      <c r="M12" s="4">
        <f t="shared" si="6"/>
        <v>27</v>
      </c>
      <c r="N12" s="4">
        <f t="shared" si="7"/>
        <v>102</v>
      </c>
      <c r="O12" s="4">
        <f t="shared" si="12"/>
        <v>4.285714286</v>
      </c>
      <c r="P12" s="4">
        <f t="shared" si="8"/>
        <v>21.42857143</v>
      </c>
      <c r="Q12" s="4">
        <f t="shared" si="9"/>
        <v>98.27586207</v>
      </c>
      <c r="T12" s="1">
        <v>102.0</v>
      </c>
      <c r="U12" s="4">
        <f t="shared" si="10"/>
        <v>-3.651115619</v>
      </c>
      <c r="V12" s="4">
        <f t="shared" si="11"/>
        <v>0</v>
      </c>
    </row>
    <row r="13">
      <c r="A13" s="2">
        <v>44591.0</v>
      </c>
      <c r="C13" s="1">
        <v>0.0</v>
      </c>
      <c r="D13" s="1">
        <f t="shared" si="1"/>
        <v>5</v>
      </c>
      <c r="E13" s="1">
        <v>2.0</v>
      </c>
      <c r="F13" s="1">
        <f t="shared" si="2"/>
        <v>3</v>
      </c>
      <c r="G13" s="1">
        <v>0.0</v>
      </c>
      <c r="H13" s="4">
        <f t="shared" si="3"/>
        <v>5</v>
      </c>
      <c r="I13" s="1">
        <v>0.0</v>
      </c>
      <c r="J13" s="1">
        <f t="shared" si="4"/>
        <v>6</v>
      </c>
      <c r="K13" s="1">
        <v>0.0</v>
      </c>
      <c r="L13" s="4">
        <f t="shared" si="5"/>
        <v>6</v>
      </c>
      <c r="M13" s="4">
        <f t="shared" si="6"/>
        <v>25</v>
      </c>
      <c r="N13" s="4">
        <f t="shared" si="7"/>
        <v>100</v>
      </c>
      <c r="O13" s="4">
        <f t="shared" si="12"/>
        <v>3.214285714</v>
      </c>
      <c r="P13" s="4">
        <f t="shared" si="8"/>
        <v>16.07142857</v>
      </c>
      <c r="Q13" s="4">
        <f t="shared" si="9"/>
        <v>93.10344828</v>
      </c>
      <c r="T13" s="1">
        <v>100.0</v>
      </c>
      <c r="U13" s="4">
        <f t="shared" si="10"/>
        <v>-6.896551724</v>
      </c>
      <c r="V13" s="4">
        <f t="shared" si="11"/>
        <v>0</v>
      </c>
    </row>
    <row r="14">
      <c r="A14" s="2">
        <v>44592.0</v>
      </c>
      <c r="C14" s="1">
        <v>2.0</v>
      </c>
      <c r="D14" s="1">
        <f t="shared" si="1"/>
        <v>3</v>
      </c>
      <c r="E14" s="1">
        <v>2.0</v>
      </c>
      <c r="F14" s="1">
        <f t="shared" si="2"/>
        <v>1</v>
      </c>
      <c r="G14" s="1">
        <v>1.0</v>
      </c>
      <c r="H14" s="4">
        <f t="shared" si="3"/>
        <v>4</v>
      </c>
      <c r="I14" s="1">
        <v>3.0</v>
      </c>
      <c r="J14" s="1">
        <f t="shared" si="4"/>
        <v>3</v>
      </c>
      <c r="K14" s="1">
        <v>1.0</v>
      </c>
      <c r="L14" s="4">
        <f t="shared" si="5"/>
        <v>5</v>
      </c>
      <c r="M14" s="4">
        <f t="shared" si="6"/>
        <v>16</v>
      </c>
      <c r="N14" s="4">
        <f t="shared" si="7"/>
        <v>91</v>
      </c>
      <c r="O14" s="4">
        <f t="shared" si="12"/>
        <v>2.142857143</v>
      </c>
      <c r="P14" s="4">
        <f t="shared" si="8"/>
        <v>10.71428571</v>
      </c>
      <c r="Q14" s="4">
        <f t="shared" si="9"/>
        <v>87.93103448</v>
      </c>
      <c r="T14" s="1">
        <v>91.0</v>
      </c>
      <c r="U14" s="4">
        <f t="shared" si="10"/>
        <v>-3.372489579</v>
      </c>
      <c r="V14" s="4">
        <f t="shared" si="11"/>
        <v>0</v>
      </c>
    </row>
    <row r="15">
      <c r="A15" s="2">
        <v>44593.0</v>
      </c>
      <c r="C15" s="1">
        <v>1.0</v>
      </c>
      <c r="D15" s="1">
        <f t="shared" si="1"/>
        <v>2</v>
      </c>
      <c r="E15" s="1">
        <v>0.0</v>
      </c>
      <c r="F15" s="1">
        <f t="shared" si="2"/>
        <v>1</v>
      </c>
      <c r="G15" s="1">
        <v>2.0</v>
      </c>
      <c r="H15" s="4">
        <f t="shared" si="3"/>
        <v>2</v>
      </c>
      <c r="I15" s="1">
        <v>2.0</v>
      </c>
      <c r="J15" s="1">
        <f t="shared" si="4"/>
        <v>1</v>
      </c>
      <c r="K15" s="1">
        <v>2.0</v>
      </c>
      <c r="L15" s="4">
        <f t="shared" si="5"/>
        <v>3</v>
      </c>
      <c r="M15" s="4">
        <f t="shared" si="6"/>
        <v>9</v>
      </c>
      <c r="N15" s="4">
        <f t="shared" si="7"/>
        <v>84</v>
      </c>
      <c r="O15" s="4">
        <f t="shared" si="12"/>
        <v>1.071428571</v>
      </c>
      <c r="P15" s="4">
        <f t="shared" si="8"/>
        <v>5.357142857</v>
      </c>
      <c r="Q15" s="4">
        <f t="shared" si="9"/>
        <v>82.75862069</v>
      </c>
      <c r="T15" s="1">
        <v>84.0</v>
      </c>
      <c r="U15" s="4">
        <f t="shared" si="10"/>
        <v>-1.477832512</v>
      </c>
      <c r="V15" s="4">
        <f t="shared" si="11"/>
        <v>0</v>
      </c>
    </row>
    <row r="16">
      <c r="A16" s="2">
        <v>44594.0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1.0</v>
      </c>
      <c r="J16" s="1">
        <f t="shared" si="4"/>
        <v>0</v>
      </c>
      <c r="K16" s="1">
        <v>2.0</v>
      </c>
      <c r="L16" s="1">
        <v>0.0</v>
      </c>
      <c r="M16" s="1">
        <v>0.0</v>
      </c>
      <c r="N16" s="4">
        <f t="shared" si="7"/>
        <v>80</v>
      </c>
      <c r="O16" s="1">
        <v>0.0</v>
      </c>
      <c r="P16" s="1">
        <v>0.0</v>
      </c>
      <c r="Q16" s="4">
        <f t="shared" si="9"/>
        <v>77.5862069</v>
      </c>
      <c r="T16" s="1">
        <v>80.0</v>
      </c>
      <c r="U16" s="4">
        <f t="shared" si="10"/>
        <v>-3.017241379</v>
      </c>
      <c r="V16" s="4">
        <f t="shared" si="11"/>
        <v>0</v>
      </c>
    </row>
    <row r="17">
      <c r="A17" s="2">
        <v>44595.0</v>
      </c>
      <c r="C17" s="1">
        <v>0.0</v>
      </c>
      <c r="D17" s="1">
        <v>0.0</v>
      </c>
      <c r="E17" s="1">
        <v>1.0</v>
      </c>
      <c r="F17" s="1">
        <v>15.0</v>
      </c>
      <c r="G17" s="1">
        <v>1.0</v>
      </c>
      <c r="H17" s="1">
        <v>15.0</v>
      </c>
      <c r="I17" s="1">
        <v>0.0</v>
      </c>
      <c r="J17" s="1">
        <v>15.0</v>
      </c>
      <c r="K17" s="1">
        <v>1.0</v>
      </c>
      <c r="L17" s="1">
        <v>15.0</v>
      </c>
      <c r="M17" s="1">
        <v>75.0</v>
      </c>
      <c r="N17" s="4">
        <f t="shared" si="7"/>
        <v>77</v>
      </c>
      <c r="O17" s="1">
        <v>15.0</v>
      </c>
      <c r="P17" s="3">
        <v>75.0</v>
      </c>
      <c r="Q17" s="4">
        <f t="shared" si="9"/>
        <v>72.4137931</v>
      </c>
      <c r="T17" s="1">
        <v>77.0</v>
      </c>
      <c r="U17" s="4">
        <f t="shared" si="10"/>
        <v>-5.956112853</v>
      </c>
      <c r="V17" s="4">
        <f t="shared" si="11"/>
        <v>0</v>
      </c>
    </row>
    <row r="18">
      <c r="A18" s="2">
        <v>44596.0</v>
      </c>
      <c r="B18" s="1">
        <v>8.0</v>
      </c>
      <c r="C18" s="1">
        <v>1.0</v>
      </c>
      <c r="D18" s="1">
        <v>14.0</v>
      </c>
      <c r="E18" s="1">
        <v>0.0</v>
      </c>
      <c r="F18" s="1">
        <v>15.0</v>
      </c>
      <c r="G18" s="1">
        <v>1.0</v>
      </c>
      <c r="H18" s="1">
        <v>14.0</v>
      </c>
      <c r="I18" s="1">
        <v>1.0</v>
      </c>
      <c r="J18" s="1">
        <v>14.0</v>
      </c>
      <c r="K18" s="1">
        <v>1.0</v>
      </c>
      <c r="L18" s="4">
        <f>L2-K18</f>
        <v>14</v>
      </c>
      <c r="M18" s="1">
        <v>72.0</v>
      </c>
      <c r="N18" s="4">
        <f t="shared" si="7"/>
        <v>73</v>
      </c>
      <c r="O18" s="4">
        <f>O17-(15/14)</f>
        <v>13.92857143</v>
      </c>
      <c r="P18" s="4">
        <f t="shared" ref="P18:P30" si="13">P17-75/14</f>
        <v>69.64285714</v>
      </c>
      <c r="Q18" s="4">
        <f t="shared" si="9"/>
        <v>67.24137931</v>
      </c>
      <c r="T18" s="1">
        <v>73.0</v>
      </c>
      <c r="U18" s="4">
        <f t="shared" si="10"/>
        <v>-7.888521493</v>
      </c>
      <c r="V18" s="4">
        <f t="shared" si="11"/>
        <v>0</v>
      </c>
    </row>
    <row r="19">
      <c r="A19" s="2">
        <v>44597.0</v>
      </c>
      <c r="C19" s="1">
        <v>2.0</v>
      </c>
      <c r="D19" s="1">
        <f t="shared" ref="D19:D30" si="14">D18-C19</f>
        <v>12</v>
      </c>
      <c r="E19" s="1">
        <v>2.0</v>
      </c>
      <c r="F19" s="1">
        <f t="shared" ref="F19:F30" si="15">F18-E19</f>
        <v>13</v>
      </c>
      <c r="G19" s="1">
        <v>0.0</v>
      </c>
      <c r="H19" s="4">
        <f t="shared" ref="H19:H30" si="16">H18-G19</f>
        <v>14</v>
      </c>
      <c r="I19" s="1">
        <v>0.0</v>
      </c>
      <c r="J19" s="1">
        <f t="shared" ref="J19:J30" si="17">J18-I19</f>
        <v>14</v>
      </c>
      <c r="K19" s="1">
        <v>0.0</v>
      </c>
      <c r="L19" s="4">
        <f t="shared" ref="L19:L30" si="18">L18-K19</f>
        <v>14</v>
      </c>
      <c r="M19" s="4">
        <f t="shared" ref="M19:M30" si="19">M18-(C19+E19+G19+I19+K19)</f>
        <v>68</v>
      </c>
      <c r="N19" s="4">
        <f t="shared" si="7"/>
        <v>69</v>
      </c>
      <c r="O19" s="4">
        <f t="shared" ref="O19:O30" si="20">O18-(30/28)</f>
        <v>12.85714286</v>
      </c>
      <c r="P19" s="4">
        <f t="shared" si="13"/>
        <v>64.28571429</v>
      </c>
      <c r="Q19" s="4">
        <f t="shared" si="9"/>
        <v>62.06896552</v>
      </c>
      <c r="T19" s="1">
        <v>69.0</v>
      </c>
      <c r="U19" s="4">
        <f t="shared" si="10"/>
        <v>-10.04497751</v>
      </c>
      <c r="V19" s="4">
        <f t="shared" si="11"/>
        <v>0</v>
      </c>
    </row>
    <row r="20">
      <c r="A20" s="2">
        <v>44598.0</v>
      </c>
      <c r="C20" s="1">
        <v>0.0</v>
      </c>
      <c r="D20" s="1">
        <f t="shared" si="14"/>
        <v>12</v>
      </c>
      <c r="E20" s="1">
        <v>2.0</v>
      </c>
      <c r="F20" s="1">
        <f t="shared" si="15"/>
        <v>11</v>
      </c>
      <c r="G20" s="1">
        <v>0.0</v>
      </c>
      <c r="H20" s="4">
        <f t="shared" si="16"/>
        <v>14</v>
      </c>
      <c r="I20" s="1">
        <v>0.0</v>
      </c>
      <c r="J20" s="1">
        <f t="shared" si="17"/>
        <v>14</v>
      </c>
      <c r="K20" s="1">
        <v>0.0</v>
      </c>
      <c r="L20" s="4">
        <f t="shared" si="18"/>
        <v>14</v>
      </c>
      <c r="M20" s="4">
        <f t="shared" si="19"/>
        <v>66</v>
      </c>
      <c r="N20" s="4">
        <f t="shared" si="7"/>
        <v>67</v>
      </c>
      <c r="O20" s="4">
        <f t="shared" si="20"/>
        <v>11.78571429</v>
      </c>
      <c r="P20" s="4">
        <f t="shared" si="13"/>
        <v>58.92857143</v>
      </c>
      <c r="Q20" s="4">
        <f t="shared" si="9"/>
        <v>56.89655172</v>
      </c>
      <c r="T20" s="1">
        <v>67.0</v>
      </c>
      <c r="U20" s="4">
        <f t="shared" si="10"/>
        <v>-15.07977355</v>
      </c>
      <c r="V20" s="4">
        <f t="shared" si="11"/>
        <v>0</v>
      </c>
    </row>
    <row r="21">
      <c r="A21" s="2">
        <v>44599.0</v>
      </c>
      <c r="C21" s="1">
        <v>0.0</v>
      </c>
      <c r="D21" s="1">
        <f t="shared" si="14"/>
        <v>12</v>
      </c>
      <c r="E21" s="1">
        <v>2.0</v>
      </c>
      <c r="F21" s="1">
        <f t="shared" si="15"/>
        <v>9</v>
      </c>
      <c r="G21" s="1">
        <v>0.0</v>
      </c>
      <c r="H21" s="4">
        <f t="shared" si="16"/>
        <v>14</v>
      </c>
      <c r="I21" s="1">
        <v>3.0</v>
      </c>
      <c r="J21" s="1">
        <f t="shared" si="17"/>
        <v>11</v>
      </c>
      <c r="K21" s="1">
        <v>1.0</v>
      </c>
      <c r="L21" s="4">
        <f t="shared" si="18"/>
        <v>13</v>
      </c>
      <c r="M21" s="4">
        <f t="shared" si="19"/>
        <v>60</v>
      </c>
      <c r="N21" s="4">
        <f t="shared" si="7"/>
        <v>61</v>
      </c>
      <c r="O21" s="4">
        <f t="shared" si="20"/>
        <v>10.71428571</v>
      </c>
      <c r="P21" s="4">
        <f t="shared" si="13"/>
        <v>53.57142857</v>
      </c>
      <c r="Q21" s="4">
        <f t="shared" si="9"/>
        <v>51.72413793</v>
      </c>
      <c r="T21" s="1">
        <v>61.0</v>
      </c>
      <c r="U21" s="4">
        <f t="shared" si="10"/>
        <v>-15.20633126</v>
      </c>
      <c r="V21" s="4">
        <f t="shared" si="11"/>
        <v>0</v>
      </c>
    </row>
    <row r="22">
      <c r="A22" s="2">
        <v>44600.0</v>
      </c>
      <c r="C22" s="1">
        <v>1.0</v>
      </c>
      <c r="D22" s="1">
        <f t="shared" si="14"/>
        <v>11</v>
      </c>
      <c r="E22" s="1">
        <v>0.0</v>
      </c>
      <c r="F22" s="1">
        <f t="shared" si="15"/>
        <v>9</v>
      </c>
      <c r="G22" s="1">
        <v>1.0</v>
      </c>
      <c r="H22" s="4">
        <f t="shared" si="16"/>
        <v>13</v>
      </c>
      <c r="I22" s="1">
        <v>2.0</v>
      </c>
      <c r="J22" s="1">
        <f t="shared" si="17"/>
        <v>9</v>
      </c>
      <c r="K22" s="1">
        <v>2.0</v>
      </c>
      <c r="L22" s="4">
        <f t="shared" si="18"/>
        <v>11</v>
      </c>
      <c r="M22" s="4">
        <f t="shared" si="19"/>
        <v>54</v>
      </c>
      <c r="N22" s="4">
        <f t="shared" si="7"/>
        <v>55</v>
      </c>
      <c r="O22" s="4">
        <f t="shared" si="20"/>
        <v>9.642857143</v>
      </c>
      <c r="P22" s="4">
        <f t="shared" si="13"/>
        <v>48.21428571</v>
      </c>
      <c r="Q22" s="4">
        <f t="shared" si="9"/>
        <v>46.55172414</v>
      </c>
      <c r="T22" s="1">
        <v>55.0</v>
      </c>
      <c r="U22" s="4">
        <f t="shared" si="10"/>
        <v>-15.36050157</v>
      </c>
      <c r="V22" s="4">
        <f t="shared" si="11"/>
        <v>0</v>
      </c>
    </row>
    <row r="23">
      <c r="A23" s="2">
        <v>44601.0</v>
      </c>
      <c r="C23" s="1">
        <v>2.0</v>
      </c>
      <c r="D23" s="1">
        <f t="shared" si="14"/>
        <v>9</v>
      </c>
      <c r="E23" s="1">
        <v>0.0</v>
      </c>
      <c r="F23" s="1">
        <f t="shared" si="15"/>
        <v>9</v>
      </c>
      <c r="G23" s="1">
        <v>1.0</v>
      </c>
      <c r="H23" s="4">
        <f t="shared" si="16"/>
        <v>12</v>
      </c>
      <c r="I23" s="1">
        <v>2.0</v>
      </c>
      <c r="J23" s="1">
        <f t="shared" si="17"/>
        <v>7</v>
      </c>
      <c r="K23" s="1">
        <v>2.0</v>
      </c>
      <c r="L23" s="4">
        <f t="shared" si="18"/>
        <v>9</v>
      </c>
      <c r="M23" s="4">
        <f t="shared" si="19"/>
        <v>47</v>
      </c>
      <c r="N23" s="4">
        <f t="shared" si="7"/>
        <v>48</v>
      </c>
      <c r="O23" s="4">
        <f t="shared" si="20"/>
        <v>8.571428571</v>
      </c>
      <c r="P23" s="4">
        <f t="shared" si="13"/>
        <v>42.85714286</v>
      </c>
      <c r="Q23" s="4">
        <f t="shared" si="9"/>
        <v>41.37931034</v>
      </c>
      <c r="T23" s="1">
        <v>48.0</v>
      </c>
      <c r="U23" s="4">
        <f t="shared" si="10"/>
        <v>-13.79310345</v>
      </c>
      <c r="V23" s="4">
        <f t="shared" si="11"/>
        <v>0</v>
      </c>
    </row>
    <row r="24">
      <c r="A24" s="2">
        <v>44602.0</v>
      </c>
      <c r="C24" s="1">
        <v>1.0</v>
      </c>
      <c r="D24" s="1">
        <f t="shared" si="14"/>
        <v>8</v>
      </c>
      <c r="E24" s="1">
        <v>0.0</v>
      </c>
      <c r="F24" s="1">
        <f t="shared" si="15"/>
        <v>9</v>
      </c>
      <c r="G24" s="1">
        <v>2.0</v>
      </c>
      <c r="H24" s="4">
        <f t="shared" si="16"/>
        <v>10</v>
      </c>
      <c r="I24" s="1">
        <v>2.0</v>
      </c>
      <c r="J24" s="1">
        <f t="shared" si="17"/>
        <v>5</v>
      </c>
      <c r="K24" s="1">
        <v>2.0</v>
      </c>
      <c r="L24" s="4">
        <f t="shared" si="18"/>
        <v>7</v>
      </c>
      <c r="M24" s="4">
        <f t="shared" si="19"/>
        <v>40</v>
      </c>
      <c r="N24" s="4">
        <f t="shared" si="7"/>
        <v>41</v>
      </c>
      <c r="O24" s="4">
        <f t="shared" si="20"/>
        <v>7.5</v>
      </c>
      <c r="P24" s="4">
        <f t="shared" si="13"/>
        <v>37.5</v>
      </c>
      <c r="Q24" s="4">
        <f t="shared" si="9"/>
        <v>36.20689655</v>
      </c>
      <c r="T24" s="1">
        <v>41.0</v>
      </c>
      <c r="U24" s="4">
        <f t="shared" si="10"/>
        <v>-11.69049622</v>
      </c>
      <c r="V24" s="4">
        <f t="shared" si="11"/>
        <v>0</v>
      </c>
    </row>
    <row r="25">
      <c r="A25" s="2">
        <v>44603.0</v>
      </c>
      <c r="C25" s="1">
        <v>2.0</v>
      </c>
      <c r="D25" s="1">
        <f t="shared" si="14"/>
        <v>6</v>
      </c>
      <c r="E25" s="1">
        <v>2.0</v>
      </c>
      <c r="F25" s="1">
        <f t="shared" si="15"/>
        <v>7</v>
      </c>
      <c r="G25" s="1">
        <v>3.0</v>
      </c>
      <c r="H25" s="4">
        <f t="shared" si="16"/>
        <v>7</v>
      </c>
      <c r="I25" s="1">
        <v>0.0</v>
      </c>
      <c r="J25" s="1">
        <f t="shared" si="17"/>
        <v>5</v>
      </c>
      <c r="K25" s="1">
        <v>2.0</v>
      </c>
      <c r="L25" s="4">
        <f t="shared" si="18"/>
        <v>5</v>
      </c>
      <c r="M25" s="4">
        <f t="shared" si="19"/>
        <v>31</v>
      </c>
      <c r="N25" s="4">
        <f t="shared" si="7"/>
        <v>32</v>
      </c>
      <c r="O25" s="4">
        <f t="shared" si="20"/>
        <v>6.428571429</v>
      </c>
      <c r="P25" s="4">
        <f t="shared" si="13"/>
        <v>32.14285714</v>
      </c>
      <c r="Q25" s="4">
        <f t="shared" si="9"/>
        <v>31.03448276</v>
      </c>
      <c r="T25" s="1">
        <v>32.0</v>
      </c>
      <c r="U25" s="4">
        <f t="shared" si="10"/>
        <v>-3.017241379</v>
      </c>
      <c r="V25" s="4">
        <f t="shared" si="11"/>
        <v>0</v>
      </c>
    </row>
    <row r="26">
      <c r="A26" s="2">
        <v>44604.0</v>
      </c>
      <c r="C26" s="1">
        <v>1.0</v>
      </c>
      <c r="D26" s="1">
        <f t="shared" si="14"/>
        <v>5</v>
      </c>
      <c r="E26" s="1">
        <v>2.0</v>
      </c>
      <c r="F26" s="1">
        <f t="shared" si="15"/>
        <v>5</v>
      </c>
      <c r="G26" s="1">
        <v>0.0</v>
      </c>
      <c r="H26" s="4">
        <f t="shared" si="16"/>
        <v>7</v>
      </c>
      <c r="I26" s="1">
        <v>0.0</v>
      </c>
      <c r="J26" s="1">
        <f t="shared" si="17"/>
        <v>5</v>
      </c>
      <c r="K26" s="1">
        <v>0.0</v>
      </c>
      <c r="L26" s="4">
        <f t="shared" si="18"/>
        <v>5</v>
      </c>
      <c r="M26" s="4">
        <f t="shared" si="19"/>
        <v>28</v>
      </c>
      <c r="N26" s="4">
        <f t="shared" si="7"/>
        <v>29</v>
      </c>
      <c r="O26" s="4">
        <f t="shared" si="20"/>
        <v>5.357142857</v>
      </c>
      <c r="P26" s="4">
        <f t="shared" si="13"/>
        <v>26.78571429</v>
      </c>
      <c r="Q26" s="4">
        <f t="shared" si="9"/>
        <v>25.86206897</v>
      </c>
      <c r="T26" s="1">
        <v>29.0</v>
      </c>
      <c r="U26" s="4">
        <f t="shared" si="10"/>
        <v>-10.82045184</v>
      </c>
      <c r="V26" s="4">
        <f t="shared" si="11"/>
        <v>0</v>
      </c>
    </row>
    <row r="27">
      <c r="A27" s="2">
        <v>44605.0</v>
      </c>
      <c r="C27" s="1">
        <v>1.0</v>
      </c>
      <c r="D27" s="1">
        <f t="shared" si="14"/>
        <v>4</v>
      </c>
      <c r="E27" s="1">
        <v>1.0</v>
      </c>
      <c r="F27" s="1">
        <f t="shared" si="15"/>
        <v>4</v>
      </c>
      <c r="G27" s="1">
        <v>1.0</v>
      </c>
      <c r="H27" s="4">
        <f t="shared" si="16"/>
        <v>6</v>
      </c>
      <c r="I27" s="1">
        <v>0.0</v>
      </c>
      <c r="J27" s="1">
        <f t="shared" si="17"/>
        <v>5</v>
      </c>
      <c r="K27" s="1">
        <v>0.0</v>
      </c>
      <c r="L27" s="4">
        <f t="shared" si="18"/>
        <v>5</v>
      </c>
      <c r="M27" s="4">
        <f t="shared" si="19"/>
        <v>25</v>
      </c>
      <c r="N27" s="4">
        <f t="shared" si="7"/>
        <v>26</v>
      </c>
      <c r="O27" s="4">
        <f t="shared" si="20"/>
        <v>4.285714286</v>
      </c>
      <c r="P27" s="4">
        <f t="shared" si="13"/>
        <v>21.42857143</v>
      </c>
      <c r="Q27" s="4">
        <f t="shared" si="9"/>
        <v>20.68965517</v>
      </c>
      <c r="T27" s="1">
        <v>26.0</v>
      </c>
      <c r="U27" s="4">
        <f t="shared" si="10"/>
        <v>-20.42440318</v>
      </c>
      <c r="V27" s="4">
        <f t="shared" si="11"/>
        <v>0</v>
      </c>
    </row>
    <row r="28">
      <c r="A28" s="2">
        <v>44606.0</v>
      </c>
      <c r="C28" s="1">
        <v>1.0</v>
      </c>
      <c r="D28" s="1">
        <f t="shared" si="14"/>
        <v>3</v>
      </c>
      <c r="E28" s="1">
        <v>2.0</v>
      </c>
      <c r="F28" s="1">
        <f t="shared" si="15"/>
        <v>2</v>
      </c>
      <c r="G28" s="1">
        <v>2.0</v>
      </c>
      <c r="H28" s="4">
        <f t="shared" si="16"/>
        <v>4</v>
      </c>
      <c r="I28" s="1">
        <v>2.0</v>
      </c>
      <c r="J28" s="1">
        <f t="shared" si="17"/>
        <v>3</v>
      </c>
      <c r="K28" s="1">
        <v>2.0</v>
      </c>
      <c r="L28" s="4">
        <f t="shared" si="18"/>
        <v>3</v>
      </c>
      <c r="M28" s="4">
        <f t="shared" si="19"/>
        <v>16</v>
      </c>
      <c r="N28" s="4">
        <f t="shared" si="7"/>
        <v>17</v>
      </c>
      <c r="O28" s="4">
        <f t="shared" si="20"/>
        <v>3.214285714</v>
      </c>
      <c r="P28" s="4">
        <f t="shared" si="13"/>
        <v>16.07142857</v>
      </c>
      <c r="Q28" s="4">
        <f t="shared" si="9"/>
        <v>15.51724138</v>
      </c>
      <c r="T28" s="1">
        <v>17.0</v>
      </c>
      <c r="U28" s="4">
        <f t="shared" si="10"/>
        <v>-8.722109533</v>
      </c>
      <c r="V28" s="4">
        <f t="shared" si="11"/>
        <v>0</v>
      </c>
    </row>
    <row r="29">
      <c r="A29" s="2">
        <v>44607.0</v>
      </c>
      <c r="C29" s="1">
        <v>1.0</v>
      </c>
      <c r="D29" s="1">
        <f t="shared" si="14"/>
        <v>2</v>
      </c>
      <c r="E29" s="1">
        <v>2.0</v>
      </c>
      <c r="F29" s="1">
        <f t="shared" si="15"/>
        <v>0</v>
      </c>
      <c r="G29" s="1">
        <v>2.0</v>
      </c>
      <c r="H29" s="4">
        <f t="shared" si="16"/>
        <v>2</v>
      </c>
      <c r="I29" s="1">
        <v>2.0</v>
      </c>
      <c r="J29" s="1">
        <f t="shared" si="17"/>
        <v>1</v>
      </c>
      <c r="K29" s="1">
        <v>2.0</v>
      </c>
      <c r="L29" s="4">
        <f t="shared" si="18"/>
        <v>1</v>
      </c>
      <c r="M29" s="4">
        <f t="shared" si="19"/>
        <v>7</v>
      </c>
      <c r="N29" s="4">
        <f t="shared" si="7"/>
        <v>8</v>
      </c>
      <c r="O29" s="4">
        <f t="shared" si="20"/>
        <v>2.142857143</v>
      </c>
      <c r="P29" s="4">
        <f t="shared" si="13"/>
        <v>10.71428571</v>
      </c>
      <c r="Q29" s="4">
        <f t="shared" si="9"/>
        <v>10.34482759</v>
      </c>
      <c r="T29" s="1">
        <v>8.0</v>
      </c>
      <c r="U29" s="4">
        <f t="shared" si="10"/>
        <v>29.31034483</v>
      </c>
      <c r="V29" s="4">
        <f t="shared" si="11"/>
        <v>0</v>
      </c>
    </row>
    <row r="30">
      <c r="A30" s="2">
        <v>44608.0</v>
      </c>
      <c r="B30" s="1"/>
      <c r="C30" s="1">
        <v>2.0</v>
      </c>
      <c r="D30" s="1">
        <f t="shared" si="14"/>
        <v>0</v>
      </c>
      <c r="E30" s="1">
        <v>0.0</v>
      </c>
      <c r="F30" s="1">
        <f t="shared" si="15"/>
        <v>0</v>
      </c>
      <c r="G30" s="1">
        <v>1.0</v>
      </c>
      <c r="H30" s="4">
        <f t="shared" si="16"/>
        <v>1</v>
      </c>
      <c r="I30" s="1">
        <v>1.0</v>
      </c>
      <c r="J30" s="1">
        <f t="shared" si="17"/>
        <v>0</v>
      </c>
      <c r="K30" s="1">
        <v>1.0</v>
      </c>
      <c r="L30" s="4">
        <f t="shared" si="18"/>
        <v>0</v>
      </c>
      <c r="M30" s="4">
        <f t="shared" si="19"/>
        <v>2</v>
      </c>
      <c r="N30" s="4">
        <f t="shared" si="7"/>
        <v>3</v>
      </c>
      <c r="O30" s="4">
        <f t="shared" si="20"/>
        <v>1.071428571</v>
      </c>
      <c r="P30" s="4">
        <f t="shared" si="13"/>
        <v>5.357142857</v>
      </c>
      <c r="Q30" s="4">
        <f t="shared" si="9"/>
        <v>5.172413793</v>
      </c>
      <c r="T30" s="1">
        <v>3.0</v>
      </c>
      <c r="U30" s="4">
        <f t="shared" si="10"/>
        <v>72.4137931</v>
      </c>
      <c r="V30" s="4">
        <f t="shared" si="11"/>
        <v>0</v>
      </c>
    </row>
    <row r="31">
      <c r="A31" s="2">
        <v>44609.0</v>
      </c>
      <c r="B31" s="1">
        <v>9.0</v>
      </c>
      <c r="C31" s="1">
        <v>13.0</v>
      </c>
      <c r="D31" s="1">
        <v>13.0</v>
      </c>
      <c r="E31" s="1">
        <v>1.0</v>
      </c>
      <c r="F31" s="1">
        <v>13.0</v>
      </c>
      <c r="G31" s="1">
        <v>2.0</v>
      </c>
      <c r="H31" s="1">
        <v>13.0</v>
      </c>
      <c r="I31" s="1">
        <v>2.0</v>
      </c>
      <c r="J31" s="1">
        <v>13.0</v>
      </c>
      <c r="K31" s="1">
        <v>2.0</v>
      </c>
      <c r="L31" s="1">
        <v>13.0</v>
      </c>
      <c r="M31" s="1">
        <f>13+13+13+13+13</f>
        <v>65</v>
      </c>
      <c r="N31" s="4">
        <f>65+67+54</f>
        <v>186</v>
      </c>
      <c r="O31" s="1">
        <v>65.0</v>
      </c>
      <c r="P31" s="1">
        <v>186.0</v>
      </c>
      <c r="Q31" s="1">
        <v>192.0</v>
      </c>
      <c r="T31" s="1">
        <v>0.0</v>
      </c>
      <c r="V31" s="4">
        <f t="shared" si="11"/>
        <v>0</v>
      </c>
    </row>
    <row r="32">
      <c r="A32" s="2">
        <v>44610.0</v>
      </c>
      <c r="C32" s="1">
        <v>1.0</v>
      </c>
      <c r="D32" s="1">
        <v>12.0</v>
      </c>
      <c r="E32" s="1">
        <v>2.0</v>
      </c>
      <c r="F32" s="1">
        <v>12.0</v>
      </c>
      <c r="G32" s="1">
        <v>2.0</v>
      </c>
      <c r="H32" s="1">
        <v>11.0</v>
      </c>
      <c r="I32" s="1">
        <v>2.0</v>
      </c>
      <c r="J32" s="1">
        <v>11.0</v>
      </c>
      <c r="K32" s="1">
        <v>2.0</v>
      </c>
      <c r="L32" s="1">
        <v>11.0</v>
      </c>
      <c r="M32" s="1">
        <f t="shared" ref="M32:M39" si="21">M31-(C32+E32+G32+I32+K32)</f>
        <v>56</v>
      </c>
      <c r="N32" s="4">
        <f t="shared" ref="N32:N44" si="22">N31-(M31-M32)</f>
        <v>177</v>
      </c>
      <c r="O32" s="4">
        <f t="shared" ref="O32:O44" si="23">O31-65/13</f>
        <v>60</v>
      </c>
      <c r="P32" s="4">
        <f t="shared" ref="P32:P67" si="24">P31-186/36</f>
        <v>180.8333333</v>
      </c>
      <c r="Q32" s="4">
        <f t="shared" ref="Q32:Q67" si="25">Q31-192/36</f>
        <v>186.6666667</v>
      </c>
      <c r="R32" s="4">
        <f t="shared" ref="R32:R67" si="26">((N32-Q32)/Q32)*100</f>
        <v>-5.178571429</v>
      </c>
    </row>
    <row r="33">
      <c r="A33" s="2">
        <v>44611.0</v>
      </c>
      <c r="C33" s="1">
        <v>0.0</v>
      </c>
      <c r="D33" s="1">
        <v>12.0</v>
      </c>
      <c r="E33" s="1">
        <v>1.0</v>
      </c>
      <c r="F33" s="1">
        <v>11.0</v>
      </c>
      <c r="G33" s="1">
        <v>0.0</v>
      </c>
      <c r="H33" s="1">
        <v>11.0</v>
      </c>
      <c r="I33" s="1">
        <v>1.0</v>
      </c>
      <c r="J33" s="1">
        <v>10.0</v>
      </c>
      <c r="K33" s="1">
        <v>1.0</v>
      </c>
      <c r="L33" s="1">
        <v>10.0</v>
      </c>
      <c r="M33" s="1">
        <f t="shared" si="21"/>
        <v>53</v>
      </c>
      <c r="N33" s="4">
        <f t="shared" si="22"/>
        <v>174</v>
      </c>
      <c r="O33" s="4">
        <f t="shared" si="23"/>
        <v>55</v>
      </c>
      <c r="P33" s="4">
        <f t="shared" si="24"/>
        <v>175.6666667</v>
      </c>
      <c r="Q33" s="4">
        <f t="shared" si="25"/>
        <v>181.3333333</v>
      </c>
      <c r="R33" s="4">
        <f t="shared" si="26"/>
        <v>-4.044117647</v>
      </c>
    </row>
    <row r="34">
      <c r="A34" s="2">
        <v>44612.0</v>
      </c>
      <c r="C34" s="1">
        <v>0.0</v>
      </c>
      <c r="D34" s="1">
        <v>12.0</v>
      </c>
      <c r="E34" s="1">
        <v>0.0</v>
      </c>
      <c r="F34" s="1">
        <v>11.0</v>
      </c>
      <c r="G34" s="1">
        <v>0.0</v>
      </c>
      <c r="H34" s="1">
        <v>11.0</v>
      </c>
      <c r="I34" s="1">
        <v>0.0</v>
      </c>
      <c r="J34" s="1">
        <v>10.0</v>
      </c>
      <c r="K34" s="1">
        <v>0.0</v>
      </c>
      <c r="L34" s="1">
        <v>10.0</v>
      </c>
      <c r="M34" s="1">
        <f t="shared" si="21"/>
        <v>53</v>
      </c>
      <c r="N34" s="4">
        <f t="shared" si="22"/>
        <v>174</v>
      </c>
      <c r="O34" s="4">
        <f t="shared" si="23"/>
        <v>50</v>
      </c>
      <c r="P34" s="4">
        <f t="shared" si="24"/>
        <v>170.5</v>
      </c>
      <c r="Q34" s="4">
        <f t="shared" si="25"/>
        <v>176</v>
      </c>
      <c r="R34" s="4">
        <f t="shared" si="26"/>
        <v>-1.136363636</v>
      </c>
    </row>
    <row r="35">
      <c r="A35" s="2">
        <v>44613.0</v>
      </c>
      <c r="C35" s="1">
        <v>1.0</v>
      </c>
      <c r="D35" s="1">
        <v>11.0</v>
      </c>
      <c r="E35" s="1">
        <v>0.0</v>
      </c>
      <c r="F35" s="1">
        <v>11.0</v>
      </c>
      <c r="G35" s="1">
        <v>1.0</v>
      </c>
      <c r="H35" s="1">
        <v>10.0</v>
      </c>
      <c r="I35" s="1">
        <v>1.0</v>
      </c>
      <c r="J35" s="1">
        <v>9.0</v>
      </c>
      <c r="K35" s="1">
        <v>1.0</v>
      </c>
      <c r="L35" s="1">
        <v>9.0</v>
      </c>
      <c r="M35" s="1">
        <f t="shared" si="21"/>
        <v>49</v>
      </c>
      <c r="N35" s="4">
        <f t="shared" si="22"/>
        <v>170</v>
      </c>
      <c r="O35" s="4">
        <f t="shared" si="23"/>
        <v>45</v>
      </c>
      <c r="P35" s="4">
        <f t="shared" si="24"/>
        <v>165.3333333</v>
      </c>
      <c r="Q35" s="4">
        <f t="shared" si="25"/>
        <v>170.6666667</v>
      </c>
      <c r="R35" s="4">
        <f t="shared" si="26"/>
        <v>-0.390625</v>
      </c>
    </row>
    <row r="36">
      <c r="A36" s="2">
        <v>44614.0</v>
      </c>
      <c r="C36" s="1">
        <v>2.0</v>
      </c>
      <c r="D36" s="1">
        <v>9.0</v>
      </c>
      <c r="E36" s="1">
        <v>2.0</v>
      </c>
      <c r="F36" s="1">
        <v>9.0</v>
      </c>
      <c r="G36" s="1">
        <v>2.0</v>
      </c>
      <c r="H36" s="1">
        <v>8.0</v>
      </c>
      <c r="I36" s="1">
        <v>2.0</v>
      </c>
      <c r="J36" s="1">
        <v>7.0</v>
      </c>
      <c r="K36" s="1">
        <v>2.0</v>
      </c>
      <c r="L36" s="1">
        <v>7.0</v>
      </c>
      <c r="M36" s="1">
        <f t="shared" si="21"/>
        <v>39</v>
      </c>
      <c r="N36" s="4">
        <f t="shared" si="22"/>
        <v>160</v>
      </c>
      <c r="O36" s="4">
        <f t="shared" si="23"/>
        <v>40</v>
      </c>
      <c r="P36" s="4">
        <f t="shared" si="24"/>
        <v>160.1666667</v>
      </c>
      <c r="Q36" s="4">
        <f t="shared" si="25"/>
        <v>165.3333333</v>
      </c>
      <c r="R36" s="4">
        <f t="shared" si="26"/>
        <v>-3.225806452</v>
      </c>
    </row>
    <row r="37">
      <c r="A37" s="2">
        <v>44615.0</v>
      </c>
      <c r="C37" s="1">
        <v>2.0</v>
      </c>
      <c r="D37" s="1">
        <v>7.0</v>
      </c>
      <c r="E37" s="1">
        <v>2.0</v>
      </c>
      <c r="F37" s="1">
        <v>7.0</v>
      </c>
      <c r="G37" s="1">
        <v>1.0</v>
      </c>
      <c r="H37" s="1">
        <v>7.0</v>
      </c>
      <c r="I37" s="1">
        <v>2.0</v>
      </c>
      <c r="J37" s="1">
        <v>6.0</v>
      </c>
      <c r="K37" s="1">
        <v>2.0</v>
      </c>
      <c r="L37" s="1">
        <v>5.0</v>
      </c>
      <c r="M37" s="1">
        <f t="shared" si="21"/>
        <v>30</v>
      </c>
      <c r="N37" s="4">
        <f t="shared" si="22"/>
        <v>151</v>
      </c>
      <c r="O37" s="4">
        <f t="shared" si="23"/>
        <v>35</v>
      </c>
      <c r="P37" s="4">
        <f t="shared" si="24"/>
        <v>155</v>
      </c>
      <c r="Q37" s="4">
        <f t="shared" si="25"/>
        <v>160</v>
      </c>
      <c r="R37" s="4">
        <f t="shared" si="26"/>
        <v>-5.625</v>
      </c>
    </row>
    <row r="38">
      <c r="A38" s="2">
        <v>44616.0</v>
      </c>
      <c r="C38" s="1">
        <v>2.0</v>
      </c>
      <c r="D38" s="1">
        <v>5.0</v>
      </c>
      <c r="E38" s="1">
        <v>2.0</v>
      </c>
      <c r="F38" s="1">
        <v>5.0</v>
      </c>
      <c r="G38" s="1">
        <v>2.0</v>
      </c>
      <c r="H38" s="1">
        <v>5.0</v>
      </c>
      <c r="I38" s="1">
        <v>2.0</v>
      </c>
      <c r="J38" s="1">
        <v>4.0</v>
      </c>
      <c r="K38" s="1">
        <v>2.0</v>
      </c>
      <c r="L38" s="1">
        <v>3.0</v>
      </c>
      <c r="M38" s="1">
        <f t="shared" si="21"/>
        <v>20</v>
      </c>
      <c r="N38" s="4">
        <f t="shared" si="22"/>
        <v>141</v>
      </c>
      <c r="O38" s="4">
        <f t="shared" si="23"/>
        <v>30</v>
      </c>
      <c r="P38" s="4">
        <f t="shared" si="24"/>
        <v>149.8333333</v>
      </c>
      <c r="Q38" s="4">
        <f t="shared" si="25"/>
        <v>154.6666667</v>
      </c>
      <c r="R38" s="4">
        <f t="shared" si="26"/>
        <v>-8.836206897</v>
      </c>
    </row>
    <row r="39">
      <c r="A39" s="2">
        <v>44617.0</v>
      </c>
      <c r="C39" s="1">
        <v>1.0</v>
      </c>
      <c r="D39" s="1">
        <v>4.0</v>
      </c>
      <c r="E39" s="1">
        <v>1.0</v>
      </c>
      <c r="F39" s="1">
        <v>4.0</v>
      </c>
      <c r="G39" s="1">
        <v>1.0</v>
      </c>
      <c r="H39" s="1">
        <v>4.0</v>
      </c>
      <c r="I39" s="1">
        <v>1.0</v>
      </c>
      <c r="J39" s="1">
        <v>3.0</v>
      </c>
      <c r="K39" s="1">
        <v>0.0</v>
      </c>
      <c r="L39" s="1">
        <v>3.0</v>
      </c>
      <c r="M39" s="1">
        <f t="shared" si="21"/>
        <v>16</v>
      </c>
      <c r="N39" s="4">
        <f t="shared" si="22"/>
        <v>137</v>
      </c>
      <c r="O39" s="4">
        <f t="shared" si="23"/>
        <v>25</v>
      </c>
      <c r="P39" s="4">
        <f t="shared" si="24"/>
        <v>144.6666667</v>
      </c>
      <c r="Q39" s="4">
        <f t="shared" si="25"/>
        <v>149.3333333</v>
      </c>
      <c r="R39" s="4">
        <f t="shared" si="26"/>
        <v>-8.258928571</v>
      </c>
    </row>
    <row r="40">
      <c r="A40" s="2">
        <v>44618.0</v>
      </c>
      <c r="C40" s="1">
        <v>0.0</v>
      </c>
      <c r="D40" s="1">
        <v>4.0</v>
      </c>
      <c r="E40" s="1">
        <v>0.0</v>
      </c>
      <c r="F40" s="1">
        <v>4.0</v>
      </c>
      <c r="G40" s="1">
        <v>0.0</v>
      </c>
      <c r="H40" s="1">
        <v>4.0</v>
      </c>
      <c r="I40" s="1">
        <v>0.0</v>
      </c>
      <c r="J40" s="1">
        <v>3.0</v>
      </c>
      <c r="K40" s="1">
        <v>0.0</v>
      </c>
      <c r="L40" s="1">
        <v>3.0</v>
      </c>
      <c r="M40" s="1">
        <f t="shared" ref="M40:M44" si="27">M39-(C40+E40+G340+I40+K40)</f>
        <v>16</v>
      </c>
      <c r="N40" s="4">
        <f t="shared" si="22"/>
        <v>137</v>
      </c>
      <c r="O40" s="4">
        <f t="shared" si="23"/>
        <v>20</v>
      </c>
      <c r="P40" s="4">
        <f t="shared" si="24"/>
        <v>139.5</v>
      </c>
      <c r="Q40" s="4">
        <f t="shared" si="25"/>
        <v>144</v>
      </c>
      <c r="R40" s="4">
        <f t="shared" si="26"/>
        <v>-4.861111111</v>
      </c>
    </row>
    <row r="41">
      <c r="A41" s="2">
        <v>44619.0</v>
      </c>
      <c r="C41" s="1">
        <v>0.0</v>
      </c>
      <c r="D41" s="1">
        <v>4.0</v>
      </c>
      <c r="E41" s="1">
        <v>0.0</v>
      </c>
      <c r="F41" s="1">
        <v>4.0</v>
      </c>
      <c r="G41" s="1">
        <v>0.0</v>
      </c>
      <c r="H41" s="1">
        <v>4.0</v>
      </c>
      <c r="I41" s="1">
        <v>0.0</v>
      </c>
      <c r="J41" s="1">
        <v>3.0</v>
      </c>
      <c r="K41" s="1">
        <v>0.0</v>
      </c>
      <c r="L41" s="1">
        <v>3.0</v>
      </c>
      <c r="M41" s="1">
        <f t="shared" si="27"/>
        <v>16</v>
      </c>
      <c r="N41" s="4">
        <f t="shared" si="22"/>
        <v>137</v>
      </c>
      <c r="O41" s="4">
        <f t="shared" si="23"/>
        <v>15</v>
      </c>
      <c r="P41" s="4">
        <f t="shared" si="24"/>
        <v>134.3333333</v>
      </c>
      <c r="Q41" s="4">
        <f t="shared" si="25"/>
        <v>138.6666667</v>
      </c>
      <c r="R41" s="4">
        <f t="shared" si="26"/>
        <v>-1.201923077</v>
      </c>
    </row>
    <row r="42">
      <c r="A42" s="2">
        <v>44620.0</v>
      </c>
      <c r="C42" s="1">
        <v>1.0</v>
      </c>
      <c r="D42" s="1">
        <v>3.0</v>
      </c>
      <c r="E42" s="1">
        <v>1.0</v>
      </c>
      <c r="F42" s="1">
        <v>3.0</v>
      </c>
      <c r="G42" s="1">
        <v>0.0</v>
      </c>
      <c r="H42" s="1">
        <v>3.0</v>
      </c>
      <c r="I42" s="1">
        <v>1.0</v>
      </c>
      <c r="J42" s="1">
        <v>2.0</v>
      </c>
      <c r="K42" s="1">
        <v>1.0</v>
      </c>
      <c r="L42" s="1">
        <v>2.0</v>
      </c>
      <c r="M42" s="1">
        <f t="shared" si="27"/>
        <v>12</v>
      </c>
      <c r="N42" s="4">
        <f t="shared" si="22"/>
        <v>133</v>
      </c>
      <c r="O42" s="4">
        <f t="shared" si="23"/>
        <v>10</v>
      </c>
      <c r="P42" s="4">
        <f t="shared" si="24"/>
        <v>129.1666667</v>
      </c>
      <c r="Q42" s="4">
        <f t="shared" si="25"/>
        <v>133.3333333</v>
      </c>
      <c r="R42" s="4">
        <f t="shared" si="26"/>
        <v>-0.25</v>
      </c>
    </row>
    <row r="43">
      <c r="A43" s="2">
        <v>44621.0</v>
      </c>
      <c r="C43" s="1">
        <v>2.0</v>
      </c>
      <c r="D43" s="1">
        <v>1.0</v>
      </c>
      <c r="E43" s="1">
        <v>1.0</v>
      </c>
      <c r="F43" s="1">
        <v>2.0</v>
      </c>
      <c r="G43" s="1">
        <v>2.0</v>
      </c>
      <c r="H43" s="1">
        <v>1.0</v>
      </c>
      <c r="I43" s="1">
        <v>1.0</v>
      </c>
      <c r="J43" s="1">
        <v>1.0</v>
      </c>
      <c r="K43" s="1">
        <v>1.0</v>
      </c>
      <c r="L43" s="1">
        <v>1.0</v>
      </c>
      <c r="M43" s="1">
        <f t="shared" si="27"/>
        <v>7</v>
      </c>
      <c r="N43" s="4">
        <f t="shared" si="22"/>
        <v>128</v>
      </c>
      <c r="O43" s="4">
        <f t="shared" si="23"/>
        <v>5</v>
      </c>
      <c r="P43" s="4">
        <f t="shared" si="24"/>
        <v>124</v>
      </c>
      <c r="Q43" s="4">
        <f t="shared" si="25"/>
        <v>128</v>
      </c>
      <c r="R43" s="4">
        <f t="shared" si="26"/>
        <v>0</v>
      </c>
    </row>
    <row r="44">
      <c r="A44" s="2">
        <v>44622.0</v>
      </c>
      <c r="C44" s="1">
        <v>1.0</v>
      </c>
      <c r="D44" s="1">
        <v>0.0</v>
      </c>
      <c r="E44" s="1">
        <v>2.0</v>
      </c>
      <c r="F44" s="1">
        <v>0.0</v>
      </c>
      <c r="G44" s="1">
        <v>2.0</v>
      </c>
      <c r="H44" s="1">
        <v>0.0</v>
      </c>
      <c r="I44" s="1">
        <v>2.0</v>
      </c>
      <c r="J44" s="1">
        <v>0.0</v>
      </c>
      <c r="K44" s="1">
        <v>2.0</v>
      </c>
      <c r="L44" s="1">
        <v>0.0</v>
      </c>
      <c r="M44" s="1">
        <f t="shared" si="27"/>
        <v>0</v>
      </c>
      <c r="N44" s="4">
        <f t="shared" si="22"/>
        <v>121</v>
      </c>
      <c r="O44" s="4">
        <f t="shared" si="23"/>
        <v>0</v>
      </c>
      <c r="P44" s="4">
        <f t="shared" si="24"/>
        <v>118.8333333</v>
      </c>
      <c r="Q44" s="4">
        <f t="shared" si="25"/>
        <v>122.6666667</v>
      </c>
      <c r="R44" s="4">
        <f t="shared" si="26"/>
        <v>-1.358695652</v>
      </c>
    </row>
    <row r="45">
      <c r="A45" s="2">
        <v>44623.0</v>
      </c>
      <c r="B45" s="1">
        <v>10.0</v>
      </c>
      <c r="C45" s="1">
        <v>1.0</v>
      </c>
      <c r="D45" s="1">
        <v>11.0</v>
      </c>
      <c r="E45" s="1">
        <v>1.0</v>
      </c>
      <c r="F45" s="1">
        <v>11.0</v>
      </c>
      <c r="G45" s="1">
        <v>1.0</v>
      </c>
      <c r="H45" s="1">
        <v>10.0</v>
      </c>
      <c r="I45" s="1">
        <v>1.0</v>
      </c>
      <c r="J45" s="1">
        <v>11.0</v>
      </c>
      <c r="K45" s="1">
        <v>1.0</v>
      </c>
      <c r="L45" s="1">
        <v>13.0</v>
      </c>
      <c r="M45" s="1">
        <f>13+13+14+14+13</f>
        <v>67</v>
      </c>
      <c r="N45" s="1">
        <v>121.0</v>
      </c>
      <c r="O45" s="1">
        <v>67.0</v>
      </c>
      <c r="P45" s="4">
        <f t="shared" si="24"/>
        <v>113.6666667</v>
      </c>
      <c r="Q45" s="4">
        <f t="shared" si="25"/>
        <v>117.3333333</v>
      </c>
      <c r="R45" s="4">
        <f t="shared" si="26"/>
        <v>3.125</v>
      </c>
    </row>
    <row r="46">
      <c r="A46" s="2">
        <v>44624.0</v>
      </c>
      <c r="C46" s="1">
        <v>0.0</v>
      </c>
      <c r="D46" s="1">
        <v>10.0</v>
      </c>
      <c r="E46" s="1">
        <v>1.0</v>
      </c>
      <c r="F46" s="1">
        <v>10.0</v>
      </c>
      <c r="G46" s="1">
        <v>1.0</v>
      </c>
      <c r="H46" s="1">
        <v>9.0</v>
      </c>
      <c r="I46" s="1">
        <v>1.0</v>
      </c>
      <c r="J46" s="1">
        <v>10.0</v>
      </c>
      <c r="K46" s="1">
        <v>1.0</v>
      </c>
      <c r="L46" s="1">
        <v>11.0</v>
      </c>
      <c r="M46" s="4">
        <f t="shared" ref="M46:M49" si="28">D46+F46+H46+J46+L46</f>
        <v>50</v>
      </c>
      <c r="N46" s="4">
        <f t="shared" ref="N46:N58" si="29">N45-(M45-M46)</f>
        <v>104</v>
      </c>
      <c r="O46" s="4">
        <f t="shared" ref="O46:O58" si="30">O45-67/13</f>
        <v>61.84615385</v>
      </c>
      <c r="P46" s="4">
        <f t="shared" si="24"/>
        <v>108.5</v>
      </c>
      <c r="Q46" s="4">
        <f t="shared" si="25"/>
        <v>112</v>
      </c>
      <c r="R46" s="4">
        <f t="shared" si="26"/>
        <v>-7.142857143</v>
      </c>
    </row>
    <row r="47">
      <c r="A47" s="2">
        <v>44625.0</v>
      </c>
      <c r="C47" s="1">
        <v>0.0</v>
      </c>
      <c r="D47" s="1">
        <v>10.0</v>
      </c>
      <c r="E47" s="1">
        <v>0.0</v>
      </c>
      <c r="F47" s="1">
        <v>10.0</v>
      </c>
      <c r="G47" s="1">
        <v>0.0</v>
      </c>
      <c r="H47" s="1">
        <v>9.0</v>
      </c>
      <c r="I47" s="1">
        <v>1.0</v>
      </c>
      <c r="J47" s="1">
        <v>9.0</v>
      </c>
      <c r="K47" s="1">
        <v>0.0</v>
      </c>
      <c r="L47" s="1">
        <v>11.0</v>
      </c>
      <c r="M47" s="4">
        <f t="shared" si="28"/>
        <v>49</v>
      </c>
      <c r="N47" s="4">
        <f t="shared" si="29"/>
        <v>103</v>
      </c>
      <c r="O47" s="4">
        <f t="shared" si="30"/>
        <v>56.69230769</v>
      </c>
      <c r="P47" s="4">
        <f t="shared" si="24"/>
        <v>103.3333333</v>
      </c>
      <c r="Q47" s="4">
        <f t="shared" si="25"/>
        <v>106.6666667</v>
      </c>
      <c r="R47" s="4">
        <f t="shared" si="26"/>
        <v>-3.4375</v>
      </c>
    </row>
    <row r="48">
      <c r="A48" s="2">
        <v>44626.0</v>
      </c>
      <c r="C48" s="1">
        <v>0.0</v>
      </c>
      <c r="D48" s="1">
        <v>10.0</v>
      </c>
      <c r="E48" s="1">
        <v>0.0</v>
      </c>
      <c r="F48" s="1">
        <v>10.0</v>
      </c>
      <c r="G48" s="1">
        <v>0.0</v>
      </c>
      <c r="H48" s="1">
        <v>9.0</v>
      </c>
      <c r="I48" s="1">
        <v>1.0</v>
      </c>
      <c r="J48" s="1">
        <v>8.0</v>
      </c>
      <c r="K48" s="1">
        <v>0.0</v>
      </c>
      <c r="L48" s="1">
        <v>11.0</v>
      </c>
      <c r="M48" s="4">
        <f t="shared" si="28"/>
        <v>48</v>
      </c>
      <c r="N48" s="4">
        <f t="shared" si="29"/>
        <v>102</v>
      </c>
      <c r="O48" s="4">
        <f t="shared" si="30"/>
        <v>51.53846154</v>
      </c>
      <c r="P48" s="4">
        <f t="shared" si="24"/>
        <v>98.16666667</v>
      </c>
      <c r="Q48" s="4">
        <f t="shared" si="25"/>
        <v>101.3333333</v>
      </c>
      <c r="R48" s="4">
        <f t="shared" si="26"/>
        <v>0.6578947368</v>
      </c>
    </row>
    <row r="49">
      <c r="A49" s="2">
        <v>44627.0</v>
      </c>
      <c r="C49" s="1">
        <v>1.0</v>
      </c>
      <c r="D49" s="1">
        <v>9.0</v>
      </c>
      <c r="E49" s="1">
        <v>1.0</v>
      </c>
      <c r="F49" s="1">
        <v>9.0</v>
      </c>
      <c r="G49" s="1">
        <v>1.0</v>
      </c>
      <c r="H49" s="1">
        <v>8.0</v>
      </c>
      <c r="I49" s="1">
        <v>2.0</v>
      </c>
      <c r="J49" s="1">
        <v>6.0</v>
      </c>
      <c r="K49" s="1">
        <v>1.0</v>
      </c>
      <c r="L49" s="1">
        <v>10.0</v>
      </c>
      <c r="M49" s="4">
        <f t="shared" si="28"/>
        <v>42</v>
      </c>
      <c r="N49" s="4">
        <f t="shared" si="29"/>
        <v>96</v>
      </c>
      <c r="O49" s="4">
        <f t="shared" si="30"/>
        <v>46.38461538</v>
      </c>
      <c r="P49" s="4">
        <f t="shared" si="24"/>
        <v>93</v>
      </c>
      <c r="Q49" s="4">
        <f t="shared" si="25"/>
        <v>96</v>
      </c>
      <c r="R49" s="4">
        <f t="shared" si="26"/>
        <v>0</v>
      </c>
    </row>
    <row r="50">
      <c r="A50" s="2">
        <v>44628.0</v>
      </c>
      <c r="C50" s="1">
        <v>2.0</v>
      </c>
      <c r="D50" s="1">
        <v>7.0</v>
      </c>
      <c r="E50" s="1">
        <v>2.0</v>
      </c>
      <c r="F50" s="1">
        <v>7.0</v>
      </c>
      <c r="G50" s="1">
        <v>1.0</v>
      </c>
      <c r="H50" s="1">
        <v>7.0</v>
      </c>
      <c r="I50" s="1">
        <v>1.0</v>
      </c>
      <c r="J50" s="1">
        <v>5.0</v>
      </c>
      <c r="K50" s="1">
        <v>2.0</v>
      </c>
      <c r="L50" s="1">
        <v>8.0</v>
      </c>
      <c r="M50" s="1">
        <v>40.0</v>
      </c>
      <c r="N50" s="4">
        <f t="shared" si="29"/>
        <v>94</v>
      </c>
      <c r="O50" s="4">
        <f t="shared" si="30"/>
        <v>41.23076923</v>
      </c>
      <c r="P50" s="4">
        <f t="shared" si="24"/>
        <v>87.83333333</v>
      </c>
      <c r="Q50" s="4">
        <f t="shared" si="25"/>
        <v>90.66666667</v>
      </c>
      <c r="R50" s="4">
        <f t="shared" si="26"/>
        <v>3.676470588</v>
      </c>
    </row>
    <row r="51">
      <c r="A51" s="2">
        <v>44629.0</v>
      </c>
      <c r="C51" s="1">
        <v>1.0</v>
      </c>
      <c r="D51" s="1">
        <v>6.0</v>
      </c>
      <c r="E51" s="1">
        <v>2.0</v>
      </c>
      <c r="F51" s="1">
        <v>5.0</v>
      </c>
      <c r="G51" s="1">
        <v>2.0</v>
      </c>
      <c r="H51" s="1">
        <v>5.0</v>
      </c>
      <c r="I51" s="1">
        <v>0.0</v>
      </c>
      <c r="J51" s="1">
        <v>5.0</v>
      </c>
      <c r="K51" s="1">
        <v>1.0</v>
      </c>
      <c r="L51" s="1">
        <v>7.0</v>
      </c>
      <c r="M51" s="1">
        <v>37.0</v>
      </c>
      <c r="N51" s="4">
        <f t="shared" si="29"/>
        <v>91</v>
      </c>
      <c r="O51" s="4">
        <f t="shared" si="30"/>
        <v>36.07692308</v>
      </c>
      <c r="P51" s="4">
        <f t="shared" si="24"/>
        <v>82.66666667</v>
      </c>
      <c r="Q51" s="4">
        <f t="shared" si="25"/>
        <v>85.33333333</v>
      </c>
      <c r="R51" s="4">
        <f t="shared" si="26"/>
        <v>6.640625</v>
      </c>
    </row>
    <row r="52">
      <c r="A52" s="2">
        <v>44630.0</v>
      </c>
      <c r="C52" s="1">
        <v>2.0</v>
      </c>
      <c r="D52" s="1">
        <v>4.0</v>
      </c>
      <c r="E52" s="1">
        <v>2.0</v>
      </c>
      <c r="F52" s="1">
        <v>3.0</v>
      </c>
      <c r="G52" s="1">
        <v>1.0</v>
      </c>
      <c r="H52" s="1">
        <v>4.0</v>
      </c>
      <c r="I52" s="1">
        <v>2.0</v>
      </c>
      <c r="J52" s="1">
        <v>3.0</v>
      </c>
      <c r="K52" s="1">
        <v>2.0</v>
      </c>
      <c r="L52" s="1">
        <v>5.0</v>
      </c>
      <c r="M52" s="1">
        <v>27.0</v>
      </c>
      <c r="N52" s="4">
        <f t="shared" si="29"/>
        <v>81</v>
      </c>
      <c r="O52" s="4">
        <f t="shared" si="30"/>
        <v>30.92307692</v>
      </c>
      <c r="P52" s="4">
        <f t="shared" si="24"/>
        <v>77.5</v>
      </c>
      <c r="Q52" s="4">
        <f t="shared" si="25"/>
        <v>80</v>
      </c>
      <c r="R52" s="4">
        <f t="shared" si="26"/>
        <v>1.25</v>
      </c>
    </row>
    <row r="53">
      <c r="A53" s="2">
        <v>44631.0</v>
      </c>
      <c r="C53" s="1">
        <v>1.0</v>
      </c>
      <c r="D53" s="1">
        <v>3.0</v>
      </c>
      <c r="E53" s="1">
        <v>1.0</v>
      </c>
      <c r="F53" s="1">
        <v>2.0</v>
      </c>
      <c r="G53" s="1">
        <v>2.0</v>
      </c>
      <c r="H53" s="1">
        <v>2.0</v>
      </c>
      <c r="I53" s="1">
        <v>0.0</v>
      </c>
      <c r="J53" s="1">
        <v>3.0</v>
      </c>
      <c r="K53" s="1">
        <v>1.0</v>
      </c>
      <c r="L53" s="1">
        <v>4.0</v>
      </c>
      <c r="M53" s="1">
        <v>25.0</v>
      </c>
      <c r="N53" s="4">
        <f t="shared" si="29"/>
        <v>79</v>
      </c>
      <c r="O53" s="4">
        <f t="shared" si="30"/>
        <v>25.76923077</v>
      </c>
      <c r="P53" s="4">
        <f t="shared" si="24"/>
        <v>72.33333333</v>
      </c>
      <c r="Q53" s="4">
        <f t="shared" si="25"/>
        <v>74.66666667</v>
      </c>
      <c r="R53" s="4">
        <f t="shared" si="26"/>
        <v>5.803571429</v>
      </c>
    </row>
    <row r="54">
      <c r="A54" s="2">
        <v>44632.0</v>
      </c>
      <c r="C54" s="1">
        <v>0.0</v>
      </c>
      <c r="D54" s="1">
        <v>3.0</v>
      </c>
      <c r="E54" s="1">
        <v>0.0</v>
      </c>
      <c r="F54" s="1">
        <v>2.0</v>
      </c>
      <c r="G54" s="1">
        <v>0.0</v>
      </c>
      <c r="H54" s="1">
        <v>2.0</v>
      </c>
      <c r="I54" s="1">
        <v>0.0</v>
      </c>
      <c r="J54" s="1">
        <v>3.0</v>
      </c>
      <c r="K54" s="1">
        <v>0.0</v>
      </c>
      <c r="L54" s="1">
        <v>4.0</v>
      </c>
      <c r="M54" s="1">
        <v>20.0</v>
      </c>
      <c r="N54" s="4">
        <f t="shared" si="29"/>
        <v>74</v>
      </c>
      <c r="O54" s="4">
        <f t="shared" si="30"/>
        <v>20.61538462</v>
      </c>
      <c r="P54" s="4">
        <f t="shared" si="24"/>
        <v>67.16666667</v>
      </c>
      <c r="Q54" s="4">
        <f t="shared" si="25"/>
        <v>69.33333333</v>
      </c>
      <c r="R54" s="4">
        <f t="shared" si="26"/>
        <v>6.730769231</v>
      </c>
    </row>
    <row r="55">
      <c r="A55" s="2">
        <v>44633.0</v>
      </c>
      <c r="C55" s="1">
        <v>0.0</v>
      </c>
      <c r="D55" s="1">
        <v>3.0</v>
      </c>
      <c r="E55" s="1">
        <v>0.0</v>
      </c>
      <c r="F55" s="1">
        <v>2.0</v>
      </c>
      <c r="G55" s="1">
        <v>0.0</v>
      </c>
      <c r="H55" s="1">
        <v>2.0</v>
      </c>
      <c r="I55" s="1">
        <v>0.0</v>
      </c>
      <c r="J55" s="1">
        <v>3.0</v>
      </c>
      <c r="K55" s="1">
        <v>0.0</v>
      </c>
      <c r="L55" s="1">
        <v>4.0</v>
      </c>
      <c r="M55" s="1">
        <v>20.0</v>
      </c>
      <c r="N55" s="4">
        <f t="shared" si="29"/>
        <v>74</v>
      </c>
      <c r="O55" s="4">
        <f t="shared" si="30"/>
        <v>15.46153846</v>
      </c>
      <c r="P55" s="4">
        <f t="shared" si="24"/>
        <v>62</v>
      </c>
      <c r="Q55" s="4">
        <f t="shared" si="25"/>
        <v>64</v>
      </c>
      <c r="R55" s="4">
        <f t="shared" si="26"/>
        <v>15.625</v>
      </c>
    </row>
    <row r="56">
      <c r="A56" s="2">
        <v>44634.0</v>
      </c>
      <c r="C56" s="1">
        <v>1.0</v>
      </c>
      <c r="D56" s="1">
        <v>2.0</v>
      </c>
      <c r="E56" s="1">
        <v>1.0</v>
      </c>
      <c r="F56" s="1">
        <v>1.0</v>
      </c>
      <c r="G56" s="1">
        <v>1.0</v>
      </c>
      <c r="H56" s="1">
        <v>1.0</v>
      </c>
      <c r="I56" s="1">
        <v>2.0</v>
      </c>
      <c r="J56" s="1">
        <v>1.0</v>
      </c>
      <c r="K56" s="1">
        <v>2.0</v>
      </c>
      <c r="L56" s="1">
        <v>2.0</v>
      </c>
      <c r="M56" s="4">
        <f t="shared" ref="M56:M58" si="31">D56+F56+H56+J56+L56</f>
        <v>7</v>
      </c>
      <c r="N56" s="4">
        <f t="shared" si="29"/>
        <v>61</v>
      </c>
      <c r="O56" s="4">
        <f t="shared" si="30"/>
        <v>10.30769231</v>
      </c>
      <c r="P56" s="4">
        <f t="shared" si="24"/>
        <v>56.83333333</v>
      </c>
      <c r="Q56" s="4">
        <f t="shared" si="25"/>
        <v>58.66666667</v>
      </c>
      <c r="R56" s="4">
        <f t="shared" si="26"/>
        <v>3.977272727</v>
      </c>
    </row>
    <row r="57">
      <c r="A57" s="2">
        <v>44635.0</v>
      </c>
      <c r="C57" s="1">
        <v>1.0</v>
      </c>
      <c r="D57" s="1">
        <v>1.0</v>
      </c>
      <c r="E57" s="1">
        <v>1.0</v>
      </c>
      <c r="F57" s="1">
        <v>0.0</v>
      </c>
      <c r="G57" s="1">
        <v>0.0</v>
      </c>
      <c r="H57" s="1">
        <v>1.0</v>
      </c>
      <c r="I57" s="1">
        <v>1.0</v>
      </c>
      <c r="J57" s="1">
        <v>1.0</v>
      </c>
      <c r="K57" s="1">
        <v>1.0</v>
      </c>
      <c r="L57" s="1">
        <v>1.0</v>
      </c>
      <c r="M57" s="4">
        <f t="shared" si="31"/>
        <v>4</v>
      </c>
      <c r="N57" s="4">
        <f t="shared" si="29"/>
        <v>58</v>
      </c>
      <c r="O57" s="4">
        <f t="shared" si="30"/>
        <v>5.153846154</v>
      </c>
      <c r="P57" s="4">
        <f t="shared" si="24"/>
        <v>51.66666667</v>
      </c>
      <c r="Q57" s="4">
        <f t="shared" si="25"/>
        <v>53.33333333</v>
      </c>
      <c r="R57" s="4">
        <f t="shared" si="26"/>
        <v>8.75</v>
      </c>
    </row>
    <row r="58">
      <c r="A58" s="2">
        <v>44636.0</v>
      </c>
      <c r="C58" s="1">
        <v>0.0</v>
      </c>
      <c r="D58" s="1">
        <v>0.0</v>
      </c>
      <c r="E58" s="1">
        <v>0.0</v>
      </c>
      <c r="F58" s="1">
        <v>0.0</v>
      </c>
      <c r="G58" s="1">
        <f>G57-10/13</f>
        <v>-0.7692307692</v>
      </c>
      <c r="H58" s="1">
        <v>0.0</v>
      </c>
      <c r="I58" s="1">
        <f>I57-11/13</f>
        <v>0.1538461538</v>
      </c>
      <c r="J58" s="1">
        <v>0.0</v>
      </c>
      <c r="K58" s="1">
        <v>0.0</v>
      </c>
      <c r="L58" s="1">
        <v>0.0</v>
      </c>
      <c r="M58" s="4">
        <f t="shared" si="31"/>
        <v>0</v>
      </c>
      <c r="N58" s="4">
        <f t="shared" si="29"/>
        <v>54</v>
      </c>
      <c r="O58" s="4">
        <f t="shared" si="30"/>
        <v>0</v>
      </c>
      <c r="P58" s="4">
        <f t="shared" si="24"/>
        <v>46.5</v>
      </c>
      <c r="Q58" s="4">
        <f t="shared" si="25"/>
        <v>48</v>
      </c>
      <c r="R58" s="4">
        <f t="shared" si="26"/>
        <v>12.5</v>
      </c>
    </row>
    <row r="59">
      <c r="A59" s="2">
        <v>44637.0</v>
      </c>
      <c r="B59" s="1">
        <v>11.0</v>
      </c>
      <c r="C59" s="1">
        <v>11.0</v>
      </c>
      <c r="D59" s="1">
        <v>11.0</v>
      </c>
      <c r="E59" s="1">
        <v>10.0</v>
      </c>
      <c r="F59" s="1">
        <v>10.0</v>
      </c>
      <c r="G59" s="1">
        <v>2.0</v>
      </c>
      <c r="H59" s="1">
        <v>10.0</v>
      </c>
      <c r="I59" s="1">
        <v>1.0</v>
      </c>
      <c r="J59" s="1">
        <v>10.0</v>
      </c>
      <c r="K59" s="1">
        <v>13.0</v>
      </c>
      <c r="L59" s="1">
        <v>13.0</v>
      </c>
      <c r="M59" s="4">
        <f>11+10+10+10+13</f>
        <v>54</v>
      </c>
      <c r="N59" s="1">
        <v>54.0</v>
      </c>
      <c r="O59" s="1">
        <v>54.0</v>
      </c>
      <c r="P59" s="4">
        <f t="shared" si="24"/>
        <v>41.33333333</v>
      </c>
      <c r="Q59" s="4">
        <f t="shared" si="25"/>
        <v>42.66666667</v>
      </c>
      <c r="R59" s="4">
        <f t="shared" si="26"/>
        <v>26.5625</v>
      </c>
    </row>
    <row r="60">
      <c r="A60" s="2">
        <v>44638.0</v>
      </c>
      <c r="C60" s="1">
        <f t="shared" ref="C60:C67" si="32">C59-11/8</f>
        <v>9.625</v>
      </c>
      <c r="D60" s="1">
        <v>9.0</v>
      </c>
      <c r="E60" s="1">
        <f t="shared" ref="E60:E67" si="33">E59-10/8</f>
        <v>8.75</v>
      </c>
      <c r="F60" s="1">
        <v>8.0</v>
      </c>
      <c r="G60" s="1">
        <v>1.0</v>
      </c>
      <c r="H60" s="1">
        <v>9.0</v>
      </c>
      <c r="I60" s="1">
        <v>2.0</v>
      </c>
      <c r="J60" s="1">
        <v>8.0</v>
      </c>
      <c r="K60" s="1">
        <f t="shared" ref="K60:K67" si="34">K59-13/8</f>
        <v>11.375</v>
      </c>
      <c r="L60" s="1">
        <v>11.0</v>
      </c>
      <c r="M60" s="4">
        <f t="shared" ref="M60:M67" si="35">D60+F60+H60+J60+L60</f>
        <v>45</v>
      </c>
      <c r="N60" s="4">
        <f t="shared" ref="N60:N67" si="36">N59-(M59-M60)</f>
        <v>45</v>
      </c>
      <c r="O60" s="4">
        <f t="shared" ref="O60:O67" si="37">O59-54/8</f>
        <v>47.25</v>
      </c>
      <c r="P60" s="4">
        <f t="shared" si="24"/>
        <v>36.16666667</v>
      </c>
      <c r="Q60" s="4">
        <f t="shared" si="25"/>
        <v>37.33333333</v>
      </c>
      <c r="R60" s="4">
        <f t="shared" si="26"/>
        <v>20.53571429</v>
      </c>
    </row>
    <row r="61">
      <c r="A61" s="2">
        <v>44639.0</v>
      </c>
      <c r="C61" s="1">
        <f t="shared" si="32"/>
        <v>8.25</v>
      </c>
      <c r="D61" s="1">
        <v>8.0</v>
      </c>
      <c r="E61" s="1">
        <f t="shared" si="33"/>
        <v>7.5</v>
      </c>
      <c r="F61" s="1">
        <v>8.0</v>
      </c>
      <c r="G61" s="1">
        <v>0.0</v>
      </c>
      <c r="H61" s="1">
        <v>9.0</v>
      </c>
      <c r="I61" s="1">
        <v>0.0</v>
      </c>
      <c r="J61" s="1">
        <v>8.0</v>
      </c>
      <c r="K61" s="1">
        <f t="shared" si="34"/>
        <v>9.75</v>
      </c>
      <c r="L61" s="1">
        <v>10.0</v>
      </c>
      <c r="M61" s="4">
        <f t="shared" si="35"/>
        <v>43</v>
      </c>
      <c r="N61" s="4">
        <f t="shared" si="36"/>
        <v>43</v>
      </c>
      <c r="O61" s="4">
        <f t="shared" si="37"/>
        <v>40.5</v>
      </c>
      <c r="P61" s="4">
        <f t="shared" si="24"/>
        <v>31</v>
      </c>
      <c r="Q61" s="4">
        <f t="shared" si="25"/>
        <v>32</v>
      </c>
      <c r="R61" s="4">
        <f t="shared" si="26"/>
        <v>34.375</v>
      </c>
    </row>
    <row r="62">
      <c r="A62" s="2">
        <v>44640.0</v>
      </c>
      <c r="C62" s="1">
        <f t="shared" si="32"/>
        <v>6.875</v>
      </c>
      <c r="D62" s="1">
        <v>8.0</v>
      </c>
      <c r="E62" s="1">
        <f t="shared" si="33"/>
        <v>6.25</v>
      </c>
      <c r="F62" s="1">
        <v>8.0</v>
      </c>
      <c r="G62" s="1">
        <v>1.0</v>
      </c>
      <c r="H62" s="1">
        <v>8.0</v>
      </c>
      <c r="I62" s="1">
        <v>0.0</v>
      </c>
      <c r="J62" s="1">
        <v>8.0</v>
      </c>
      <c r="K62" s="1">
        <f t="shared" si="34"/>
        <v>8.125</v>
      </c>
      <c r="L62" s="1">
        <v>10.0</v>
      </c>
      <c r="M62" s="4">
        <f t="shared" si="35"/>
        <v>42</v>
      </c>
      <c r="N62" s="4">
        <f t="shared" si="36"/>
        <v>42</v>
      </c>
      <c r="O62" s="4">
        <f t="shared" si="37"/>
        <v>33.75</v>
      </c>
      <c r="P62" s="4">
        <f t="shared" si="24"/>
        <v>25.83333333</v>
      </c>
      <c r="Q62" s="4">
        <f t="shared" si="25"/>
        <v>26.66666667</v>
      </c>
      <c r="R62" s="4">
        <f t="shared" si="26"/>
        <v>57.5</v>
      </c>
    </row>
    <row r="63">
      <c r="A63" s="2">
        <v>44641.0</v>
      </c>
      <c r="C63" s="1">
        <f t="shared" si="32"/>
        <v>5.5</v>
      </c>
      <c r="D63" s="1">
        <v>6.0</v>
      </c>
      <c r="E63" s="1">
        <f t="shared" si="33"/>
        <v>5</v>
      </c>
      <c r="F63" s="1">
        <v>7.0</v>
      </c>
      <c r="G63" s="1">
        <v>1.0</v>
      </c>
      <c r="H63" s="1">
        <v>7.0</v>
      </c>
      <c r="I63" s="1">
        <v>2.0</v>
      </c>
      <c r="J63" s="1">
        <v>6.0</v>
      </c>
      <c r="K63" s="1">
        <f t="shared" si="34"/>
        <v>6.5</v>
      </c>
      <c r="L63" s="1">
        <v>8.0</v>
      </c>
      <c r="M63" s="4">
        <f t="shared" si="35"/>
        <v>34</v>
      </c>
      <c r="N63" s="4">
        <f t="shared" si="36"/>
        <v>34</v>
      </c>
      <c r="O63" s="4">
        <f t="shared" si="37"/>
        <v>27</v>
      </c>
      <c r="P63" s="4">
        <f t="shared" si="24"/>
        <v>20.66666667</v>
      </c>
      <c r="Q63" s="4">
        <f t="shared" si="25"/>
        <v>21.33333333</v>
      </c>
      <c r="R63" s="4">
        <f t="shared" si="26"/>
        <v>59.375</v>
      </c>
    </row>
    <row r="64">
      <c r="A64" s="2">
        <v>44642.0</v>
      </c>
      <c r="C64" s="1">
        <f t="shared" si="32"/>
        <v>4.125</v>
      </c>
      <c r="D64" s="1">
        <v>4.0</v>
      </c>
      <c r="E64" s="1">
        <f t="shared" si="33"/>
        <v>3.75</v>
      </c>
      <c r="F64" s="1">
        <v>5.0</v>
      </c>
      <c r="G64" s="1">
        <v>2.0</v>
      </c>
      <c r="H64" s="1">
        <v>5.0</v>
      </c>
      <c r="I64" s="1">
        <v>2.0</v>
      </c>
      <c r="J64" s="1">
        <v>4.0</v>
      </c>
      <c r="K64" s="1">
        <f t="shared" si="34"/>
        <v>4.875</v>
      </c>
      <c r="L64" s="1">
        <v>6.0</v>
      </c>
      <c r="M64" s="4">
        <f t="shared" si="35"/>
        <v>24</v>
      </c>
      <c r="N64" s="4">
        <f t="shared" si="36"/>
        <v>24</v>
      </c>
      <c r="O64" s="4">
        <f t="shared" si="37"/>
        <v>20.25</v>
      </c>
      <c r="P64" s="4">
        <f t="shared" si="24"/>
        <v>15.5</v>
      </c>
      <c r="Q64" s="4">
        <f t="shared" si="25"/>
        <v>16</v>
      </c>
      <c r="R64" s="4">
        <f t="shared" si="26"/>
        <v>50</v>
      </c>
    </row>
    <row r="65">
      <c r="A65" s="2">
        <v>44643.0</v>
      </c>
      <c r="C65" s="1">
        <f t="shared" si="32"/>
        <v>2.75</v>
      </c>
      <c r="D65" s="1">
        <v>3.0</v>
      </c>
      <c r="E65" s="1">
        <f t="shared" si="33"/>
        <v>2.5</v>
      </c>
      <c r="F65" s="1">
        <v>3.0</v>
      </c>
      <c r="G65" s="1">
        <v>2.0</v>
      </c>
      <c r="H65" s="1">
        <v>3.0</v>
      </c>
      <c r="I65" s="1">
        <v>2.0</v>
      </c>
      <c r="J65" s="1">
        <v>2.0</v>
      </c>
      <c r="K65" s="1">
        <f t="shared" si="34"/>
        <v>3.25</v>
      </c>
      <c r="L65" s="1">
        <v>4.0</v>
      </c>
      <c r="M65" s="4">
        <f t="shared" si="35"/>
        <v>15</v>
      </c>
      <c r="N65" s="4">
        <f t="shared" si="36"/>
        <v>15</v>
      </c>
      <c r="O65" s="4">
        <f t="shared" si="37"/>
        <v>13.5</v>
      </c>
      <c r="P65" s="4">
        <f t="shared" si="24"/>
        <v>10.33333333</v>
      </c>
      <c r="Q65" s="4">
        <f t="shared" si="25"/>
        <v>10.66666667</v>
      </c>
      <c r="R65" s="4">
        <f t="shared" si="26"/>
        <v>40.625</v>
      </c>
    </row>
    <row r="66">
      <c r="A66" s="2">
        <v>44644.0</v>
      </c>
      <c r="C66" s="1">
        <f t="shared" si="32"/>
        <v>1.375</v>
      </c>
      <c r="D66" s="1">
        <v>1.0</v>
      </c>
      <c r="E66" s="1">
        <f t="shared" si="33"/>
        <v>1.25</v>
      </c>
      <c r="F66" s="1">
        <v>1.0</v>
      </c>
      <c r="G66" s="1">
        <v>2.0</v>
      </c>
      <c r="H66" s="1">
        <v>1.0</v>
      </c>
      <c r="I66" s="1">
        <v>1.0</v>
      </c>
      <c r="J66" s="1">
        <v>1.0</v>
      </c>
      <c r="K66" s="1">
        <f t="shared" si="34"/>
        <v>1.625</v>
      </c>
      <c r="L66" s="1">
        <v>2.0</v>
      </c>
      <c r="M66" s="4">
        <f t="shared" si="35"/>
        <v>6</v>
      </c>
      <c r="N66" s="4">
        <f t="shared" si="36"/>
        <v>6</v>
      </c>
      <c r="O66" s="4">
        <f t="shared" si="37"/>
        <v>6.75</v>
      </c>
      <c r="P66" s="4">
        <f t="shared" si="24"/>
        <v>5.166666667</v>
      </c>
      <c r="Q66" s="4">
        <f t="shared" si="25"/>
        <v>5.333333333</v>
      </c>
      <c r="R66" s="4">
        <f t="shared" si="26"/>
        <v>12.5</v>
      </c>
    </row>
    <row r="67">
      <c r="A67" s="2">
        <v>44645.0</v>
      </c>
      <c r="B67" s="1">
        <v>11.0</v>
      </c>
      <c r="C67" s="1">
        <f t="shared" si="32"/>
        <v>0</v>
      </c>
      <c r="D67" s="1">
        <v>0.0</v>
      </c>
      <c r="E67" s="1">
        <f t="shared" si="33"/>
        <v>0</v>
      </c>
      <c r="F67" s="1">
        <v>0.0</v>
      </c>
      <c r="G67" s="1">
        <v>2.0</v>
      </c>
      <c r="H67" s="1">
        <v>0.0</v>
      </c>
      <c r="I67" s="1">
        <v>1.0</v>
      </c>
      <c r="J67" s="1">
        <v>0.0</v>
      </c>
      <c r="K67" s="1">
        <f t="shared" si="34"/>
        <v>0</v>
      </c>
      <c r="L67" s="1">
        <v>0.0</v>
      </c>
      <c r="M67" s="4">
        <f t="shared" si="35"/>
        <v>0</v>
      </c>
      <c r="N67" s="4">
        <f t="shared" si="36"/>
        <v>0</v>
      </c>
      <c r="O67" s="4">
        <f t="shared" si="37"/>
        <v>0</v>
      </c>
      <c r="P67" s="4">
        <f t="shared" si="24"/>
        <v>0</v>
      </c>
      <c r="Q67" s="4">
        <f t="shared" si="25"/>
        <v>0</v>
      </c>
      <c r="R67" s="4">
        <f t="shared" si="26"/>
        <v>-100</v>
      </c>
    </row>
    <row r="68">
      <c r="A68" s="2">
        <v>44646.0</v>
      </c>
    </row>
    <row r="69">
      <c r="A69" s="2">
        <v>44647.0</v>
      </c>
    </row>
    <row r="70">
      <c r="A70" s="2">
        <v>44648.0</v>
      </c>
    </row>
    <row r="71">
      <c r="A71" s="2">
        <v>44649.0</v>
      </c>
    </row>
    <row r="72">
      <c r="A72" s="2">
        <v>44650.0</v>
      </c>
    </row>
    <row r="73">
      <c r="A73" s="2">
        <v>44651.0</v>
      </c>
    </row>
    <row r="74">
      <c r="A74" s="2">
        <v>44652.0</v>
      </c>
    </row>
    <row r="75">
      <c r="A75" s="2">
        <v>44653.0</v>
      </c>
    </row>
    <row r="76">
      <c r="A76" s="2">
        <v>44654.0</v>
      </c>
    </row>
    <row r="77">
      <c r="A77" s="2">
        <v>44655.0</v>
      </c>
      <c r="B77" s="1">
        <v>12.0</v>
      </c>
    </row>
    <row r="78">
      <c r="A78" s="2">
        <v>44656.0</v>
      </c>
    </row>
    <row r="79">
      <c r="A79" s="2">
        <v>44657.0</v>
      </c>
    </row>
    <row r="80">
      <c r="A80" s="2">
        <v>44658.0</v>
      </c>
    </row>
    <row r="81">
      <c r="A81" s="2">
        <v>44659.0</v>
      </c>
    </row>
    <row r="82">
      <c r="A82" s="2">
        <v>44660.0</v>
      </c>
    </row>
    <row r="83">
      <c r="A83" s="2">
        <v>44661.0</v>
      </c>
    </row>
    <row r="84">
      <c r="A84" s="2">
        <v>44662.0</v>
      </c>
    </row>
    <row r="85">
      <c r="A85" s="2">
        <v>44663.0</v>
      </c>
    </row>
    <row r="86">
      <c r="A86" s="2">
        <v>44664.0</v>
      </c>
    </row>
    <row r="87">
      <c r="A87" s="2">
        <v>44665.0</v>
      </c>
    </row>
    <row r="88">
      <c r="A88" s="2">
        <v>44666.0</v>
      </c>
    </row>
    <row r="89">
      <c r="A89" s="2">
        <v>44667.0</v>
      </c>
    </row>
    <row r="90">
      <c r="A90" s="2">
        <v>44668.0</v>
      </c>
    </row>
    <row r="91">
      <c r="A91" s="2">
        <v>44669.0</v>
      </c>
    </row>
    <row r="92">
      <c r="A92" s="2">
        <v>44670.0</v>
      </c>
    </row>
    <row r="93">
      <c r="A93" s="2">
        <v>44671.0</v>
      </c>
    </row>
    <row r="94">
      <c r="A94" s="2">
        <v>44672.0</v>
      </c>
    </row>
    <row r="95">
      <c r="A95" s="2">
        <v>44673.0</v>
      </c>
    </row>
    <row r="96">
      <c r="A96" s="2">
        <v>44674.0</v>
      </c>
    </row>
    <row r="97">
      <c r="A97" s="2">
        <v>44675.0</v>
      </c>
    </row>
    <row r="98">
      <c r="A98" s="2">
        <v>44676.0</v>
      </c>
    </row>
    <row r="99">
      <c r="A99" s="2">
        <v>44677.0</v>
      </c>
    </row>
    <row r="100">
      <c r="A100" s="2">
        <v>44678.0</v>
      </c>
    </row>
    <row r="101">
      <c r="A101" s="2">
        <v>44679.0</v>
      </c>
    </row>
    <row r="102">
      <c r="A102" s="2">
        <v>44680.0</v>
      </c>
    </row>
    <row r="103">
      <c r="A103" s="2">
        <v>44681.0</v>
      </c>
    </row>
    <row r="104">
      <c r="A104" s="2">
        <v>44682.0</v>
      </c>
    </row>
    <row r="105">
      <c r="A105" s="2">
        <v>44683.0</v>
      </c>
    </row>
    <row r="106">
      <c r="A106" s="2">
        <v>44684.0</v>
      </c>
    </row>
    <row r="107">
      <c r="A107" s="2">
        <v>44685.0</v>
      </c>
    </row>
    <row r="108">
      <c r="A108" s="2">
        <v>44686.0</v>
      </c>
    </row>
    <row r="109">
      <c r="A109" s="2">
        <v>44687.0</v>
      </c>
    </row>
    <row r="110">
      <c r="A110" s="2">
        <v>44688.0</v>
      </c>
    </row>
    <row r="111">
      <c r="A111" s="2">
        <v>44689.0</v>
      </c>
    </row>
    <row r="112">
      <c r="A112" s="2">
        <v>44690.0</v>
      </c>
    </row>
    <row r="113">
      <c r="A113" s="2">
        <v>44691.0</v>
      </c>
    </row>
    <row r="114">
      <c r="A114" s="2">
        <v>44692.0</v>
      </c>
    </row>
    <row r="115">
      <c r="A115" s="2">
        <v>44693.0</v>
      </c>
    </row>
    <row r="116">
      <c r="A116" s="2">
        <v>44694.0</v>
      </c>
    </row>
    <row r="117">
      <c r="A117" s="2">
        <v>44695.0</v>
      </c>
    </row>
    <row r="118">
      <c r="A118" s="2">
        <v>44696.0</v>
      </c>
    </row>
    <row r="119">
      <c r="A119" s="2">
        <v>44697.0</v>
      </c>
    </row>
    <row r="120">
      <c r="A120" s="2">
        <v>44698.0</v>
      </c>
    </row>
    <row r="121">
      <c r="A121" s="2">
        <v>44699.0</v>
      </c>
    </row>
    <row r="122">
      <c r="A122" s="2">
        <v>44700.0</v>
      </c>
    </row>
    <row r="123">
      <c r="A123" s="2">
        <v>44701.0</v>
      </c>
    </row>
    <row r="124">
      <c r="A124" s="2">
        <v>44702.0</v>
      </c>
    </row>
    <row r="125">
      <c r="A125" s="2">
        <v>44703.0</v>
      </c>
    </row>
    <row r="126">
      <c r="A126" s="2">
        <v>44704.0</v>
      </c>
    </row>
    <row r="127">
      <c r="A127" s="2">
        <v>44705.0</v>
      </c>
    </row>
    <row r="128">
      <c r="A128" s="2">
        <v>44706.0</v>
      </c>
    </row>
    <row r="129">
      <c r="A129" s="2">
        <v>44707.0</v>
      </c>
    </row>
    <row r="130">
      <c r="A130" s="2">
        <v>44708.0</v>
      </c>
    </row>
  </sheetData>
  <drawing r:id="rId1"/>
</worksheet>
</file>