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<sst xmlns="http://schemas.openxmlformats.org/spreadsheetml/2006/main" count="85" uniqueCount="26">
  <si>
    <t>Events: Sprint Planning, Sprint Retrospective, SCRUM</t>
  </si>
  <si>
    <t>Days</t>
  </si>
  <si>
    <t>Sprint</t>
  </si>
  <si>
    <t>Events</t>
  </si>
  <si>
    <t>Hours</t>
  </si>
  <si>
    <t>Brayan</t>
  </si>
  <si>
    <t>Christian</t>
  </si>
  <si>
    <t>Curtis</t>
  </si>
  <si>
    <t>Miguel</t>
  </si>
  <si>
    <t>Spencer</t>
  </si>
  <si>
    <t>Completed Per Sprint</t>
  </si>
  <si>
    <t>Total Completed</t>
  </si>
  <si>
    <t>Plan</t>
  </si>
  <si>
    <t>wknd</t>
  </si>
  <si>
    <t>PEERROR</t>
  </si>
  <si>
    <t>Plan/Retro</t>
  </si>
  <si>
    <t>Completed</t>
  </si>
  <si>
    <t>Due Date</t>
  </si>
  <si>
    <t>Plan Retro</t>
  </si>
  <si>
    <t>Chris</t>
  </si>
  <si>
    <t>Linear Rate</t>
  </si>
  <si>
    <t>Actual 25</t>
  </si>
  <si>
    <t>Actual 16</t>
  </si>
  <si>
    <t>Actual 18</t>
  </si>
  <si>
    <t>Actual 23</t>
  </si>
  <si>
    <t>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</si>
</sst>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 shrinkToFit="0" textRotation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2" fontId="6" numFmtId="0" xfId="0" applyAlignment="1" applyFill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2" fontId="0" numFmtId="0" xfId="0" applyAlignment="1" applyFont="1">
      <alignment horizontal="left" readingOrder="0"/>
    </xf>
    <xf borderId="0" fillId="0" fontId="4" numFmtId="0" xfId="0" applyFont="1"/>
    <xf borderId="0" fillId="0" fontId="1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25"/>
    <col customWidth="1" min="11" max="11" width="13.5"/>
  </cols>
  <sheetData>
    <row r="1">
      <c r="A1" s="1"/>
      <c r="B1" s="2"/>
      <c r="C1" s="1" t="s">
        <v>0</v>
      </c>
      <c r="G1" s="1"/>
      <c r="H1" s="1"/>
      <c r="J1" s="2"/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1"/>
    </row>
    <row r="3">
      <c r="A3" s="5">
        <v>44438.0</v>
      </c>
      <c r="B3" s="2"/>
      <c r="C3" s="1" t="s">
        <v>12</v>
      </c>
      <c r="D3" s="1">
        <v>0.0</v>
      </c>
      <c r="E3" s="6">
        <v>0.0</v>
      </c>
      <c r="F3" s="6">
        <v>0.0</v>
      </c>
      <c r="G3" s="6">
        <v>0.0</v>
      </c>
      <c r="H3" s="1">
        <v>0.0</v>
      </c>
      <c r="I3" s="1">
        <v>0.0</v>
      </c>
      <c r="J3" s="7">
        <v>60.0</v>
      </c>
      <c r="K3" s="8">
        <v>275.0</v>
      </c>
      <c r="L3" s="9"/>
      <c r="N3" s="10"/>
    </row>
    <row r="4">
      <c r="A4" s="5">
        <v>44439.0</v>
      </c>
      <c r="B4" s="8">
        <v>0.0</v>
      </c>
      <c r="C4" s="1"/>
      <c r="D4" s="8">
        <v>2.0</v>
      </c>
      <c r="E4" s="6">
        <v>2.0</v>
      </c>
      <c r="F4" s="6">
        <v>1.0</v>
      </c>
      <c r="G4" s="6">
        <v>2.0</v>
      </c>
      <c r="H4" s="1">
        <v>2.0</v>
      </c>
      <c r="I4" s="1">
        <v>3.0</v>
      </c>
      <c r="J4" s="11">
        <f t="shared" ref="J4:J5" si="1">J3-SUM(E4+F4+G4+H4+I4)</f>
        <v>50</v>
      </c>
      <c r="K4" s="8">
        <f t="shared" ref="K4:K10" si="2">K3-SUM(E4+F4+G4+H4+I4)</f>
        <v>265</v>
      </c>
      <c r="L4" s="2"/>
      <c r="N4" s="12"/>
    </row>
    <row r="5">
      <c r="A5" s="5">
        <v>44440.0</v>
      </c>
      <c r="B5" s="8">
        <v>0.0</v>
      </c>
      <c r="C5" s="2"/>
      <c r="D5" s="8">
        <v>2.0</v>
      </c>
      <c r="E5" s="6">
        <v>1.0</v>
      </c>
      <c r="F5" s="6">
        <v>3.0</v>
      </c>
      <c r="G5" s="6">
        <v>2.0</v>
      </c>
      <c r="H5" s="1">
        <v>3.0</v>
      </c>
      <c r="I5" s="1">
        <v>2.0</v>
      </c>
      <c r="J5" s="11">
        <f t="shared" si="1"/>
        <v>39</v>
      </c>
      <c r="K5" s="8">
        <f t="shared" si="2"/>
        <v>254</v>
      </c>
      <c r="L5" s="2"/>
      <c r="N5" s="10"/>
    </row>
    <row r="6">
      <c r="A6" s="5">
        <v>44441.0</v>
      </c>
      <c r="B6" s="8">
        <v>0.0</v>
      </c>
      <c r="C6" s="2"/>
      <c r="D6" s="8">
        <v>2.0</v>
      </c>
      <c r="E6" s="6">
        <v>3.0</v>
      </c>
      <c r="F6" s="6">
        <v>1.0</v>
      </c>
      <c r="G6" s="6">
        <v>3.0</v>
      </c>
      <c r="H6" s="1">
        <v>2.0</v>
      </c>
      <c r="I6" s="1">
        <v>3.0</v>
      </c>
      <c r="J6" s="11">
        <f t="shared" ref="J6:J10" si="3">J5-SUM(D6+E6+F6+G6+H6+I6)</f>
        <v>25</v>
      </c>
      <c r="K6" s="8">
        <f t="shared" si="2"/>
        <v>242</v>
      </c>
      <c r="L6" s="2"/>
      <c r="N6" s="10"/>
    </row>
    <row r="7">
      <c r="A7" s="5">
        <v>44442.0</v>
      </c>
      <c r="B7" s="8">
        <v>0.0</v>
      </c>
      <c r="C7" s="2"/>
      <c r="D7" s="8">
        <v>2.0</v>
      </c>
      <c r="E7" s="6">
        <v>1.0</v>
      </c>
      <c r="F7" s="6">
        <v>2.0</v>
      </c>
      <c r="G7" s="6">
        <v>1.0</v>
      </c>
      <c r="H7" s="1">
        <v>1.0</v>
      </c>
      <c r="I7" s="1">
        <v>1.0</v>
      </c>
      <c r="J7" s="11">
        <f t="shared" si="3"/>
        <v>17</v>
      </c>
      <c r="K7" s="8">
        <f t="shared" si="2"/>
        <v>236</v>
      </c>
      <c r="L7" s="2"/>
      <c r="N7" s="10"/>
    </row>
    <row r="8">
      <c r="A8" s="5">
        <v>44443.0</v>
      </c>
      <c r="B8" s="1" t="s">
        <v>13</v>
      </c>
      <c r="C8" s="2"/>
      <c r="D8" s="8">
        <v>2.0</v>
      </c>
      <c r="E8" s="6">
        <v>0.0</v>
      </c>
      <c r="F8" s="6">
        <v>0.0</v>
      </c>
      <c r="G8" s="6">
        <v>0.0</v>
      </c>
      <c r="H8" s="1">
        <v>0.0</v>
      </c>
      <c r="I8" s="1">
        <v>0.0</v>
      </c>
      <c r="J8" s="11">
        <f t="shared" si="3"/>
        <v>15</v>
      </c>
      <c r="K8" s="8">
        <f t="shared" si="2"/>
        <v>236</v>
      </c>
      <c r="L8" s="2"/>
      <c r="N8" s="10"/>
    </row>
    <row r="9">
      <c r="A9" s="5">
        <v>44444.0</v>
      </c>
      <c r="B9" s="1" t="s">
        <v>13</v>
      </c>
      <c r="C9" s="2"/>
      <c r="D9" s="8">
        <v>2.0</v>
      </c>
      <c r="E9" s="6">
        <v>0.0</v>
      </c>
      <c r="F9" s="6">
        <v>0.0</v>
      </c>
      <c r="G9" s="6">
        <v>0.0</v>
      </c>
      <c r="H9" s="1">
        <v>1.0</v>
      </c>
      <c r="I9" s="1">
        <v>0.0</v>
      </c>
      <c r="J9" s="11">
        <f t="shared" si="3"/>
        <v>12</v>
      </c>
      <c r="K9" s="8">
        <f t="shared" si="2"/>
        <v>235</v>
      </c>
      <c r="L9" s="2"/>
      <c r="N9" s="10"/>
      <c r="S9" s="13"/>
      <c r="T9" s="13"/>
    </row>
    <row r="10">
      <c r="A10" s="5">
        <v>44445.0</v>
      </c>
      <c r="B10" s="8">
        <v>0.0</v>
      </c>
      <c r="C10" s="2"/>
      <c r="D10" s="8">
        <v>2.0</v>
      </c>
      <c r="E10" s="6">
        <v>2.0</v>
      </c>
      <c r="F10" s="6">
        <v>2.0</v>
      </c>
      <c r="G10" s="6">
        <v>1.0</v>
      </c>
      <c r="H10" s="1">
        <v>2.0</v>
      </c>
      <c r="I10" s="1">
        <v>2.0</v>
      </c>
      <c r="J10" s="11">
        <f t="shared" si="3"/>
        <v>1</v>
      </c>
      <c r="K10" s="8">
        <f t="shared" si="2"/>
        <v>226</v>
      </c>
      <c r="L10" s="2"/>
      <c r="N10" s="10"/>
      <c r="R10" s="6" t="s">
        <v>14</v>
      </c>
      <c r="S10" s="14"/>
      <c r="T10" s="13"/>
    </row>
    <row r="11">
      <c r="A11" s="5">
        <v>44446.0</v>
      </c>
      <c r="B11" s="2"/>
      <c r="C11" s="1" t="s">
        <v>15</v>
      </c>
      <c r="D11" s="8">
        <v>0.0</v>
      </c>
      <c r="E11" s="15" t="s">
        <v>16</v>
      </c>
      <c r="F11" s="6" t="s">
        <v>16</v>
      </c>
      <c r="G11" s="6" t="s">
        <v>16</v>
      </c>
      <c r="H11" s="1" t="s">
        <v>16</v>
      </c>
      <c r="I11" s="1" t="s">
        <v>16</v>
      </c>
      <c r="J11" s="8">
        <f>18*5</f>
        <v>90</v>
      </c>
      <c r="K11" s="8">
        <v>90.0</v>
      </c>
      <c r="L11" s="1"/>
      <c r="N11" s="10"/>
      <c r="R11" s="16">
        <f t="shared" ref="R11:R19" si="4">((J12-K12)/K12)*100</f>
        <v>3.518518519</v>
      </c>
      <c r="S11" s="13"/>
      <c r="T11" s="13"/>
    </row>
    <row r="12">
      <c r="A12" s="5">
        <v>44447.0</v>
      </c>
      <c r="B12" s="8">
        <v>1.0</v>
      </c>
      <c r="C12" s="1"/>
      <c r="D12" s="8">
        <v>3.0</v>
      </c>
      <c r="E12" s="6">
        <v>1.0</v>
      </c>
      <c r="F12" s="6">
        <v>1.0</v>
      </c>
      <c r="G12" s="6">
        <v>1.0</v>
      </c>
      <c r="H12" s="1">
        <v>1.0</v>
      </c>
      <c r="I12" s="1">
        <v>0.0</v>
      </c>
      <c r="J12" s="8">
        <f t="shared" ref="J12:J24" si="5">J11-SUM(E12+F12+G12+H12+I12)</f>
        <v>86</v>
      </c>
      <c r="K12" s="8">
        <f t="shared" ref="K12:K24" si="6">K11-90/13</f>
        <v>83.07692308</v>
      </c>
      <c r="L12" s="2"/>
      <c r="N12" s="10"/>
      <c r="R12" s="16">
        <f t="shared" si="4"/>
        <v>3.737373737</v>
      </c>
      <c r="S12" s="14"/>
      <c r="T12" s="13"/>
    </row>
    <row r="13">
      <c r="A13" s="5">
        <v>44448.0</v>
      </c>
      <c r="B13" s="8">
        <v>1.0</v>
      </c>
      <c r="C13" s="2"/>
      <c r="D13" s="8">
        <v>2.0</v>
      </c>
      <c r="E13" s="6">
        <v>1.0</v>
      </c>
      <c r="F13" s="6">
        <v>1.0</v>
      </c>
      <c r="G13" s="6">
        <v>1.0</v>
      </c>
      <c r="H13" s="1">
        <v>2.0</v>
      </c>
      <c r="I13" s="1">
        <v>2.0</v>
      </c>
      <c r="J13" s="8">
        <f t="shared" si="5"/>
        <v>79</v>
      </c>
      <c r="K13" s="8">
        <f t="shared" si="6"/>
        <v>76.15384615</v>
      </c>
      <c r="L13" s="2"/>
      <c r="N13" s="10"/>
      <c r="R13" s="16">
        <f t="shared" si="4"/>
        <v>2.555555556</v>
      </c>
    </row>
    <row r="14">
      <c r="A14" s="5">
        <v>44449.0</v>
      </c>
      <c r="B14" s="8">
        <v>1.0</v>
      </c>
      <c r="C14" s="2"/>
      <c r="D14" s="8">
        <v>2.0</v>
      </c>
      <c r="E14" s="6">
        <v>1.0</v>
      </c>
      <c r="F14" s="6">
        <v>2.0</v>
      </c>
      <c r="G14" s="6">
        <v>2.0</v>
      </c>
      <c r="H14" s="1">
        <v>1.0</v>
      </c>
      <c r="I14" s="1">
        <v>2.0</v>
      </c>
      <c r="J14" s="8">
        <f t="shared" si="5"/>
        <v>71</v>
      </c>
      <c r="K14" s="8">
        <f t="shared" si="6"/>
        <v>69.23076923</v>
      </c>
      <c r="L14" s="2"/>
      <c r="N14" s="10"/>
      <c r="R14" s="16">
        <f t="shared" si="4"/>
        <v>4.320987654</v>
      </c>
    </row>
    <row r="15">
      <c r="A15" s="5">
        <v>44450.0</v>
      </c>
      <c r="B15" s="1" t="s">
        <v>13</v>
      </c>
      <c r="C15" s="2"/>
      <c r="D15" s="8">
        <v>0.0</v>
      </c>
      <c r="E15" s="6">
        <v>2.0</v>
      </c>
      <c r="F15" s="6">
        <v>1.0</v>
      </c>
      <c r="G15" s="6">
        <v>1.0</v>
      </c>
      <c r="H15" s="1">
        <v>1.0</v>
      </c>
      <c r="I15" s="1">
        <v>1.0</v>
      </c>
      <c r="J15" s="8">
        <f t="shared" si="5"/>
        <v>65</v>
      </c>
      <c r="K15" s="8">
        <f t="shared" si="6"/>
        <v>62.30769231</v>
      </c>
      <c r="L15" s="2"/>
      <c r="N15" s="10"/>
      <c r="R15" s="16">
        <f t="shared" si="4"/>
        <v>8.333333333</v>
      </c>
    </row>
    <row r="16">
      <c r="A16" s="5">
        <v>44451.0</v>
      </c>
      <c r="B16" s="1" t="s">
        <v>13</v>
      </c>
      <c r="C16" s="2"/>
      <c r="D16" s="8">
        <v>0.0</v>
      </c>
      <c r="E16" s="6">
        <v>2.0</v>
      </c>
      <c r="F16" s="6">
        <v>1.0</v>
      </c>
      <c r="G16" s="6">
        <v>1.0</v>
      </c>
      <c r="H16" s="1">
        <v>1.0</v>
      </c>
      <c r="I16" s="1">
        <v>0.0</v>
      </c>
      <c r="J16" s="8">
        <f t="shared" si="5"/>
        <v>60</v>
      </c>
      <c r="K16" s="8">
        <f t="shared" si="6"/>
        <v>55.38461538</v>
      </c>
      <c r="L16" s="2"/>
      <c r="N16" s="10"/>
      <c r="R16" s="16">
        <f t="shared" si="4"/>
        <v>3.174603175</v>
      </c>
    </row>
    <row r="17">
      <c r="A17" s="5">
        <v>44452.0</v>
      </c>
      <c r="B17" s="8">
        <v>1.0</v>
      </c>
      <c r="C17" s="2"/>
      <c r="D17" s="8">
        <v>2.0</v>
      </c>
      <c r="E17" s="6">
        <v>2.0</v>
      </c>
      <c r="F17" s="6">
        <v>3.0</v>
      </c>
      <c r="G17" s="6">
        <v>2.0</v>
      </c>
      <c r="H17" s="1">
        <v>2.0</v>
      </c>
      <c r="I17" s="1">
        <v>1.0</v>
      </c>
      <c r="J17" s="8">
        <f t="shared" si="5"/>
        <v>50</v>
      </c>
      <c r="K17" s="8">
        <f t="shared" si="6"/>
        <v>48.46153846</v>
      </c>
      <c r="L17" s="2"/>
      <c r="N17" s="10"/>
      <c r="R17" s="16">
        <f t="shared" si="4"/>
        <v>-1.296296296</v>
      </c>
    </row>
    <row r="18">
      <c r="A18" s="5">
        <v>44453.0</v>
      </c>
      <c r="B18" s="8">
        <v>1.0</v>
      </c>
      <c r="C18" s="2"/>
      <c r="D18" s="8">
        <v>3.0</v>
      </c>
      <c r="E18" s="6">
        <v>1.0</v>
      </c>
      <c r="F18" s="6">
        <v>1.0</v>
      </c>
      <c r="G18" s="6">
        <v>2.0</v>
      </c>
      <c r="H18" s="1">
        <v>2.0</v>
      </c>
      <c r="I18" s="1">
        <v>3.0</v>
      </c>
      <c r="J18" s="8">
        <f t="shared" si="5"/>
        <v>41</v>
      </c>
      <c r="K18" s="8">
        <f t="shared" si="6"/>
        <v>41.53846154</v>
      </c>
      <c r="L18" s="2"/>
      <c r="N18" s="10"/>
      <c r="R18" s="16">
        <f t="shared" si="4"/>
        <v>-19.11111111</v>
      </c>
    </row>
    <row r="19">
      <c r="A19" s="5">
        <v>44454.0</v>
      </c>
      <c r="B19" s="8">
        <v>1.0</v>
      </c>
      <c r="C19" s="2"/>
      <c r="D19" s="8">
        <v>3.0</v>
      </c>
      <c r="E19" s="6">
        <v>3.0</v>
      </c>
      <c r="F19" s="6">
        <v>3.0</v>
      </c>
      <c r="G19" s="6">
        <v>3.0</v>
      </c>
      <c r="H19" s="1">
        <v>3.0</v>
      </c>
      <c r="I19" s="1">
        <v>1.0</v>
      </c>
      <c r="J19" s="8">
        <f t="shared" si="5"/>
        <v>28</v>
      </c>
      <c r="K19" s="8">
        <f t="shared" si="6"/>
        <v>34.61538462</v>
      </c>
      <c r="L19" s="2"/>
      <c r="N19" s="10"/>
      <c r="R19" s="16">
        <f t="shared" si="4"/>
        <v>-35</v>
      </c>
    </row>
    <row r="20">
      <c r="A20" s="5">
        <v>44455.0</v>
      </c>
      <c r="B20" s="8">
        <v>1.0</v>
      </c>
      <c r="C20" s="2"/>
      <c r="D20" s="8">
        <v>3.0</v>
      </c>
      <c r="E20" s="6">
        <v>1.0</v>
      </c>
      <c r="F20" s="6">
        <v>1.0</v>
      </c>
      <c r="G20" s="6">
        <v>3.0</v>
      </c>
      <c r="H20" s="1">
        <v>2.0</v>
      </c>
      <c r="I20" s="1">
        <v>3.0</v>
      </c>
      <c r="J20" s="8">
        <f t="shared" si="5"/>
        <v>18</v>
      </c>
      <c r="K20" s="8">
        <f t="shared" si="6"/>
        <v>27.69230769</v>
      </c>
      <c r="L20" s="2"/>
      <c r="N20" s="10"/>
      <c r="R20" s="6">
        <v>-17.0</v>
      </c>
    </row>
    <row r="21">
      <c r="A21" s="5">
        <v>44456.0</v>
      </c>
      <c r="B21" s="8">
        <v>1.0</v>
      </c>
      <c r="C21" s="2"/>
      <c r="D21" s="8">
        <v>2.0</v>
      </c>
      <c r="E21" s="6">
        <v>2.0</v>
      </c>
      <c r="F21" s="6">
        <v>2.0</v>
      </c>
      <c r="G21" s="6">
        <v>2.0</v>
      </c>
      <c r="H21" s="1">
        <v>2.0</v>
      </c>
      <c r="I21" s="1">
        <v>4.0</v>
      </c>
      <c r="J21" s="8">
        <f t="shared" si="5"/>
        <v>6</v>
      </c>
      <c r="K21" s="8">
        <f t="shared" si="6"/>
        <v>20.76923077</v>
      </c>
      <c r="L21" s="2"/>
      <c r="N21" s="10"/>
      <c r="R21" s="6">
        <v>-12.0</v>
      </c>
    </row>
    <row r="22">
      <c r="A22" s="5">
        <v>44457.0</v>
      </c>
      <c r="B22" s="1" t="s">
        <v>13</v>
      </c>
      <c r="C22" s="2"/>
      <c r="D22" s="8">
        <v>0.0</v>
      </c>
      <c r="E22" s="6">
        <v>3.0</v>
      </c>
      <c r="F22" s="6">
        <v>1.0</v>
      </c>
      <c r="G22" s="6">
        <v>1.0</v>
      </c>
      <c r="H22" s="1">
        <v>1.0</v>
      </c>
      <c r="I22" s="1">
        <v>3.0</v>
      </c>
      <c r="J22" s="8">
        <f t="shared" si="5"/>
        <v>-3</v>
      </c>
      <c r="K22" s="8">
        <f t="shared" si="6"/>
        <v>13.84615385</v>
      </c>
      <c r="L22" s="2"/>
      <c r="N22" s="10"/>
      <c r="R22" s="6">
        <v>-23.0</v>
      </c>
    </row>
    <row r="23">
      <c r="A23" s="5">
        <v>44458.0</v>
      </c>
      <c r="B23" s="1" t="s">
        <v>13</v>
      </c>
      <c r="C23" s="2"/>
      <c r="D23" s="8">
        <v>0.0</v>
      </c>
      <c r="E23" s="6">
        <v>1.0</v>
      </c>
      <c r="F23" s="6">
        <v>0.0</v>
      </c>
      <c r="G23" s="6">
        <v>2.0</v>
      </c>
      <c r="H23" s="1">
        <v>3.0</v>
      </c>
      <c r="I23" s="1">
        <v>0.0</v>
      </c>
      <c r="J23" s="8">
        <f t="shared" si="5"/>
        <v>-9</v>
      </c>
      <c r="K23" s="8">
        <f t="shared" si="6"/>
        <v>6.923076923</v>
      </c>
      <c r="L23" s="2"/>
      <c r="N23" s="10"/>
      <c r="R23" s="6">
        <v>-7.0</v>
      </c>
    </row>
    <row r="24">
      <c r="A24" s="5">
        <v>44459.0</v>
      </c>
      <c r="B24" s="8">
        <v>1.0</v>
      </c>
      <c r="C24" s="2"/>
      <c r="D24" s="8">
        <v>2.0</v>
      </c>
      <c r="E24" s="6">
        <v>1.0</v>
      </c>
      <c r="F24" s="6">
        <v>3.0</v>
      </c>
      <c r="G24" s="6">
        <v>2.0</v>
      </c>
      <c r="H24" s="1">
        <v>2.0</v>
      </c>
      <c r="I24" s="1">
        <v>2.0</v>
      </c>
      <c r="J24" s="8">
        <f t="shared" si="5"/>
        <v>-19</v>
      </c>
      <c r="K24" s="8">
        <f t="shared" si="6"/>
        <v>0</v>
      </c>
      <c r="L24" s="2"/>
      <c r="N24" s="10"/>
      <c r="R24" s="16">
        <f t="shared" ref="R24:R33" si="7">((J25-K25)/K25)*100</f>
        <v>0</v>
      </c>
    </row>
    <row r="25">
      <c r="A25" s="5">
        <v>44460.0</v>
      </c>
      <c r="B25" s="2"/>
      <c r="C25" s="1" t="s">
        <v>15</v>
      </c>
      <c r="D25" s="8">
        <v>0.0</v>
      </c>
      <c r="E25" s="6" t="s">
        <v>16</v>
      </c>
      <c r="F25" s="6" t="s">
        <v>16</v>
      </c>
      <c r="G25" s="6" t="s">
        <v>16</v>
      </c>
      <c r="H25" s="1" t="s">
        <v>16</v>
      </c>
      <c r="I25" s="1" t="s">
        <v>16</v>
      </c>
      <c r="J25" s="8">
        <f>25*5</f>
        <v>125</v>
      </c>
      <c r="K25" s="8">
        <v>125.0</v>
      </c>
      <c r="L25" s="1"/>
      <c r="N25" s="10"/>
      <c r="R25" s="16">
        <f t="shared" si="7"/>
        <v>-2.739393939</v>
      </c>
    </row>
    <row r="26">
      <c r="A26" s="5">
        <v>44461.0</v>
      </c>
      <c r="B26" s="8">
        <v>2.0</v>
      </c>
      <c r="C26" s="1"/>
      <c r="D26" s="8">
        <v>2.0</v>
      </c>
      <c r="E26" s="6">
        <v>1.0</v>
      </c>
      <c r="F26" s="6">
        <v>2.0</v>
      </c>
      <c r="G26" s="6">
        <v>1.0</v>
      </c>
      <c r="H26" s="1">
        <v>1.0</v>
      </c>
      <c r="I26" s="1">
        <v>2.0</v>
      </c>
      <c r="J26" s="8">
        <f t="shared" ref="J26:J38" si="8">J25-SUM(E26+F26+G26+H26+I26)</f>
        <v>118</v>
      </c>
      <c r="K26" s="8">
        <f t="shared" ref="K26:K59" si="9">K25-(125/34)</f>
        <v>121.3235294</v>
      </c>
      <c r="L26" s="17"/>
      <c r="N26" s="10"/>
      <c r="R26" s="16">
        <f t="shared" si="7"/>
        <v>-9.05</v>
      </c>
    </row>
    <row r="27">
      <c r="A27" s="5">
        <v>44462.0</v>
      </c>
      <c r="B27" s="8">
        <v>2.0</v>
      </c>
      <c r="C27" s="1"/>
      <c r="D27" s="8">
        <v>2.0</v>
      </c>
      <c r="E27" s="6">
        <v>2.0</v>
      </c>
      <c r="F27" s="6">
        <v>1.0</v>
      </c>
      <c r="G27" s="6">
        <v>2.0</v>
      </c>
      <c r="H27" s="1">
        <v>2.0</v>
      </c>
      <c r="I27" s="1">
        <v>4.0</v>
      </c>
      <c r="J27" s="8">
        <f t="shared" si="8"/>
        <v>107</v>
      </c>
      <c r="K27" s="8">
        <f t="shared" si="9"/>
        <v>117.6470588</v>
      </c>
      <c r="L27" s="17"/>
      <c r="N27" s="10"/>
      <c r="R27" s="16">
        <f t="shared" si="7"/>
        <v>-14.01290323</v>
      </c>
    </row>
    <row r="28">
      <c r="A28" s="5">
        <v>44463.0</v>
      </c>
      <c r="B28" s="8">
        <v>2.0</v>
      </c>
      <c r="C28" s="1"/>
      <c r="D28" s="8">
        <v>1.0</v>
      </c>
      <c r="E28" s="6">
        <v>2.0</v>
      </c>
      <c r="F28" s="6">
        <v>2.0</v>
      </c>
      <c r="G28" s="6">
        <v>1.0</v>
      </c>
      <c r="H28" s="1">
        <v>2.0</v>
      </c>
      <c r="I28" s="1">
        <v>2.0</v>
      </c>
      <c r="J28" s="8">
        <f t="shared" si="8"/>
        <v>98</v>
      </c>
      <c r="K28" s="8">
        <f t="shared" si="9"/>
        <v>113.9705882</v>
      </c>
      <c r="L28" s="17"/>
      <c r="N28" s="10"/>
      <c r="R28" s="16">
        <f t="shared" si="7"/>
        <v>-19.30666667</v>
      </c>
    </row>
    <row r="29">
      <c r="A29" s="5">
        <v>44464.0</v>
      </c>
      <c r="B29" s="1" t="s">
        <v>13</v>
      </c>
      <c r="C29" s="1"/>
      <c r="D29" s="8">
        <v>0.0</v>
      </c>
      <c r="E29" s="6">
        <v>2.0</v>
      </c>
      <c r="F29" s="6">
        <v>1.0</v>
      </c>
      <c r="G29" s="6">
        <v>3.0</v>
      </c>
      <c r="H29" s="1">
        <v>1.0</v>
      </c>
      <c r="I29" s="1">
        <v>2.0</v>
      </c>
      <c r="J29" s="8">
        <f t="shared" si="8"/>
        <v>89</v>
      </c>
      <c r="K29" s="8">
        <f t="shared" si="9"/>
        <v>110.2941176</v>
      </c>
      <c r="L29" s="17"/>
      <c r="N29" s="10"/>
      <c r="R29" s="16">
        <f t="shared" si="7"/>
        <v>-22.15172414</v>
      </c>
    </row>
    <row r="30">
      <c r="A30" s="5">
        <v>44465.0</v>
      </c>
      <c r="B30" s="1" t="s">
        <v>13</v>
      </c>
      <c r="C30" s="1"/>
      <c r="D30" s="8">
        <v>0.0</v>
      </c>
      <c r="E30" s="6">
        <v>3.0</v>
      </c>
      <c r="F30" s="6">
        <v>1.0</v>
      </c>
      <c r="G30" s="6">
        <v>2.0</v>
      </c>
      <c r="H30" s="1">
        <v>0.0</v>
      </c>
      <c r="I30" s="1">
        <v>0.0</v>
      </c>
      <c r="J30" s="8">
        <f t="shared" si="8"/>
        <v>83</v>
      </c>
      <c r="K30" s="8">
        <f t="shared" si="9"/>
        <v>106.6176471</v>
      </c>
      <c r="L30" s="17"/>
      <c r="N30" s="10"/>
      <c r="R30" s="16">
        <f t="shared" si="7"/>
        <v>-26.17142857</v>
      </c>
    </row>
    <row r="31">
      <c r="A31" s="5">
        <v>44466.0</v>
      </c>
      <c r="B31" s="8">
        <v>2.0</v>
      </c>
      <c r="C31" s="1"/>
      <c r="D31" s="8">
        <v>2.0</v>
      </c>
      <c r="E31" s="6">
        <v>0.0</v>
      </c>
      <c r="F31" s="6">
        <v>3.0</v>
      </c>
      <c r="G31" s="6">
        <v>1.0</v>
      </c>
      <c r="H31" s="1">
        <v>2.0</v>
      </c>
      <c r="I31" s="1">
        <v>1.0</v>
      </c>
      <c r="J31" s="8">
        <f t="shared" si="8"/>
        <v>76</v>
      </c>
      <c r="K31" s="8">
        <f t="shared" si="9"/>
        <v>102.9411765</v>
      </c>
      <c r="L31" s="17"/>
      <c r="N31" s="10"/>
      <c r="R31" s="16">
        <f t="shared" si="7"/>
        <v>-35.52592593</v>
      </c>
    </row>
    <row r="32">
      <c r="A32" s="5">
        <v>44467.0</v>
      </c>
      <c r="B32" s="8">
        <v>2.0</v>
      </c>
      <c r="C32" s="2"/>
      <c r="D32" s="8">
        <v>1.0</v>
      </c>
      <c r="E32" s="6">
        <v>3.0</v>
      </c>
      <c r="F32" s="6">
        <v>1.0</v>
      </c>
      <c r="G32" s="6">
        <v>3.0</v>
      </c>
      <c r="H32" s="1">
        <v>2.0</v>
      </c>
      <c r="I32" s="1">
        <v>3.0</v>
      </c>
      <c r="J32" s="8">
        <f t="shared" si="8"/>
        <v>64</v>
      </c>
      <c r="K32" s="8">
        <f t="shared" si="9"/>
        <v>99.26470588</v>
      </c>
      <c r="L32" s="17"/>
      <c r="N32" s="10"/>
      <c r="R32" s="16">
        <f t="shared" si="7"/>
        <v>-45.6</v>
      </c>
    </row>
    <row r="33">
      <c r="A33" s="5">
        <v>44468.0</v>
      </c>
      <c r="B33" s="8">
        <v>2.0</v>
      </c>
      <c r="C33" s="2"/>
      <c r="D33" s="8">
        <v>2.0</v>
      </c>
      <c r="E33" s="6">
        <v>2.0</v>
      </c>
      <c r="F33" s="6">
        <v>3.0</v>
      </c>
      <c r="G33" s="6">
        <v>2.0</v>
      </c>
      <c r="H33" s="1">
        <v>3.0</v>
      </c>
      <c r="I33" s="1">
        <v>2.0</v>
      </c>
      <c r="J33" s="8">
        <f t="shared" si="8"/>
        <v>52</v>
      </c>
      <c r="K33" s="8">
        <f t="shared" si="9"/>
        <v>95.58823529</v>
      </c>
      <c r="L33" s="17"/>
      <c r="N33" s="10"/>
      <c r="R33" s="16">
        <f t="shared" si="7"/>
        <v>-56.48</v>
      </c>
    </row>
    <row r="34">
      <c r="A34" s="5">
        <v>44469.0</v>
      </c>
      <c r="B34" s="8">
        <v>2.0</v>
      </c>
      <c r="C34" s="2"/>
      <c r="D34" s="8">
        <v>1.0</v>
      </c>
      <c r="E34" s="6">
        <v>2.0</v>
      </c>
      <c r="F34" s="6">
        <v>1.0</v>
      </c>
      <c r="G34" s="6">
        <v>2.0</v>
      </c>
      <c r="H34" s="1">
        <v>3.0</v>
      </c>
      <c r="I34" s="1">
        <v>4.0</v>
      </c>
      <c r="J34" s="8">
        <f t="shared" si="8"/>
        <v>40</v>
      </c>
      <c r="K34" s="8">
        <f t="shared" si="9"/>
        <v>91.91176471</v>
      </c>
      <c r="L34" s="17"/>
      <c r="N34" s="10"/>
      <c r="R34" s="6">
        <v>-16.0</v>
      </c>
    </row>
    <row r="35">
      <c r="A35" s="5">
        <v>44470.0</v>
      </c>
      <c r="B35" s="8">
        <v>2.0</v>
      </c>
      <c r="C35" s="2"/>
      <c r="D35" s="8">
        <v>2.0</v>
      </c>
      <c r="E35" s="6">
        <v>1.0</v>
      </c>
      <c r="F35" s="6">
        <v>2.0</v>
      </c>
      <c r="G35" s="6">
        <v>1.0</v>
      </c>
      <c r="H35" s="1">
        <v>2.0</v>
      </c>
      <c r="I35" s="1">
        <v>0.0</v>
      </c>
      <c r="J35" s="8">
        <f t="shared" si="8"/>
        <v>34</v>
      </c>
      <c r="K35" s="8">
        <f t="shared" si="9"/>
        <v>88.23529412</v>
      </c>
      <c r="L35" s="17"/>
      <c r="N35" s="10"/>
      <c r="R35" s="6">
        <v>-16.0</v>
      </c>
    </row>
    <row r="36">
      <c r="A36" s="5">
        <v>44471.0</v>
      </c>
      <c r="B36" s="1" t="s">
        <v>13</v>
      </c>
      <c r="C36" s="2"/>
      <c r="D36" s="8">
        <v>0.0</v>
      </c>
      <c r="E36" s="6">
        <v>1.0</v>
      </c>
      <c r="F36" s="6">
        <v>1.0</v>
      </c>
      <c r="G36" s="6">
        <v>2.0</v>
      </c>
      <c r="H36" s="1">
        <v>1.0</v>
      </c>
      <c r="I36" s="1">
        <v>1.0</v>
      </c>
      <c r="J36" s="8">
        <f t="shared" si="8"/>
        <v>28</v>
      </c>
      <c r="K36" s="8">
        <f t="shared" si="9"/>
        <v>84.55882353</v>
      </c>
      <c r="L36" s="17"/>
      <c r="N36" s="10"/>
      <c r="R36" s="6">
        <v>-17.0</v>
      </c>
    </row>
    <row r="37">
      <c r="A37" s="5">
        <v>44472.0</v>
      </c>
      <c r="B37" s="1" t="s">
        <v>13</v>
      </c>
      <c r="C37" s="2"/>
      <c r="D37" s="8">
        <v>0.0</v>
      </c>
      <c r="E37" s="6">
        <v>2.0</v>
      </c>
      <c r="F37" s="6">
        <v>1.0</v>
      </c>
      <c r="G37" s="6">
        <v>2.0</v>
      </c>
      <c r="H37" s="1">
        <v>0.0</v>
      </c>
      <c r="I37" s="1">
        <v>0.0</v>
      </c>
      <c r="J37" s="8">
        <f t="shared" si="8"/>
        <v>23</v>
      </c>
      <c r="K37" s="8">
        <f t="shared" si="9"/>
        <v>80.88235294</v>
      </c>
      <c r="L37" s="17"/>
      <c r="N37" s="10"/>
      <c r="R37" s="6">
        <v>-18.0</v>
      </c>
    </row>
    <row r="38">
      <c r="A38" s="5">
        <v>44473.0</v>
      </c>
      <c r="B38" s="8">
        <v>2.0</v>
      </c>
      <c r="C38" s="2"/>
      <c r="D38" s="8">
        <v>1.0</v>
      </c>
      <c r="E38" s="6">
        <v>1.0</v>
      </c>
      <c r="F38" s="6">
        <v>2.0</v>
      </c>
      <c r="G38" s="6">
        <v>2.0</v>
      </c>
      <c r="H38" s="1">
        <v>1.0</v>
      </c>
      <c r="I38" s="1">
        <v>2.0</v>
      </c>
      <c r="J38" s="8">
        <f t="shared" si="8"/>
        <v>15</v>
      </c>
      <c r="K38" s="8">
        <f t="shared" si="9"/>
        <v>77.20588235</v>
      </c>
      <c r="L38" s="17"/>
      <c r="N38" s="10"/>
      <c r="R38" s="16">
        <f t="shared" ref="R38:R42" si="10">((J39-K39)/K39)*100</f>
        <v>-33.36</v>
      </c>
    </row>
    <row r="39">
      <c r="A39" s="5">
        <v>44474.0</v>
      </c>
      <c r="B39" s="2"/>
      <c r="C39" s="1" t="s">
        <v>15</v>
      </c>
      <c r="D39" s="2"/>
      <c r="E39" s="1">
        <v>10.0</v>
      </c>
      <c r="F39" s="6">
        <v>10.0</v>
      </c>
      <c r="G39" s="6">
        <v>11.0</v>
      </c>
      <c r="H39" s="1">
        <v>9.0</v>
      </c>
      <c r="I39" s="1">
        <v>9.0</v>
      </c>
      <c r="J39" s="2">
        <f>SUM(E39:I39)</f>
        <v>49</v>
      </c>
      <c r="K39" s="8">
        <f t="shared" si="9"/>
        <v>73.52941176</v>
      </c>
      <c r="L39" s="2"/>
      <c r="M39" s="6">
        <v>49.0</v>
      </c>
      <c r="N39" s="16">
        <f t="shared" ref="N39:N47" si="11">((J39-M39)/M39)*100</f>
        <v>0</v>
      </c>
      <c r="R39" s="16">
        <f t="shared" si="10"/>
        <v>-32.71578947</v>
      </c>
    </row>
    <row r="40">
      <c r="A40" s="5">
        <v>44475.0</v>
      </c>
      <c r="B40" s="8">
        <v>3.0</v>
      </c>
      <c r="C40" s="1" t="s">
        <v>17</v>
      </c>
      <c r="D40" s="1"/>
      <c r="E40" s="6">
        <v>0.0</v>
      </c>
      <c r="F40" s="6">
        <v>1.0</v>
      </c>
      <c r="G40" s="6">
        <v>1.0</v>
      </c>
      <c r="H40" s="1">
        <v>0.0</v>
      </c>
      <c r="I40" s="1">
        <v>0.0</v>
      </c>
      <c r="J40" s="2">
        <f t="shared" ref="J40:J48" si="12">J39-(SUM(E40:I40))</f>
        <v>47</v>
      </c>
      <c r="K40" s="8">
        <f t="shared" si="9"/>
        <v>69.85294118</v>
      </c>
      <c r="L40" s="1"/>
      <c r="M40" s="16">
        <f t="shared" ref="M40:M47" si="13">M39-49/9</f>
        <v>43.55555556</v>
      </c>
      <c r="N40" s="16">
        <f t="shared" si="11"/>
        <v>7.908163265</v>
      </c>
      <c r="R40" s="16">
        <f t="shared" si="10"/>
        <v>-39.55555556</v>
      </c>
    </row>
    <row r="41">
      <c r="A41" s="5">
        <v>44476.0</v>
      </c>
      <c r="B41" s="8">
        <v>3.0</v>
      </c>
      <c r="C41" s="2"/>
      <c r="D41" s="2"/>
      <c r="E41" s="1">
        <v>2.0</v>
      </c>
      <c r="F41" s="1">
        <v>1.0</v>
      </c>
      <c r="G41" s="1">
        <v>2.0</v>
      </c>
      <c r="H41" s="1">
        <v>2.0</v>
      </c>
      <c r="I41" s="1">
        <v>0.0</v>
      </c>
      <c r="J41" s="2">
        <f t="shared" si="12"/>
        <v>40</v>
      </c>
      <c r="K41" s="8">
        <f t="shared" si="9"/>
        <v>66.17647059</v>
      </c>
      <c r="M41" s="16">
        <f t="shared" si="13"/>
        <v>38.11111111</v>
      </c>
      <c r="N41" s="16">
        <f t="shared" si="11"/>
        <v>4.956268222</v>
      </c>
      <c r="R41" s="16">
        <f t="shared" si="10"/>
        <v>-45.6</v>
      </c>
    </row>
    <row r="42">
      <c r="A42" s="5">
        <v>44477.0</v>
      </c>
      <c r="B42" s="8">
        <v>3.0</v>
      </c>
      <c r="C42" s="2"/>
      <c r="D42" s="2"/>
      <c r="E42" s="1">
        <v>1.0</v>
      </c>
      <c r="F42" s="1">
        <v>1.0</v>
      </c>
      <c r="G42" s="1">
        <v>1.0</v>
      </c>
      <c r="H42" s="1">
        <v>1.0</v>
      </c>
      <c r="I42" s="1">
        <v>2.0</v>
      </c>
      <c r="J42" s="2">
        <f t="shared" si="12"/>
        <v>34</v>
      </c>
      <c r="K42" s="8">
        <f t="shared" si="9"/>
        <v>62.5</v>
      </c>
      <c r="M42" s="16">
        <f t="shared" si="13"/>
        <v>32.66666667</v>
      </c>
      <c r="N42" s="16">
        <f t="shared" si="11"/>
        <v>4.081632653</v>
      </c>
      <c r="R42" s="16">
        <f t="shared" si="10"/>
        <v>-47.3</v>
      </c>
    </row>
    <row r="43">
      <c r="A43" s="5">
        <v>44478.0</v>
      </c>
      <c r="B43" s="1" t="s">
        <v>13</v>
      </c>
      <c r="C43" s="2"/>
      <c r="D43" s="2"/>
      <c r="E43" s="1">
        <v>0.0</v>
      </c>
      <c r="F43" s="1">
        <v>0.0</v>
      </c>
      <c r="G43" s="1">
        <v>1.0</v>
      </c>
      <c r="H43" s="1">
        <v>0.0</v>
      </c>
      <c r="I43" s="1">
        <v>2.0</v>
      </c>
      <c r="J43" s="2">
        <f t="shared" si="12"/>
        <v>31</v>
      </c>
      <c r="K43" s="8">
        <f t="shared" si="9"/>
        <v>58.82352941</v>
      </c>
      <c r="M43" s="16">
        <f t="shared" si="13"/>
        <v>27.22222222</v>
      </c>
      <c r="N43" s="16">
        <f t="shared" si="11"/>
        <v>13.87755102</v>
      </c>
      <c r="R43" s="6">
        <v>-25.0</v>
      </c>
    </row>
    <row r="44">
      <c r="A44" s="5">
        <v>44479.0</v>
      </c>
      <c r="B44" s="1" t="s">
        <v>13</v>
      </c>
      <c r="C44" s="2"/>
      <c r="D44" s="2"/>
      <c r="E44" s="1">
        <v>2.0</v>
      </c>
      <c r="F44" s="1">
        <v>1.0</v>
      </c>
      <c r="G44" s="1">
        <v>1.0</v>
      </c>
      <c r="H44" s="1">
        <v>0.0</v>
      </c>
      <c r="I44" s="1">
        <v>1.0</v>
      </c>
      <c r="J44" s="2">
        <f t="shared" si="12"/>
        <v>26</v>
      </c>
      <c r="K44" s="8">
        <f t="shared" si="9"/>
        <v>55.14705882</v>
      </c>
      <c r="M44" s="16">
        <f t="shared" si="13"/>
        <v>21.77777778</v>
      </c>
      <c r="N44" s="16">
        <f t="shared" si="11"/>
        <v>19.3877551</v>
      </c>
      <c r="R44" s="6">
        <v>-36.0</v>
      </c>
    </row>
    <row r="45">
      <c r="A45" s="5">
        <v>44480.0</v>
      </c>
      <c r="B45" s="8">
        <v>3.0</v>
      </c>
      <c r="C45" s="2"/>
      <c r="D45" s="2"/>
      <c r="E45" s="1">
        <v>2.0</v>
      </c>
      <c r="F45" s="1">
        <v>2.0</v>
      </c>
      <c r="G45" s="1">
        <v>1.0</v>
      </c>
      <c r="H45" s="1">
        <v>2.0</v>
      </c>
      <c r="I45" s="1">
        <v>0.0</v>
      </c>
      <c r="J45" s="2">
        <f t="shared" si="12"/>
        <v>19</v>
      </c>
      <c r="K45" s="8">
        <f t="shared" si="9"/>
        <v>51.47058824</v>
      </c>
      <c r="M45" s="16">
        <f t="shared" si="13"/>
        <v>16.33333333</v>
      </c>
      <c r="N45" s="16">
        <f t="shared" si="11"/>
        <v>16.32653061</v>
      </c>
      <c r="R45" s="6">
        <v>-17.0</v>
      </c>
    </row>
    <row r="46">
      <c r="A46" s="5">
        <v>44481.0</v>
      </c>
      <c r="B46" s="8">
        <v>3.0</v>
      </c>
      <c r="C46" s="2"/>
      <c r="D46" s="2"/>
      <c r="E46" s="1">
        <v>2.0</v>
      </c>
      <c r="F46" s="1">
        <v>1.0</v>
      </c>
      <c r="G46" s="1">
        <v>2.0</v>
      </c>
      <c r="H46" s="1">
        <v>2.0</v>
      </c>
      <c r="I46" s="1">
        <v>2.0</v>
      </c>
      <c r="J46" s="2">
        <f t="shared" si="12"/>
        <v>10</v>
      </c>
      <c r="K46" s="8">
        <f t="shared" si="9"/>
        <v>47.79411765</v>
      </c>
      <c r="M46" s="16">
        <f t="shared" si="13"/>
        <v>10.88888889</v>
      </c>
      <c r="N46" s="16">
        <f t="shared" si="11"/>
        <v>-8.163265306</v>
      </c>
      <c r="R46" s="6">
        <v>-19.0</v>
      </c>
    </row>
    <row r="47">
      <c r="A47" s="5">
        <v>44482.0</v>
      </c>
      <c r="B47" s="8">
        <v>3.0</v>
      </c>
      <c r="C47" s="2"/>
      <c r="D47" s="2"/>
      <c r="E47" s="1">
        <v>1.0</v>
      </c>
      <c r="F47" s="1">
        <v>2.0</v>
      </c>
      <c r="G47" s="1">
        <v>2.0</v>
      </c>
      <c r="H47" s="1">
        <v>1.0</v>
      </c>
      <c r="I47" s="1">
        <v>0.0</v>
      </c>
      <c r="J47" s="2">
        <f t="shared" si="12"/>
        <v>4</v>
      </c>
      <c r="K47" s="8">
        <f t="shared" si="9"/>
        <v>44.11764706</v>
      </c>
      <c r="M47" s="16">
        <f t="shared" si="13"/>
        <v>5.444444444</v>
      </c>
      <c r="N47" s="16">
        <f t="shared" si="11"/>
        <v>-26.53061224</v>
      </c>
      <c r="R47" s="6">
        <v>-10.0</v>
      </c>
    </row>
    <row r="48">
      <c r="A48" s="5">
        <v>44483.0</v>
      </c>
      <c r="B48" s="8">
        <v>3.0</v>
      </c>
      <c r="C48" s="2"/>
      <c r="D48" s="2"/>
      <c r="E48" s="1">
        <v>1.0</v>
      </c>
      <c r="F48" s="1">
        <v>1.0</v>
      </c>
      <c r="G48" s="1">
        <v>1.0</v>
      </c>
      <c r="H48" s="1">
        <v>2.0</v>
      </c>
      <c r="I48" s="1">
        <v>1.0</v>
      </c>
      <c r="J48" s="2">
        <f t="shared" si="12"/>
        <v>-2</v>
      </c>
      <c r="K48" s="8">
        <f t="shared" si="9"/>
        <v>40.44117647</v>
      </c>
      <c r="N48" s="6">
        <v>0.0</v>
      </c>
      <c r="R48" s="16">
        <f t="shared" ref="R48:R57" si="14">((J49-K49)/K49)*100</f>
        <v>38.72</v>
      </c>
    </row>
    <row r="49">
      <c r="A49" s="5">
        <v>44484.0</v>
      </c>
      <c r="B49" s="2"/>
      <c r="C49" s="1" t="s">
        <v>18</v>
      </c>
      <c r="D49" s="2"/>
      <c r="E49" s="1">
        <v>10.0</v>
      </c>
      <c r="F49" s="1">
        <v>12.0</v>
      </c>
      <c r="G49" s="1">
        <v>11.0</v>
      </c>
      <c r="H49" s="1">
        <v>9.0</v>
      </c>
      <c r="I49" s="1">
        <v>9.0</v>
      </c>
      <c r="J49" s="2">
        <f>SUM(E49:I49)</f>
        <v>51</v>
      </c>
      <c r="K49" s="8">
        <f t="shared" si="9"/>
        <v>36.76470588</v>
      </c>
      <c r="M49" s="16">
        <f>51</f>
        <v>51</v>
      </c>
      <c r="N49" s="16">
        <f t="shared" ref="N49:N58" si="15">((J49-M49)/M49)*100</f>
        <v>0</v>
      </c>
      <c r="R49" s="16">
        <f t="shared" si="14"/>
        <v>51.11111111</v>
      </c>
    </row>
    <row r="50">
      <c r="A50" s="5">
        <v>44485.0</v>
      </c>
      <c r="B50" s="1" t="s">
        <v>13</v>
      </c>
      <c r="C50" s="2"/>
      <c r="D50" s="2"/>
      <c r="E50" s="1">
        <v>0.0</v>
      </c>
      <c r="F50" s="1">
        <v>0.0</v>
      </c>
      <c r="G50" s="1">
        <v>1.0</v>
      </c>
      <c r="H50" s="1">
        <v>0.0</v>
      </c>
      <c r="I50" s="1">
        <v>0.0</v>
      </c>
      <c r="J50" s="2">
        <f t="shared" ref="J50:J59" si="16">J49-SUM(E50+F50+G50+H50+I50)</f>
        <v>50</v>
      </c>
      <c r="K50" s="8">
        <f t="shared" si="9"/>
        <v>33.08823529</v>
      </c>
      <c r="M50" s="16">
        <f t="shared" ref="M50:M58" si="17">M49-51/10</f>
        <v>45.9</v>
      </c>
      <c r="N50" s="16">
        <f t="shared" si="15"/>
        <v>8.932461874</v>
      </c>
      <c r="R50" s="16">
        <f t="shared" si="14"/>
        <v>63.2</v>
      </c>
    </row>
    <row r="51">
      <c r="A51" s="5">
        <v>44486.0</v>
      </c>
      <c r="B51" s="1" t="s">
        <v>13</v>
      </c>
      <c r="C51" s="2"/>
      <c r="D51" s="2"/>
      <c r="E51" s="1">
        <v>0.0</v>
      </c>
      <c r="F51" s="1">
        <v>1.0</v>
      </c>
      <c r="G51" s="1">
        <v>1.0</v>
      </c>
      <c r="H51" s="1">
        <v>0.0</v>
      </c>
      <c r="I51" s="1">
        <v>0.0</v>
      </c>
      <c r="J51" s="2">
        <f t="shared" si="16"/>
        <v>48</v>
      </c>
      <c r="K51" s="8">
        <f t="shared" si="9"/>
        <v>29.41176471</v>
      </c>
      <c r="M51" s="16">
        <f t="shared" si="17"/>
        <v>40.8</v>
      </c>
      <c r="N51" s="16">
        <f t="shared" si="15"/>
        <v>17.64705882</v>
      </c>
      <c r="R51" s="16">
        <f t="shared" si="14"/>
        <v>63.2</v>
      </c>
    </row>
    <row r="52">
      <c r="A52" s="5">
        <v>44487.0</v>
      </c>
      <c r="B52" s="8">
        <v>4.0</v>
      </c>
      <c r="C52" s="2"/>
      <c r="D52" s="2"/>
      <c r="E52" s="1">
        <v>2.0</v>
      </c>
      <c r="F52" s="1">
        <v>2.0</v>
      </c>
      <c r="G52" s="1">
        <v>1.0</v>
      </c>
      <c r="H52" s="1">
        <v>0.0</v>
      </c>
      <c r="I52" s="1">
        <v>1.0</v>
      </c>
      <c r="J52" s="2">
        <f t="shared" si="16"/>
        <v>42</v>
      </c>
      <c r="K52" s="8">
        <f t="shared" si="9"/>
        <v>25.73529412</v>
      </c>
      <c r="M52" s="16">
        <f t="shared" si="17"/>
        <v>35.7</v>
      </c>
      <c r="N52" s="16">
        <f t="shared" si="15"/>
        <v>17.64705882</v>
      </c>
      <c r="R52" s="16">
        <f t="shared" si="14"/>
        <v>58.66666667</v>
      </c>
    </row>
    <row r="53">
      <c r="A53" s="5">
        <v>44488.0</v>
      </c>
      <c r="B53" s="8">
        <v>4.0</v>
      </c>
      <c r="C53" s="2"/>
      <c r="D53" s="2"/>
      <c r="E53" s="1">
        <v>2.0</v>
      </c>
      <c r="F53" s="1">
        <v>1.0</v>
      </c>
      <c r="G53" s="1">
        <v>1.0</v>
      </c>
      <c r="H53" s="1">
        <v>1.0</v>
      </c>
      <c r="I53" s="1">
        <v>2.0</v>
      </c>
      <c r="J53" s="2">
        <f t="shared" si="16"/>
        <v>35</v>
      </c>
      <c r="K53" s="8">
        <f t="shared" si="9"/>
        <v>22.05882353</v>
      </c>
      <c r="M53" s="16">
        <f t="shared" si="17"/>
        <v>30.6</v>
      </c>
      <c r="N53" s="16">
        <f t="shared" si="15"/>
        <v>14.37908497</v>
      </c>
      <c r="R53" s="16">
        <f t="shared" si="14"/>
        <v>52.32</v>
      </c>
    </row>
    <row r="54">
      <c r="A54" s="5">
        <v>44489.0</v>
      </c>
      <c r="B54" s="8">
        <v>4.0</v>
      </c>
      <c r="C54" s="2"/>
      <c r="D54" s="2"/>
      <c r="E54" s="1">
        <v>0.0</v>
      </c>
      <c r="F54" s="1">
        <v>3.0</v>
      </c>
      <c r="G54" s="1">
        <v>2.0</v>
      </c>
      <c r="H54" s="1">
        <v>2.0</v>
      </c>
      <c r="I54" s="1">
        <v>0.0</v>
      </c>
      <c r="J54" s="2">
        <f t="shared" si="16"/>
        <v>28</v>
      </c>
      <c r="K54" s="8">
        <f t="shared" si="9"/>
        <v>18.38235294</v>
      </c>
      <c r="M54" s="16">
        <f t="shared" si="17"/>
        <v>25.5</v>
      </c>
      <c r="N54" s="16">
        <f t="shared" si="15"/>
        <v>9.803921569</v>
      </c>
      <c r="R54" s="16">
        <f t="shared" si="14"/>
        <v>29.2</v>
      </c>
    </row>
    <row r="55">
      <c r="A55" s="5">
        <v>44490.0</v>
      </c>
      <c r="B55" s="8">
        <v>4.0</v>
      </c>
      <c r="C55" s="2"/>
      <c r="D55" s="2"/>
      <c r="E55" s="1">
        <v>2.0</v>
      </c>
      <c r="F55" s="1">
        <v>1.0</v>
      </c>
      <c r="G55" s="1">
        <v>2.0</v>
      </c>
      <c r="H55" s="1">
        <v>2.0</v>
      </c>
      <c r="I55" s="1">
        <v>2.0</v>
      </c>
      <c r="J55" s="2">
        <f t="shared" si="16"/>
        <v>19</v>
      </c>
      <c r="K55" s="8">
        <f t="shared" si="9"/>
        <v>14.70588235</v>
      </c>
      <c r="M55" s="16">
        <f t="shared" si="17"/>
        <v>20.4</v>
      </c>
      <c r="N55" s="16">
        <f t="shared" si="15"/>
        <v>-6.862745098</v>
      </c>
      <c r="R55" s="16">
        <f t="shared" si="14"/>
        <v>-0.2666666667</v>
      </c>
    </row>
    <row r="56">
      <c r="A56" s="5">
        <v>44491.0</v>
      </c>
      <c r="B56" s="8">
        <v>4.0</v>
      </c>
      <c r="C56" s="2"/>
      <c r="D56" s="2"/>
      <c r="E56" s="1">
        <v>2.0</v>
      </c>
      <c r="F56" s="1">
        <v>1.0</v>
      </c>
      <c r="G56" s="1">
        <v>1.0</v>
      </c>
      <c r="H56" s="1">
        <v>2.0</v>
      </c>
      <c r="I56" s="1">
        <v>2.0</v>
      </c>
      <c r="J56" s="2">
        <f t="shared" si="16"/>
        <v>11</v>
      </c>
      <c r="K56" s="8">
        <f t="shared" si="9"/>
        <v>11.02941176</v>
      </c>
      <c r="M56" s="16">
        <f t="shared" si="17"/>
        <v>15.3</v>
      </c>
      <c r="N56" s="16">
        <f t="shared" si="15"/>
        <v>-28.10457516</v>
      </c>
      <c r="R56" s="16">
        <f t="shared" si="14"/>
        <v>-4.8</v>
      </c>
    </row>
    <row r="57">
      <c r="A57" s="5">
        <v>44492.0</v>
      </c>
      <c r="B57" s="1" t="s">
        <v>13</v>
      </c>
      <c r="C57" s="2"/>
      <c r="D57" s="2"/>
      <c r="E57" s="1">
        <v>1.0</v>
      </c>
      <c r="F57" s="1">
        <v>0.0</v>
      </c>
      <c r="G57" s="1">
        <v>1.0</v>
      </c>
      <c r="H57" s="1">
        <v>0.0</v>
      </c>
      <c r="I57" s="1">
        <v>2.0</v>
      </c>
      <c r="J57" s="2">
        <f t="shared" si="16"/>
        <v>7</v>
      </c>
      <c r="K57" s="8">
        <f t="shared" si="9"/>
        <v>7.352941176</v>
      </c>
      <c r="M57" s="16">
        <f t="shared" si="17"/>
        <v>10.2</v>
      </c>
      <c r="N57" s="16">
        <f t="shared" si="15"/>
        <v>-31.37254902</v>
      </c>
      <c r="R57" s="16">
        <f t="shared" si="14"/>
        <v>-18.4</v>
      </c>
    </row>
    <row r="58">
      <c r="A58" s="5">
        <v>44493.0</v>
      </c>
      <c r="B58" s="1" t="s">
        <v>13</v>
      </c>
      <c r="C58" s="2"/>
      <c r="D58" s="2"/>
      <c r="E58" s="1">
        <v>0.0</v>
      </c>
      <c r="F58" s="1">
        <v>1.0</v>
      </c>
      <c r="G58" s="1">
        <v>1.0</v>
      </c>
      <c r="H58" s="1">
        <v>1.0</v>
      </c>
      <c r="I58" s="1">
        <v>1.0</v>
      </c>
      <c r="J58" s="2">
        <f t="shared" si="16"/>
        <v>3</v>
      </c>
      <c r="K58" s="8">
        <f t="shared" si="9"/>
        <v>3.676470588</v>
      </c>
      <c r="M58" s="16">
        <f t="shared" si="17"/>
        <v>5.1</v>
      </c>
      <c r="N58" s="16">
        <f t="shared" si="15"/>
        <v>-41.17647059</v>
      </c>
      <c r="R58" s="6">
        <v>-1.0</v>
      </c>
      <c r="T58" s="6" t="s">
        <v>9</v>
      </c>
    </row>
    <row r="59">
      <c r="A59" s="5">
        <v>44494.0</v>
      </c>
      <c r="B59" s="8">
        <v>4.0</v>
      </c>
      <c r="C59" s="2"/>
      <c r="D59" s="2"/>
      <c r="E59" s="1">
        <v>3.0</v>
      </c>
      <c r="F59" s="1">
        <v>2.0</v>
      </c>
      <c r="G59" s="1">
        <v>1.0</v>
      </c>
      <c r="H59" s="1">
        <v>2.0</v>
      </c>
      <c r="I59" s="1">
        <v>2.0</v>
      </c>
      <c r="J59" s="2">
        <f t="shared" si="16"/>
        <v>-7</v>
      </c>
      <c r="K59" s="8">
        <f t="shared" si="9"/>
        <v>0</v>
      </c>
      <c r="N59" s="6">
        <v>0.0</v>
      </c>
      <c r="R59" s="16">
        <f>((J60-K60)/K60)*100</f>
        <v>0</v>
      </c>
      <c r="T59" s="6"/>
      <c r="V59" s="6"/>
      <c r="X59" s="6" t="s">
        <v>19</v>
      </c>
      <c r="Y59" s="6"/>
      <c r="Z59" s="6" t="s">
        <v>20</v>
      </c>
    </row>
    <row r="60">
      <c r="A60" s="5">
        <v>44495.0</v>
      </c>
      <c r="B60" s="2"/>
      <c r="C60" s="1" t="s">
        <v>15</v>
      </c>
      <c r="D60" s="2"/>
      <c r="E60" s="1" t="s">
        <v>5</v>
      </c>
      <c r="F60" s="1" t="s">
        <v>7</v>
      </c>
      <c r="G60" s="1" t="s">
        <v>6</v>
      </c>
      <c r="H60" s="1" t="s">
        <v>8</v>
      </c>
      <c r="I60" s="1" t="s">
        <v>9</v>
      </c>
      <c r="J60" s="1">
        <v>269.0</v>
      </c>
      <c r="K60" s="1">
        <v>269.0</v>
      </c>
      <c r="L60" s="6" t="s">
        <v>21</v>
      </c>
      <c r="M60" s="6" t="s">
        <v>21</v>
      </c>
      <c r="N60" s="6" t="s">
        <v>22</v>
      </c>
      <c r="O60" s="6" t="s">
        <v>21</v>
      </c>
      <c r="P60" s="6" t="s">
        <v>21</v>
      </c>
      <c r="Q60" s="6">
        <f>116+153</f>
        <v>269</v>
      </c>
      <c r="R60" s="6">
        <v>0.0</v>
      </c>
      <c r="T60" s="18"/>
      <c r="U60" s="6"/>
      <c r="V60" s="6"/>
      <c r="Y60" s="6"/>
      <c r="Z60" s="6"/>
    </row>
    <row r="61">
      <c r="A61" s="5">
        <v>44496.0</v>
      </c>
      <c r="B61" s="8">
        <v>5.0</v>
      </c>
      <c r="C61" s="2"/>
      <c r="D61" s="1" t="s">
        <v>17</v>
      </c>
      <c r="E61" s="1">
        <v>2.0</v>
      </c>
      <c r="F61" s="1">
        <v>1.0</v>
      </c>
      <c r="G61" s="1">
        <v>0.0</v>
      </c>
      <c r="H61" s="1">
        <v>3.0</v>
      </c>
      <c r="I61" s="1">
        <v>2.0</v>
      </c>
      <c r="J61" s="2">
        <f t="shared" ref="J61:J109" si="18">J60-269/49</f>
        <v>263.5102041</v>
      </c>
      <c r="K61" s="2">
        <f t="shared" ref="K61:K109" si="19">K60-(E61+F61+G61+H61+I61)</f>
        <v>261</v>
      </c>
      <c r="L61" s="16">
        <f>25-E61</f>
        <v>23</v>
      </c>
      <c r="M61" s="16">
        <v>24.0</v>
      </c>
      <c r="N61" s="19">
        <v>16.0</v>
      </c>
      <c r="P61" s="6">
        <v>23.0</v>
      </c>
      <c r="R61" s="16">
        <f t="shared" ref="R61:R75" si="20">((K61-J61)/J61)*100</f>
        <v>-0.9526022305</v>
      </c>
      <c r="T61" s="5">
        <v>44496.0</v>
      </c>
      <c r="U61" s="6">
        <v>25.0</v>
      </c>
      <c r="V61" s="6">
        <v>25.0</v>
      </c>
      <c r="X61" s="5">
        <v>44496.0</v>
      </c>
      <c r="Y61" s="19">
        <v>16.0</v>
      </c>
      <c r="Z61" s="6">
        <v>16.0</v>
      </c>
    </row>
    <row r="62">
      <c r="A62" s="5">
        <v>44497.0</v>
      </c>
      <c r="B62" s="8">
        <v>5.0</v>
      </c>
      <c r="C62" s="2"/>
      <c r="D62" s="2"/>
      <c r="E62" s="1">
        <v>3.0</v>
      </c>
      <c r="F62" s="1">
        <v>2.0</v>
      </c>
      <c r="G62" s="1">
        <v>2.0</v>
      </c>
      <c r="H62" s="1">
        <v>3.0</v>
      </c>
      <c r="I62" s="1">
        <v>3.0</v>
      </c>
      <c r="J62" s="2">
        <f t="shared" si="18"/>
        <v>258.0204082</v>
      </c>
      <c r="K62" s="2">
        <f t="shared" si="19"/>
        <v>248</v>
      </c>
      <c r="L62" s="16">
        <f t="shared" ref="L62:L75" si="21">L61-E62</f>
        <v>20</v>
      </c>
      <c r="M62" s="16">
        <v>22.0</v>
      </c>
      <c r="N62" s="8">
        <v>14.0</v>
      </c>
      <c r="P62" s="6">
        <v>20.0</v>
      </c>
      <c r="R62" s="16">
        <f t="shared" si="20"/>
        <v>-3.883571937</v>
      </c>
      <c r="T62" s="5">
        <v>44497.0</v>
      </c>
      <c r="U62" s="6">
        <v>23.0</v>
      </c>
      <c r="V62" s="16">
        <f t="shared" ref="V62:V75" si="22">V61-25/14</f>
        <v>23.21428571</v>
      </c>
      <c r="X62" s="5">
        <v>44497.0</v>
      </c>
      <c r="Y62" s="8">
        <v>14.0</v>
      </c>
      <c r="Z62" s="16">
        <f t="shared" ref="Z62:Z75" si="23">Z61-16/14</f>
        <v>14.85714286</v>
      </c>
    </row>
    <row r="63">
      <c r="A63" s="5">
        <v>44498.0</v>
      </c>
      <c r="B63" s="8">
        <v>5.0</v>
      </c>
      <c r="C63" s="2"/>
      <c r="D63" s="2"/>
      <c r="E63" s="1">
        <v>2.0</v>
      </c>
      <c r="F63" s="1">
        <v>2.0</v>
      </c>
      <c r="G63" s="1">
        <v>2.0</v>
      </c>
      <c r="H63" s="1">
        <v>0.0</v>
      </c>
      <c r="I63" s="1">
        <v>3.0</v>
      </c>
      <c r="J63" s="2">
        <f t="shared" si="18"/>
        <v>252.5306122</v>
      </c>
      <c r="K63" s="2">
        <f t="shared" si="19"/>
        <v>239</v>
      </c>
      <c r="L63" s="16">
        <f t="shared" si="21"/>
        <v>18</v>
      </c>
      <c r="M63" s="16">
        <v>20.0</v>
      </c>
      <c r="N63" s="8">
        <v>12.0</v>
      </c>
      <c r="P63" s="6">
        <v>17.0</v>
      </c>
      <c r="R63" s="16">
        <f t="shared" si="20"/>
        <v>-5.358008728</v>
      </c>
      <c r="T63" s="5">
        <v>44498.0</v>
      </c>
      <c r="U63" s="6">
        <v>17.0</v>
      </c>
      <c r="V63" s="16">
        <f t="shared" si="22"/>
        <v>21.42857143</v>
      </c>
      <c r="X63" s="5">
        <v>44498.0</v>
      </c>
      <c r="Y63" s="8">
        <v>12.0</v>
      </c>
      <c r="Z63" s="16">
        <f t="shared" si="23"/>
        <v>13.71428571</v>
      </c>
    </row>
    <row r="64">
      <c r="A64" s="5">
        <v>44499.0</v>
      </c>
      <c r="B64" s="1" t="s">
        <v>13</v>
      </c>
      <c r="C64" s="2"/>
      <c r="D64" s="2"/>
      <c r="E64" s="1">
        <v>1.0</v>
      </c>
      <c r="F64" s="1">
        <v>1.0</v>
      </c>
      <c r="G64" s="1">
        <v>0.0</v>
      </c>
      <c r="H64" s="1">
        <v>0.0</v>
      </c>
      <c r="I64" s="1">
        <v>0.0</v>
      </c>
      <c r="J64" s="2">
        <f t="shared" si="18"/>
        <v>247.0408163</v>
      </c>
      <c r="K64" s="2">
        <f t="shared" si="19"/>
        <v>237</v>
      </c>
      <c r="L64" s="16">
        <f t="shared" si="21"/>
        <v>17</v>
      </c>
      <c r="M64" s="16">
        <v>19.0</v>
      </c>
      <c r="N64" s="8">
        <v>12.0</v>
      </c>
      <c r="P64" s="6">
        <v>17.0</v>
      </c>
      <c r="R64" s="16">
        <f t="shared" si="20"/>
        <v>-4.064436183</v>
      </c>
      <c r="T64" s="5">
        <v>44499.0</v>
      </c>
      <c r="U64" s="6">
        <v>17.0</v>
      </c>
      <c r="V64" s="16">
        <f t="shared" si="22"/>
        <v>19.64285714</v>
      </c>
      <c r="X64" s="5">
        <v>44499.0</v>
      </c>
      <c r="Y64" s="8">
        <v>12.0</v>
      </c>
      <c r="Z64" s="16">
        <f t="shared" si="23"/>
        <v>12.57142857</v>
      </c>
    </row>
    <row r="65">
      <c r="A65" s="5">
        <v>44500.0</v>
      </c>
      <c r="B65" s="1" t="s">
        <v>13</v>
      </c>
      <c r="C65" s="2"/>
      <c r="D65" s="2"/>
      <c r="E65" s="1">
        <v>0.0</v>
      </c>
      <c r="F65" s="1">
        <v>0.0</v>
      </c>
      <c r="G65" s="6">
        <v>2.0</v>
      </c>
      <c r="H65" s="6">
        <v>1.0</v>
      </c>
      <c r="I65" s="6">
        <v>0.0</v>
      </c>
      <c r="J65" s="2">
        <f t="shared" si="18"/>
        <v>241.5510204</v>
      </c>
      <c r="K65" s="2">
        <f t="shared" si="19"/>
        <v>234</v>
      </c>
      <c r="L65" s="16">
        <f t="shared" si="21"/>
        <v>17</v>
      </c>
      <c r="M65" s="16">
        <v>19.0</v>
      </c>
      <c r="N65" s="8">
        <v>10.0</v>
      </c>
      <c r="P65" s="6">
        <v>17.0</v>
      </c>
      <c r="R65" s="16">
        <f t="shared" si="20"/>
        <v>-3.1260561</v>
      </c>
      <c r="T65" s="5">
        <v>44500.0</v>
      </c>
      <c r="U65" s="6">
        <v>17.0</v>
      </c>
      <c r="V65" s="16">
        <f t="shared" si="22"/>
        <v>17.85714286</v>
      </c>
      <c r="X65" s="5">
        <v>44500.0</v>
      </c>
      <c r="Y65" s="8">
        <v>10.0</v>
      </c>
      <c r="Z65" s="16">
        <f t="shared" si="23"/>
        <v>11.42857143</v>
      </c>
    </row>
    <row r="66">
      <c r="A66" s="5">
        <v>44501.0</v>
      </c>
      <c r="B66" s="1">
        <v>5.0</v>
      </c>
      <c r="C66" s="2"/>
      <c r="D66" s="2"/>
      <c r="E66" s="1">
        <v>3.0</v>
      </c>
      <c r="F66" s="1">
        <v>2.0</v>
      </c>
      <c r="G66" s="6">
        <v>1.0</v>
      </c>
      <c r="H66" s="6">
        <v>3.0</v>
      </c>
      <c r="I66" s="6">
        <v>1.0</v>
      </c>
      <c r="J66" s="2">
        <f t="shared" si="18"/>
        <v>236.0612245</v>
      </c>
      <c r="K66" s="2">
        <f t="shared" si="19"/>
        <v>224</v>
      </c>
      <c r="L66" s="16">
        <f t="shared" si="21"/>
        <v>14</v>
      </c>
      <c r="M66" s="16">
        <v>17.0</v>
      </c>
      <c r="N66" s="8">
        <v>9.0</v>
      </c>
      <c r="P66" s="6">
        <v>16.0</v>
      </c>
      <c r="R66" s="16">
        <f t="shared" si="20"/>
        <v>-5.109362843</v>
      </c>
      <c r="T66" s="5">
        <v>44501.0</v>
      </c>
      <c r="U66" s="6">
        <v>16.0</v>
      </c>
      <c r="V66" s="16">
        <f t="shared" si="22"/>
        <v>16.07142857</v>
      </c>
      <c r="X66" s="5">
        <v>44501.0</v>
      </c>
      <c r="Y66" s="8">
        <v>9.0</v>
      </c>
      <c r="Z66" s="16">
        <f t="shared" si="23"/>
        <v>10.28571429</v>
      </c>
    </row>
    <row r="67">
      <c r="A67" s="5">
        <v>44502.0</v>
      </c>
      <c r="B67" s="1">
        <v>5.0</v>
      </c>
      <c r="C67" s="2"/>
      <c r="D67" s="2"/>
      <c r="E67" s="1">
        <v>2.0</v>
      </c>
      <c r="F67" s="1">
        <v>2.0</v>
      </c>
      <c r="G67" s="6">
        <v>0.0</v>
      </c>
      <c r="H67" s="6">
        <v>3.0</v>
      </c>
      <c r="I67" s="6">
        <v>3.0</v>
      </c>
      <c r="J67" s="2">
        <f t="shared" si="18"/>
        <v>230.5714286</v>
      </c>
      <c r="K67" s="2">
        <f t="shared" si="19"/>
        <v>214</v>
      </c>
      <c r="L67" s="16">
        <f t="shared" si="21"/>
        <v>12</v>
      </c>
      <c r="M67" s="16">
        <v>15.0</v>
      </c>
      <c r="N67" s="8">
        <v>9.0</v>
      </c>
      <c r="P67" s="6">
        <v>13.0</v>
      </c>
      <c r="R67" s="16">
        <f t="shared" si="20"/>
        <v>-7.187112763</v>
      </c>
      <c r="T67" s="5">
        <v>44502.0</v>
      </c>
      <c r="U67" s="6">
        <v>13.0</v>
      </c>
      <c r="V67" s="16">
        <f t="shared" si="22"/>
        <v>14.28571429</v>
      </c>
      <c r="X67" s="5">
        <v>44502.0</v>
      </c>
      <c r="Y67" s="8">
        <v>9.0</v>
      </c>
      <c r="Z67" s="16">
        <f t="shared" si="23"/>
        <v>9.142857143</v>
      </c>
    </row>
    <row r="68">
      <c r="A68" s="5">
        <v>44503.0</v>
      </c>
      <c r="B68" s="1">
        <v>5.0</v>
      </c>
      <c r="C68" s="2"/>
      <c r="D68" s="2"/>
      <c r="E68" s="1">
        <v>2.0</v>
      </c>
      <c r="F68" s="1">
        <v>3.0</v>
      </c>
      <c r="G68" s="6">
        <v>3.0</v>
      </c>
      <c r="H68" s="6">
        <v>3.0</v>
      </c>
      <c r="I68" s="6">
        <v>0.0</v>
      </c>
      <c r="J68" s="2">
        <f t="shared" si="18"/>
        <v>225.0816327</v>
      </c>
      <c r="K68" s="2">
        <f t="shared" si="19"/>
        <v>203</v>
      </c>
      <c r="L68" s="16">
        <f t="shared" si="21"/>
        <v>10</v>
      </c>
      <c r="M68" s="16">
        <v>12.0</v>
      </c>
      <c r="N68" s="8">
        <v>7.0</v>
      </c>
      <c r="P68" s="6">
        <v>13.0</v>
      </c>
      <c r="R68" s="16">
        <f t="shared" si="20"/>
        <v>-9.810499592</v>
      </c>
      <c r="T68" s="5">
        <v>44503.0</v>
      </c>
      <c r="U68" s="6">
        <v>13.0</v>
      </c>
      <c r="V68" s="16">
        <f t="shared" si="22"/>
        <v>12.5</v>
      </c>
      <c r="X68" s="5">
        <v>44503.0</v>
      </c>
      <c r="Y68" s="8">
        <v>7.0</v>
      </c>
      <c r="Z68" s="16">
        <f t="shared" si="23"/>
        <v>8</v>
      </c>
    </row>
    <row r="69">
      <c r="A69" s="5">
        <v>44504.0</v>
      </c>
      <c r="B69" s="1">
        <v>5.0</v>
      </c>
      <c r="C69" s="2"/>
      <c r="D69" s="2"/>
      <c r="E69" s="1">
        <v>2.0</v>
      </c>
      <c r="F69" s="1">
        <v>1.0</v>
      </c>
      <c r="G69" s="6">
        <v>0.0</v>
      </c>
      <c r="H69" s="6">
        <v>2.0</v>
      </c>
      <c r="I69" s="6">
        <v>3.0</v>
      </c>
      <c r="J69" s="2">
        <f t="shared" si="18"/>
        <v>219.5918367</v>
      </c>
      <c r="K69" s="2">
        <f t="shared" si="19"/>
        <v>195</v>
      </c>
      <c r="L69" s="16">
        <f t="shared" si="21"/>
        <v>8</v>
      </c>
      <c r="M69" s="16">
        <v>11.0</v>
      </c>
      <c r="N69" s="8">
        <v>7.0</v>
      </c>
      <c r="P69" s="6">
        <v>10.0</v>
      </c>
      <c r="R69" s="16">
        <f t="shared" si="20"/>
        <v>-11.19888476</v>
      </c>
      <c r="T69" s="5">
        <v>44504.0</v>
      </c>
      <c r="U69" s="6">
        <v>10.0</v>
      </c>
      <c r="V69" s="16">
        <f t="shared" si="22"/>
        <v>10.71428571</v>
      </c>
      <c r="X69" s="5">
        <v>44504.0</v>
      </c>
      <c r="Y69" s="8">
        <v>7.0</v>
      </c>
      <c r="Z69" s="16">
        <f t="shared" si="23"/>
        <v>6.857142857</v>
      </c>
    </row>
    <row r="70">
      <c r="A70" s="5">
        <v>44505.0</v>
      </c>
      <c r="B70" s="1">
        <v>5.0</v>
      </c>
      <c r="C70" s="2"/>
      <c r="D70" s="2"/>
      <c r="E70" s="1">
        <v>1.0</v>
      </c>
      <c r="F70" s="1">
        <v>3.0</v>
      </c>
      <c r="G70" s="6">
        <v>2.0</v>
      </c>
      <c r="H70" s="6">
        <v>1.0</v>
      </c>
      <c r="I70" s="6">
        <v>0.0</v>
      </c>
      <c r="J70" s="2">
        <f t="shared" si="18"/>
        <v>214.1020408</v>
      </c>
      <c r="K70" s="2">
        <f t="shared" si="19"/>
        <v>188</v>
      </c>
      <c r="L70" s="16">
        <f t="shared" si="21"/>
        <v>7</v>
      </c>
      <c r="M70" s="16">
        <v>8.0</v>
      </c>
      <c r="N70" s="8">
        <v>5.0</v>
      </c>
      <c r="P70" s="6">
        <v>10.0</v>
      </c>
      <c r="R70" s="16">
        <f t="shared" si="20"/>
        <v>-12.19140215</v>
      </c>
      <c r="T70" s="5">
        <v>44505.0</v>
      </c>
      <c r="U70" s="6">
        <v>10.0</v>
      </c>
      <c r="V70" s="16">
        <f t="shared" si="22"/>
        <v>8.928571429</v>
      </c>
      <c r="X70" s="5">
        <v>44505.0</v>
      </c>
      <c r="Y70" s="8">
        <v>5.0</v>
      </c>
      <c r="Z70" s="16">
        <f t="shared" si="23"/>
        <v>5.714285714</v>
      </c>
    </row>
    <row r="71">
      <c r="A71" s="5">
        <v>44506.0</v>
      </c>
      <c r="B71" s="1" t="s">
        <v>13</v>
      </c>
      <c r="C71" s="2"/>
      <c r="D71" s="2"/>
      <c r="E71" s="1">
        <v>1.0</v>
      </c>
      <c r="F71" s="1">
        <v>2.0</v>
      </c>
      <c r="G71" s="6">
        <v>0.0</v>
      </c>
      <c r="H71" s="6">
        <v>0.0</v>
      </c>
      <c r="I71" s="6">
        <v>0.0</v>
      </c>
      <c r="J71" s="2">
        <f t="shared" si="18"/>
        <v>208.6122449</v>
      </c>
      <c r="K71" s="2">
        <f t="shared" si="19"/>
        <v>185</v>
      </c>
      <c r="L71" s="16">
        <f t="shared" si="21"/>
        <v>6</v>
      </c>
      <c r="M71" s="16">
        <v>6.0</v>
      </c>
      <c r="N71" s="8">
        <v>5.0</v>
      </c>
      <c r="P71" s="6">
        <v>10.0</v>
      </c>
      <c r="R71" s="16">
        <f t="shared" si="20"/>
        <v>-11.31872432</v>
      </c>
      <c r="T71" s="5">
        <v>44506.0</v>
      </c>
      <c r="U71" s="6">
        <v>10.0</v>
      </c>
      <c r="V71" s="16">
        <f t="shared" si="22"/>
        <v>7.142857143</v>
      </c>
      <c r="X71" s="5">
        <v>44506.0</v>
      </c>
      <c r="Y71" s="8">
        <v>5.0</v>
      </c>
      <c r="Z71" s="16">
        <f t="shared" si="23"/>
        <v>4.571428571</v>
      </c>
    </row>
    <row r="72">
      <c r="A72" s="5">
        <v>44507.0</v>
      </c>
      <c r="B72" s="1" t="s">
        <v>13</v>
      </c>
      <c r="C72" s="2"/>
      <c r="D72" s="2"/>
      <c r="E72" s="1">
        <v>0.0</v>
      </c>
      <c r="F72" s="1">
        <v>0.0</v>
      </c>
      <c r="G72" s="6">
        <v>2.0</v>
      </c>
      <c r="H72" s="6">
        <v>1.0</v>
      </c>
      <c r="I72" s="6">
        <v>3.0</v>
      </c>
      <c r="J72" s="2">
        <f t="shared" si="18"/>
        <v>203.122449</v>
      </c>
      <c r="K72" s="2">
        <f t="shared" si="19"/>
        <v>179</v>
      </c>
      <c r="L72" s="16">
        <f t="shared" si="21"/>
        <v>6</v>
      </c>
      <c r="M72" s="16">
        <v>6.0</v>
      </c>
      <c r="N72" s="8">
        <v>3.0</v>
      </c>
      <c r="P72" s="6">
        <v>7.0</v>
      </c>
      <c r="R72" s="16">
        <f t="shared" si="20"/>
        <v>-11.87581634</v>
      </c>
      <c r="T72" s="5">
        <v>44507.0</v>
      </c>
      <c r="U72" s="6">
        <v>7.0</v>
      </c>
      <c r="V72" s="16">
        <f t="shared" si="22"/>
        <v>5.357142857</v>
      </c>
      <c r="X72" s="5">
        <v>44507.0</v>
      </c>
      <c r="Y72" s="8">
        <v>3.0</v>
      </c>
      <c r="Z72" s="16">
        <f t="shared" si="23"/>
        <v>3.428571429</v>
      </c>
    </row>
    <row r="73">
      <c r="A73" s="5">
        <v>44508.0</v>
      </c>
      <c r="B73" s="1">
        <v>5.0</v>
      </c>
      <c r="C73" s="2"/>
      <c r="D73" s="2"/>
      <c r="E73" s="1">
        <v>2.0</v>
      </c>
      <c r="F73" s="1">
        <v>3.0</v>
      </c>
      <c r="G73" s="6">
        <v>1.0</v>
      </c>
      <c r="H73" s="6">
        <v>2.0</v>
      </c>
      <c r="I73" s="6">
        <v>2.0</v>
      </c>
      <c r="J73" s="2">
        <f t="shared" si="18"/>
        <v>197.6326531</v>
      </c>
      <c r="K73" s="2">
        <f t="shared" si="19"/>
        <v>169</v>
      </c>
      <c r="L73" s="16">
        <f t="shared" si="21"/>
        <v>4</v>
      </c>
      <c r="M73" s="16">
        <v>3.0</v>
      </c>
      <c r="N73" s="6">
        <v>2.0</v>
      </c>
      <c r="P73" s="6">
        <v>5.0</v>
      </c>
      <c r="R73" s="16">
        <f t="shared" si="20"/>
        <v>-14.48781495</v>
      </c>
      <c r="T73" s="5">
        <v>44508.0</v>
      </c>
      <c r="U73" s="6">
        <v>5.0</v>
      </c>
      <c r="V73" s="16">
        <f t="shared" si="22"/>
        <v>3.571428571</v>
      </c>
      <c r="X73" s="5">
        <v>44508.0</v>
      </c>
      <c r="Y73" s="6">
        <v>2.0</v>
      </c>
      <c r="Z73" s="16">
        <f t="shared" si="23"/>
        <v>2.285714286</v>
      </c>
    </row>
    <row r="74">
      <c r="A74" s="5">
        <v>44509.0</v>
      </c>
      <c r="B74" s="1">
        <v>5.0</v>
      </c>
      <c r="C74" s="2"/>
      <c r="D74" s="2"/>
      <c r="E74" s="1">
        <v>2.0</v>
      </c>
      <c r="F74" s="1">
        <v>2.0</v>
      </c>
      <c r="G74" s="6">
        <v>1.0</v>
      </c>
      <c r="H74" s="6">
        <v>3.0</v>
      </c>
      <c r="I74" s="6">
        <v>0.0</v>
      </c>
      <c r="J74" s="2">
        <f t="shared" si="18"/>
        <v>192.1428571</v>
      </c>
      <c r="K74" s="2">
        <f t="shared" si="19"/>
        <v>161</v>
      </c>
      <c r="L74" s="16">
        <f t="shared" si="21"/>
        <v>2</v>
      </c>
      <c r="M74" s="16">
        <v>1.0</v>
      </c>
      <c r="N74" s="6">
        <v>1.0</v>
      </c>
      <c r="P74" s="6">
        <v>5.0</v>
      </c>
      <c r="R74" s="16">
        <f t="shared" si="20"/>
        <v>-16.20817844</v>
      </c>
      <c r="T74" s="5">
        <v>44509.0</v>
      </c>
      <c r="U74" s="6">
        <v>5.0</v>
      </c>
      <c r="V74" s="16">
        <f t="shared" si="22"/>
        <v>1.785714286</v>
      </c>
      <c r="X74" s="5">
        <v>44509.0</v>
      </c>
      <c r="Y74" s="6">
        <v>1.0</v>
      </c>
      <c r="Z74" s="16">
        <f t="shared" si="23"/>
        <v>1.142857143</v>
      </c>
    </row>
    <row r="75">
      <c r="A75" s="5">
        <v>44510.0</v>
      </c>
      <c r="B75" s="1">
        <v>5.0</v>
      </c>
      <c r="C75" s="2"/>
      <c r="D75" s="2"/>
      <c r="E75" s="1">
        <v>2.0</v>
      </c>
      <c r="F75" s="1">
        <v>1.0</v>
      </c>
      <c r="G75" s="12">
        <v>2.0</v>
      </c>
      <c r="H75" s="12">
        <v>2.0</v>
      </c>
      <c r="I75" s="1">
        <v>3.0</v>
      </c>
      <c r="J75" s="2">
        <f t="shared" si="18"/>
        <v>186.6530612</v>
      </c>
      <c r="K75" s="2">
        <f t="shared" si="19"/>
        <v>151</v>
      </c>
      <c r="L75" s="16">
        <f t="shared" si="21"/>
        <v>0</v>
      </c>
      <c r="M75" s="16">
        <v>0.0</v>
      </c>
      <c r="N75" s="6">
        <v>0.0</v>
      </c>
      <c r="P75" s="6">
        <v>2.0</v>
      </c>
      <c r="R75" s="16">
        <f t="shared" si="20"/>
        <v>-19.10124645</v>
      </c>
      <c r="T75" s="5">
        <v>44510.0</v>
      </c>
      <c r="U75" s="6">
        <v>2.0</v>
      </c>
      <c r="V75" s="16">
        <f t="shared" si="22"/>
        <v>0</v>
      </c>
      <c r="X75" s="5">
        <v>44510.0</v>
      </c>
      <c r="Y75" s="6">
        <v>0.0</v>
      </c>
      <c r="Z75" s="16">
        <f t="shared" si="23"/>
        <v>0</v>
      </c>
    </row>
    <row r="76">
      <c r="A76" s="5">
        <v>44511.0</v>
      </c>
      <c r="B76" s="1"/>
      <c r="C76" s="1" t="s">
        <v>18</v>
      </c>
      <c r="D76" s="2"/>
      <c r="E76" s="1">
        <v>0.0</v>
      </c>
      <c r="F76" s="1">
        <v>0.0</v>
      </c>
      <c r="G76" s="12">
        <v>0.0</v>
      </c>
      <c r="H76" s="12">
        <v>0.0</v>
      </c>
      <c r="I76" s="1">
        <v>0.0</v>
      </c>
      <c r="J76" s="2">
        <f t="shared" si="18"/>
        <v>181.1632653</v>
      </c>
      <c r="K76" s="2">
        <f t="shared" si="19"/>
        <v>151</v>
      </c>
      <c r="L76" s="6" t="s">
        <v>23</v>
      </c>
      <c r="M76" s="6" t="s">
        <v>23</v>
      </c>
      <c r="N76" s="6" t="s">
        <v>23</v>
      </c>
      <c r="O76" s="6" t="s">
        <v>24</v>
      </c>
      <c r="P76" s="6" t="s">
        <v>23</v>
      </c>
      <c r="Q76" s="16">
        <f>(30*4+33)</f>
        <v>153</v>
      </c>
      <c r="R76" s="6">
        <v>16.0</v>
      </c>
      <c r="U76" s="6"/>
      <c r="V76" s="6"/>
    </row>
    <row r="77">
      <c r="A77" s="5">
        <v>44512.0</v>
      </c>
      <c r="B77" s="1">
        <v>6.0</v>
      </c>
      <c r="C77" s="2"/>
      <c r="D77" s="2"/>
      <c r="E77" s="6">
        <v>1.0</v>
      </c>
      <c r="F77" s="1">
        <v>1.0</v>
      </c>
      <c r="G77" s="12">
        <v>0.0</v>
      </c>
      <c r="H77" s="12">
        <v>1.0</v>
      </c>
      <c r="I77" s="1">
        <v>0.0</v>
      </c>
      <c r="J77" s="2">
        <f t="shared" si="18"/>
        <v>175.6734694</v>
      </c>
      <c r="K77" s="2">
        <f t="shared" si="19"/>
        <v>148</v>
      </c>
      <c r="L77" s="16">
        <f>33-E77</f>
        <v>32</v>
      </c>
      <c r="N77" s="6">
        <v>30.0</v>
      </c>
      <c r="P77" s="6">
        <v>18.0</v>
      </c>
      <c r="R77" s="6">
        <v>15.0</v>
      </c>
      <c r="T77" s="5">
        <v>44512.0</v>
      </c>
      <c r="U77" s="6">
        <v>30.0</v>
      </c>
      <c r="V77" s="6">
        <v>30.0</v>
      </c>
      <c r="X77" s="5">
        <v>44512.0</v>
      </c>
      <c r="Y77" s="6">
        <v>30.0</v>
      </c>
      <c r="Z77" s="6">
        <v>30.0</v>
      </c>
    </row>
    <row r="78">
      <c r="A78" s="5">
        <v>44513.0</v>
      </c>
      <c r="B78" s="1" t="s">
        <v>13</v>
      </c>
      <c r="C78" s="2"/>
      <c r="D78" s="2"/>
      <c r="E78" s="6">
        <v>2.0</v>
      </c>
      <c r="F78" s="6">
        <v>1.0</v>
      </c>
      <c r="G78" s="12">
        <v>0.0</v>
      </c>
      <c r="H78" s="12">
        <v>0.0</v>
      </c>
      <c r="I78" s="1">
        <v>0.0</v>
      </c>
      <c r="J78" s="2">
        <f t="shared" si="18"/>
        <v>170.1836735</v>
      </c>
      <c r="K78" s="2">
        <f t="shared" si="19"/>
        <v>145</v>
      </c>
      <c r="L78" s="16">
        <f t="shared" ref="L78:L109" si="24">L77-E78</f>
        <v>30</v>
      </c>
      <c r="N78" s="6">
        <v>30.0</v>
      </c>
      <c r="P78" s="6">
        <v>18.0</v>
      </c>
      <c r="R78" s="6">
        <v>14.0</v>
      </c>
      <c r="T78" s="5">
        <v>44513.0</v>
      </c>
      <c r="U78" s="6">
        <v>30.0</v>
      </c>
      <c r="V78" s="16">
        <f t="shared" ref="V78:V109" si="25">V77-30/32</f>
        <v>29.0625</v>
      </c>
      <c r="X78" s="5">
        <v>44513.0</v>
      </c>
      <c r="Y78" s="6">
        <v>30.0</v>
      </c>
      <c r="Z78" s="16">
        <f t="shared" ref="Z78:Z109" si="26">Z77-30/32</f>
        <v>29.0625</v>
      </c>
    </row>
    <row r="79">
      <c r="A79" s="5">
        <v>44514.0</v>
      </c>
      <c r="B79" s="1" t="s">
        <v>13</v>
      </c>
      <c r="C79" s="2"/>
      <c r="D79" s="2"/>
      <c r="E79" s="6">
        <v>1.0</v>
      </c>
      <c r="F79" s="6">
        <v>1.0</v>
      </c>
      <c r="G79" s="12">
        <v>0.0</v>
      </c>
      <c r="H79" s="12">
        <v>0.0</v>
      </c>
      <c r="I79" s="1">
        <v>0.0</v>
      </c>
      <c r="J79" s="2">
        <f t="shared" si="18"/>
        <v>164.6938776</v>
      </c>
      <c r="K79" s="2">
        <f t="shared" si="19"/>
        <v>143</v>
      </c>
      <c r="L79" s="16">
        <f t="shared" si="24"/>
        <v>29</v>
      </c>
      <c r="N79" s="6">
        <v>30.0</v>
      </c>
      <c r="P79" s="6">
        <v>18.0</v>
      </c>
      <c r="R79" s="6">
        <v>13.0</v>
      </c>
      <c r="T79" s="5">
        <v>44514.0</v>
      </c>
      <c r="U79" s="6">
        <v>30.0</v>
      </c>
      <c r="V79" s="16">
        <f t="shared" si="25"/>
        <v>28.125</v>
      </c>
      <c r="X79" s="5">
        <v>44514.0</v>
      </c>
      <c r="Y79" s="6">
        <v>30.0</v>
      </c>
      <c r="Z79" s="16">
        <f t="shared" si="26"/>
        <v>28.125</v>
      </c>
    </row>
    <row r="80">
      <c r="A80" s="5">
        <v>44515.0</v>
      </c>
      <c r="B80" s="1">
        <v>6.0</v>
      </c>
      <c r="C80" s="2"/>
      <c r="D80" s="2"/>
      <c r="E80" s="6">
        <v>1.0</v>
      </c>
      <c r="F80" s="6">
        <v>0.0</v>
      </c>
      <c r="G80" s="12">
        <v>0.0</v>
      </c>
      <c r="H80" s="12">
        <v>1.0</v>
      </c>
      <c r="I80" s="1">
        <v>0.0</v>
      </c>
      <c r="J80" s="2">
        <f t="shared" si="18"/>
        <v>159.2040816</v>
      </c>
      <c r="K80" s="2">
        <f t="shared" si="19"/>
        <v>141</v>
      </c>
      <c r="L80" s="16">
        <f t="shared" si="24"/>
        <v>28</v>
      </c>
      <c r="N80" s="6">
        <v>30.0</v>
      </c>
      <c r="P80" s="6">
        <v>18.0</v>
      </c>
      <c r="R80" s="16">
        <f t="shared" ref="R80:R82" si="27">((K80-J80)/J80)*100</f>
        <v>-11.43443148</v>
      </c>
      <c r="T80" s="5">
        <v>44515.0</v>
      </c>
      <c r="U80" s="6">
        <v>30.0</v>
      </c>
      <c r="V80" s="16">
        <f t="shared" si="25"/>
        <v>27.1875</v>
      </c>
      <c r="X80" s="5">
        <v>44515.0</v>
      </c>
      <c r="Y80" s="6">
        <v>30.0</v>
      </c>
      <c r="Z80" s="16">
        <f t="shared" si="26"/>
        <v>27.1875</v>
      </c>
    </row>
    <row r="81">
      <c r="A81" s="5">
        <v>44516.0</v>
      </c>
      <c r="B81" s="1">
        <v>6.0</v>
      </c>
      <c r="C81" s="2"/>
      <c r="D81" s="2"/>
      <c r="E81" s="6">
        <v>1.0</v>
      </c>
      <c r="F81" s="6">
        <v>1.0</v>
      </c>
      <c r="G81" s="12">
        <v>0.0</v>
      </c>
      <c r="H81" s="12">
        <v>1.0</v>
      </c>
      <c r="I81" s="1">
        <v>0.0</v>
      </c>
      <c r="J81" s="2">
        <f t="shared" si="18"/>
        <v>153.7142857</v>
      </c>
      <c r="K81" s="2">
        <f t="shared" si="19"/>
        <v>138</v>
      </c>
      <c r="L81" s="16">
        <f t="shared" si="24"/>
        <v>27</v>
      </c>
      <c r="N81" s="6">
        <v>30.0</v>
      </c>
      <c r="P81" s="6">
        <v>18.0</v>
      </c>
      <c r="R81" s="16">
        <f t="shared" si="27"/>
        <v>-10.22304833</v>
      </c>
      <c r="T81" s="5">
        <v>44516.0</v>
      </c>
      <c r="U81" s="6">
        <v>30.0</v>
      </c>
      <c r="V81" s="16">
        <f t="shared" si="25"/>
        <v>26.25</v>
      </c>
      <c r="X81" s="5">
        <v>44516.0</v>
      </c>
      <c r="Y81" s="6">
        <v>30.0</v>
      </c>
      <c r="Z81" s="16">
        <f t="shared" si="26"/>
        <v>26.25</v>
      </c>
    </row>
    <row r="82">
      <c r="A82" s="5">
        <v>44517.0</v>
      </c>
      <c r="B82" s="1">
        <v>6.0</v>
      </c>
      <c r="C82" s="2"/>
      <c r="D82" s="2"/>
      <c r="E82" s="6">
        <v>3.0</v>
      </c>
      <c r="F82" s="6">
        <v>1.0</v>
      </c>
      <c r="G82" s="12">
        <v>0.0</v>
      </c>
      <c r="H82" s="12">
        <v>2.0</v>
      </c>
      <c r="I82" s="1">
        <v>0.0</v>
      </c>
      <c r="J82" s="2">
        <f t="shared" si="18"/>
        <v>148.2244898</v>
      </c>
      <c r="K82" s="2">
        <f t="shared" si="19"/>
        <v>132</v>
      </c>
      <c r="L82" s="16">
        <f t="shared" si="24"/>
        <v>24</v>
      </c>
      <c r="N82" s="6">
        <v>30.0</v>
      </c>
      <c r="P82" s="6">
        <v>18.0</v>
      </c>
      <c r="R82" s="16">
        <f t="shared" si="27"/>
        <v>-10.94589013</v>
      </c>
      <c r="T82" s="5">
        <v>44517.0</v>
      </c>
      <c r="U82" s="6">
        <v>30.0</v>
      </c>
      <c r="V82" s="16">
        <f t="shared" si="25"/>
        <v>25.3125</v>
      </c>
      <c r="X82" s="5">
        <v>44517.0</v>
      </c>
      <c r="Y82" s="6">
        <v>30.0</v>
      </c>
      <c r="Z82" s="16">
        <f t="shared" si="26"/>
        <v>25.3125</v>
      </c>
    </row>
    <row r="83">
      <c r="A83" s="5">
        <v>44518.0</v>
      </c>
      <c r="B83" s="1">
        <v>6.0</v>
      </c>
      <c r="C83" s="2"/>
      <c r="D83" s="2"/>
      <c r="E83" s="6">
        <v>1.0</v>
      </c>
      <c r="F83" s="6">
        <v>1.0</v>
      </c>
      <c r="G83" s="12">
        <v>0.0</v>
      </c>
      <c r="H83" s="12">
        <v>2.0</v>
      </c>
      <c r="I83" s="1">
        <v>1.0</v>
      </c>
      <c r="J83" s="2">
        <f t="shared" si="18"/>
        <v>142.7346939</v>
      </c>
      <c r="K83" s="2">
        <f t="shared" si="19"/>
        <v>127</v>
      </c>
      <c r="L83" s="16">
        <f t="shared" si="24"/>
        <v>23</v>
      </c>
      <c r="N83" s="6">
        <v>30.0</v>
      </c>
      <c r="P83" s="6">
        <v>17.0</v>
      </c>
      <c r="R83" s="6">
        <v>11.0</v>
      </c>
      <c r="T83" s="5">
        <v>44518.0</v>
      </c>
      <c r="U83" s="6">
        <v>29.0</v>
      </c>
      <c r="V83" s="16">
        <f t="shared" si="25"/>
        <v>24.375</v>
      </c>
      <c r="X83" s="5">
        <v>44518.0</v>
      </c>
      <c r="Y83" s="6">
        <v>30.0</v>
      </c>
      <c r="Z83" s="16">
        <f t="shared" si="26"/>
        <v>24.375</v>
      </c>
    </row>
    <row r="84">
      <c r="A84" s="5">
        <v>44519.0</v>
      </c>
      <c r="B84" s="1">
        <v>6.0</v>
      </c>
      <c r="C84" s="2"/>
      <c r="D84" s="2"/>
      <c r="E84" s="6">
        <v>1.0</v>
      </c>
      <c r="F84" s="6">
        <v>2.0</v>
      </c>
      <c r="G84" s="12">
        <v>1.0</v>
      </c>
      <c r="H84" s="12">
        <v>0.0</v>
      </c>
      <c r="I84" s="1">
        <v>2.0</v>
      </c>
      <c r="J84" s="2">
        <f t="shared" si="18"/>
        <v>137.244898</v>
      </c>
      <c r="K84" s="2">
        <f t="shared" si="19"/>
        <v>121</v>
      </c>
      <c r="L84" s="16">
        <f t="shared" si="24"/>
        <v>22</v>
      </c>
      <c r="N84" s="6">
        <v>29.0</v>
      </c>
      <c r="P84" s="6">
        <v>15.0</v>
      </c>
      <c r="R84" s="6">
        <v>11.0</v>
      </c>
      <c r="T84" s="5">
        <v>44519.0</v>
      </c>
      <c r="U84" s="6">
        <v>27.0</v>
      </c>
      <c r="V84" s="16">
        <f t="shared" si="25"/>
        <v>23.4375</v>
      </c>
      <c r="X84" s="5">
        <v>44519.0</v>
      </c>
      <c r="Y84" s="6">
        <v>29.0</v>
      </c>
      <c r="Z84" s="16">
        <f t="shared" si="26"/>
        <v>23.4375</v>
      </c>
    </row>
    <row r="85">
      <c r="A85" s="5">
        <v>44520.0</v>
      </c>
      <c r="B85" s="1" t="s">
        <v>13</v>
      </c>
      <c r="C85" s="2"/>
      <c r="D85" s="2"/>
      <c r="E85" s="6">
        <v>0.0</v>
      </c>
      <c r="F85" s="6">
        <v>1.0</v>
      </c>
      <c r="G85" s="1">
        <v>2.0</v>
      </c>
      <c r="H85" s="1">
        <v>0.0</v>
      </c>
      <c r="I85" s="1">
        <v>2.0</v>
      </c>
      <c r="J85" s="2">
        <f t="shared" si="18"/>
        <v>131.755102</v>
      </c>
      <c r="K85" s="2">
        <f t="shared" si="19"/>
        <v>116</v>
      </c>
      <c r="L85" s="16">
        <f t="shared" si="24"/>
        <v>22</v>
      </c>
      <c r="N85" s="6">
        <v>27.0</v>
      </c>
      <c r="P85" s="6">
        <v>13.0</v>
      </c>
      <c r="R85" s="6">
        <v>11.0</v>
      </c>
      <c r="T85" s="5">
        <v>44520.0</v>
      </c>
      <c r="U85" s="6">
        <v>25.0</v>
      </c>
      <c r="V85" s="16">
        <f t="shared" si="25"/>
        <v>22.5</v>
      </c>
      <c r="X85" s="5">
        <v>44520.0</v>
      </c>
      <c r="Y85" s="6">
        <v>27.0</v>
      </c>
      <c r="Z85" s="16">
        <f t="shared" si="26"/>
        <v>22.5</v>
      </c>
    </row>
    <row r="86">
      <c r="A86" s="5">
        <v>44521.0</v>
      </c>
      <c r="B86" s="1" t="s">
        <v>13</v>
      </c>
      <c r="C86" s="2"/>
      <c r="D86" s="2"/>
      <c r="E86" s="6">
        <v>0.0</v>
      </c>
      <c r="F86" s="6">
        <v>1.0</v>
      </c>
      <c r="G86" s="1">
        <v>0.0</v>
      </c>
      <c r="H86" s="1">
        <v>0.0</v>
      </c>
      <c r="I86" s="1">
        <v>0.0</v>
      </c>
      <c r="J86" s="2">
        <f t="shared" si="18"/>
        <v>126.2653061</v>
      </c>
      <c r="K86" s="2">
        <f t="shared" si="19"/>
        <v>115</v>
      </c>
      <c r="L86" s="16">
        <f t="shared" si="24"/>
        <v>22</v>
      </c>
      <c r="N86" s="6">
        <v>27.0</v>
      </c>
      <c r="P86" s="6">
        <v>13.0</v>
      </c>
      <c r="R86" s="6">
        <v>8.0</v>
      </c>
      <c r="T86" s="5">
        <v>44521.0</v>
      </c>
      <c r="U86" s="6">
        <v>25.0</v>
      </c>
      <c r="V86" s="16">
        <f t="shared" si="25"/>
        <v>21.5625</v>
      </c>
      <c r="X86" s="5">
        <v>44521.0</v>
      </c>
      <c r="Y86" s="6">
        <v>27.0</v>
      </c>
      <c r="Z86" s="16">
        <f t="shared" si="26"/>
        <v>21.5625</v>
      </c>
    </row>
    <row r="87">
      <c r="A87" s="5">
        <v>44522.0</v>
      </c>
      <c r="B87" s="1" t="s">
        <v>25</v>
      </c>
      <c r="C87" s="2"/>
      <c r="D87" s="2"/>
      <c r="E87" s="6">
        <v>0.0</v>
      </c>
      <c r="F87" s="6">
        <v>1.0</v>
      </c>
      <c r="G87" s="1">
        <v>0.0</v>
      </c>
      <c r="H87" s="1">
        <v>1.0</v>
      </c>
      <c r="I87" s="1">
        <v>0.0</v>
      </c>
      <c r="J87" s="2">
        <f t="shared" si="18"/>
        <v>120.7755102</v>
      </c>
      <c r="K87" s="2">
        <f t="shared" si="19"/>
        <v>113</v>
      </c>
      <c r="L87" s="16">
        <f t="shared" si="24"/>
        <v>22</v>
      </c>
      <c r="N87" s="6">
        <v>27.0</v>
      </c>
      <c r="P87" s="6">
        <v>13.0</v>
      </c>
      <c r="R87" s="6">
        <v>6.0</v>
      </c>
      <c r="T87" s="5">
        <v>44522.0</v>
      </c>
      <c r="U87" s="6">
        <v>25.0</v>
      </c>
      <c r="V87" s="16">
        <f t="shared" si="25"/>
        <v>20.625</v>
      </c>
      <c r="X87" s="5">
        <v>44522.0</v>
      </c>
      <c r="Y87" s="6">
        <v>27.0</v>
      </c>
      <c r="Z87" s="16">
        <f t="shared" si="26"/>
        <v>20.625</v>
      </c>
    </row>
    <row r="88">
      <c r="A88" s="5">
        <v>44523.0</v>
      </c>
      <c r="B88" s="1" t="s">
        <v>25</v>
      </c>
      <c r="C88" s="2"/>
      <c r="D88" s="2"/>
      <c r="E88" s="6">
        <v>0.0</v>
      </c>
      <c r="F88" s="6">
        <v>0.0</v>
      </c>
      <c r="G88" s="1">
        <v>1.0</v>
      </c>
      <c r="H88" s="1">
        <v>1.0</v>
      </c>
      <c r="I88" s="1">
        <v>1.0</v>
      </c>
      <c r="J88" s="2">
        <f t="shared" si="18"/>
        <v>115.2857143</v>
      </c>
      <c r="K88" s="2">
        <f t="shared" si="19"/>
        <v>110</v>
      </c>
      <c r="L88" s="16">
        <f t="shared" si="24"/>
        <v>22</v>
      </c>
      <c r="N88" s="6">
        <v>26.0</v>
      </c>
      <c r="P88" s="6">
        <v>12.0</v>
      </c>
      <c r="R88" s="16">
        <f t="shared" ref="R88:R99" si="28">((K88-J88)/J88)*100</f>
        <v>-4.58488228</v>
      </c>
      <c r="T88" s="5">
        <v>44523.0</v>
      </c>
      <c r="U88" s="6">
        <v>24.0</v>
      </c>
      <c r="V88" s="16">
        <f t="shared" si="25"/>
        <v>19.6875</v>
      </c>
      <c r="X88" s="5">
        <v>44523.0</v>
      </c>
      <c r="Y88" s="6">
        <v>26.0</v>
      </c>
      <c r="Z88" s="16">
        <f t="shared" si="26"/>
        <v>19.6875</v>
      </c>
    </row>
    <row r="89">
      <c r="A89" s="5">
        <v>44524.0</v>
      </c>
      <c r="B89" s="1" t="s">
        <v>25</v>
      </c>
      <c r="C89" s="2"/>
      <c r="D89" s="2"/>
      <c r="E89" s="6">
        <v>0.0</v>
      </c>
      <c r="F89" s="6">
        <v>1.0</v>
      </c>
      <c r="G89" s="1">
        <v>2.0</v>
      </c>
      <c r="H89" s="1">
        <v>0.0</v>
      </c>
      <c r="I89" s="1">
        <v>2.0</v>
      </c>
      <c r="J89" s="2">
        <f t="shared" si="18"/>
        <v>109.7959184</v>
      </c>
      <c r="K89" s="2">
        <f t="shared" si="19"/>
        <v>105</v>
      </c>
      <c r="L89" s="16">
        <f t="shared" si="24"/>
        <v>22</v>
      </c>
      <c r="N89" s="6">
        <v>24.0</v>
      </c>
      <c r="P89" s="6">
        <v>10.0</v>
      </c>
      <c r="R89" s="16">
        <f t="shared" si="28"/>
        <v>-4.36802974</v>
      </c>
      <c r="T89" s="5">
        <v>44524.0</v>
      </c>
      <c r="U89" s="6">
        <v>22.0</v>
      </c>
      <c r="V89" s="16">
        <f t="shared" si="25"/>
        <v>18.75</v>
      </c>
      <c r="X89" s="5">
        <v>44524.0</v>
      </c>
      <c r="Y89" s="6">
        <v>24.0</v>
      </c>
      <c r="Z89" s="16">
        <f t="shared" si="26"/>
        <v>18.75</v>
      </c>
    </row>
    <row r="90">
      <c r="A90" s="5">
        <v>44525.0</v>
      </c>
      <c r="B90" s="1" t="s">
        <v>25</v>
      </c>
      <c r="C90" s="2"/>
      <c r="D90" s="2"/>
      <c r="E90" s="6">
        <v>0.0</v>
      </c>
      <c r="F90" s="6">
        <v>0.0</v>
      </c>
      <c r="G90" s="1">
        <v>0.0</v>
      </c>
      <c r="H90" s="1">
        <v>0.0</v>
      </c>
      <c r="I90" s="1">
        <v>0.0</v>
      </c>
      <c r="J90" s="2">
        <f t="shared" si="18"/>
        <v>104.3061224</v>
      </c>
      <c r="K90" s="2">
        <f t="shared" si="19"/>
        <v>105</v>
      </c>
      <c r="L90" s="16">
        <f t="shared" si="24"/>
        <v>22</v>
      </c>
      <c r="N90" s="6">
        <v>24.0</v>
      </c>
      <c r="P90" s="6">
        <v>10.0</v>
      </c>
      <c r="R90" s="16">
        <f t="shared" si="28"/>
        <v>0.6652318529</v>
      </c>
      <c r="T90" s="5">
        <v>44525.0</v>
      </c>
      <c r="U90" s="6">
        <v>22.0</v>
      </c>
      <c r="V90" s="16">
        <f t="shared" si="25"/>
        <v>17.8125</v>
      </c>
      <c r="X90" s="5">
        <v>44525.0</v>
      </c>
      <c r="Y90" s="6">
        <v>24.0</v>
      </c>
      <c r="Z90" s="16">
        <f t="shared" si="26"/>
        <v>17.8125</v>
      </c>
    </row>
    <row r="91">
      <c r="A91" s="5">
        <v>44526.0</v>
      </c>
      <c r="B91" s="1" t="s">
        <v>25</v>
      </c>
      <c r="C91" s="2"/>
      <c r="D91" s="2"/>
      <c r="E91" s="6">
        <v>2.0</v>
      </c>
      <c r="F91" s="6">
        <v>0.0</v>
      </c>
      <c r="G91" s="1">
        <v>1.0</v>
      </c>
      <c r="H91" s="1">
        <v>0.0</v>
      </c>
      <c r="I91" s="1">
        <v>0.0</v>
      </c>
      <c r="J91" s="2">
        <f t="shared" si="18"/>
        <v>98.81632653</v>
      </c>
      <c r="K91" s="2">
        <f t="shared" si="19"/>
        <v>102</v>
      </c>
      <c r="L91" s="16">
        <f t="shared" si="24"/>
        <v>20</v>
      </c>
      <c r="N91" s="6">
        <v>23.0</v>
      </c>
      <c r="P91" s="6">
        <v>10.0</v>
      </c>
      <c r="R91" s="16">
        <f t="shared" si="28"/>
        <v>3.22180917</v>
      </c>
      <c r="T91" s="5">
        <v>44526.0</v>
      </c>
      <c r="U91" s="6">
        <v>22.0</v>
      </c>
      <c r="V91" s="16">
        <f t="shared" si="25"/>
        <v>16.875</v>
      </c>
      <c r="X91" s="5">
        <v>44526.0</v>
      </c>
      <c r="Y91" s="6">
        <v>23.0</v>
      </c>
      <c r="Z91" s="16">
        <f t="shared" si="26"/>
        <v>16.875</v>
      </c>
    </row>
    <row r="92">
      <c r="A92" s="5">
        <v>44527.0</v>
      </c>
      <c r="B92" s="1" t="s">
        <v>13</v>
      </c>
      <c r="C92" s="2"/>
      <c r="D92" s="2"/>
      <c r="E92" s="6">
        <v>2.0</v>
      </c>
      <c r="F92" s="6">
        <v>2.0</v>
      </c>
      <c r="G92" s="1">
        <v>2.0</v>
      </c>
      <c r="H92" s="1">
        <v>0.0</v>
      </c>
      <c r="I92" s="1">
        <v>3.0</v>
      </c>
      <c r="J92" s="2">
        <f t="shared" si="18"/>
        <v>93.32653061</v>
      </c>
      <c r="K92" s="2">
        <f t="shared" si="19"/>
        <v>93</v>
      </c>
      <c r="L92" s="16">
        <f t="shared" si="24"/>
        <v>18</v>
      </c>
      <c r="N92" s="6">
        <v>21.0</v>
      </c>
      <c r="P92" s="6">
        <v>7.0</v>
      </c>
      <c r="R92" s="16">
        <f t="shared" si="28"/>
        <v>-0.3498797288</v>
      </c>
      <c r="T92" s="5">
        <v>44527.0</v>
      </c>
      <c r="U92" s="6">
        <v>19.0</v>
      </c>
      <c r="V92" s="16">
        <f t="shared" si="25"/>
        <v>15.9375</v>
      </c>
      <c r="X92" s="5">
        <v>44527.0</v>
      </c>
      <c r="Y92" s="6">
        <v>21.0</v>
      </c>
      <c r="Z92" s="16">
        <f t="shared" si="26"/>
        <v>15.9375</v>
      </c>
    </row>
    <row r="93">
      <c r="A93" s="5">
        <v>44528.0</v>
      </c>
      <c r="B93" s="1" t="s">
        <v>13</v>
      </c>
      <c r="C93" s="2"/>
      <c r="D93" s="2"/>
      <c r="E93" s="6">
        <v>1.0</v>
      </c>
      <c r="F93" s="6">
        <v>2.0</v>
      </c>
      <c r="G93" s="1">
        <v>0.0</v>
      </c>
      <c r="H93" s="1">
        <v>0.0</v>
      </c>
      <c r="I93" s="1">
        <v>0.0</v>
      </c>
      <c r="J93" s="2">
        <f t="shared" si="18"/>
        <v>87.83673469</v>
      </c>
      <c r="K93" s="2">
        <f t="shared" si="19"/>
        <v>90</v>
      </c>
      <c r="L93" s="16">
        <f t="shared" si="24"/>
        <v>17</v>
      </c>
      <c r="N93" s="6">
        <v>21.0</v>
      </c>
      <c r="P93" s="6">
        <v>7.0</v>
      </c>
      <c r="R93" s="16">
        <f t="shared" si="28"/>
        <v>2.462825279</v>
      </c>
      <c r="T93" s="5">
        <v>44528.0</v>
      </c>
      <c r="U93" s="6">
        <v>19.0</v>
      </c>
      <c r="V93" s="16">
        <f t="shared" si="25"/>
        <v>15</v>
      </c>
      <c r="X93" s="5">
        <v>44528.0</v>
      </c>
      <c r="Y93" s="6">
        <v>21.0</v>
      </c>
      <c r="Z93" s="16">
        <f t="shared" si="26"/>
        <v>15</v>
      </c>
    </row>
    <row r="94">
      <c r="A94" s="5">
        <v>44529.0</v>
      </c>
      <c r="B94" s="1">
        <v>6.0</v>
      </c>
      <c r="C94" s="2"/>
      <c r="D94" s="2"/>
      <c r="E94" s="6">
        <v>2.0</v>
      </c>
      <c r="F94" s="6">
        <v>1.0</v>
      </c>
      <c r="G94" s="1">
        <v>0.0</v>
      </c>
      <c r="H94" s="1">
        <v>1.0</v>
      </c>
      <c r="I94" s="1">
        <v>0.0</v>
      </c>
      <c r="J94" s="2">
        <f t="shared" si="18"/>
        <v>82.34693878</v>
      </c>
      <c r="K94" s="2">
        <f t="shared" si="19"/>
        <v>86</v>
      </c>
      <c r="L94" s="16">
        <f t="shared" si="24"/>
        <v>15</v>
      </c>
      <c r="N94" s="6">
        <v>21.0</v>
      </c>
      <c r="P94" s="6">
        <v>7.0</v>
      </c>
      <c r="R94" s="16">
        <f t="shared" si="28"/>
        <v>4.436183395</v>
      </c>
      <c r="T94" s="5">
        <v>44529.0</v>
      </c>
      <c r="U94" s="6">
        <v>19.0</v>
      </c>
      <c r="V94" s="16">
        <f t="shared" si="25"/>
        <v>14.0625</v>
      </c>
      <c r="X94" s="5">
        <v>44529.0</v>
      </c>
      <c r="Y94" s="6">
        <v>21.0</v>
      </c>
      <c r="Z94" s="16">
        <f t="shared" si="26"/>
        <v>14.0625</v>
      </c>
    </row>
    <row r="95">
      <c r="A95" s="5">
        <v>44530.0</v>
      </c>
      <c r="B95" s="1">
        <v>6.0</v>
      </c>
      <c r="C95" s="2"/>
      <c r="D95" s="2"/>
      <c r="E95" s="6">
        <v>1.0</v>
      </c>
      <c r="F95" s="6">
        <v>2.0</v>
      </c>
      <c r="G95" s="1">
        <v>2.0</v>
      </c>
      <c r="H95" s="1">
        <v>1.0</v>
      </c>
      <c r="I95" s="1">
        <v>0.0</v>
      </c>
      <c r="J95" s="2">
        <f t="shared" si="18"/>
        <v>76.85714286</v>
      </c>
      <c r="K95" s="2">
        <f t="shared" si="19"/>
        <v>80</v>
      </c>
      <c r="L95" s="16">
        <f t="shared" si="24"/>
        <v>14</v>
      </c>
      <c r="N95" s="6">
        <v>19.0</v>
      </c>
      <c r="P95" s="6">
        <v>7.0</v>
      </c>
      <c r="R95" s="16">
        <f t="shared" si="28"/>
        <v>4.089219331</v>
      </c>
      <c r="T95" s="5">
        <v>44530.0</v>
      </c>
      <c r="U95" s="6">
        <v>19.0</v>
      </c>
      <c r="V95" s="16">
        <f t="shared" si="25"/>
        <v>13.125</v>
      </c>
      <c r="X95" s="5">
        <v>44530.0</v>
      </c>
      <c r="Y95" s="6">
        <v>19.0</v>
      </c>
      <c r="Z95" s="16">
        <f t="shared" si="26"/>
        <v>13.125</v>
      </c>
    </row>
    <row r="96">
      <c r="A96" s="5">
        <v>44531.0</v>
      </c>
      <c r="B96" s="1">
        <v>6.0</v>
      </c>
      <c r="C96" s="2"/>
      <c r="D96" s="2"/>
      <c r="E96" s="6">
        <v>2.0</v>
      </c>
      <c r="F96" s="6">
        <v>1.0</v>
      </c>
      <c r="G96" s="1">
        <v>0.0</v>
      </c>
      <c r="H96" s="1">
        <v>2.0</v>
      </c>
      <c r="I96" s="1">
        <v>2.0</v>
      </c>
      <c r="J96" s="2">
        <f t="shared" si="18"/>
        <v>71.36734694</v>
      </c>
      <c r="K96" s="2">
        <f t="shared" si="19"/>
        <v>73</v>
      </c>
      <c r="L96" s="16">
        <f t="shared" si="24"/>
        <v>12</v>
      </c>
      <c r="N96" s="6">
        <v>19.0</v>
      </c>
      <c r="P96" s="6">
        <v>5.0</v>
      </c>
      <c r="R96" s="16">
        <f t="shared" si="28"/>
        <v>2.28767515</v>
      </c>
      <c r="T96" s="5">
        <v>44531.0</v>
      </c>
      <c r="U96" s="6">
        <v>17.0</v>
      </c>
      <c r="V96" s="16">
        <f t="shared" si="25"/>
        <v>12.1875</v>
      </c>
      <c r="X96" s="5">
        <v>44531.0</v>
      </c>
      <c r="Y96" s="6">
        <v>19.0</v>
      </c>
      <c r="Z96" s="16">
        <f t="shared" si="26"/>
        <v>12.1875</v>
      </c>
    </row>
    <row r="97">
      <c r="A97" s="5">
        <v>44532.0</v>
      </c>
      <c r="B97" s="1">
        <v>6.0</v>
      </c>
      <c r="C97" s="2"/>
      <c r="D97" s="2"/>
      <c r="E97" s="6">
        <v>1.0</v>
      </c>
      <c r="F97" s="6">
        <v>2.0</v>
      </c>
      <c r="G97" s="1">
        <v>2.0</v>
      </c>
      <c r="H97" s="1">
        <v>2.0</v>
      </c>
      <c r="I97" s="1">
        <v>0.0</v>
      </c>
      <c r="J97" s="2">
        <f t="shared" si="18"/>
        <v>65.87755102</v>
      </c>
      <c r="K97" s="2">
        <f t="shared" si="19"/>
        <v>66</v>
      </c>
      <c r="L97" s="16">
        <f t="shared" si="24"/>
        <v>11</v>
      </c>
      <c r="N97" s="6">
        <v>17.0</v>
      </c>
      <c r="P97" s="6">
        <v>5.0</v>
      </c>
      <c r="R97" s="16">
        <f t="shared" si="28"/>
        <v>0.1858736059</v>
      </c>
      <c r="T97" s="5">
        <v>44532.0</v>
      </c>
      <c r="U97" s="6">
        <v>17.0</v>
      </c>
      <c r="V97" s="16">
        <f t="shared" si="25"/>
        <v>11.25</v>
      </c>
      <c r="X97" s="5">
        <v>44532.0</v>
      </c>
      <c r="Y97" s="6">
        <v>17.0</v>
      </c>
      <c r="Z97" s="16">
        <f t="shared" si="26"/>
        <v>11.25</v>
      </c>
    </row>
    <row r="98">
      <c r="A98" s="5">
        <v>44533.0</v>
      </c>
      <c r="B98" s="1">
        <v>6.0</v>
      </c>
      <c r="C98" s="2"/>
      <c r="D98" s="2"/>
      <c r="E98" s="6">
        <v>1.0</v>
      </c>
      <c r="F98" s="6">
        <v>1.0</v>
      </c>
      <c r="G98" s="1">
        <v>3.0</v>
      </c>
      <c r="H98" s="1">
        <v>0.0</v>
      </c>
      <c r="I98" s="1">
        <v>3.0</v>
      </c>
      <c r="J98" s="2">
        <f t="shared" si="18"/>
        <v>60.3877551</v>
      </c>
      <c r="K98" s="2">
        <f t="shared" si="19"/>
        <v>58</v>
      </c>
      <c r="L98" s="16">
        <f t="shared" si="24"/>
        <v>10</v>
      </c>
      <c r="N98" s="6">
        <v>14.0</v>
      </c>
      <c r="P98" s="6">
        <v>2.0</v>
      </c>
      <c r="R98" s="16">
        <f t="shared" si="28"/>
        <v>-3.954038527</v>
      </c>
      <c r="T98" s="5">
        <v>44533.0</v>
      </c>
      <c r="U98" s="6">
        <v>14.0</v>
      </c>
      <c r="V98" s="16">
        <f t="shared" si="25"/>
        <v>10.3125</v>
      </c>
      <c r="X98" s="5">
        <v>44533.0</v>
      </c>
      <c r="Y98" s="6">
        <v>14.0</v>
      </c>
      <c r="Z98" s="16">
        <f t="shared" si="26"/>
        <v>10.3125</v>
      </c>
    </row>
    <row r="99">
      <c r="A99" s="5">
        <v>44534.0</v>
      </c>
      <c r="B99" s="1" t="s">
        <v>13</v>
      </c>
      <c r="C99" s="2"/>
      <c r="D99" s="2"/>
      <c r="E99" s="6">
        <v>1.0</v>
      </c>
      <c r="F99" s="6">
        <v>1.0</v>
      </c>
      <c r="G99" s="1">
        <v>1.0</v>
      </c>
      <c r="H99" s="1">
        <v>0.0</v>
      </c>
      <c r="I99" s="1">
        <v>0.0</v>
      </c>
      <c r="J99" s="2">
        <f t="shared" si="18"/>
        <v>54.89795918</v>
      </c>
      <c r="K99" s="2">
        <f t="shared" si="19"/>
        <v>55</v>
      </c>
      <c r="L99" s="16">
        <f t="shared" si="24"/>
        <v>9</v>
      </c>
      <c r="N99" s="6">
        <v>13.0</v>
      </c>
      <c r="P99" s="6">
        <v>2.0</v>
      </c>
      <c r="R99" s="16">
        <f t="shared" si="28"/>
        <v>0.1858736059</v>
      </c>
      <c r="T99" s="5">
        <v>44534.0</v>
      </c>
      <c r="U99" s="6">
        <v>14.0</v>
      </c>
      <c r="V99" s="16">
        <f t="shared" si="25"/>
        <v>9.375</v>
      </c>
      <c r="X99" s="5">
        <v>44534.0</v>
      </c>
      <c r="Y99" s="6">
        <v>13.0</v>
      </c>
      <c r="Z99" s="16">
        <f t="shared" si="26"/>
        <v>9.375</v>
      </c>
    </row>
    <row r="100">
      <c r="A100" s="5">
        <v>44535.0</v>
      </c>
      <c r="B100" s="1" t="s">
        <v>13</v>
      </c>
      <c r="C100" s="2"/>
      <c r="D100" s="2"/>
      <c r="E100" s="6">
        <v>1.0</v>
      </c>
      <c r="F100" s="6">
        <v>0.0</v>
      </c>
      <c r="G100" s="1">
        <v>2.0</v>
      </c>
      <c r="H100" s="1">
        <v>2.0</v>
      </c>
      <c r="I100" s="1">
        <v>3.0</v>
      </c>
      <c r="J100" s="2">
        <f t="shared" si="18"/>
        <v>49.40816327</v>
      </c>
      <c r="K100" s="2">
        <f t="shared" si="19"/>
        <v>47</v>
      </c>
      <c r="L100" s="16">
        <f t="shared" si="24"/>
        <v>8</v>
      </c>
      <c r="N100" s="6">
        <v>11.0</v>
      </c>
      <c r="P100" s="6">
        <v>-1.0</v>
      </c>
      <c r="R100" s="6">
        <v>-4.0</v>
      </c>
      <c r="T100" s="5">
        <v>44535.0</v>
      </c>
      <c r="U100" s="6">
        <v>11.0</v>
      </c>
      <c r="V100" s="16">
        <f t="shared" si="25"/>
        <v>8.4375</v>
      </c>
      <c r="X100" s="5">
        <v>44535.0</v>
      </c>
      <c r="Y100" s="6">
        <v>11.0</v>
      </c>
      <c r="Z100" s="16">
        <f t="shared" si="26"/>
        <v>8.4375</v>
      </c>
    </row>
    <row r="101">
      <c r="A101" s="5">
        <v>44536.0</v>
      </c>
      <c r="B101" s="1">
        <v>6.0</v>
      </c>
      <c r="C101" s="2"/>
      <c r="D101" s="2"/>
      <c r="E101" s="6">
        <v>1.0</v>
      </c>
      <c r="F101" s="6">
        <v>2.0</v>
      </c>
      <c r="G101" s="1">
        <v>2.0</v>
      </c>
      <c r="H101" s="1">
        <v>2.0</v>
      </c>
      <c r="I101" s="1">
        <v>3.0</v>
      </c>
      <c r="J101" s="2">
        <f t="shared" si="18"/>
        <v>43.91836735</v>
      </c>
      <c r="K101" s="2">
        <f t="shared" si="19"/>
        <v>37</v>
      </c>
      <c r="L101" s="16">
        <f t="shared" si="24"/>
        <v>7</v>
      </c>
      <c r="N101" s="6">
        <v>9.0</v>
      </c>
      <c r="P101" s="6">
        <v>-4.0</v>
      </c>
      <c r="R101" s="6">
        <v>1.0</v>
      </c>
      <c r="T101" s="5">
        <v>44536.0</v>
      </c>
      <c r="U101" s="6">
        <v>10.0</v>
      </c>
      <c r="V101" s="16">
        <f t="shared" si="25"/>
        <v>7.5</v>
      </c>
      <c r="X101" s="5">
        <v>44536.0</v>
      </c>
      <c r="Y101" s="6">
        <v>9.0</v>
      </c>
      <c r="Z101" s="16">
        <f t="shared" si="26"/>
        <v>7.5</v>
      </c>
    </row>
    <row r="102">
      <c r="A102" s="5">
        <v>44537.0</v>
      </c>
      <c r="B102" s="1">
        <v>6.0</v>
      </c>
      <c r="C102" s="2"/>
      <c r="D102" s="2"/>
      <c r="E102" s="6">
        <v>1.0</v>
      </c>
      <c r="F102" s="6">
        <v>1.0</v>
      </c>
      <c r="G102" s="1">
        <v>2.0</v>
      </c>
      <c r="H102" s="1">
        <v>1.0</v>
      </c>
      <c r="I102" s="1">
        <v>2.0</v>
      </c>
      <c r="J102" s="2">
        <f t="shared" si="18"/>
        <v>38.42857143</v>
      </c>
      <c r="K102" s="2">
        <f t="shared" si="19"/>
        <v>30</v>
      </c>
      <c r="L102" s="16">
        <f t="shared" si="24"/>
        <v>6</v>
      </c>
      <c r="N102" s="6">
        <v>7.0</v>
      </c>
      <c r="P102" s="6">
        <v>-6.0</v>
      </c>
      <c r="R102" s="6">
        <v>2.0</v>
      </c>
      <c r="T102" s="5">
        <v>44537.0</v>
      </c>
      <c r="U102" s="6">
        <v>10.0</v>
      </c>
      <c r="V102" s="16">
        <f t="shared" si="25"/>
        <v>6.5625</v>
      </c>
      <c r="X102" s="5">
        <v>44537.0</v>
      </c>
      <c r="Y102" s="6">
        <v>7.0</v>
      </c>
      <c r="Z102" s="16">
        <f t="shared" si="26"/>
        <v>6.5625</v>
      </c>
    </row>
    <row r="103">
      <c r="A103" s="5">
        <v>44538.0</v>
      </c>
      <c r="B103" s="1">
        <v>6.0</v>
      </c>
      <c r="C103" s="2"/>
      <c r="D103" s="2"/>
      <c r="E103" s="6">
        <v>1.0</v>
      </c>
      <c r="F103" s="6">
        <v>1.0</v>
      </c>
      <c r="G103" s="1">
        <v>0.0</v>
      </c>
      <c r="H103" s="1">
        <v>3.0</v>
      </c>
      <c r="I103" s="1">
        <v>2.0</v>
      </c>
      <c r="J103" s="2">
        <f t="shared" si="18"/>
        <v>32.93877551</v>
      </c>
      <c r="K103" s="2">
        <f t="shared" si="19"/>
        <v>23</v>
      </c>
      <c r="L103" s="16">
        <f t="shared" si="24"/>
        <v>5</v>
      </c>
      <c r="N103" s="6">
        <v>7.0</v>
      </c>
      <c r="P103" s="6">
        <v>-8.0</v>
      </c>
      <c r="R103" s="6">
        <v>-3.0</v>
      </c>
      <c r="T103" s="5">
        <v>44538.0</v>
      </c>
      <c r="U103" s="6">
        <v>9.0</v>
      </c>
      <c r="V103" s="16">
        <f t="shared" si="25"/>
        <v>5.625</v>
      </c>
      <c r="X103" s="5">
        <v>44538.0</v>
      </c>
      <c r="Y103" s="6">
        <v>7.0</v>
      </c>
      <c r="Z103" s="16">
        <f t="shared" si="26"/>
        <v>5.625</v>
      </c>
    </row>
    <row r="104">
      <c r="A104" s="5">
        <v>44539.0</v>
      </c>
      <c r="B104" s="6">
        <v>6.0</v>
      </c>
      <c r="E104" s="6">
        <v>1.0</v>
      </c>
      <c r="F104" s="6">
        <v>0.0</v>
      </c>
      <c r="G104" s="6">
        <v>0.0</v>
      </c>
      <c r="H104" s="6">
        <v>3.0</v>
      </c>
      <c r="I104" s="6">
        <v>1.0</v>
      </c>
      <c r="J104" s="2">
        <f t="shared" si="18"/>
        <v>27.44897959</v>
      </c>
      <c r="K104" s="2">
        <f t="shared" si="19"/>
        <v>18</v>
      </c>
      <c r="L104" s="16">
        <f t="shared" si="24"/>
        <v>4</v>
      </c>
      <c r="N104" s="6">
        <v>7.0</v>
      </c>
      <c r="P104" s="6">
        <v>-9.0</v>
      </c>
      <c r="R104" s="6">
        <v>-3.0</v>
      </c>
      <c r="T104" s="5">
        <v>44539.0</v>
      </c>
      <c r="U104" s="6">
        <v>8.0</v>
      </c>
      <c r="V104" s="16">
        <f t="shared" si="25"/>
        <v>4.6875</v>
      </c>
      <c r="X104" s="5">
        <v>44539.0</v>
      </c>
      <c r="Y104" s="6">
        <v>7.0</v>
      </c>
      <c r="Z104" s="16">
        <f t="shared" si="26"/>
        <v>4.6875</v>
      </c>
    </row>
    <row r="105">
      <c r="A105" s="5">
        <v>44540.0</v>
      </c>
      <c r="B105" s="6">
        <v>6.0</v>
      </c>
      <c r="E105" s="6">
        <v>1.0</v>
      </c>
      <c r="F105" s="6">
        <v>2.0</v>
      </c>
      <c r="G105" s="6">
        <v>1.0</v>
      </c>
      <c r="H105" s="6">
        <v>1.0</v>
      </c>
      <c r="I105" s="6">
        <v>1.0</v>
      </c>
      <c r="J105" s="2">
        <f t="shared" si="18"/>
        <v>21.95918367</v>
      </c>
      <c r="K105" s="2">
        <f t="shared" si="19"/>
        <v>12</v>
      </c>
      <c r="L105" s="16">
        <f t="shared" si="24"/>
        <v>3</v>
      </c>
      <c r="N105" s="6">
        <v>6.0</v>
      </c>
      <c r="P105" s="6">
        <v>-10.0</v>
      </c>
      <c r="R105" s="6">
        <v>-4.0</v>
      </c>
      <c r="T105" s="5">
        <v>44540.0</v>
      </c>
      <c r="U105" s="6">
        <v>6.0</v>
      </c>
      <c r="V105" s="16">
        <f t="shared" si="25"/>
        <v>3.75</v>
      </c>
      <c r="X105" s="5">
        <v>44540.0</v>
      </c>
      <c r="Y105" s="6">
        <v>6.0</v>
      </c>
      <c r="Z105" s="16">
        <f t="shared" si="26"/>
        <v>3.75</v>
      </c>
    </row>
    <row r="106">
      <c r="A106" s="5">
        <v>44541.0</v>
      </c>
      <c r="B106" s="6" t="s">
        <v>13</v>
      </c>
      <c r="E106" s="6">
        <v>1.0</v>
      </c>
      <c r="F106" s="6">
        <v>1.0</v>
      </c>
      <c r="G106" s="6">
        <v>2.0</v>
      </c>
      <c r="H106" s="6">
        <v>0.0</v>
      </c>
      <c r="I106" s="6">
        <v>2.0</v>
      </c>
      <c r="J106" s="2">
        <f t="shared" si="18"/>
        <v>16.46938776</v>
      </c>
      <c r="K106" s="2">
        <f t="shared" si="19"/>
        <v>6</v>
      </c>
      <c r="L106" s="16">
        <f t="shared" si="24"/>
        <v>2</v>
      </c>
      <c r="N106" s="6">
        <v>4.0</v>
      </c>
      <c r="P106" s="6">
        <v>-12.0</v>
      </c>
      <c r="R106" s="6">
        <v>-6.0</v>
      </c>
      <c r="T106" s="5">
        <v>44541.0</v>
      </c>
      <c r="U106" s="6">
        <v>4.0</v>
      </c>
      <c r="V106" s="16">
        <f t="shared" si="25"/>
        <v>2.8125</v>
      </c>
      <c r="X106" s="5">
        <v>44541.0</v>
      </c>
      <c r="Y106" s="6">
        <v>4.0</v>
      </c>
      <c r="Z106" s="16">
        <f t="shared" si="26"/>
        <v>2.8125</v>
      </c>
    </row>
    <row r="107">
      <c r="A107" s="5">
        <v>44542.0</v>
      </c>
      <c r="B107" s="6" t="s">
        <v>13</v>
      </c>
      <c r="E107" s="6">
        <v>1.0</v>
      </c>
      <c r="F107" s="6">
        <v>0.0</v>
      </c>
      <c r="G107" s="6">
        <v>2.0</v>
      </c>
      <c r="H107" s="6">
        <v>3.0</v>
      </c>
      <c r="I107" s="6">
        <v>2.0</v>
      </c>
      <c r="J107" s="2">
        <f t="shared" si="18"/>
        <v>10.97959184</v>
      </c>
      <c r="K107" s="2">
        <f t="shared" si="19"/>
        <v>-2</v>
      </c>
      <c r="L107" s="16">
        <f t="shared" si="24"/>
        <v>1</v>
      </c>
      <c r="N107" s="6">
        <v>2.0</v>
      </c>
      <c r="P107" s="6">
        <v>-14.0</v>
      </c>
      <c r="R107" s="6">
        <v>-10.0</v>
      </c>
      <c r="T107" s="5">
        <v>44542.0</v>
      </c>
      <c r="U107" s="6">
        <v>3.0</v>
      </c>
      <c r="V107" s="16">
        <f t="shared" si="25"/>
        <v>1.875</v>
      </c>
      <c r="X107" s="5">
        <v>44542.0</v>
      </c>
      <c r="Y107" s="6">
        <v>2.0</v>
      </c>
      <c r="Z107" s="16">
        <f t="shared" si="26"/>
        <v>1.875</v>
      </c>
    </row>
    <row r="108">
      <c r="A108" s="5">
        <v>44543.0</v>
      </c>
      <c r="B108" s="6">
        <v>6.0</v>
      </c>
      <c r="E108" s="6">
        <v>1.0</v>
      </c>
      <c r="F108" s="6">
        <v>2.0</v>
      </c>
      <c r="G108" s="6">
        <v>1.0</v>
      </c>
      <c r="H108" s="6">
        <v>2.0</v>
      </c>
      <c r="I108" s="6">
        <v>3.0</v>
      </c>
      <c r="J108" s="2">
        <f t="shared" si="18"/>
        <v>5.489795918</v>
      </c>
      <c r="K108" s="2">
        <f t="shared" si="19"/>
        <v>-11</v>
      </c>
      <c r="L108" s="16">
        <f t="shared" si="24"/>
        <v>0</v>
      </c>
      <c r="N108" s="6">
        <v>1.0</v>
      </c>
      <c r="P108" s="6">
        <v>-17.0</v>
      </c>
      <c r="R108" s="6">
        <v>-3.0</v>
      </c>
      <c r="T108" s="5">
        <v>44543.0</v>
      </c>
      <c r="U108" s="6">
        <v>2.0</v>
      </c>
      <c r="V108" s="16">
        <f t="shared" si="25"/>
        <v>0.9375</v>
      </c>
      <c r="X108" s="5">
        <v>44543.0</v>
      </c>
      <c r="Y108" s="6">
        <v>1.0</v>
      </c>
      <c r="Z108" s="16">
        <f t="shared" si="26"/>
        <v>0.9375</v>
      </c>
    </row>
    <row r="109">
      <c r="A109" s="5">
        <v>44544.0</v>
      </c>
      <c r="B109" s="6">
        <v>6.0</v>
      </c>
      <c r="E109" s="6">
        <v>0.0</v>
      </c>
      <c r="F109" s="6">
        <v>0.0</v>
      </c>
      <c r="G109" s="6">
        <v>1.0</v>
      </c>
      <c r="H109" s="6">
        <v>2.0</v>
      </c>
      <c r="I109" s="6">
        <v>3.0</v>
      </c>
      <c r="J109" s="2">
        <f t="shared" si="18"/>
        <v>0</v>
      </c>
      <c r="K109" s="2">
        <f t="shared" si="19"/>
        <v>-17</v>
      </c>
      <c r="L109" s="16">
        <f t="shared" si="24"/>
        <v>0</v>
      </c>
      <c r="N109" s="6">
        <v>0.0</v>
      </c>
      <c r="P109" s="6">
        <v>-20.0</v>
      </c>
      <c r="R109" s="6">
        <v>1.0</v>
      </c>
      <c r="T109" s="5">
        <v>44544.0</v>
      </c>
      <c r="U109" s="6">
        <v>0.0</v>
      </c>
      <c r="V109" s="16">
        <f t="shared" si="25"/>
        <v>0</v>
      </c>
      <c r="X109" s="5">
        <v>44544.0</v>
      </c>
      <c r="Y109" s="6">
        <v>0.0</v>
      </c>
      <c r="Z109" s="16">
        <f t="shared" si="26"/>
        <v>0</v>
      </c>
    </row>
    <row r="110">
      <c r="A110" s="5">
        <v>44545.0</v>
      </c>
      <c r="R110" s="6">
        <v>0.0</v>
      </c>
    </row>
    <row r="111">
      <c r="A111" s="5">
        <v>44546.0</v>
      </c>
      <c r="R111" s="6">
        <v>0.0</v>
      </c>
    </row>
    <row r="112">
      <c r="A112" s="5">
        <v>44547.0</v>
      </c>
      <c r="R112" s="6">
        <v>0.0</v>
      </c>
    </row>
    <row r="113">
      <c r="A113" s="5">
        <v>44548.0</v>
      </c>
      <c r="R113" s="6">
        <v>0.0</v>
      </c>
    </row>
    <row r="114">
      <c r="A114" s="5">
        <v>44549.0</v>
      </c>
      <c r="R114" s="6">
        <v>0.0</v>
      </c>
    </row>
    <row r="115">
      <c r="A115" s="5">
        <v>44550.0</v>
      </c>
      <c r="R115" s="6">
        <v>0.0</v>
      </c>
    </row>
    <row r="116">
      <c r="A116" s="5">
        <v>44551.0</v>
      </c>
      <c r="R116" s="6">
        <v>0.0</v>
      </c>
    </row>
    <row r="117">
      <c r="A117" s="5">
        <v>44552.0</v>
      </c>
      <c r="R117" s="6">
        <v>0.0</v>
      </c>
    </row>
    <row r="118">
      <c r="A118" s="5">
        <v>44553.0</v>
      </c>
      <c r="R118" s="6">
        <v>0.0</v>
      </c>
    </row>
    <row r="119">
      <c r="A119" s="5">
        <v>44554.0</v>
      </c>
      <c r="R119" s="6">
        <v>0.0</v>
      </c>
    </row>
    <row r="120">
      <c r="A120" s="5">
        <v>44555.0</v>
      </c>
      <c r="D120" s="5"/>
      <c r="J120" s="5"/>
      <c r="R120" s="6">
        <v>0.0</v>
      </c>
    </row>
    <row r="121">
      <c r="A121" s="5">
        <v>44556.0</v>
      </c>
      <c r="D121" s="5"/>
      <c r="J121" s="5"/>
      <c r="R121" s="6">
        <v>0.0</v>
      </c>
    </row>
    <row r="122">
      <c r="A122" s="5">
        <v>44557.0</v>
      </c>
      <c r="D122" s="5"/>
      <c r="J122" s="5"/>
      <c r="R122" s="6">
        <v>0.0</v>
      </c>
    </row>
    <row r="123">
      <c r="A123" s="5">
        <v>44558.0</v>
      </c>
      <c r="D123" s="5"/>
      <c r="J123" s="5"/>
      <c r="R123" s="6">
        <v>0.0</v>
      </c>
    </row>
    <row r="124">
      <c r="A124" s="5">
        <v>44559.0</v>
      </c>
      <c r="D124" s="5"/>
      <c r="J124" s="5"/>
      <c r="R124" s="6">
        <v>0.0</v>
      </c>
    </row>
    <row r="125">
      <c r="A125" s="5">
        <v>44560.0</v>
      </c>
      <c r="D125" s="5"/>
      <c r="J125" s="5"/>
      <c r="R125" s="6">
        <v>0.0</v>
      </c>
    </row>
    <row r="126">
      <c r="A126" s="5">
        <v>44561.0</v>
      </c>
      <c r="D126" s="5"/>
      <c r="J126" s="5"/>
      <c r="R126" s="6">
        <v>0.0</v>
      </c>
    </row>
    <row r="127">
      <c r="A127" s="5">
        <v>44562.0</v>
      </c>
      <c r="D127" s="5"/>
      <c r="J127" s="5"/>
      <c r="R127" s="6">
        <v>0.0</v>
      </c>
    </row>
    <row r="128">
      <c r="A128" s="5">
        <v>44563.0</v>
      </c>
      <c r="D128" s="5"/>
      <c r="J128" s="5"/>
      <c r="R128" s="6">
        <v>0.0</v>
      </c>
    </row>
    <row r="129">
      <c r="A129" s="5">
        <v>44564.0</v>
      </c>
      <c r="D129" s="5"/>
      <c r="J129" s="5"/>
      <c r="R129" s="6">
        <v>0.0</v>
      </c>
    </row>
    <row r="130">
      <c r="A130" s="5">
        <v>44565.0</v>
      </c>
      <c r="D130" s="5"/>
      <c r="J130" s="5"/>
      <c r="R130" s="6">
        <v>0.0</v>
      </c>
    </row>
    <row r="131">
      <c r="A131" s="5">
        <v>44566.0</v>
      </c>
      <c r="D131" s="5"/>
      <c r="J131" s="5"/>
      <c r="R131" s="6">
        <v>0.0</v>
      </c>
    </row>
    <row r="132">
      <c r="A132" s="5">
        <v>44567.0</v>
      </c>
      <c r="D132" s="5"/>
      <c r="J132" s="5"/>
      <c r="R132" s="6">
        <v>0.0</v>
      </c>
    </row>
    <row r="133">
      <c r="A133" s="5">
        <v>44568.0</v>
      </c>
      <c r="D133" s="5"/>
      <c r="J133" s="5"/>
      <c r="R133" s="6">
        <v>0.0</v>
      </c>
    </row>
    <row r="134">
      <c r="A134" s="5">
        <v>44569.0</v>
      </c>
      <c r="D134" s="5"/>
      <c r="J134" s="5"/>
      <c r="R134" s="6">
        <v>0.0</v>
      </c>
    </row>
    <row r="135">
      <c r="A135" s="5">
        <v>44570.0</v>
      </c>
      <c r="D135" s="5"/>
      <c r="J135" s="5"/>
      <c r="R135" s="6">
        <v>0.0</v>
      </c>
    </row>
    <row r="136">
      <c r="A136" s="5">
        <v>44571.0</v>
      </c>
      <c r="D136" s="5"/>
      <c r="R136" s="6">
        <v>0.0</v>
      </c>
    </row>
    <row r="137">
      <c r="A137" s="5">
        <v>44572.0</v>
      </c>
      <c r="D137" s="5"/>
      <c r="R137" s="6">
        <v>0.0</v>
      </c>
    </row>
    <row r="138">
      <c r="A138" s="5">
        <v>44573.0</v>
      </c>
      <c r="D138" s="5"/>
      <c r="R138" s="6">
        <v>0.0</v>
      </c>
    </row>
    <row r="139">
      <c r="A139" s="5">
        <v>44574.0</v>
      </c>
      <c r="D139" s="5"/>
      <c r="R139" s="6">
        <v>0.0</v>
      </c>
    </row>
    <row r="140">
      <c r="A140" s="5">
        <v>44575.0</v>
      </c>
      <c r="D140" s="5"/>
      <c r="R140" s="6">
        <v>0.0</v>
      </c>
    </row>
    <row r="141">
      <c r="A141" s="5">
        <v>44576.0</v>
      </c>
      <c r="D141" s="5"/>
      <c r="R141" s="6">
        <v>0.0</v>
      </c>
    </row>
    <row r="142">
      <c r="A142" s="5">
        <v>44577.0</v>
      </c>
      <c r="D142" s="5"/>
      <c r="R142" s="6">
        <v>0.0</v>
      </c>
    </row>
    <row r="143">
      <c r="A143" s="5">
        <v>44578.0</v>
      </c>
      <c r="D143" s="5"/>
      <c r="R143" s="6">
        <v>0.0</v>
      </c>
    </row>
    <row r="144">
      <c r="A144" s="5">
        <v>44579.0</v>
      </c>
      <c r="D144" s="5"/>
      <c r="R144" s="6">
        <v>0.0</v>
      </c>
    </row>
    <row r="145">
      <c r="A145" s="5">
        <v>44580.0</v>
      </c>
      <c r="D145" s="5"/>
      <c r="R145" s="6">
        <v>0.0</v>
      </c>
    </row>
    <row r="146">
      <c r="A146" s="5">
        <v>44581.0</v>
      </c>
      <c r="D146" s="5"/>
      <c r="R146" s="6">
        <v>1.278032313</v>
      </c>
    </row>
    <row r="147">
      <c r="A147" s="5">
        <v>44582.0</v>
      </c>
      <c r="D147" s="5"/>
      <c r="R147" s="6">
        <v>1.1994003</v>
      </c>
    </row>
    <row r="148">
      <c r="A148" s="5">
        <v>44583.0</v>
      </c>
      <c r="D148" s="5"/>
      <c r="R148" s="6">
        <v>-2.548725637</v>
      </c>
    </row>
    <row r="149">
      <c r="A149" s="5">
        <v>44584.0</v>
      </c>
      <c r="D149" s="5"/>
      <c r="R149" s="6">
        <v>-6.296851574</v>
      </c>
    </row>
    <row r="150">
      <c r="A150" s="5">
        <v>44585.0</v>
      </c>
      <c r="D150" s="5"/>
      <c r="R150" s="6">
        <v>-5.956112853</v>
      </c>
    </row>
    <row r="151">
      <c r="A151" s="5">
        <v>44586.0</v>
      </c>
      <c r="D151" s="5"/>
      <c r="R151" s="6">
        <v>-4.060066741</v>
      </c>
    </row>
    <row r="152">
      <c r="A152" s="5">
        <v>44587.0</v>
      </c>
      <c r="D152" s="5"/>
      <c r="R152" s="6">
        <v>-3.565166569</v>
      </c>
    </row>
    <row r="153">
      <c r="A153" s="5">
        <v>44588.0</v>
      </c>
      <c r="R153" s="6">
        <v>-1.253918495</v>
      </c>
    </row>
    <row r="154">
      <c r="A154" s="5">
        <v>44589.0</v>
      </c>
      <c r="R154" s="6">
        <v>-0.5305039788</v>
      </c>
    </row>
    <row r="155">
      <c r="A155" s="5">
        <v>44590.0</v>
      </c>
      <c r="R155" s="6">
        <v>-3.651115619</v>
      </c>
    </row>
    <row r="156">
      <c r="A156" s="5">
        <v>44591.0</v>
      </c>
      <c r="R156" s="6">
        <v>-6.896551724</v>
      </c>
    </row>
    <row r="157">
      <c r="A157" s="5">
        <v>44592.0</v>
      </c>
      <c r="R157" s="6">
        <v>-3.372489579</v>
      </c>
    </row>
    <row r="158">
      <c r="A158" s="5">
        <v>44593.0</v>
      </c>
      <c r="R158" s="6">
        <v>-1.477832512</v>
      </c>
    </row>
    <row r="159">
      <c r="A159" s="5">
        <v>44594.0</v>
      </c>
      <c r="R159" s="6">
        <v>-3.017241379</v>
      </c>
    </row>
    <row r="160">
      <c r="A160" s="5">
        <v>44595.0</v>
      </c>
      <c r="R160" s="6">
        <v>4.0</v>
      </c>
    </row>
    <row r="161">
      <c r="A161" s="5">
        <v>44596.0</v>
      </c>
      <c r="R161" s="6">
        <v>3.0</v>
      </c>
    </row>
    <row r="162">
      <c r="A162" s="5">
        <v>44597.0</v>
      </c>
      <c r="R162" s="6">
        <v>1.0</v>
      </c>
    </row>
    <row r="163">
      <c r="A163" s="5">
        <v>44598.0</v>
      </c>
      <c r="R163" s="6">
        <v>1.5</v>
      </c>
    </row>
    <row r="164">
      <c r="A164" s="5">
        <v>44599.0</v>
      </c>
      <c r="R164" s="6">
        <v>1.52</v>
      </c>
    </row>
    <row r="165">
      <c r="A165" s="5">
        <v>44600.0</v>
      </c>
      <c r="R165" s="6">
        <v>-1.53</v>
      </c>
    </row>
    <row r="166">
      <c r="A166" s="5">
        <v>44601.0</v>
      </c>
      <c r="R166" s="6">
        <v>-1.3</v>
      </c>
    </row>
    <row r="167">
      <c r="A167" s="5">
        <v>44602.0</v>
      </c>
      <c r="R167" s="6">
        <v>-1.1</v>
      </c>
    </row>
    <row r="168">
      <c r="A168" s="5">
        <v>44603.0</v>
      </c>
      <c r="R168" s="6">
        <v>3.0</v>
      </c>
    </row>
    <row r="169">
      <c r="A169" s="5">
        <v>44604.0</v>
      </c>
      <c r="R169" s="6">
        <v>1.0</v>
      </c>
    </row>
    <row r="170">
      <c r="A170" s="5">
        <v>44605.0</v>
      </c>
      <c r="R170" s="6">
        <v>2.0</v>
      </c>
    </row>
    <row r="171">
      <c r="A171" s="5">
        <v>44606.0</v>
      </c>
      <c r="R171" s="6">
        <v>-0.8</v>
      </c>
    </row>
    <row r="172">
      <c r="A172" s="5">
        <v>44607.0</v>
      </c>
      <c r="R172" s="6">
        <v>2.9</v>
      </c>
    </row>
    <row r="173">
      <c r="A173" s="5">
        <v>44608.0</v>
      </c>
      <c r="R173" s="6">
        <v>2.7</v>
      </c>
    </row>
    <row r="174">
      <c r="A174" s="5">
        <v>44609.0</v>
      </c>
      <c r="R174" s="6">
        <v>-1.964285714</v>
      </c>
    </row>
    <row r="175">
      <c r="A175" s="5">
        <v>44610.0</v>
      </c>
      <c r="R175" s="6">
        <v>-0.7352941176</v>
      </c>
    </row>
    <row r="176">
      <c r="A176" s="5">
        <v>44611.0</v>
      </c>
      <c r="R176" s="6">
        <v>2.272727273</v>
      </c>
    </row>
    <row r="177">
      <c r="A177" s="5">
        <v>44612.0</v>
      </c>
      <c r="R177" s="6">
        <v>3.125</v>
      </c>
    </row>
    <row r="178">
      <c r="A178" s="5">
        <v>44613.0</v>
      </c>
      <c r="R178" s="6">
        <v>0.4032258065</v>
      </c>
    </row>
    <row r="179">
      <c r="A179" s="5">
        <v>44614.0</v>
      </c>
      <c r="R179" s="6">
        <v>-1.875</v>
      </c>
    </row>
    <row r="180">
      <c r="A180" s="5">
        <v>44615.0</v>
      </c>
      <c r="R180" s="6">
        <v>-4.956896552</v>
      </c>
    </row>
    <row r="181">
      <c r="A181" s="5">
        <v>44616.0</v>
      </c>
      <c r="R181" s="6">
        <v>-4.241071429</v>
      </c>
    </row>
    <row r="182">
      <c r="A182" s="5">
        <v>44617.0</v>
      </c>
      <c r="R182" s="6">
        <v>-0.6944444444</v>
      </c>
    </row>
    <row r="183">
      <c r="A183" s="5">
        <v>44618.0</v>
      </c>
      <c r="R183" s="6">
        <v>3.125</v>
      </c>
    </row>
    <row r="184">
      <c r="A184" s="5">
        <v>44619.0</v>
      </c>
      <c r="R184" s="6">
        <v>4.25</v>
      </c>
    </row>
    <row r="185">
      <c r="A185" s="5">
        <v>44620.0</v>
      </c>
      <c r="R185" s="6">
        <v>3.125</v>
      </c>
    </row>
    <row r="186">
      <c r="A186" s="5">
        <v>44621.0</v>
      </c>
      <c r="R186" s="6">
        <v>-0.5434782609</v>
      </c>
    </row>
    <row r="187">
      <c r="A187" s="5">
        <v>44622.0</v>
      </c>
      <c r="R187" s="6">
        <v>-1.988636364</v>
      </c>
    </row>
    <row r="188">
      <c r="A188" s="5">
        <v>44623.0</v>
      </c>
      <c r="R188" s="6">
        <v>-2.678571429</v>
      </c>
    </row>
    <row r="189">
      <c r="A189" s="5">
        <v>44624.0</v>
      </c>
      <c r="R189" s="6">
        <v>1.25</v>
      </c>
    </row>
    <row r="190">
      <c r="A190" s="5">
        <v>44625.0</v>
      </c>
      <c r="R190" s="6">
        <v>3.57</v>
      </c>
    </row>
    <row r="191">
      <c r="A191" s="5">
        <v>44626.0</v>
      </c>
      <c r="R191" s="6">
        <v>6.25</v>
      </c>
    </row>
    <row r="192">
      <c r="A192" s="5">
        <v>44627.0</v>
      </c>
      <c r="R192" s="6">
        <v>3.676470588</v>
      </c>
    </row>
    <row r="193">
      <c r="A193" s="5">
        <v>44628.0</v>
      </c>
      <c r="R193" s="6">
        <v>0.78125</v>
      </c>
    </row>
    <row r="194">
      <c r="A194" s="5">
        <v>44629.0</v>
      </c>
      <c r="R194" s="6">
        <v>-2.5</v>
      </c>
    </row>
    <row r="195">
      <c r="A195" s="5">
        <v>44630.0</v>
      </c>
      <c r="R195" s="6">
        <v>-2.232142857</v>
      </c>
    </row>
    <row r="196">
      <c r="A196" s="5">
        <v>44631.0</v>
      </c>
      <c r="R196" s="6">
        <v>2.25</v>
      </c>
    </row>
    <row r="197">
      <c r="A197" s="5">
        <v>44632.0</v>
      </c>
      <c r="R197" s="6">
        <v>1.4</v>
      </c>
    </row>
    <row r="198">
      <c r="A198" s="5">
        <v>44633.0</v>
      </c>
      <c r="R198" s="6">
        <v>1.2</v>
      </c>
    </row>
    <row r="199">
      <c r="A199" s="5">
        <v>44634.0</v>
      </c>
      <c r="R199" s="6">
        <v>1.6</v>
      </c>
    </row>
    <row r="200">
      <c r="A200" s="5">
        <v>44635.0</v>
      </c>
      <c r="R200" s="6">
        <v>2.5</v>
      </c>
    </row>
    <row r="201">
      <c r="A201" s="5">
        <v>44636.0</v>
      </c>
      <c r="R201" s="6">
        <v>2.1</v>
      </c>
    </row>
    <row r="202">
      <c r="A202" s="5">
        <v>44637.0</v>
      </c>
      <c r="R202" s="6">
        <v>1.5</v>
      </c>
    </row>
    <row r="203">
      <c r="A203" s="5">
        <v>44638.0</v>
      </c>
      <c r="R203" s="6">
        <v>2.8</v>
      </c>
    </row>
    <row r="204">
      <c r="A204" s="5">
        <v>44639.0</v>
      </c>
      <c r="R204" s="6">
        <v>5.0</v>
      </c>
    </row>
    <row r="205">
      <c r="A205" s="5">
        <v>44640.0</v>
      </c>
      <c r="R205" s="6">
        <v>5.0</v>
      </c>
    </row>
    <row r="206">
      <c r="A206" s="5">
        <v>44641.0</v>
      </c>
      <c r="R206" s="6">
        <v>3.7</v>
      </c>
    </row>
    <row r="207">
      <c r="A207" s="5">
        <v>44642.0</v>
      </c>
      <c r="R207" s="6">
        <v>1.06</v>
      </c>
    </row>
    <row r="208">
      <c r="A208" s="5">
        <v>44643.0</v>
      </c>
      <c r="R208" s="6">
        <v>1.43</v>
      </c>
    </row>
    <row r="209">
      <c r="A209" s="5">
        <v>44644.0</v>
      </c>
      <c r="R209" s="6">
        <v>-1.0</v>
      </c>
    </row>
    <row r="210">
      <c r="A210" s="5">
        <v>44645.0</v>
      </c>
    </row>
    <row r="211">
      <c r="A211" s="5">
        <v>44646.0</v>
      </c>
    </row>
    <row r="212">
      <c r="A212" s="5">
        <v>44647.0</v>
      </c>
    </row>
    <row r="213">
      <c r="A213" s="5">
        <v>44648.0</v>
      </c>
    </row>
    <row r="214">
      <c r="A214" s="5">
        <v>44649.0</v>
      </c>
    </row>
    <row r="215">
      <c r="A215" s="5">
        <v>44650.0</v>
      </c>
    </row>
    <row r="216">
      <c r="A216" s="5">
        <v>44651.0</v>
      </c>
    </row>
    <row r="217">
      <c r="A217" s="5">
        <v>44652.0</v>
      </c>
    </row>
    <row r="218">
      <c r="A218" s="5">
        <v>44653.0</v>
      </c>
    </row>
    <row r="219">
      <c r="A219" s="5">
        <v>44654.0</v>
      </c>
    </row>
    <row r="220">
      <c r="A220" s="5">
        <v>44655.0</v>
      </c>
    </row>
    <row r="221">
      <c r="A221" s="5">
        <v>44656.0</v>
      </c>
    </row>
    <row r="222">
      <c r="A222" s="5">
        <v>44657.0</v>
      </c>
    </row>
    <row r="223">
      <c r="A223" s="5">
        <v>44658.0</v>
      </c>
    </row>
    <row r="224">
      <c r="A224" s="5">
        <v>44659.0</v>
      </c>
    </row>
    <row r="225">
      <c r="A225" s="5">
        <v>44660.0</v>
      </c>
    </row>
    <row r="226">
      <c r="A226" s="5">
        <v>44661.0</v>
      </c>
    </row>
    <row r="227">
      <c r="A227" s="5">
        <v>44662.0</v>
      </c>
    </row>
    <row r="228">
      <c r="A228" s="5">
        <v>44663.0</v>
      </c>
    </row>
    <row r="229">
      <c r="A229" s="5">
        <v>44664.0</v>
      </c>
    </row>
    <row r="230">
      <c r="A230" s="5">
        <v>44665.0</v>
      </c>
    </row>
    <row r="231">
      <c r="A231" s="5">
        <v>44666.0</v>
      </c>
    </row>
    <row r="232">
      <c r="A232" s="5">
        <v>44667.0</v>
      </c>
    </row>
    <row r="233">
      <c r="A233" s="5">
        <v>44668.0</v>
      </c>
    </row>
    <row r="234">
      <c r="A234" s="5">
        <v>44669.0</v>
      </c>
    </row>
    <row r="235">
      <c r="A235" s="5">
        <v>44670.0</v>
      </c>
    </row>
    <row r="236">
      <c r="A236" s="5">
        <v>44671.0</v>
      </c>
    </row>
    <row r="237">
      <c r="A237" s="5">
        <v>44672.0</v>
      </c>
    </row>
    <row r="238">
      <c r="A238" s="5">
        <v>44673.0</v>
      </c>
    </row>
    <row r="239">
      <c r="A239" s="5">
        <v>44674.0</v>
      </c>
    </row>
    <row r="240">
      <c r="A240" s="5">
        <v>44675.0</v>
      </c>
    </row>
    <row r="241">
      <c r="A241" s="5">
        <v>44676.0</v>
      </c>
    </row>
    <row r="242">
      <c r="A242" s="5">
        <v>44677.0</v>
      </c>
    </row>
    <row r="243">
      <c r="A243" s="5">
        <v>44678.0</v>
      </c>
    </row>
    <row r="244">
      <c r="A244" s="5">
        <v>44679.0</v>
      </c>
    </row>
    <row r="245">
      <c r="A245" s="5">
        <v>44680.0</v>
      </c>
    </row>
    <row r="246">
      <c r="A246" s="5">
        <v>44681.0</v>
      </c>
    </row>
    <row r="247">
      <c r="A247" s="5">
        <v>44682.0</v>
      </c>
    </row>
    <row r="248">
      <c r="A248" s="5">
        <v>44683.0</v>
      </c>
    </row>
    <row r="249">
      <c r="A249" s="5">
        <v>44684.0</v>
      </c>
    </row>
    <row r="250">
      <c r="A250" s="5">
        <v>44685.0</v>
      </c>
    </row>
    <row r="251">
      <c r="A251" s="5">
        <v>44686.0</v>
      </c>
    </row>
    <row r="252">
      <c r="A252" s="5">
        <v>44687.0</v>
      </c>
    </row>
    <row r="253">
      <c r="A253" s="5"/>
    </row>
    <row r="254">
      <c r="A254" s="5"/>
    </row>
  </sheetData>
  <mergeCells count="2">
    <mergeCell ref="C1:F1"/>
    <mergeCell ref="H1:I1"/>
  </mergeCells>
  <drawing r:id="rId1"/>
</worksheet>
</file>