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<sst xmlns="http://schemas.openxmlformats.org/spreadsheetml/2006/main" count="86" uniqueCount="29">
  <si>
    <t>Sprint</t>
  </si>
  <si>
    <t>Spencer</t>
  </si>
  <si>
    <t>Spencer sub</t>
  </si>
  <si>
    <t>Chris</t>
  </si>
  <si>
    <t>Chris sub</t>
  </si>
  <si>
    <t>Miguel</t>
  </si>
  <si>
    <t>Miguel Sub</t>
  </si>
  <si>
    <t>Brayan</t>
  </si>
  <si>
    <t>Brayan Sub</t>
  </si>
  <si>
    <t>Curtis</t>
  </si>
  <si>
    <t>Curtis sub</t>
  </si>
  <si>
    <t>Total Points by sprint</t>
  </si>
  <si>
    <t>total points total</t>
  </si>
  <si>
    <t>Estimated</t>
  </si>
  <si>
    <t>Team Estimated per Sprint</t>
  </si>
  <si>
    <t>team estimated total</t>
  </si>
  <si>
    <t>PER</t>
  </si>
  <si>
    <t>wknd</t>
  </si>
  <si>
    <t>Deadline</t>
  </si>
  <si>
    <t>Plan/Retro</t>
  </si>
  <si>
    <t>Completed</t>
  </si>
  <si>
    <t>Due Date</t>
  </si>
  <si>
    <t>Plan Retro</t>
  </si>
  <si>
    <t>Christian</t>
  </si>
  <si>
    <t>Actual 25</t>
  </si>
  <si>
    <t>Actual 16</t>
  </si>
  <si>
    <t>Actual 18</t>
  </si>
  <si>
    <t>Actual 23</t>
  </si>
  <si>
    <t>holiday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</si>
</sst>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Inconsolata"/>
    </font>
    <font>
      <sz val="12.0"/>
      <color rgb="FF000000"/>
      <name val="Calibri"/>
    </font>
    <font>
      <color rgb="FF000000"/>
      <name val="Arial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Sprint 8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Sheet1!$A$17:$A$31</c:f>
            </c:strRef>
          </c:cat>
          <c:val>
            <c:numRef>
              <c:f>Sheet1!$M$17:$M$67</c:f>
              <c:numCache/>
            </c:numRef>
          </c:val>
          <c:smooth val="0"/>
        </c:ser>
        <c:ser>
          <c:idx val="1"/>
          <c:order val="1"/>
          <c:tx>
            <c:v>Estimated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Sheet1!$A$17:$A$31</c:f>
            </c:strRef>
          </c:cat>
          <c:val>
            <c:numRef>
              <c:f>Sheet1!$P$17:$P$32</c:f>
              <c:numCache/>
            </c:numRef>
          </c:val>
          <c:smooth val="0"/>
        </c:ser>
        <c:axId val="550815487"/>
        <c:axId val="1321147377"/>
      </c:lineChart>
      <c:catAx>
        <c:axId val="55081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147377"/>
      </c:catAx>
      <c:valAx>
        <c:axId val="1321147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815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Percentage Error for Sprints 7 &amp; 8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Team Deviation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Sheet1!$T$2:$T$31</c:f>
            </c:strRef>
          </c:cat>
          <c:val>
            <c:numRef>
              <c:f>Sheet1!$U$2:$U$31</c:f>
              <c:numCache/>
            </c:numRef>
          </c:val>
          <c:smooth val="0"/>
        </c:ser>
        <c:ser>
          <c:idx val="1"/>
          <c:order val="1"/>
          <c:tx>
            <c:v>Constant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Sheet1!$T$2:$T$31</c:f>
            </c:strRef>
          </c:cat>
          <c:val>
            <c:numRef>
              <c:f>Sheet1!$V$2:$V$31</c:f>
              <c:numCache/>
            </c:numRef>
          </c:val>
          <c:smooth val="0"/>
        </c:ser>
        <c:axId val="1475833849"/>
        <c:axId val="1370628192"/>
      </c:lineChart>
      <c:catAx>
        <c:axId val="1475833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628192"/>
      </c:catAx>
      <c:valAx>
        <c:axId val="1370628192"/>
        <c:scaling>
          <c:orientation val="minMax"/>
          <c:max val="-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833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Project Percent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Sheet1!$A$117:$A$356</c:f>
            </c:strRef>
          </c:cat>
          <c:val>
            <c:numRef>
              <c:f>Sheet1!$R$117:$R$356</c:f>
              <c:numCache/>
            </c:numRef>
          </c:val>
          <c:smooth val="0"/>
        </c:ser>
        <c:axId val="310269660"/>
        <c:axId val="1831454759"/>
      </c:lineChart>
      <c:catAx>
        <c:axId val="310269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454759"/>
      </c:catAx>
      <c:valAx>
        <c:axId val="1831454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269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342900</xdr:colOff>
      <xdr:row>11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28575</xdr:colOff>
      <xdr:row>34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276225</xdr:colOff>
      <xdr:row>168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3" max="13" width="16.13"/>
    <col customWidth="1" min="16" max="16" width="21.38"/>
    <col customWidth="1" min="17" max="17" width="17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2">
        <v>44580.0</v>
      </c>
      <c r="B2" s="1"/>
      <c r="D2" s="1">
        <v>15.0</v>
      </c>
      <c r="F2" s="1">
        <v>15.0</v>
      </c>
      <c r="H2" s="1">
        <v>15.0</v>
      </c>
      <c r="J2" s="1">
        <v>15.0</v>
      </c>
      <c r="L2" s="1">
        <v>15.0</v>
      </c>
      <c r="M2" s="1">
        <v>75.0</v>
      </c>
      <c r="N2" s="1">
        <v>150.0</v>
      </c>
      <c r="O2" s="1">
        <v>15.0</v>
      </c>
      <c r="P2" s="3">
        <v>75.0</v>
      </c>
      <c r="Q2" s="4">
        <f>P2*2</f>
        <v>150</v>
      </c>
      <c r="R2" s="1">
        <v>150.0</v>
      </c>
      <c r="T2" s="1">
        <v>150.0</v>
      </c>
      <c r="U2" s="4">
        <f>T2-Q2</f>
        <v>0</v>
      </c>
      <c r="V2" s="1">
        <v>0.0</v>
      </c>
    </row>
    <row r="3">
      <c r="A3" s="2">
        <v>44581.0</v>
      </c>
      <c r="B3" s="1">
        <v>7.0</v>
      </c>
      <c r="C3" s="1">
        <v>2.0</v>
      </c>
      <c r="D3" s="1">
        <f t="shared" ref="D3:D15" si="1">D2-C3</f>
        <v>13</v>
      </c>
      <c r="E3" s="1">
        <v>1.0</v>
      </c>
      <c r="F3" s="1">
        <f t="shared" ref="F3:F15" si="2">F2-E3</f>
        <v>14</v>
      </c>
      <c r="G3" s="1">
        <v>2.0</v>
      </c>
      <c r="H3" s="4">
        <f t="shared" ref="H3:H15" si="3">H2-G3</f>
        <v>13</v>
      </c>
      <c r="I3" s="1">
        <v>0.0</v>
      </c>
      <c r="J3" s="1">
        <f t="shared" ref="J3:J16" si="4">J2-I3</f>
        <v>15</v>
      </c>
      <c r="K3" s="1">
        <v>2.0</v>
      </c>
      <c r="L3" s="4">
        <f t="shared" ref="L3:L15" si="5">L2-K3</f>
        <v>13</v>
      </c>
      <c r="M3" s="4">
        <f t="shared" ref="M3:M15" si="6">M2-(C3+E3+G3+I3+K3)</f>
        <v>68</v>
      </c>
      <c r="N3" s="4">
        <f t="shared" ref="N3:N30" si="7">N2-(C3+E3+G3+I3+K3)</f>
        <v>143</v>
      </c>
      <c r="O3" s="4">
        <f>O2-(15/14)</f>
        <v>13.92857143</v>
      </c>
      <c r="P3" s="4">
        <f t="shared" ref="P3:P15" si="8">P2-75/14</f>
        <v>69.64285714</v>
      </c>
      <c r="Q3" s="4">
        <f t="shared" ref="Q3:Q30" si="9">Q2-150/29</f>
        <v>144.8275862</v>
      </c>
      <c r="T3" s="1">
        <v>143.0</v>
      </c>
      <c r="U3" s="4">
        <f t="shared" ref="U3:U30" si="10">((Q3-T3)/T3)*100</f>
        <v>1.278032313</v>
      </c>
      <c r="V3" s="4">
        <f t="shared" ref="V3:V31" si="11">V2</f>
        <v>0</v>
      </c>
    </row>
    <row r="4">
      <c r="A4" s="2">
        <v>44582.0</v>
      </c>
      <c r="C4" s="1">
        <v>0.0</v>
      </c>
      <c r="D4" s="1">
        <f t="shared" si="1"/>
        <v>13</v>
      </c>
      <c r="E4" s="1">
        <v>1.0</v>
      </c>
      <c r="F4" s="1">
        <f t="shared" si="2"/>
        <v>13</v>
      </c>
      <c r="G4" s="1">
        <v>2.0</v>
      </c>
      <c r="H4" s="4">
        <f t="shared" si="3"/>
        <v>11</v>
      </c>
      <c r="I4" s="1">
        <v>1.0</v>
      </c>
      <c r="J4" s="1">
        <f t="shared" si="4"/>
        <v>14</v>
      </c>
      <c r="K4" s="1">
        <v>1.0</v>
      </c>
      <c r="L4" s="4">
        <f t="shared" si="5"/>
        <v>12</v>
      </c>
      <c r="M4" s="4">
        <f t="shared" si="6"/>
        <v>63</v>
      </c>
      <c r="N4" s="4">
        <f t="shared" si="7"/>
        <v>138</v>
      </c>
      <c r="O4" s="4">
        <f t="shared" ref="O4:O15" si="12">O3-(30/28)</f>
        <v>12.85714286</v>
      </c>
      <c r="P4" s="4">
        <f t="shared" si="8"/>
        <v>64.28571429</v>
      </c>
      <c r="Q4" s="4">
        <f t="shared" si="9"/>
        <v>139.6551724</v>
      </c>
      <c r="T4" s="1">
        <v>138.0</v>
      </c>
      <c r="U4" s="4">
        <f t="shared" si="10"/>
        <v>1.1994003</v>
      </c>
      <c r="V4" s="4">
        <f t="shared" si="11"/>
        <v>0</v>
      </c>
    </row>
    <row r="5">
      <c r="A5" s="2">
        <v>44583.0</v>
      </c>
      <c r="C5" s="1">
        <v>0.0</v>
      </c>
      <c r="D5" s="1">
        <f t="shared" si="1"/>
        <v>13</v>
      </c>
      <c r="E5" s="1">
        <v>0.0</v>
      </c>
      <c r="F5" s="1">
        <f t="shared" si="2"/>
        <v>13</v>
      </c>
      <c r="G5" s="1">
        <v>0.0</v>
      </c>
      <c r="H5" s="4">
        <f t="shared" si="3"/>
        <v>11</v>
      </c>
      <c r="I5" s="1">
        <v>0.0</v>
      </c>
      <c r="J5" s="1">
        <f t="shared" si="4"/>
        <v>14</v>
      </c>
      <c r="K5" s="1">
        <v>0.0</v>
      </c>
      <c r="L5" s="4">
        <f t="shared" si="5"/>
        <v>12</v>
      </c>
      <c r="M5" s="4">
        <f t="shared" si="6"/>
        <v>63</v>
      </c>
      <c r="N5" s="4">
        <f t="shared" si="7"/>
        <v>138</v>
      </c>
      <c r="O5" s="4">
        <f t="shared" si="12"/>
        <v>11.78571429</v>
      </c>
      <c r="P5" s="4">
        <f t="shared" si="8"/>
        <v>58.92857143</v>
      </c>
      <c r="Q5" s="4">
        <f t="shared" si="9"/>
        <v>134.4827586</v>
      </c>
      <c r="T5" s="1">
        <v>138.0</v>
      </c>
      <c r="U5" s="4">
        <f t="shared" si="10"/>
        <v>-2.548725637</v>
      </c>
      <c r="V5" s="4">
        <f t="shared" si="11"/>
        <v>0</v>
      </c>
    </row>
    <row r="6">
      <c r="A6" s="2">
        <v>44584.0</v>
      </c>
      <c r="C6" s="1">
        <v>0.0</v>
      </c>
      <c r="D6" s="1">
        <f t="shared" si="1"/>
        <v>13</v>
      </c>
      <c r="E6" s="1">
        <v>0.0</v>
      </c>
      <c r="F6" s="1">
        <f t="shared" si="2"/>
        <v>13</v>
      </c>
      <c r="G6" s="1">
        <v>0.0</v>
      </c>
      <c r="H6" s="4">
        <f t="shared" si="3"/>
        <v>11</v>
      </c>
      <c r="I6" s="1">
        <v>0.0</v>
      </c>
      <c r="J6" s="1">
        <f t="shared" si="4"/>
        <v>14</v>
      </c>
      <c r="K6" s="1">
        <v>0.0</v>
      </c>
      <c r="L6" s="4">
        <f t="shared" si="5"/>
        <v>12</v>
      </c>
      <c r="M6" s="4">
        <f t="shared" si="6"/>
        <v>63</v>
      </c>
      <c r="N6" s="4">
        <f t="shared" si="7"/>
        <v>138</v>
      </c>
      <c r="O6" s="4">
        <f t="shared" si="12"/>
        <v>10.71428571</v>
      </c>
      <c r="P6" s="4">
        <f t="shared" si="8"/>
        <v>53.57142857</v>
      </c>
      <c r="Q6" s="4">
        <f t="shared" si="9"/>
        <v>129.3103448</v>
      </c>
      <c r="T6" s="1">
        <v>138.0</v>
      </c>
      <c r="U6" s="4">
        <f t="shared" si="10"/>
        <v>-6.296851574</v>
      </c>
      <c r="V6" s="4">
        <f t="shared" si="11"/>
        <v>0</v>
      </c>
    </row>
    <row r="7">
      <c r="A7" s="2">
        <v>44585.0</v>
      </c>
      <c r="C7" s="1">
        <v>1.0</v>
      </c>
      <c r="D7" s="1">
        <f t="shared" si="1"/>
        <v>12</v>
      </c>
      <c r="E7" s="1">
        <v>2.0</v>
      </c>
      <c r="F7" s="1">
        <f t="shared" si="2"/>
        <v>11</v>
      </c>
      <c r="G7" s="1">
        <v>0.0</v>
      </c>
      <c r="H7" s="4">
        <f t="shared" si="3"/>
        <v>11</v>
      </c>
      <c r="I7" s="1">
        <v>2.0</v>
      </c>
      <c r="J7" s="1">
        <f t="shared" si="4"/>
        <v>12</v>
      </c>
      <c r="K7" s="1">
        <v>1.0</v>
      </c>
      <c r="L7" s="4">
        <f t="shared" si="5"/>
        <v>11</v>
      </c>
      <c r="M7" s="4">
        <f t="shared" si="6"/>
        <v>57</v>
      </c>
      <c r="N7" s="4">
        <f t="shared" si="7"/>
        <v>132</v>
      </c>
      <c r="O7" s="4">
        <f t="shared" si="12"/>
        <v>9.642857143</v>
      </c>
      <c r="P7" s="4">
        <f t="shared" si="8"/>
        <v>48.21428571</v>
      </c>
      <c r="Q7" s="4">
        <f t="shared" si="9"/>
        <v>124.137931</v>
      </c>
      <c r="T7" s="1">
        <v>132.0</v>
      </c>
      <c r="U7" s="4">
        <f t="shared" si="10"/>
        <v>-5.956112853</v>
      </c>
      <c r="V7" s="4">
        <f t="shared" si="11"/>
        <v>0</v>
      </c>
    </row>
    <row r="8">
      <c r="A8" s="2">
        <v>44586.0</v>
      </c>
      <c r="C8" s="1">
        <v>1.0</v>
      </c>
      <c r="D8" s="1">
        <f t="shared" si="1"/>
        <v>11</v>
      </c>
      <c r="E8" s="1">
        <v>2.0</v>
      </c>
      <c r="F8" s="1">
        <f t="shared" si="2"/>
        <v>9</v>
      </c>
      <c r="G8" s="1">
        <v>2.0</v>
      </c>
      <c r="H8" s="4">
        <f t="shared" si="3"/>
        <v>9</v>
      </c>
      <c r="I8" s="1">
        <v>1.0</v>
      </c>
      <c r="J8" s="1">
        <f t="shared" si="4"/>
        <v>11</v>
      </c>
      <c r="K8" s="1">
        <v>2.0</v>
      </c>
      <c r="L8" s="4">
        <f t="shared" si="5"/>
        <v>9</v>
      </c>
      <c r="M8" s="4">
        <f t="shared" si="6"/>
        <v>49</v>
      </c>
      <c r="N8" s="4">
        <f t="shared" si="7"/>
        <v>124</v>
      </c>
      <c r="O8" s="4">
        <f t="shared" si="12"/>
        <v>8.571428571</v>
      </c>
      <c r="P8" s="4">
        <f t="shared" si="8"/>
        <v>42.85714286</v>
      </c>
      <c r="Q8" s="4">
        <f t="shared" si="9"/>
        <v>118.9655172</v>
      </c>
      <c r="T8" s="1">
        <v>124.0</v>
      </c>
      <c r="U8" s="4">
        <f t="shared" si="10"/>
        <v>-4.060066741</v>
      </c>
      <c r="V8" s="4">
        <f t="shared" si="11"/>
        <v>0</v>
      </c>
    </row>
    <row r="9">
      <c r="A9" s="2">
        <v>44587.0</v>
      </c>
      <c r="C9" s="1">
        <v>2.0</v>
      </c>
      <c r="D9" s="1">
        <f t="shared" si="1"/>
        <v>9</v>
      </c>
      <c r="E9" s="1">
        <v>2.0</v>
      </c>
      <c r="F9" s="1">
        <f t="shared" si="2"/>
        <v>7</v>
      </c>
      <c r="G9" s="1">
        <v>1.0</v>
      </c>
      <c r="H9" s="4">
        <f t="shared" si="3"/>
        <v>8</v>
      </c>
      <c r="I9" s="1">
        <v>0.0</v>
      </c>
      <c r="J9" s="1">
        <f t="shared" si="4"/>
        <v>11</v>
      </c>
      <c r="K9" s="1">
        <v>1.0</v>
      </c>
      <c r="L9" s="4">
        <f t="shared" si="5"/>
        <v>8</v>
      </c>
      <c r="M9" s="4">
        <f t="shared" si="6"/>
        <v>43</v>
      </c>
      <c r="N9" s="4">
        <f t="shared" si="7"/>
        <v>118</v>
      </c>
      <c r="O9" s="4">
        <f t="shared" si="12"/>
        <v>7.5</v>
      </c>
      <c r="P9" s="4">
        <f t="shared" si="8"/>
        <v>37.5</v>
      </c>
      <c r="Q9" s="4">
        <f t="shared" si="9"/>
        <v>113.7931034</v>
      </c>
      <c r="T9" s="1">
        <v>118.0</v>
      </c>
      <c r="U9" s="4">
        <f t="shared" si="10"/>
        <v>-3.565166569</v>
      </c>
      <c r="V9" s="4">
        <f t="shared" si="11"/>
        <v>0</v>
      </c>
    </row>
    <row r="10">
      <c r="A10" s="2">
        <v>44588.0</v>
      </c>
      <c r="C10" s="1">
        <v>2.0</v>
      </c>
      <c r="D10" s="1">
        <f t="shared" si="1"/>
        <v>7</v>
      </c>
      <c r="E10" s="1">
        <v>0.0</v>
      </c>
      <c r="F10" s="1">
        <f t="shared" si="2"/>
        <v>7</v>
      </c>
      <c r="G10" s="1">
        <v>3.0</v>
      </c>
      <c r="H10" s="4">
        <f t="shared" si="3"/>
        <v>5</v>
      </c>
      <c r="I10" s="1">
        <v>2.0</v>
      </c>
      <c r="J10" s="1">
        <f t="shared" si="4"/>
        <v>9</v>
      </c>
      <c r="K10" s="1">
        <v>1.0</v>
      </c>
      <c r="L10" s="4">
        <f t="shared" si="5"/>
        <v>7</v>
      </c>
      <c r="M10" s="4">
        <f t="shared" si="6"/>
        <v>35</v>
      </c>
      <c r="N10" s="4">
        <f t="shared" si="7"/>
        <v>110</v>
      </c>
      <c r="O10" s="4">
        <f t="shared" si="12"/>
        <v>6.428571429</v>
      </c>
      <c r="P10" s="4">
        <f t="shared" si="8"/>
        <v>32.14285714</v>
      </c>
      <c r="Q10" s="4">
        <f t="shared" si="9"/>
        <v>108.6206897</v>
      </c>
      <c r="T10" s="1">
        <v>110.0</v>
      </c>
      <c r="U10" s="4">
        <f t="shared" si="10"/>
        <v>-1.253918495</v>
      </c>
      <c r="V10" s="4">
        <f t="shared" si="11"/>
        <v>0</v>
      </c>
    </row>
    <row r="11">
      <c r="A11" s="2">
        <v>44589.0</v>
      </c>
      <c r="C11" s="1">
        <v>2.0</v>
      </c>
      <c r="D11" s="1">
        <f t="shared" si="1"/>
        <v>5</v>
      </c>
      <c r="E11" s="1">
        <v>0.0</v>
      </c>
      <c r="F11" s="1">
        <f t="shared" si="2"/>
        <v>7</v>
      </c>
      <c r="G11" s="1">
        <v>0.0</v>
      </c>
      <c r="H11" s="4">
        <f t="shared" si="3"/>
        <v>5</v>
      </c>
      <c r="I11" s="1">
        <v>3.0</v>
      </c>
      <c r="J11" s="1">
        <f t="shared" si="4"/>
        <v>6</v>
      </c>
      <c r="K11" s="1">
        <v>1.0</v>
      </c>
      <c r="L11" s="4">
        <f t="shared" si="5"/>
        <v>6</v>
      </c>
      <c r="M11" s="4">
        <f t="shared" si="6"/>
        <v>29</v>
      </c>
      <c r="N11" s="4">
        <f t="shared" si="7"/>
        <v>104</v>
      </c>
      <c r="O11" s="4">
        <f t="shared" si="12"/>
        <v>5.357142857</v>
      </c>
      <c r="P11" s="4">
        <f t="shared" si="8"/>
        <v>26.78571429</v>
      </c>
      <c r="Q11" s="4">
        <f t="shared" si="9"/>
        <v>103.4482759</v>
      </c>
      <c r="T11" s="1">
        <v>104.0</v>
      </c>
      <c r="U11" s="4">
        <f t="shared" si="10"/>
        <v>-0.5305039788</v>
      </c>
      <c r="V11" s="4">
        <f t="shared" si="11"/>
        <v>0</v>
      </c>
    </row>
    <row r="12">
      <c r="A12" s="2">
        <v>44590.0</v>
      </c>
      <c r="C12" s="1">
        <v>0.0</v>
      </c>
      <c r="D12" s="1">
        <f t="shared" si="1"/>
        <v>5</v>
      </c>
      <c r="E12" s="1">
        <v>2.0</v>
      </c>
      <c r="F12" s="1">
        <f t="shared" si="2"/>
        <v>5</v>
      </c>
      <c r="G12" s="1">
        <v>0.0</v>
      </c>
      <c r="H12" s="4">
        <f t="shared" si="3"/>
        <v>5</v>
      </c>
      <c r="I12" s="1">
        <v>0.0</v>
      </c>
      <c r="J12" s="1">
        <f t="shared" si="4"/>
        <v>6</v>
      </c>
      <c r="K12" s="1">
        <v>0.0</v>
      </c>
      <c r="L12" s="4">
        <f t="shared" si="5"/>
        <v>6</v>
      </c>
      <c r="M12" s="4">
        <f t="shared" si="6"/>
        <v>27</v>
      </c>
      <c r="N12" s="4">
        <f t="shared" si="7"/>
        <v>102</v>
      </c>
      <c r="O12" s="4">
        <f t="shared" si="12"/>
        <v>4.285714286</v>
      </c>
      <c r="P12" s="4">
        <f t="shared" si="8"/>
        <v>21.42857143</v>
      </c>
      <c r="Q12" s="4">
        <f t="shared" si="9"/>
        <v>98.27586207</v>
      </c>
      <c r="T12" s="1">
        <v>102.0</v>
      </c>
      <c r="U12" s="4">
        <f t="shared" si="10"/>
        <v>-3.651115619</v>
      </c>
      <c r="V12" s="4">
        <f t="shared" si="11"/>
        <v>0</v>
      </c>
    </row>
    <row r="13">
      <c r="A13" s="2">
        <v>44591.0</v>
      </c>
      <c r="C13" s="1">
        <v>0.0</v>
      </c>
      <c r="D13" s="1">
        <f t="shared" si="1"/>
        <v>5</v>
      </c>
      <c r="E13" s="1">
        <v>2.0</v>
      </c>
      <c r="F13" s="1">
        <f t="shared" si="2"/>
        <v>3</v>
      </c>
      <c r="G13" s="1">
        <v>0.0</v>
      </c>
      <c r="H13" s="4">
        <f t="shared" si="3"/>
        <v>5</v>
      </c>
      <c r="I13" s="1">
        <v>0.0</v>
      </c>
      <c r="J13" s="1">
        <f t="shared" si="4"/>
        <v>6</v>
      </c>
      <c r="K13" s="1">
        <v>0.0</v>
      </c>
      <c r="L13" s="4">
        <f t="shared" si="5"/>
        <v>6</v>
      </c>
      <c r="M13" s="4">
        <f t="shared" si="6"/>
        <v>25</v>
      </c>
      <c r="N13" s="4">
        <f t="shared" si="7"/>
        <v>100</v>
      </c>
      <c r="O13" s="4">
        <f t="shared" si="12"/>
        <v>3.214285714</v>
      </c>
      <c r="P13" s="4">
        <f t="shared" si="8"/>
        <v>16.07142857</v>
      </c>
      <c r="Q13" s="4">
        <f t="shared" si="9"/>
        <v>93.10344828</v>
      </c>
      <c r="T13" s="1">
        <v>100.0</v>
      </c>
      <c r="U13" s="4">
        <f t="shared" si="10"/>
        <v>-6.896551724</v>
      </c>
      <c r="V13" s="4">
        <f t="shared" si="11"/>
        <v>0</v>
      </c>
    </row>
    <row r="14">
      <c r="A14" s="2">
        <v>44592.0</v>
      </c>
      <c r="C14" s="1">
        <v>2.0</v>
      </c>
      <c r="D14" s="1">
        <f t="shared" si="1"/>
        <v>3</v>
      </c>
      <c r="E14" s="1">
        <v>2.0</v>
      </c>
      <c r="F14" s="1">
        <f t="shared" si="2"/>
        <v>1</v>
      </c>
      <c r="G14" s="1">
        <v>1.0</v>
      </c>
      <c r="H14" s="4">
        <f t="shared" si="3"/>
        <v>4</v>
      </c>
      <c r="I14" s="1">
        <v>3.0</v>
      </c>
      <c r="J14" s="1">
        <f t="shared" si="4"/>
        <v>3</v>
      </c>
      <c r="K14" s="1">
        <v>1.0</v>
      </c>
      <c r="L14" s="4">
        <f t="shared" si="5"/>
        <v>5</v>
      </c>
      <c r="M14" s="4">
        <f t="shared" si="6"/>
        <v>16</v>
      </c>
      <c r="N14" s="4">
        <f t="shared" si="7"/>
        <v>91</v>
      </c>
      <c r="O14" s="4">
        <f t="shared" si="12"/>
        <v>2.142857143</v>
      </c>
      <c r="P14" s="4">
        <f t="shared" si="8"/>
        <v>10.71428571</v>
      </c>
      <c r="Q14" s="4">
        <f t="shared" si="9"/>
        <v>87.93103448</v>
      </c>
      <c r="T14" s="1">
        <v>91.0</v>
      </c>
      <c r="U14" s="4">
        <f t="shared" si="10"/>
        <v>-3.372489579</v>
      </c>
      <c r="V14" s="4">
        <f t="shared" si="11"/>
        <v>0</v>
      </c>
    </row>
    <row r="15">
      <c r="A15" s="2">
        <v>44593.0</v>
      </c>
      <c r="C15" s="1">
        <v>1.0</v>
      </c>
      <c r="D15" s="1">
        <f t="shared" si="1"/>
        <v>2</v>
      </c>
      <c r="E15" s="1">
        <v>0.0</v>
      </c>
      <c r="F15" s="1">
        <f t="shared" si="2"/>
        <v>1</v>
      </c>
      <c r="G15" s="1">
        <v>2.0</v>
      </c>
      <c r="H15" s="4">
        <f t="shared" si="3"/>
        <v>2</v>
      </c>
      <c r="I15" s="1">
        <v>2.0</v>
      </c>
      <c r="J15" s="1">
        <f t="shared" si="4"/>
        <v>1</v>
      </c>
      <c r="K15" s="1">
        <v>2.0</v>
      </c>
      <c r="L15" s="4">
        <f t="shared" si="5"/>
        <v>3</v>
      </c>
      <c r="M15" s="4">
        <f t="shared" si="6"/>
        <v>9</v>
      </c>
      <c r="N15" s="4">
        <f t="shared" si="7"/>
        <v>84</v>
      </c>
      <c r="O15" s="4">
        <f t="shared" si="12"/>
        <v>1.071428571</v>
      </c>
      <c r="P15" s="4">
        <f t="shared" si="8"/>
        <v>5.357142857</v>
      </c>
      <c r="Q15" s="4">
        <f t="shared" si="9"/>
        <v>82.75862069</v>
      </c>
      <c r="T15" s="1">
        <v>84.0</v>
      </c>
      <c r="U15" s="4">
        <f t="shared" si="10"/>
        <v>-1.477832512</v>
      </c>
      <c r="V15" s="4">
        <f t="shared" si="11"/>
        <v>0</v>
      </c>
    </row>
    <row r="16">
      <c r="A16" s="2">
        <v>44594.0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1.0</v>
      </c>
      <c r="J16" s="1">
        <f t="shared" si="4"/>
        <v>0</v>
      </c>
      <c r="K16" s="1">
        <v>2.0</v>
      </c>
      <c r="L16" s="1">
        <v>0.0</v>
      </c>
      <c r="M16" s="1">
        <v>0.0</v>
      </c>
      <c r="N16" s="4">
        <f t="shared" si="7"/>
        <v>80</v>
      </c>
      <c r="O16" s="1">
        <v>0.0</v>
      </c>
      <c r="P16" s="1">
        <v>0.0</v>
      </c>
      <c r="Q16" s="4">
        <f t="shared" si="9"/>
        <v>77.5862069</v>
      </c>
      <c r="T16" s="1">
        <v>80.0</v>
      </c>
      <c r="U16" s="4">
        <f t="shared" si="10"/>
        <v>-3.017241379</v>
      </c>
      <c r="V16" s="4">
        <f t="shared" si="11"/>
        <v>0</v>
      </c>
    </row>
    <row r="17">
      <c r="A17" s="2">
        <v>44595.0</v>
      </c>
      <c r="C17" s="1">
        <v>0.0</v>
      </c>
      <c r="D17" s="1">
        <v>0.0</v>
      </c>
      <c r="E17" s="1">
        <v>1.0</v>
      </c>
      <c r="F17" s="1">
        <v>15.0</v>
      </c>
      <c r="G17" s="1">
        <v>1.0</v>
      </c>
      <c r="H17" s="1">
        <v>15.0</v>
      </c>
      <c r="I17" s="1">
        <v>0.0</v>
      </c>
      <c r="J17" s="1">
        <v>15.0</v>
      </c>
      <c r="K17" s="1">
        <v>1.0</v>
      </c>
      <c r="L17" s="1">
        <v>15.0</v>
      </c>
      <c r="M17" s="1">
        <v>75.0</v>
      </c>
      <c r="N17" s="4">
        <f t="shared" si="7"/>
        <v>77</v>
      </c>
      <c r="O17" s="1">
        <v>15.0</v>
      </c>
      <c r="P17" s="3">
        <v>75.0</v>
      </c>
      <c r="Q17" s="4">
        <f t="shared" si="9"/>
        <v>72.4137931</v>
      </c>
      <c r="T17" s="1">
        <v>77.0</v>
      </c>
      <c r="U17" s="4">
        <f t="shared" si="10"/>
        <v>-5.956112853</v>
      </c>
      <c r="V17" s="4">
        <f t="shared" si="11"/>
        <v>0</v>
      </c>
    </row>
    <row r="18">
      <c r="A18" s="2">
        <v>44596.0</v>
      </c>
      <c r="B18" s="1">
        <v>8.0</v>
      </c>
      <c r="C18" s="1">
        <v>1.0</v>
      </c>
      <c r="D18" s="1">
        <v>14.0</v>
      </c>
      <c r="E18" s="1">
        <v>0.0</v>
      </c>
      <c r="F18" s="1">
        <v>15.0</v>
      </c>
      <c r="G18" s="1">
        <v>1.0</v>
      </c>
      <c r="H18" s="1">
        <v>14.0</v>
      </c>
      <c r="I18" s="1">
        <v>1.0</v>
      </c>
      <c r="J18" s="1">
        <v>14.0</v>
      </c>
      <c r="K18" s="1">
        <v>1.0</v>
      </c>
      <c r="L18" s="4">
        <f>L2-K18</f>
        <v>14</v>
      </c>
      <c r="M18" s="1">
        <v>72.0</v>
      </c>
      <c r="N18" s="4">
        <f t="shared" si="7"/>
        <v>73</v>
      </c>
      <c r="O18" s="4">
        <f>O17-(15/14)</f>
        <v>13.92857143</v>
      </c>
      <c r="P18" s="4">
        <f t="shared" ref="P18:P30" si="13">P17-75/14</f>
        <v>69.64285714</v>
      </c>
      <c r="Q18" s="4">
        <f t="shared" si="9"/>
        <v>67.24137931</v>
      </c>
      <c r="T18" s="1">
        <v>73.0</v>
      </c>
      <c r="U18" s="4">
        <f t="shared" si="10"/>
        <v>-7.888521493</v>
      </c>
      <c r="V18" s="4">
        <f t="shared" si="11"/>
        <v>0</v>
      </c>
    </row>
    <row r="19">
      <c r="A19" s="2">
        <v>44597.0</v>
      </c>
      <c r="C19" s="1">
        <v>2.0</v>
      </c>
      <c r="D19" s="1">
        <f t="shared" ref="D19:D30" si="14">D18-C19</f>
        <v>12</v>
      </c>
      <c r="E19" s="1">
        <v>2.0</v>
      </c>
      <c r="F19" s="1">
        <f t="shared" ref="F19:F30" si="15">F18-E19</f>
        <v>13</v>
      </c>
      <c r="G19" s="1">
        <v>0.0</v>
      </c>
      <c r="H19" s="4">
        <f t="shared" ref="H19:H30" si="16">H18-G19</f>
        <v>14</v>
      </c>
      <c r="I19" s="1">
        <v>0.0</v>
      </c>
      <c r="J19" s="1">
        <f t="shared" ref="J19:J30" si="17">J18-I19</f>
        <v>14</v>
      </c>
      <c r="K19" s="1">
        <v>0.0</v>
      </c>
      <c r="L19" s="4">
        <f t="shared" ref="L19:L30" si="18">L18-K19</f>
        <v>14</v>
      </c>
      <c r="M19" s="4">
        <f t="shared" ref="M19:M30" si="19">M18-(C19+E19+G19+I19+K19)</f>
        <v>68</v>
      </c>
      <c r="N19" s="4">
        <f t="shared" si="7"/>
        <v>69</v>
      </c>
      <c r="O19" s="4">
        <f t="shared" ref="O19:O30" si="20">O18-(30/28)</f>
        <v>12.85714286</v>
      </c>
      <c r="P19" s="4">
        <f t="shared" si="13"/>
        <v>64.28571429</v>
      </c>
      <c r="Q19" s="4">
        <f t="shared" si="9"/>
        <v>62.06896552</v>
      </c>
      <c r="T19" s="1">
        <v>69.0</v>
      </c>
      <c r="U19" s="4">
        <f t="shared" si="10"/>
        <v>-10.04497751</v>
      </c>
      <c r="V19" s="4">
        <f t="shared" si="11"/>
        <v>0</v>
      </c>
    </row>
    <row r="20">
      <c r="A20" s="2">
        <v>44598.0</v>
      </c>
      <c r="C20" s="1">
        <v>0.0</v>
      </c>
      <c r="D20" s="1">
        <f t="shared" si="14"/>
        <v>12</v>
      </c>
      <c r="E20" s="1">
        <v>2.0</v>
      </c>
      <c r="F20" s="1">
        <f t="shared" si="15"/>
        <v>11</v>
      </c>
      <c r="G20" s="1">
        <v>0.0</v>
      </c>
      <c r="H20" s="4">
        <f t="shared" si="16"/>
        <v>14</v>
      </c>
      <c r="I20" s="1">
        <v>0.0</v>
      </c>
      <c r="J20" s="1">
        <f t="shared" si="17"/>
        <v>14</v>
      </c>
      <c r="K20" s="1">
        <v>0.0</v>
      </c>
      <c r="L20" s="4">
        <f t="shared" si="18"/>
        <v>14</v>
      </c>
      <c r="M20" s="4">
        <f t="shared" si="19"/>
        <v>66</v>
      </c>
      <c r="N20" s="4">
        <f t="shared" si="7"/>
        <v>67</v>
      </c>
      <c r="O20" s="4">
        <f t="shared" si="20"/>
        <v>11.78571429</v>
      </c>
      <c r="P20" s="4">
        <f t="shared" si="13"/>
        <v>58.92857143</v>
      </c>
      <c r="Q20" s="4">
        <f t="shared" si="9"/>
        <v>56.89655172</v>
      </c>
      <c r="T20" s="1">
        <v>67.0</v>
      </c>
      <c r="U20" s="4">
        <f t="shared" si="10"/>
        <v>-15.07977355</v>
      </c>
      <c r="V20" s="4">
        <f t="shared" si="11"/>
        <v>0</v>
      </c>
    </row>
    <row r="21">
      <c r="A21" s="2">
        <v>44599.0</v>
      </c>
      <c r="C21" s="1">
        <v>0.0</v>
      </c>
      <c r="D21" s="1">
        <f t="shared" si="14"/>
        <v>12</v>
      </c>
      <c r="E21" s="1">
        <v>2.0</v>
      </c>
      <c r="F21" s="1">
        <f t="shared" si="15"/>
        <v>9</v>
      </c>
      <c r="G21" s="1">
        <v>0.0</v>
      </c>
      <c r="H21" s="4">
        <f t="shared" si="16"/>
        <v>14</v>
      </c>
      <c r="I21" s="1">
        <v>3.0</v>
      </c>
      <c r="J21" s="1">
        <f t="shared" si="17"/>
        <v>11</v>
      </c>
      <c r="K21" s="1">
        <v>1.0</v>
      </c>
      <c r="L21" s="4">
        <f t="shared" si="18"/>
        <v>13</v>
      </c>
      <c r="M21" s="4">
        <f t="shared" si="19"/>
        <v>60</v>
      </c>
      <c r="N21" s="4">
        <f t="shared" si="7"/>
        <v>61</v>
      </c>
      <c r="O21" s="4">
        <f t="shared" si="20"/>
        <v>10.71428571</v>
      </c>
      <c r="P21" s="4">
        <f t="shared" si="13"/>
        <v>53.57142857</v>
      </c>
      <c r="Q21" s="4">
        <f t="shared" si="9"/>
        <v>51.72413793</v>
      </c>
      <c r="T21" s="1">
        <v>61.0</v>
      </c>
      <c r="U21" s="4">
        <f t="shared" si="10"/>
        <v>-15.20633126</v>
      </c>
      <c r="V21" s="4">
        <f t="shared" si="11"/>
        <v>0</v>
      </c>
    </row>
    <row r="22">
      <c r="A22" s="2">
        <v>44600.0</v>
      </c>
      <c r="C22" s="1">
        <v>1.0</v>
      </c>
      <c r="D22" s="1">
        <f t="shared" si="14"/>
        <v>11</v>
      </c>
      <c r="E22" s="1">
        <v>0.0</v>
      </c>
      <c r="F22" s="1">
        <f t="shared" si="15"/>
        <v>9</v>
      </c>
      <c r="G22" s="1">
        <v>1.0</v>
      </c>
      <c r="H22" s="4">
        <f t="shared" si="16"/>
        <v>13</v>
      </c>
      <c r="I22" s="1">
        <v>2.0</v>
      </c>
      <c r="J22" s="1">
        <f t="shared" si="17"/>
        <v>9</v>
      </c>
      <c r="K22" s="1">
        <v>2.0</v>
      </c>
      <c r="L22" s="4">
        <f t="shared" si="18"/>
        <v>11</v>
      </c>
      <c r="M22" s="4">
        <f t="shared" si="19"/>
        <v>54</v>
      </c>
      <c r="N22" s="4">
        <f t="shared" si="7"/>
        <v>55</v>
      </c>
      <c r="O22" s="4">
        <f t="shared" si="20"/>
        <v>9.642857143</v>
      </c>
      <c r="P22" s="4">
        <f t="shared" si="13"/>
        <v>48.21428571</v>
      </c>
      <c r="Q22" s="4">
        <f t="shared" si="9"/>
        <v>46.55172414</v>
      </c>
      <c r="T22" s="1">
        <v>55.0</v>
      </c>
      <c r="U22" s="4">
        <f t="shared" si="10"/>
        <v>-15.36050157</v>
      </c>
      <c r="V22" s="4">
        <f t="shared" si="11"/>
        <v>0</v>
      </c>
    </row>
    <row r="23">
      <c r="A23" s="2">
        <v>44601.0</v>
      </c>
      <c r="C23" s="1">
        <v>2.0</v>
      </c>
      <c r="D23" s="1">
        <f t="shared" si="14"/>
        <v>9</v>
      </c>
      <c r="E23" s="1">
        <v>0.0</v>
      </c>
      <c r="F23" s="1">
        <f t="shared" si="15"/>
        <v>9</v>
      </c>
      <c r="G23" s="1">
        <v>1.0</v>
      </c>
      <c r="H23" s="4">
        <f t="shared" si="16"/>
        <v>12</v>
      </c>
      <c r="I23" s="1">
        <v>2.0</v>
      </c>
      <c r="J23" s="1">
        <f t="shared" si="17"/>
        <v>7</v>
      </c>
      <c r="K23" s="1">
        <v>2.0</v>
      </c>
      <c r="L23" s="4">
        <f t="shared" si="18"/>
        <v>9</v>
      </c>
      <c r="M23" s="4">
        <f t="shared" si="19"/>
        <v>47</v>
      </c>
      <c r="N23" s="4">
        <f t="shared" si="7"/>
        <v>48</v>
      </c>
      <c r="O23" s="4">
        <f t="shared" si="20"/>
        <v>8.571428571</v>
      </c>
      <c r="P23" s="4">
        <f t="shared" si="13"/>
        <v>42.85714286</v>
      </c>
      <c r="Q23" s="4">
        <f t="shared" si="9"/>
        <v>41.37931034</v>
      </c>
      <c r="T23" s="1">
        <v>48.0</v>
      </c>
      <c r="U23" s="4">
        <f t="shared" si="10"/>
        <v>-13.79310345</v>
      </c>
      <c r="V23" s="4">
        <f t="shared" si="11"/>
        <v>0</v>
      </c>
    </row>
    <row r="24">
      <c r="A24" s="2">
        <v>44602.0</v>
      </c>
      <c r="C24" s="1">
        <v>1.0</v>
      </c>
      <c r="D24" s="1">
        <f t="shared" si="14"/>
        <v>8</v>
      </c>
      <c r="E24" s="1">
        <v>0.0</v>
      </c>
      <c r="F24" s="1">
        <f t="shared" si="15"/>
        <v>9</v>
      </c>
      <c r="G24" s="1">
        <v>2.0</v>
      </c>
      <c r="H24" s="4">
        <f t="shared" si="16"/>
        <v>10</v>
      </c>
      <c r="I24" s="1">
        <v>2.0</v>
      </c>
      <c r="J24" s="1">
        <f t="shared" si="17"/>
        <v>5</v>
      </c>
      <c r="K24" s="1">
        <v>2.0</v>
      </c>
      <c r="L24" s="4">
        <f t="shared" si="18"/>
        <v>7</v>
      </c>
      <c r="M24" s="4">
        <f t="shared" si="19"/>
        <v>40</v>
      </c>
      <c r="N24" s="4">
        <f t="shared" si="7"/>
        <v>41</v>
      </c>
      <c r="O24" s="4">
        <f t="shared" si="20"/>
        <v>7.5</v>
      </c>
      <c r="P24" s="4">
        <f t="shared" si="13"/>
        <v>37.5</v>
      </c>
      <c r="Q24" s="4">
        <f t="shared" si="9"/>
        <v>36.20689655</v>
      </c>
      <c r="T24" s="1">
        <v>41.0</v>
      </c>
      <c r="U24" s="4">
        <f t="shared" si="10"/>
        <v>-11.69049622</v>
      </c>
      <c r="V24" s="4">
        <f t="shared" si="11"/>
        <v>0</v>
      </c>
    </row>
    <row r="25">
      <c r="A25" s="2">
        <v>44603.0</v>
      </c>
      <c r="C25" s="1">
        <v>2.0</v>
      </c>
      <c r="D25" s="1">
        <f t="shared" si="14"/>
        <v>6</v>
      </c>
      <c r="E25" s="1">
        <v>2.0</v>
      </c>
      <c r="F25" s="1">
        <f t="shared" si="15"/>
        <v>7</v>
      </c>
      <c r="G25" s="1">
        <v>3.0</v>
      </c>
      <c r="H25" s="4">
        <f t="shared" si="16"/>
        <v>7</v>
      </c>
      <c r="I25" s="1">
        <v>0.0</v>
      </c>
      <c r="J25" s="1">
        <f t="shared" si="17"/>
        <v>5</v>
      </c>
      <c r="K25" s="1">
        <v>2.0</v>
      </c>
      <c r="L25" s="4">
        <f t="shared" si="18"/>
        <v>5</v>
      </c>
      <c r="M25" s="4">
        <f t="shared" si="19"/>
        <v>31</v>
      </c>
      <c r="N25" s="4">
        <f t="shared" si="7"/>
        <v>32</v>
      </c>
      <c r="O25" s="4">
        <f t="shared" si="20"/>
        <v>6.428571429</v>
      </c>
      <c r="P25" s="4">
        <f t="shared" si="13"/>
        <v>32.14285714</v>
      </c>
      <c r="Q25" s="4">
        <f t="shared" si="9"/>
        <v>31.03448276</v>
      </c>
      <c r="T25" s="1">
        <v>32.0</v>
      </c>
      <c r="U25" s="4">
        <f t="shared" si="10"/>
        <v>-3.017241379</v>
      </c>
      <c r="V25" s="4">
        <f t="shared" si="11"/>
        <v>0</v>
      </c>
    </row>
    <row r="26">
      <c r="A26" s="2">
        <v>44604.0</v>
      </c>
      <c r="C26" s="1">
        <v>1.0</v>
      </c>
      <c r="D26" s="1">
        <f t="shared" si="14"/>
        <v>5</v>
      </c>
      <c r="E26" s="1">
        <v>2.0</v>
      </c>
      <c r="F26" s="1">
        <f t="shared" si="15"/>
        <v>5</v>
      </c>
      <c r="G26" s="1">
        <v>0.0</v>
      </c>
      <c r="H26" s="4">
        <f t="shared" si="16"/>
        <v>7</v>
      </c>
      <c r="I26" s="1">
        <v>0.0</v>
      </c>
      <c r="J26" s="1">
        <f t="shared" si="17"/>
        <v>5</v>
      </c>
      <c r="K26" s="1">
        <v>0.0</v>
      </c>
      <c r="L26" s="4">
        <f t="shared" si="18"/>
        <v>5</v>
      </c>
      <c r="M26" s="4">
        <f t="shared" si="19"/>
        <v>28</v>
      </c>
      <c r="N26" s="4">
        <f t="shared" si="7"/>
        <v>29</v>
      </c>
      <c r="O26" s="4">
        <f t="shared" si="20"/>
        <v>5.357142857</v>
      </c>
      <c r="P26" s="4">
        <f t="shared" si="13"/>
        <v>26.78571429</v>
      </c>
      <c r="Q26" s="4">
        <f t="shared" si="9"/>
        <v>25.86206897</v>
      </c>
      <c r="T26" s="1">
        <v>29.0</v>
      </c>
      <c r="U26" s="4">
        <f t="shared" si="10"/>
        <v>-10.82045184</v>
      </c>
      <c r="V26" s="4">
        <f t="shared" si="11"/>
        <v>0</v>
      </c>
    </row>
    <row r="27">
      <c r="A27" s="2">
        <v>44605.0</v>
      </c>
      <c r="C27" s="1">
        <v>1.0</v>
      </c>
      <c r="D27" s="1">
        <f t="shared" si="14"/>
        <v>4</v>
      </c>
      <c r="E27" s="1">
        <v>1.0</v>
      </c>
      <c r="F27" s="1">
        <f t="shared" si="15"/>
        <v>4</v>
      </c>
      <c r="G27" s="1">
        <v>1.0</v>
      </c>
      <c r="H27" s="4">
        <f t="shared" si="16"/>
        <v>6</v>
      </c>
      <c r="I27" s="1">
        <v>0.0</v>
      </c>
      <c r="J27" s="1">
        <f t="shared" si="17"/>
        <v>5</v>
      </c>
      <c r="K27" s="1">
        <v>0.0</v>
      </c>
      <c r="L27" s="4">
        <f t="shared" si="18"/>
        <v>5</v>
      </c>
      <c r="M27" s="4">
        <f t="shared" si="19"/>
        <v>25</v>
      </c>
      <c r="N27" s="4">
        <f t="shared" si="7"/>
        <v>26</v>
      </c>
      <c r="O27" s="4">
        <f t="shared" si="20"/>
        <v>4.285714286</v>
      </c>
      <c r="P27" s="4">
        <f t="shared" si="13"/>
        <v>21.42857143</v>
      </c>
      <c r="Q27" s="4">
        <f t="shared" si="9"/>
        <v>20.68965517</v>
      </c>
      <c r="T27" s="1">
        <v>26.0</v>
      </c>
      <c r="U27" s="4">
        <f t="shared" si="10"/>
        <v>-20.42440318</v>
      </c>
      <c r="V27" s="4">
        <f t="shared" si="11"/>
        <v>0</v>
      </c>
    </row>
    <row r="28">
      <c r="A28" s="2">
        <v>44606.0</v>
      </c>
      <c r="C28" s="1">
        <v>1.0</v>
      </c>
      <c r="D28" s="1">
        <f t="shared" si="14"/>
        <v>3</v>
      </c>
      <c r="E28" s="1">
        <v>2.0</v>
      </c>
      <c r="F28" s="1">
        <f t="shared" si="15"/>
        <v>2</v>
      </c>
      <c r="G28" s="1">
        <v>2.0</v>
      </c>
      <c r="H28" s="4">
        <f t="shared" si="16"/>
        <v>4</v>
      </c>
      <c r="I28" s="1">
        <v>2.0</v>
      </c>
      <c r="J28" s="1">
        <f t="shared" si="17"/>
        <v>3</v>
      </c>
      <c r="K28" s="1">
        <v>2.0</v>
      </c>
      <c r="L28" s="4">
        <f t="shared" si="18"/>
        <v>3</v>
      </c>
      <c r="M28" s="4">
        <f t="shared" si="19"/>
        <v>16</v>
      </c>
      <c r="N28" s="4">
        <f t="shared" si="7"/>
        <v>17</v>
      </c>
      <c r="O28" s="4">
        <f t="shared" si="20"/>
        <v>3.214285714</v>
      </c>
      <c r="P28" s="4">
        <f t="shared" si="13"/>
        <v>16.07142857</v>
      </c>
      <c r="Q28" s="4">
        <f t="shared" si="9"/>
        <v>15.51724138</v>
      </c>
      <c r="T28" s="1">
        <v>17.0</v>
      </c>
      <c r="U28" s="4">
        <f t="shared" si="10"/>
        <v>-8.722109533</v>
      </c>
      <c r="V28" s="4">
        <f t="shared" si="11"/>
        <v>0</v>
      </c>
    </row>
    <row r="29">
      <c r="A29" s="2">
        <v>44607.0</v>
      </c>
      <c r="C29" s="1">
        <v>1.0</v>
      </c>
      <c r="D29" s="1">
        <f t="shared" si="14"/>
        <v>2</v>
      </c>
      <c r="E29" s="1">
        <v>2.0</v>
      </c>
      <c r="F29" s="1">
        <f t="shared" si="15"/>
        <v>0</v>
      </c>
      <c r="G29" s="1">
        <v>2.0</v>
      </c>
      <c r="H29" s="4">
        <f t="shared" si="16"/>
        <v>2</v>
      </c>
      <c r="I29" s="1">
        <v>2.0</v>
      </c>
      <c r="J29" s="1">
        <f t="shared" si="17"/>
        <v>1</v>
      </c>
      <c r="K29" s="1">
        <v>2.0</v>
      </c>
      <c r="L29" s="4">
        <f t="shared" si="18"/>
        <v>1</v>
      </c>
      <c r="M29" s="4">
        <f t="shared" si="19"/>
        <v>7</v>
      </c>
      <c r="N29" s="4">
        <f t="shared" si="7"/>
        <v>8</v>
      </c>
      <c r="O29" s="4">
        <f t="shared" si="20"/>
        <v>2.142857143</v>
      </c>
      <c r="P29" s="4">
        <f t="shared" si="13"/>
        <v>10.71428571</v>
      </c>
      <c r="Q29" s="4">
        <f t="shared" si="9"/>
        <v>10.34482759</v>
      </c>
      <c r="T29" s="1">
        <v>8.0</v>
      </c>
      <c r="U29" s="4">
        <f t="shared" si="10"/>
        <v>29.31034483</v>
      </c>
      <c r="V29" s="4">
        <f t="shared" si="11"/>
        <v>0</v>
      </c>
    </row>
    <row r="30">
      <c r="A30" s="2">
        <v>44608.0</v>
      </c>
      <c r="B30" s="1"/>
      <c r="C30" s="1">
        <v>2.0</v>
      </c>
      <c r="D30" s="1">
        <f t="shared" si="14"/>
        <v>0</v>
      </c>
      <c r="E30" s="1">
        <v>0.0</v>
      </c>
      <c r="F30" s="1">
        <f t="shared" si="15"/>
        <v>0</v>
      </c>
      <c r="G30" s="1">
        <v>1.0</v>
      </c>
      <c r="H30" s="4">
        <f t="shared" si="16"/>
        <v>1</v>
      </c>
      <c r="I30" s="1">
        <v>1.0</v>
      </c>
      <c r="J30" s="1">
        <f t="shared" si="17"/>
        <v>0</v>
      </c>
      <c r="K30" s="1">
        <v>1.0</v>
      </c>
      <c r="L30" s="4">
        <f t="shared" si="18"/>
        <v>0</v>
      </c>
      <c r="M30" s="4">
        <f t="shared" si="19"/>
        <v>2</v>
      </c>
      <c r="N30" s="4">
        <f t="shared" si="7"/>
        <v>3</v>
      </c>
      <c r="O30" s="4">
        <f t="shared" si="20"/>
        <v>1.071428571</v>
      </c>
      <c r="P30" s="4">
        <f t="shared" si="13"/>
        <v>5.357142857</v>
      </c>
      <c r="Q30" s="4">
        <f t="shared" si="9"/>
        <v>5.172413793</v>
      </c>
      <c r="T30" s="1">
        <v>3.0</v>
      </c>
      <c r="U30" s="4">
        <f t="shared" si="10"/>
        <v>72.4137931</v>
      </c>
      <c r="V30" s="4">
        <f t="shared" si="11"/>
        <v>0</v>
      </c>
    </row>
    <row r="31">
      <c r="A31" s="2">
        <v>44609.0</v>
      </c>
      <c r="B31" s="1">
        <v>9.0</v>
      </c>
      <c r="C31" s="1">
        <v>13.0</v>
      </c>
      <c r="D31" s="1">
        <v>13.0</v>
      </c>
      <c r="E31" s="1">
        <v>1.0</v>
      </c>
      <c r="F31" s="1">
        <v>13.0</v>
      </c>
      <c r="G31" s="1">
        <v>2.0</v>
      </c>
      <c r="H31" s="1">
        <v>13.0</v>
      </c>
      <c r="I31" s="1">
        <v>2.0</v>
      </c>
      <c r="J31" s="1">
        <v>13.0</v>
      </c>
      <c r="K31" s="1">
        <v>2.0</v>
      </c>
      <c r="L31" s="1">
        <v>13.0</v>
      </c>
      <c r="M31" s="1">
        <f>13+13+13+13+13</f>
        <v>65</v>
      </c>
      <c r="N31" s="4">
        <f>65+67+54</f>
        <v>186</v>
      </c>
      <c r="O31" s="1">
        <v>65.0</v>
      </c>
      <c r="P31" s="1">
        <v>186.0</v>
      </c>
      <c r="Q31" s="1">
        <v>192.0</v>
      </c>
      <c r="T31" s="1">
        <v>0.0</v>
      </c>
      <c r="V31" s="4">
        <f t="shared" si="11"/>
        <v>0</v>
      </c>
    </row>
    <row r="32">
      <c r="A32" s="2">
        <v>44610.0</v>
      </c>
      <c r="C32" s="1">
        <v>1.0</v>
      </c>
      <c r="D32" s="1">
        <v>12.0</v>
      </c>
      <c r="E32" s="1">
        <v>2.0</v>
      </c>
      <c r="F32" s="1">
        <v>12.0</v>
      </c>
      <c r="G32" s="1">
        <v>2.0</v>
      </c>
      <c r="H32" s="1">
        <v>11.0</v>
      </c>
      <c r="I32" s="1">
        <v>2.0</v>
      </c>
      <c r="J32" s="1">
        <v>11.0</v>
      </c>
      <c r="K32" s="1">
        <v>2.0</v>
      </c>
      <c r="L32" s="1">
        <v>11.0</v>
      </c>
      <c r="M32" s="1">
        <f t="shared" ref="M32:M39" si="21">M31-(C32+E32+G32+I32+K32)</f>
        <v>56</v>
      </c>
      <c r="N32" s="4">
        <f t="shared" ref="N32:N44" si="22">N31-(M31-M32)</f>
        <v>177</v>
      </c>
      <c r="O32" s="4">
        <f t="shared" ref="O32:O44" si="23">O31-65/13</f>
        <v>60</v>
      </c>
      <c r="P32" s="4">
        <f t="shared" ref="P32:P67" si="24">P31-186/36</f>
        <v>180.8333333</v>
      </c>
      <c r="Q32" s="4">
        <f t="shared" ref="Q32:Q67" si="25">Q31-192/36</f>
        <v>186.6666667</v>
      </c>
      <c r="R32" s="4">
        <f t="shared" ref="R32:R67" si="26">((N32-Q32)/Q32)*100</f>
        <v>-5.178571429</v>
      </c>
    </row>
    <row r="33">
      <c r="A33" s="2">
        <v>44611.0</v>
      </c>
      <c r="C33" s="1">
        <v>0.0</v>
      </c>
      <c r="D33" s="1">
        <v>12.0</v>
      </c>
      <c r="E33" s="1">
        <v>1.0</v>
      </c>
      <c r="F33" s="1">
        <v>11.0</v>
      </c>
      <c r="G33" s="1">
        <v>0.0</v>
      </c>
      <c r="H33" s="1">
        <v>11.0</v>
      </c>
      <c r="I33" s="1">
        <v>1.0</v>
      </c>
      <c r="J33" s="1">
        <v>10.0</v>
      </c>
      <c r="K33" s="1">
        <v>1.0</v>
      </c>
      <c r="L33" s="1">
        <v>10.0</v>
      </c>
      <c r="M33" s="1">
        <f t="shared" si="21"/>
        <v>53</v>
      </c>
      <c r="N33" s="4">
        <f t="shared" si="22"/>
        <v>174</v>
      </c>
      <c r="O33" s="4">
        <f t="shared" si="23"/>
        <v>55</v>
      </c>
      <c r="P33" s="4">
        <f t="shared" si="24"/>
        <v>175.6666667</v>
      </c>
      <c r="Q33" s="4">
        <f t="shared" si="25"/>
        <v>181.3333333</v>
      </c>
      <c r="R33" s="4">
        <f t="shared" si="26"/>
        <v>-4.044117647</v>
      </c>
    </row>
    <row r="34">
      <c r="A34" s="2">
        <v>44612.0</v>
      </c>
      <c r="C34" s="1">
        <v>0.0</v>
      </c>
      <c r="D34" s="1">
        <v>12.0</v>
      </c>
      <c r="E34" s="1">
        <v>0.0</v>
      </c>
      <c r="F34" s="1">
        <v>11.0</v>
      </c>
      <c r="G34" s="1">
        <v>0.0</v>
      </c>
      <c r="H34" s="1">
        <v>11.0</v>
      </c>
      <c r="I34" s="1">
        <v>0.0</v>
      </c>
      <c r="J34" s="1">
        <v>10.0</v>
      </c>
      <c r="K34" s="1">
        <v>0.0</v>
      </c>
      <c r="L34" s="1">
        <v>10.0</v>
      </c>
      <c r="M34" s="1">
        <f t="shared" si="21"/>
        <v>53</v>
      </c>
      <c r="N34" s="4">
        <f t="shared" si="22"/>
        <v>174</v>
      </c>
      <c r="O34" s="4">
        <f t="shared" si="23"/>
        <v>50</v>
      </c>
      <c r="P34" s="4">
        <f t="shared" si="24"/>
        <v>170.5</v>
      </c>
      <c r="Q34" s="4">
        <f t="shared" si="25"/>
        <v>176</v>
      </c>
      <c r="R34" s="4">
        <f t="shared" si="26"/>
        <v>-1.136363636</v>
      </c>
    </row>
    <row r="35">
      <c r="A35" s="2">
        <v>44613.0</v>
      </c>
      <c r="C35" s="1">
        <v>1.0</v>
      </c>
      <c r="D35" s="1">
        <v>11.0</v>
      </c>
      <c r="E35" s="1">
        <v>0.0</v>
      </c>
      <c r="F35" s="1">
        <v>11.0</v>
      </c>
      <c r="G35" s="1">
        <v>1.0</v>
      </c>
      <c r="H35" s="1">
        <v>10.0</v>
      </c>
      <c r="I35" s="1">
        <v>1.0</v>
      </c>
      <c r="J35" s="1">
        <v>9.0</v>
      </c>
      <c r="K35" s="1">
        <v>1.0</v>
      </c>
      <c r="L35" s="1">
        <v>9.0</v>
      </c>
      <c r="M35" s="1">
        <f t="shared" si="21"/>
        <v>49</v>
      </c>
      <c r="N35" s="4">
        <f t="shared" si="22"/>
        <v>170</v>
      </c>
      <c r="O35" s="4">
        <f t="shared" si="23"/>
        <v>45</v>
      </c>
      <c r="P35" s="4">
        <f t="shared" si="24"/>
        <v>165.3333333</v>
      </c>
      <c r="Q35" s="4">
        <f t="shared" si="25"/>
        <v>170.6666667</v>
      </c>
      <c r="R35" s="4">
        <f t="shared" si="26"/>
        <v>-0.390625</v>
      </c>
    </row>
    <row r="36">
      <c r="A36" s="2">
        <v>44614.0</v>
      </c>
      <c r="C36" s="1">
        <v>2.0</v>
      </c>
      <c r="D36" s="1">
        <v>9.0</v>
      </c>
      <c r="E36" s="1">
        <v>2.0</v>
      </c>
      <c r="F36" s="1">
        <v>9.0</v>
      </c>
      <c r="G36" s="1">
        <v>2.0</v>
      </c>
      <c r="H36" s="1">
        <v>8.0</v>
      </c>
      <c r="I36" s="1">
        <v>2.0</v>
      </c>
      <c r="J36" s="1">
        <v>7.0</v>
      </c>
      <c r="K36" s="1">
        <v>2.0</v>
      </c>
      <c r="L36" s="1">
        <v>7.0</v>
      </c>
      <c r="M36" s="1">
        <f t="shared" si="21"/>
        <v>39</v>
      </c>
      <c r="N36" s="4">
        <f t="shared" si="22"/>
        <v>160</v>
      </c>
      <c r="O36" s="4">
        <f t="shared" si="23"/>
        <v>40</v>
      </c>
      <c r="P36" s="4">
        <f t="shared" si="24"/>
        <v>160.1666667</v>
      </c>
      <c r="Q36" s="4">
        <f t="shared" si="25"/>
        <v>165.3333333</v>
      </c>
      <c r="R36" s="4">
        <f t="shared" si="26"/>
        <v>-3.225806452</v>
      </c>
    </row>
    <row r="37">
      <c r="A37" s="2">
        <v>44615.0</v>
      </c>
      <c r="C37" s="1">
        <v>2.0</v>
      </c>
      <c r="D37" s="1">
        <v>7.0</v>
      </c>
      <c r="E37" s="1">
        <v>2.0</v>
      </c>
      <c r="F37" s="1">
        <v>7.0</v>
      </c>
      <c r="G37" s="1">
        <v>1.0</v>
      </c>
      <c r="H37" s="1">
        <v>7.0</v>
      </c>
      <c r="I37" s="1">
        <v>2.0</v>
      </c>
      <c r="J37" s="1">
        <v>6.0</v>
      </c>
      <c r="K37" s="1">
        <v>2.0</v>
      </c>
      <c r="L37" s="1">
        <v>5.0</v>
      </c>
      <c r="M37" s="1">
        <f t="shared" si="21"/>
        <v>30</v>
      </c>
      <c r="N37" s="4">
        <f t="shared" si="22"/>
        <v>151</v>
      </c>
      <c r="O37" s="4">
        <f t="shared" si="23"/>
        <v>35</v>
      </c>
      <c r="P37" s="4">
        <f t="shared" si="24"/>
        <v>155</v>
      </c>
      <c r="Q37" s="4">
        <f t="shared" si="25"/>
        <v>160</v>
      </c>
      <c r="R37" s="4">
        <f t="shared" si="26"/>
        <v>-5.625</v>
      </c>
    </row>
    <row r="38">
      <c r="A38" s="2">
        <v>44616.0</v>
      </c>
      <c r="C38" s="1">
        <v>2.0</v>
      </c>
      <c r="D38" s="1">
        <v>5.0</v>
      </c>
      <c r="E38" s="1">
        <v>2.0</v>
      </c>
      <c r="F38" s="1">
        <v>5.0</v>
      </c>
      <c r="G38" s="1">
        <v>2.0</v>
      </c>
      <c r="H38" s="1">
        <v>5.0</v>
      </c>
      <c r="I38" s="1">
        <v>2.0</v>
      </c>
      <c r="J38" s="1">
        <v>4.0</v>
      </c>
      <c r="K38" s="1">
        <v>2.0</v>
      </c>
      <c r="L38" s="1">
        <v>3.0</v>
      </c>
      <c r="M38" s="1">
        <f t="shared" si="21"/>
        <v>20</v>
      </c>
      <c r="N38" s="4">
        <f t="shared" si="22"/>
        <v>141</v>
      </c>
      <c r="O38" s="4">
        <f t="shared" si="23"/>
        <v>30</v>
      </c>
      <c r="P38" s="4">
        <f t="shared" si="24"/>
        <v>149.8333333</v>
      </c>
      <c r="Q38" s="4">
        <f t="shared" si="25"/>
        <v>154.6666667</v>
      </c>
      <c r="R38" s="4">
        <f t="shared" si="26"/>
        <v>-8.836206897</v>
      </c>
    </row>
    <row r="39">
      <c r="A39" s="2">
        <v>44617.0</v>
      </c>
      <c r="C39" s="1">
        <v>1.0</v>
      </c>
      <c r="D39" s="1">
        <v>4.0</v>
      </c>
      <c r="E39" s="1">
        <v>1.0</v>
      </c>
      <c r="F39" s="1">
        <v>4.0</v>
      </c>
      <c r="G39" s="1">
        <v>1.0</v>
      </c>
      <c r="H39" s="1">
        <v>4.0</v>
      </c>
      <c r="I39" s="1">
        <v>1.0</v>
      </c>
      <c r="J39" s="1">
        <v>3.0</v>
      </c>
      <c r="K39" s="1">
        <v>0.0</v>
      </c>
      <c r="L39" s="1">
        <v>3.0</v>
      </c>
      <c r="M39" s="1">
        <f t="shared" si="21"/>
        <v>16</v>
      </c>
      <c r="N39" s="4">
        <f t="shared" si="22"/>
        <v>137</v>
      </c>
      <c r="O39" s="4">
        <f t="shared" si="23"/>
        <v>25</v>
      </c>
      <c r="P39" s="4">
        <f t="shared" si="24"/>
        <v>144.6666667</v>
      </c>
      <c r="Q39" s="4">
        <f t="shared" si="25"/>
        <v>149.3333333</v>
      </c>
      <c r="R39" s="4">
        <f t="shared" si="26"/>
        <v>-8.258928571</v>
      </c>
    </row>
    <row r="40">
      <c r="A40" s="2">
        <v>44618.0</v>
      </c>
      <c r="C40" s="1">
        <v>0.0</v>
      </c>
      <c r="D40" s="1">
        <v>4.0</v>
      </c>
      <c r="E40" s="1">
        <v>0.0</v>
      </c>
      <c r="F40" s="1">
        <v>4.0</v>
      </c>
      <c r="G40" s="1">
        <v>0.0</v>
      </c>
      <c r="H40" s="1">
        <v>4.0</v>
      </c>
      <c r="I40" s="1">
        <v>0.0</v>
      </c>
      <c r="J40" s="1">
        <v>3.0</v>
      </c>
      <c r="K40" s="1">
        <v>0.0</v>
      </c>
      <c r="L40" s="1">
        <v>3.0</v>
      </c>
      <c r="M40" s="1">
        <f t="shared" ref="M40:M44" si="27">M39-(C40+E40+G340+I40+K40)</f>
        <v>16</v>
      </c>
      <c r="N40" s="4">
        <f t="shared" si="22"/>
        <v>137</v>
      </c>
      <c r="O40" s="4">
        <f t="shared" si="23"/>
        <v>20</v>
      </c>
      <c r="P40" s="4">
        <f t="shared" si="24"/>
        <v>139.5</v>
      </c>
      <c r="Q40" s="4">
        <f t="shared" si="25"/>
        <v>144</v>
      </c>
      <c r="R40" s="4">
        <f t="shared" si="26"/>
        <v>-4.861111111</v>
      </c>
    </row>
    <row r="41">
      <c r="A41" s="2">
        <v>44619.0</v>
      </c>
      <c r="C41" s="1">
        <v>0.0</v>
      </c>
      <c r="D41" s="1">
        <v>4.0</v>
      </c>
      <c r="E41" s="1">
        <v>0.0</v>
      </c>
      <c r="F41" s="1">
        <v>4.0</v>
      </c>
      <c r="G41" s="1">
        <v>0.0</v>
      </c>
      <c r="H41" s="1">
        <v>4.0</v>
      </c>
      <c r="I41" s="1">
        <v>0.0</v>
      </c>
      <c r="J41" s="1">
        <v>3.0</v>
      </c>
      <c r="K41" s="1">
        <v>0.0</v>
      </c>
      <c r="L41" s="1">
        <v>3.0</v>
      </c>
      <c r="M41" s="1">
        <f t="shared" si="27"/>
        <v>16</v>
      </c>
      <c r="N41" s="4">
        <f t="shared" si="22"/>
        <v>137</v>
      </c>
      <c r="O41" s="4">
        <f t="shared" si="23"/>
        <v>15</v>
      </c>
      <c r="P41" s="4">
        <f t="shared" si="24"/>
        <v>134.3333333</v>
      </c>
      <c r="Q41" s="4">
        <f t="shared" si="25"/>
        <v>138.6666667</v>
      </c>
      <c r="R41" s="4">
        <f t="shared" si="26"/>
        <v>-1.201923077</v>
      </c>
    </row>
    <row r="42">
      <c r="A42" s="2">
        <v>44620.0</v>
      </c>
      <c r="C42" s="1">
        <v>1.0</v>
      </c>
      <c r="D42" s="1">
        <v>3.0</v>
      </c>
      <c r="E42" s="1">
        <v>1.0</v>
      </c>
      <c r="F42" s="1">
        <v>3.0</v>
      </c>
      <c r="G42" s="1">
        <v>0.0</v>
      </c>
      <c r="H42" s="1">
        <v>3.0</v>
      </c>
      <c r="I42" s="1">
        <v>1.0</v>
      </c>
      <c r="J42" s="1">
        <v>2.0</v>
      </c>
      <c r="K42" s="1">
        <v>1.0</v>
      </c>
      <c r="L42" s="1">
        <v>2.0</v>
      </c>
      <c r="M42" s="1">
        <f t="shared" si="27"/>
        <v>12</v>
      </c>
      <c r="N42" s="4">
        <f t="shared" si="22"/>
        <v>133</v>
      </c>
      <c r="O42" s="4">
        <f t="shared" si="23"/>
        <v>10</v>
      </c>
      <c r="P42" s="4">
        <f t="shared" si="24"/>
        <v>129.1666667</v>
      </c>
      <c r="Q42" s="4">
        <f t="shared" si="25"/>
        <v>133.3333333</v>
      </c>
      <c r="R42" s="4">
        <f t="shared" si="26"/>
        <v>-0.25</v>
      </c>
    </row>
    <row r="43">
      <c r="A43" s="2">
        <v>44621.0</v>
      </c>
      <c r="C43" s="1">
        <v>2.0</v>
      </c>
      <c r="D43" s="1">
        <v>1.0</v>
      </c>
      <c r="E43" s="1">
        <v>1.0</v>
      </c>
      <c r="F43" s="1">
        <v>2.0</v>
      </c>
      <c r="G43" s="1">
        <v>2.0</v>
      </c>
      <c r="H43" s="1">
        <v>1.0</v>
      </c>
      <c r="I43" s="1">
        <v>1.0</v>
      </c>
      <c r="J43" s="1">
        <v>1.0</v>
      </c>
      <c r="K43" s="1">
        <v>1.0</v>
      </c>
      <c r="L43" s="1">
        <v>1.0</v>
      </c>
      <c r="M43" s="1">
        <f t="shared" si="27"/>
        <v>7</v>
      </c>
      <c r="N43" s="4">
        <f t="shared" si="22"/>
        <v>128</v>
      </c>
      <c r="O43" s="4">
        <f t="shared" si="23"/>
        <v>5</v>
      </c>
      <c r="P43" s="4">
        <f t="shared" si="24"/>
        <v>124</v>
      </c>
      <c r="Q43" s="4">
        <f t="shared" si="25"/>
        <v>128</v>
      </c>
      <c r="R43" s="4">
        <f t="shared" si="26"/>
        <v>0</v>
      </c>
    </row>
    <row r="44">
      <c r="A44" s="2">
        <v>44622.0</v>
      </c>
      <c r="C44" s="1">
        <v>1.0</v>
      </c>
      <c r="D44" s="1">
        <v>0.0</v>
      </c>
      <c r="E44" s="1">
        <v>2.0</v>
      </c>
      <c r="F44" s="1">
        <v>0.0</v>
      </c>
      <c r="G44" s="1">
        <v>2.0</v>
      </c>
      <c r="H44" s="1">
        <v>0.0</v>
      </c>
      <c r="I44" s="1">
        <v>2.0</v>
      </c>
      <c r="J44" s="1">
        <v>0.0</v>
      </c>
      <c r="K44" s="1">
        <v>2.0</v>
      </c>
      <c r="L44" s="1">
        <v>0.0</v>
      </c>
      <c r="M44" s="1">
        <f t="shared" si="27"/>
        <v>0</v>
      </c>
      <c r="N44" s="4">
        <f t="shared" si="22"/>
        <v>121</v>
      </c>
      <c r="O44" s="4">
        <f t="shared" si="23"/>
        <v>0</v>
      </c>
      <c r="P44" s="4">
        <f t="shared" si="24"/>
        <v>118.8333333</v>
      </c>
      <c r="Q44" s="4">
        <f t="shared" si="25"/>
        <v>122.6666667</v>
      </c>
      <c r="R44" s="4">
        <f t="shared" si="26"/>
        <v>-1.358695652</v>
      </c>
    </row>
    <row r="45">
      <c r="A45" s="2">
        <v>44623.0</v>
      </c>
      <c r="B45" s="1">
        <v>10.0</v>
      </c>
      <c r="C45" s="1">
        <v>1.0</v>
      </c>
      <c r="D45" s="1">
        <v>11.0</v>
      </c>
      <c r="E45" s="1">
        <v>1.0</v>
      </c>
      <c r="F45" s="1">
        <v>11.0</v>
      </c>
      <c r="G45" s="1">
        <v>1.0</v>
      </c>
      <c r="H45" s="1">
        <v>10.0</v>
      </c>
      <c r="I45" s="1">
        <v>1.0</v>
      </c>
      <c r="J45" s="1">
        <v>11.0</v>
      </c>
      <c r="K45" s="1">
        <v>1.0</v>
      </c>
      <c r="L45" s="1">
        <v>13.0</v>
      </c>
      <c r="M45" s="1">
        <f>13+13+14+14+13</f>
        <v>67</v>
      </c>
      <c r="N45" s="1">
        <v>121.0</v>
      </c>
      <c r="O45" s="1">
        <v>67.0</v>
      </c>
      <c r="P45" s="4">
        <f t="shared" si="24"/>
        <v>113.6666667</v>
      </c>
      <c r="Q45" s="4">
        <f t="shared" si="25"/>
        <v>117.3333333</v>
      </c>
      <c r="R45" s="4">
        <f t="shared" si="26"/>
        <v>3.125</v>
      </c>
    </row>
    <row r="46">
      <c r="A46" s="2">
        <v>44624.0</v>
      </c>
      <c r="C46" s="1">
        <v>0.0</v>
      </c>
      <c r="D46" s="1">
        <v>10.0</v>
      </c>
      <c r="E46" s="1">
        <v>1.0</v>
      </c>
      <c r="F46" s="1">
        <v>10.0</v>
      </c>
      <c r="G46" s="1">
        <v>1.0</v>
      </c>
      <c r="H46" s="1">
        <v>9.0</v>
      </c>
      <c r="I46" s="1">
        <v>1.0</v>
      </c>
      <c r="J46" s="1">
        <v>10.0</v>
      </c>
      <c r="K46" s="1">
        <v>1.0</v>
      </c>
      <c r="L46" s="1">
        <v>11.0</v>
      </c>
      <c r="M46" s="4">
        <f t="shared" ref="M46:M49" si="28">D46+F46+H46+J46+L46</f>
        <v>50</v>
      </c>
      <c r="N46" s="4">
        <f t="shared" ref="N46:N58" si="29">N45-(M45-M46)</f>
        <v>104</v>
      </c>
      <c r="O46" s="4">
        <f t="shared" ref="O46:O58" si="30">O45-67/13</f>
        <v>61.84615385</v>
      </c>
      <c r="P46" s="4">
        <f t="shared" si="24"/>
        <v>108.5</v>
      </c>
      <c r="Q46" s="4">
        <f t="shared" si="25"/>
        <v>112</v>
      </c>
      <c r="R46" s="4">
        <f t="shared" si="26"/>
        <v>-7.142857143</v>
      </c>
    </row>
    <row r="47">
      <c r="A47" s="2">
        <v>44625.0</v>
      </c>
      <c r="C47" s="1">
        <v>0.0</v>
      </c>
      <c r="D47" s="1">
        <v>10.0</v>
      </c>
      <c r="E47" s="1">
        <v>0.0</v>
      </c>
      <c r="F47" s="1">
        <v>10.0</v>
      </c>
      <c r="G47" s="1">
        <v>0.0</v>
      </c>
      <c r="H47" s="1">
        <v>9.0</v>
      </c>
      <c r="I47" s="1">
        <v>1.0</v>
      </c>
      <c r="J47" s="1">
        <v>9.0</v>
      </c>
      <c r="K47" s="1">
        <v>0.0</v>
      </c>
      <c r="L47" s="1">
        <v>11.0</v>
      </c>
      <c r="M47" s="4">
        <f t="shared" si="28"/>
        <v>49</v>
      </c>
      <c r="N47" s="4">
        <f t="shared" si="29"/>
        <v>103</v>
      </c>
      <c r="O47" s="4">
        <f t="shared" si="30"/>
        <v>56.69230769</v>
      </c>
      <c r="P47" s="4">
        <f t="shared" si="24"/>
        <v>103.3333333</v>
      </c>
      <c r="Q47" s="4">
        <f t="shared" si="25"/>
        <v>106.6666667</v>
      </c>
      <c r="R47" s="4">
        <f t="shared" si="26"/>
        <v>-3.4375</v>
      </c>
    </row>
    <row r="48">
      <c r="A48" s="2">
        <v>44626.0</v>
      </c>
      <c r="C48" s="1">
        <v>0.0</v>
      </c>
      <c r="D48" s="1">
        <v>10.0</v>
      </c>
      <c r="E48" s="1">
        <v>0.0</v>
      </c>
      <c r="F48" s="1">
        <v>10.0</v>
      </c>
      <c r="G48" s="1">
        <v>0.0</v>
      </c>
      <c r="H48" s="1">
        <v>9.0</v>
      </c>
      <c r="I48" s="1">
        <v>1.0</v>
      </c>
      <c r="J48" s="1">
        <v>8.0</v>
      </c>
      <c r="K48" s="1">
        <v>0.0</v>
      </c>
      <c r="L48" s="1">
        <v>11.0</v>
      </c>
      <c r="M48" s="4">
        <f t="shared" si="28"/>
        <v>48</v>
      </c>
      <c r="N48" s="4">
        <f t="shared" si="29"/>
        <v>102</v>
      </c>
      <c r="O48" s="4">
        <f t="shared" si="30"/>
        <v>51.53846154</v>
      </c>
      <c r="P48" s="4">
        <f t="shared" si="24"/>
        <v>98.16666667</v>
      </c>
      <c r="Q48" s="4">
        <f t="shared" si="25"/>
        <v>101.3333333</v>
      </c>
      <c r="R48" s="4">
        <f t="shared" si="26"/>
        <v>0.6578947368</v>
      </c>
    </row>
    <row r="49">
      <c r="A49" s="2">
        <v>44627.0</v>
      </c>
      <c r="C49" s="1">
        <v>1.0</v>
      </c>
      <c r="D49" s="1">
        <v>9.0</v>
      </c>
      <c r="E49" s="1">
        <v>1.0</v>
      </c>
      <c r="F49" s="1">
        <v>9.0</v>
      </c>
      <c r="G49" s="1">
        <v>1.0</v>
      </c>
      <c r="H49" s="1">
        <v>8.0</v>
      </c>
      <c r="I49" s="1">
        <v>2.0</v>
      </c>
      <c r="J49" s="1">
        <v>6.0</v>
      </c>
      <c r="K49" s="1">
        <v>1.0</v>
      </c>
      <c r="L49" s="1">
        <v>10.0</v>
      </c>
      <c r="M49" s="4">
        <f t="shared" si="28"/>
        <v>42</v>
      </c>
      <c r="N49" s="4">
        <f t="shared" si="29"/>
        <v>96</v>
      </c>
      <c r="O49" s="4">
        <f t="shared" si="30"/>
        <v>46.38461538</v>
      </c>
      <c r="P49" s="4">
        <f t="shared" si="24"/>
        <v>93</v>
      </c>
      <c r="Q49" s="4">
        <f t="shared" si="25"/>
        <v>96</v>
      </c>
      <c r="R49" s="4">
        <f t="shared" si="26"/>
        <v>0</v>
      </c>
    </row>
    <row r="50">
      <c r="A50" s="2">
        <v>44628.0</v>
      </c>
      <c r="C50" s="1">
        <v>2.0</v>
      </c>
      <c r="D50" s="1">
        <v>7.0</v>
      </c>
      <c r="E50" s="1">
        <v>2.0</v>
      </c>
      <c r="F50" s="1">
        <v>7.0</v>
      </c>
      <c r="G50" s="1">
        <v>1.0</v>
      </c>
      <c r="H50" s="1">
        <v>7.0</v>
      </c>
      <c r="I50" s="1">
        <v>1.0</v>
      </c>
      <c r="J50" s="1">
        <v>5.0</v>
      </c>
      <c r="K50" s="1">
        <v>2.0</v>
      </c>
      <c r="L50" s="1">
        <v>8.0</v>
      </c>
      <c r="M50" s="1">
        <v>40.0</v>
      </c>
      <c r="N50" s="4">
        <f t="shared" si="29"/>
        <v>94</v>
      </c>
      <c r="O50" s="4">
        <f t="shared" si="30"/>
        <v>41.23076923</v>
      </c>
      <c r="P50" s="4">
        <f t="shared" si="24"/>
        <v>87.83333333</v>
      </c>
      <c r="Q50" s="4">
        <f t="shared" si="25"/>
        <v>90.66666667</v>
      </c>
      <c r="R50" s="4">
        <f t="shared" si="26"/>
        <v>3.676470588</v>
      </c>
    </row>
    <row r="51">
      <c r="A51" s="2">
        <v>44629.0</v>
      </c>
      <c r="C51" s="1">
        <v>1.0</v>
      </c>
      <c r="D51" s="1">
        <v>6.0</v>
      </c>
      <c r="E51" s="1">
        <v>2.0</v>
      </c>
      <c r="F51" s="1">
        <v>5.0</v>
      </c>
      <c r="G51" s="1">
        <v>2.0</v>
      </c>
      <c r="H51" s="1">
        <v>5.0</v>
      </c>
      <c r="I51" s="1">
        <v>0.0</v>
      </c>
      <c r="J51" s="1">
        <v>5.0</v>
      </c>
      <c r="K51" s="1">
        <v>1.0</v>
      </c>
      <c r="L51" s="1">
        <v>7.0</v>
      </c>
      <c r="M51" s="1">
        <v>37.0</v>
      </c>
      <c r="N51" s="4">
        <f t="shared" si="29"/>
        <v>91</v>
      </c>
      <c r="O51" s="4">
        <f t="shared" si="30"/>
        <v>36.07692308</v>
      </c>
      <c r="P51" s="4">
        <f t="shared" si="24"/>
        <v>82.66666667</v>
      </c>
      <c r="Q51" s="4">
        <f t="shared" si="25"/>
        <v>85.33333333</v>
      </c>
      <c r="R51" s="4">
        <f t="shared" si="26"/>
        <v>6.640625</v>
      </c>
    </row>
    <row r="52">
      <c r="A52" s="2">
        <v>44630.0</v>
      </c>
      <c r="C52" s="1">
        <v>2.0</v>
      </c>
      <c r="D52" s="1">
        <v>4.0</v>
      </c>
      <c r="E52" s="1">
        <v>2.0</v>
      </c>
      <c r="F52" s="1">
        <v>3.0</v>
      </c>
      <c r="G52" s="1">
        <v>1.0</v>
      </c>
      <c r="H52" s="1">
        <v>4.0</v>
      </c>
      <c r="I52" s="1">
        <v>2.0</v>
      </c>
      <c r="J52" s="1">
        <v>3.0</v>
      </c>
      <c r="K52" s="1">
        <v>2.0</v>
      </c>
      <c r="L52" s="1">
        <v>5.0</v>
      </c>
      <c r="M52" s="1">
        <v>27.0</v>
      </c>
      <c r="N52" s="4">
        <f t="shared" si="29"/>
        <v>81</v>
      </c>
      <c r="O52" s="4">
        <f t="shared" si="30"/>
        <v>30.92307692</v>
      </c>
      <c r="P52" s="4">
        <f t="shared" si="24"/>
        <v>77.5</v>
      </c>
      <c r="Q52" s="4">
        <f t="shared" si="25"/>
        <v>80</v>
      </c>
      <c r="R52" s="4">
        <f t="shared" si="26"/>
        <v>1.25</v>
      </c>
    </row>
    <row r="53">
      <c r="A53" s="2">
        <v>44631.0</v>
      </c>
      <c r="C53" s="1">
        <v>1.0</v>
      </c>
      <c r="D53" s="1">
        <v>3.0</v>
      </c>
      <c r="E53" s="1">
        <v>1.0</v>
      </c>
      <c r="F53" s="1">
        <v>2.0</v>
      </c>
      <c r="G53" s="1">
        <v>2.0</v>
      </c>
      <c r="H53" s="1">
        <v>2.0</v>
      </c>
      <c r="I53" s="1">
        <v>0.0</v>
      </c>
      <c r="J53" s="1">
        <v>3.0</v>
      </c>
      <c r="K53" s="1">
        <v>1.0</v>
      </c>
      <c r="L53" s="1">
        <v>4.0</v>
      </c>
      <c r="M53" s="1">
        <v>25.0</v>
      </c>
      <c r="N53" s="4">
        <f t="shared" si="29"/>
        <v>79</v>
      </c>
      <c r="O53" s="4">
        <f t="shared" si="30"/>
        <v>25.76923077</v>
      </c>
      <c r="P53" s="4">
        <f t="shared" si="24"/>
        <v>72.33333333</v>
      </c>
      <c r="Q53" s="4">
        <f t="shared" si="25"/>
        <v>74.66666667</v>
      </c>
      <c r="R53" s="4">
        <f t="shared" si="26"/>
        <v>5.803571429</v>
      </c>
    </row>
    <row r="54">
      <c r="A54" s="2">
        <v>44632.0</v>
      </c>
      <c r="C54" s="1">
        <v>0.0</v>
      </c>
      <c r="D54" s="1">
        <v>3.0</v>
      </c>
      <c r="E54" s="1">
        <v>0.0</v>
      </c>
      <c r="F54" s="1">
        <v>2.0</v>
      </c>
      <c r="G54" s="1">
        <v>0.0</v>
      </c>
      <c r="H54" s="1">
        <v>2.0</v>
      </c>
      <c r="I54" s="1">
        <v>0.0</v>
      </c>
      <c r="J54" s="1">
        <v>3.0</v>
      </c>
      <c r="K54" s="1">
        <v>0.0</v>
      </c>
      <c r="L54" s="1">
        <v>4.0</v>
      </c>
      <c r="M54" s="1">
        <v>20.0</v>
      </c>
      <c r="N54" s="4">
        <f t="shared" si="29"/>
        <v>74</v>
      </c>
      <c r="O54" s="4">
        <f t="shared" si="30"/>
        <v>20.61538462</v>
      </c>
      <c r="P54" s="4">
        <f t="shared" si="24"/>
        <v>67.16666667</v>
      </c>
      <c r="Q54" s="4">
        <f t="shared" si="25"/>
        <v>69.33333333</v>
      </c>
      <c r="R54" s="4">
        <f t="shared" si="26"/>
        <v>6.730769231</v>
      </c>
    </row>
    <row r="55">
      <c r="A55" s="2">
        <v>44633.0</v>
      </c>
      <c r="C55" s="1">
        <v>0.0</v>
      </c>
      <c r="D55" s="1">
        <v>3.0</v>
      </c>
      <c r="E55" s="1">
        <v>0.0</v>
      </c>
      <c r="F55" s="1">
        <v>2.0</v>
      </c>
      <c r="G55" s="1">
        <v>0.0</v>
      </c>
      <c r="H55" s="1">
        <v>2.0</v>
      </c>
      <c r="I55" s="1">
        <v>0.0</v>
      </c>
      <c r="J55" s="1">
        <v>3.0</v>
      </c>
      <c r="K55" s="1">
        <v>0.0</v>
      </c>
      <c r="L55" s="1">
        <v>4.0</v>
      </c>
      <c r="M55" s="1">
        <v>20.0</v>
      </c>
      <c r="N55" s="4">
        <f t="shared" si="29"/>
        <v>74</v>
      </c>
      <c r="O55" s="4">
        <f t="shared" si="30"/>
        <v>15.46153846</v>
      </c>
      <c r="P55" s="4">
        <f t="shared" si="24"/>
        <v>62</v>
      </c>
      <c r="Q55" s="4">
        <f t="shared" si="25"/>
        <v>64</v>
      </c>
      <c r="R55" s="4">
        <f t="shared" si="26"/>
        <v>15.625</v>
      </c>
    </row>
    <row r="56">
      <c r="A56" s="2">
        <v>44634.0</v>
      </c>
      <c r="C56" s="1">
        <v>1.0</v>
      </c>
      <c r="D56" s="1">
        <v>2.0</v>
      </c>
      <c r="E56" s="1">
        <v>1.0</v>
      </c>
      <c r="F56" s="1">
        <v>1.0</v>
      </c>
      <c r="G56" s="1">
        <v>1.0</v>
      </c>
      <c r="H56" s="1">
        <v>1.0</v>
      </c>
      <c r="I56" s="1">
        <v>2.0</v>
      </c>
      <c r="J56" s="1">
        <v>1.0</v>
      </c>
      <c r="K56" s="1">
        <v>2.0</v>
      </c>
      <c r="L56" s="1">
        <v>2.0</v>
      </c>
      <c r="M56" s="4">
        <f t="shared" ref="M56:M58" si="31">D56+F56+H56+J56+L56</f>
        <v>7</v>
      </c>
      <c r="N56" s="4">
        <f t="shared" si="29"/>
        <v>61</v>
      </c>
      <c r="O56" s="4">
        <f t="shared" si="30"/>
        <v>10.30769231</v>
      </c>
      <c r="P56" s="4">
        <f t="shared" si="24"/>
        <v>56.83333333</v>
      </c>
      <c r="Q56" s="4">
        <f t="shared" si="25"/>
        <v>58.66666667</v>
      </c>
      <c r="R56" s="4">
        <f t="shared" si="26"/>
        <v>3.977272727</v>
      </c>
    </row>
    <row r="57">
      <c r="A57" s="2">
        <v>44635.0</v>
      </c>
      <c r="C57" s="1">
        <v>1.0</v>
      </c>
      <c r="D57" s="1">
        <v>1.0</v>
      </c>
      <c r="E57" s="1">
        <v>1.0</v>
      </c>
      <c r="F57" s="1">
        <v>0.0</v>
      </c>
      <c r="G57" s="1">
        <v>0.0</v>
      </c>
      <c r="H57" s="1">
        <v>1.0</v>
      </c>
      <c r="I57" s="1">
        <v>1.0</v>
      </c>
      <c r="J57" s="1">
        <v>1.0</v>
      </c>
      <c r="K57" s="1">
        <v>1.0</v>
      </c>
      <c r="L57" s="1">
        <v>1.0</v>
      </c>
      <c r="M57" s="4">
        <f t="shared" si="31"/>
        <v>4</v>
      </c>
      <c r="N57" s="4">
        <f t="shared" si="29"/>
        <v>58</v>
      </c>
      <c r="O57" s="4">
        <f t="shared" si="30"/>
        <v>5.153846154</v>
      </c>
      <c r="P57" s="4">
        <f t="shared" si="24"/>
        <v>51.66666667</v>
      </c>
      <c r="Q57" s="4">
        <f t="shared" si="25"/>
        <v>53.33333333</v>
      </c>
      <c r="R57" s="4">
        <f t="shared" si="26"/>
        <v>8.75</v>
      </c>
    </row>
    <row r="58">
      <c r="A58" s="2">
        <v>44636.0</v>
      </c>
      <c r="C58" s="1">
        <v>0.0</v>
      </c>
      <c r="D58" s="1">
        <v>0.0</v>
      </c>
      <c r="E58" s="1">
        <v>0.0</v>
      </c>
      <c r="F58" s="1">
        <v>0.0</v>
      </c>
      <c r="G58" s="1">
        <f>G57-10/13</f>
        <v>-0.7692307692</v>
      </c>
      <c r="H58" s="1">
        <v>0.0</v>
      </c>
      <c r="I58" s="1">
        <f>I57-11/13</f>
        <v>0.1538461538</v>
      </c>
      <c r="J58" s="1">
        <v>0.0</v>
      </c>
      <c r="K58" s="1">
        <v>0.0</v>
      </c>
      <c r="L58" s="1">
        <v>0.0</v>
      </c>
      <c r="M58" s="4">
        <f t="shared" si="31"/>
        <v>0</v>
      </c>
      <c r="N58" s="4">
        <f t="shared" si="29"/>
        <v>54</v>
      </c>
      <c r="O58" s="4">
        <f t="shared" si="30"/>
        <v>0</v>
      </c>
      <c r="P58" s="4">
        <f t="shared" si="24"/>
        <v>46.5</v>
      </c>
      <c r="Q58" s="4">
        <f t="shared" si="25"/>
        <v>48</v>
      </c>
      <c r="R58" s="4">
        <f t="shared" si="26"/>
        <v>12.5</v>
      </c>
    </row>
    <row r="59">
      <c r="A59" s="2">
        <v>44637.0</v>
      </c>
      <c r="B59" s="1">
        <v>11.0</v>
      </c>
      <c r="C59" s="1">
        <v>11.0</v>
      </c>
      <c r="D59" s="1">
        <v>11.0</v>
      </c>
      <c r="E59" s="1">
        <v>10.0</v>
      </c>
      <c r="F59" s="1">
        <v>10.0</v>
      </c>
      <c r="G59" s="1">
        <v>2.0</v>
      </c>
      <c r="H59" s="1">
        <v>10.0</v>
      </c>
      <c r="I59" s="1">
        <v>1.0</v>
      </c>
      <c r="J59" s="1">
        <v>10.0</v>
      </c>
      <c r="K59" s="1">
        <v>13.0</v>
      </c>
      <c r="L59" s="1">
        <v>13.0</v>
      </c>
      <c r="M59" s="4">
        <f>11+10+10+10+13</f>
        <v>54</v>
      </c>
      <c r="N59" s="1">
        <v>54.0</v>
      </c>
      <c r="O59" s="1">
        <v>54.0</v>
      </c>
      <c r="P59" s="4">
        <f t="shared" si="24"/>
        <v>41.33333333</v>
      </c>
      <c r="Q59" s="4">
        <f t="shared" si="25"/>
        <v>42.66666667</v>
      </c>
      <c r="R59" s="4">
        <f t="shared" si="26"/>
        <v>26.5625</v>
      </c>
    </row>
    <row r="60">
      <c r="A60" s="2">
        <v>44638.0</v>
      </c>
      <c r="C60" s="1">
        <f t="shared" ref="C60:C67" si="32">C59-11/8</f>
        <v>9.625</v>
      </c>
      <c r="D60" s="1">
        <v>9.0</v>
      </c>
      <c r="E60" s="1">
        <f t="shared" ref="E60:E67" si="33">E59-10/8</f>
        <v>8.75</v>
      </c>
      <c r="F60" s="1">
        <v>8.0</v>
      </c>
      <c r="G60" s="1">
        <v>1.0</v>
      </c>
      <c r="H60" s="1">
        <v>9.0</v>
      </c>
      <c r="I60" s="1">
        <v>2.0</v>
      </c>
      <c r="J60" s="1">
        <v>8.0</v>
      </c>
      <c r="K60" s="1">
        <f t="shared" ref="K60:K67" si="34">K59-13/8</f>
        <v>11.375</v>
      </c>
      <c r="L60" s="1">
        <v>11.0</v>
      </c>
      <c r="M60" s="4">
        <f t="shared" ref="M60:M67" si="35">D60+F60+H60+J60+L60</f>
        <v>45</v>
      </c>
      <c r="N60" s="4">
        <f t="shared" ref="N60:N67" si="36">N59-(M59-M60)</f>
        <v>45</v>
      </c>
      <c r="O60" s="4">
        <f t="shared" ref="O60:O67" si="37">O59-54/8</f>
        <v>47.25</v>
      </c>
      <c r="P60" s="4">
        <f t="shared" si="24"/>
        <v>36.16666667</v>
      </c>
      <c r="Q60" s="4">
        <f t="shared" si="25"/>
        <v>37.33333333</v>
      </c>
      <c r="R60" s="4">
        <f t="shared" si="26"/>
        <v>20.53571429</v>
      </c>
    </row>
    <row r="61">
      <c r="A61" s="2">
        <v>44639.0</v>
      </c>
      <c r="C61" s="1">
        <f t="shared" si="32"/>
        <v>8.25</v>
      </c>
      <c r="D61" s="1">
        <v>8.0</v>
      </c>
      <c r="E61" s="1">
        <f t="shared" si="33"/>
        <v>7.5</v>
      </c>
      <c r="F61" s="1">
        <v>8.0</v>
      </c>
      <c r="G61" s="1">
        <v>0.0</v>
      </c>
      <c r="H61" s="1">
        <v>9.0</v>
      </c>
      <c r="I61" s="1">
        <v>0.0</v>
      </c>
      <c r="J61" s="1">
        <v>8.0</v>
      </c>
      <c r="K61" s="1">
        <f t="shared" si="34"/>
        <v>9.75</v>
      </c>
      <c r="L61" s="1">
        <v>10.0</v>
      </c>
      <c r="M61" s="4">
        <f t="shared" si="35"/>
        <v>43</v>
      </c>
      <c r="N61" s="4">
        <f t="shared" si="36"/>
        <v>43</v>
      </c>
      <c r="O61" s="4">
        <f t="shared" si="37"/>
        <v>40.5</v>
      </c>
      <c r="P61" s="4">
        <f t="shared" si="24"/>
        <v>31</v>
      </c>
      <c r="Q61" s="4">
        <f t="shared" si="25"/>
        <v>32</v>
      </c>
      <c r="R61" s="4">
        <f t="shared" si="26"/>
        <v>34.375</v>
      </c>
    </row>
    <row r="62">
      <c r="A62" s="2">
        <v>44640.0</v>
      </c>
      <c r="C62" s="1">
        <f t="shared" si="32"/>
        <v>6.875</v>
      </c>
      <c r="D62" s="1">
        <v>8.0</v>
      </c>
      <c r="E62" s="1">
        <f t="shared" si="33"/>
        <v>6.25</v>
      </c>
      <c r="F62" s="1">
        <v>8.0</v>
      </c>
      <c r="G62" s="1">
        <v>1.0</v>
      </c>
      <c r="H62" s="1">
        <v>8.0</v>
      </c>
      <c r="I62" s="1">
        <v>0.0</v>
      </c>
      <c r="J62" s="1">
        <v>8.0</v>
      </c>
      <c r="K62" s="1">
        <f t="shared" si="34"/>
        <v>8.125</v>
      </c>
      <c r="L62" s="1">
        <v>10.0</v>
      </c>
      <c r="M62" s="4">
        <f t="shared" si="35"/>
        <v>42</v>
      </c>
      <c r="N62" s="4">
        <f t="shared" si="36"/>
        <v>42</v>
      </c>
      <c r="O62" s="4">
        <f t="shared" si="37"/>
        <v>33.75</v>
      </c>
      <c r="P62" s="4">
        <f t="shared" si="24"/>
        <v>25.83333333</v>
      </c>
      <c r="Q62" s="4">
        <f t="shared" si="25"/>
        <v>26.66666667</v>
      </c>
      <c r="R62" s="4">
        <f t="shared" si="26"/>
        <v>57.5</v>
      </c>
    </row>
    <row r="63">
      <c r="A63" s="2">
        <v>44641.0</v>
      </c>
      <c r="C63" s="1">
        <f t="shared" si="32"/>
        <v>5.5</v>
      </c>
      <c r="D63" s="1">
        <v>6.0</v>
      </c>
      <c r="E63" s="1">
        <f t="shared" si="33"/>
        <v>5</v>
      </c>
      <c r="F63" s="1">
        <v>7.0</v>
      </c>
      <c r="G63" s="1">
        <v>1.0</v>
      </c>
      <c r="H63" s="1">
        <v>7.0</v>
      </c>
      <c r="I63" s="1">
        <v>2.0</v>
      </c>
      <c r="J63" s="1">
        <v>6.0</v>
      </c>
      <c r="K63" s="1">
        <f t="shared" si="34"/>
        <v>6.5</v>
      </c>
      <c r="L63" s="1">
        <v>8.0</v>
      </c>
      <c r="M63" s="4">
        <f t="shared" si="35"/>
        <v>34</v>
      </c>
      <c r="N63" s="4">
        <f t="shared" si="36"/>
        <v>34</v>
      </c>
      <c r="O63" s="4">
        <f t="shared" si="37"/>
        <v>27</v>
      </c>
      <c r="P63" s="4">
        <f t="shared" si="24"/>
        <v>20.66666667</v>
      </c>
      <c r="Q63" s="4">
        <f t="shared" si="25"/>
        <v>21.33333333</v>
      </c>
      <c r="R63" s="4">
        <f t="shared" si="26"/>
        <v>59.375</v>
      </c>
    </row>
    <row r="64">
      <c r="A64" s="2">
        <v>44642.0</v>
      </c>
      <c r="C64" s="1">
        <f t="shared" si="32"/>
        <v>4.125</v>
      </c>
      <c r="D64" s="1">
        <v>4.0</v>
      </c>
      <c r="E64" s="1">
        <f t="shared" si="33"/>
        <v>3.75</v>
      </c>
      <c r="F64" s="1">
        <v>5.0</v>
      </c>
      <c r="G64" s="1">
        <v>2.0</v>
      </c>
      <c r="H64" s="1">
        <v>5.0</v>
      </c>
      <c r="I64" s="1">
        <v>2.0</v>
      </c>
      <c r="J64" s="1">
        <v>4.0</v>
      </c>
      <c r="K64" s="1">
        <f t="shared" si="34"/>
        <v>4.875</v>
      </c>
      <c r="L64" s="1">
        <v>6.0</v>
      </c>
      <c r="M64" s="4">
        <f t="shared" si="35"/>
        <v>24</v>
      </c>
      <c r="N64" s="4">
        <f t="shared" si="36"/>
        <v>24</v>
      </c>
      <c r="O64" s="4">
        <f t="shared" si="37"/>
        <v>20.25</v>
      </c>
      <c r="P64" s="4">
        <f t="shared" si="24"/>
        <v>15.5</v>
      </c>
      <c r="Q64" s="4">
        <f t="shared" si="25"/>
        <v>16</v>
      </c>
      <c r="R64" s="4">
        <f t="shared" si="26"/>
        <v>50</v>
      </c>
    </row>
    <row r="65">
      <c r="A65" s="2">
        <v>44643.0</v>
      </c>
      <c r="C65" s="1">
        <f t="shared" si="32"/>
        <v>2.75</v>
      </c>
      <c r="D65" s="1">
        <v>3.0</v>
      </c>
      <c r="E65" s="1">
        <f t="shared" si="33"/>
        <v>2.5</v>
      </c>
      <c r="F65" s="1">
        <v>3.0</v>
      </c>
      <c r="G65" s="1">
        <v>2.0</v>
      </c>
      <c r="H65" s="1">
        <v>3.0</v>
      </c>
      <c r="I65" s="1">
        <v>2.0</v>
      </c>
      <c r="J65" s="1">
        <v>2.0</v>
      </c>
      <c r="K65" s="1">
        <f t="shared" si="34"/>
        <v>3.25</v>
      </c>
      <c r="L65" s="1">
        <v>4.0</v>
      </c>
      <c r="M65" s="4">
        <f t="shared" si="35"/>
        <v>15</v>
      </c>
      <c r="N65" s="4">
        <f t="shared" si="36"/>
        <v>15</v>
      </c>
      <c r="O65" s="4">
        <f t="shared" si="37"/>
        <v>13.5</v>
      </c>
      <c r="P65" s="4">
        <f t="shared" si="24"/>
        <v>10.33333333</v>
      </c>
      <c r="Q65" s="4">
        <f t="shared" si="25"/>
        <v>10.66666667</v>
      </c>
      <c r="R65" s="4">
        <f t="shared" si="26"/>
        <v>40.625</v>
      </c>
    </row>
    <row r="66">
      <c r="A66" s="2">
        <v>44644.0</v>
      </c>
      <c r="C66" s="1">
        <f t="shared" si="32"/>
        <v>1.375</v>
      </c>
      <c r="D66" s="1">
        <v>1.0</v>
      </c>
      <c r="E66" s="1">
        <f t="shared" si="33"/>
        <v>1.25</v>
      </c>
      <c r="F66" s="1">
        <v>1.0</v>
      </c>
      <c r="G66" s="1">
        <v>2.0</v>
      </c>
      <c r="H66" s="1">
        <v>1.0</v>
      </c>
      <c r="I66" s="1">
        <v>1.0</v>
      </c>
      <c r="J66" s="1">
        <v>1.0</v>
      </c>
      <c r="K66" s="1">
        <f t="shared" si="34"/>
        <v>1.625</v>
      </c>
      <c r="L66" s="1">
        <v>2.0</v>
      </c>
      <c r="M66" s="4">
        <f t="shared" si="35"/>
        <v>6</v>
      </c>
      <c r="N66" s="4">
        <f t="shared" si="36"/>
        <v>6</v>
      </c>
      <c r="O66" s="4">
        <f t="shared" si="37"/>
        <v>6.75</v>
      </c>
      <c r="P66" s="4">
        <f t="shared" si="24"/>
        <v>5.166666667</v>
      </c>
      <c r="Q66" s="4">
        <f t="shared" si="25"/>
        <v>5.333333333</v>
      </c>
      <c r="R66" s="4">
        <f t="shared" si="26"/>
        <v>12.5</v>
      </c>
    </row>
    <row r="67">
      <c r="A67" s="2">
        <v>44645.0</v>
      </c>
      <c r="B67" s="1">
        <v>11.0</v>
      </c>
      <c r="C67" s="1">
        <f t="shared" si="32"/>
        <v>0</v>
      </c>
      <c r="D67" s="1">
        <v>0.0</v>
      </c>
      <c r="E67" s="1">
        <f t="shared" si="33"/>
        <v>0</v>
      </c>
      <c r="F67" s="1">
        <v>0.0</v>
      </c>
      <c r="G67" s="1">
        <v>2.0</v>
      </c>
      <c r="H67" s="1">
        <v>0.0</v>
      </c>
      <c r="I67" s="1">
        <v>1.0</v>
      </c>
      <c r="J67" s="1">
        <v>0.0</v>
      </c>
      <c r="K67" s="1">
        <f t="shared" si="34"/>
        <v>0</v>
      </c>
      <c r="L67" s="1">
        <v>0.0</v>
      </c>
      <c r="M67" s="4">
        <f t="shared" si="35"/>
        <v>0</v>
      </c>
      <c r="N67" s="4">
        <f t="shared" si="36"/>
        <v>0</v>
      </c>
      <c r="O67" s="4">
        <f t="shared" si="37"/>
        <v>0</v>
      </c>
      <c r="P67" s="4">
        <f t="shared" si="24"/>
        <v>0</v>
      </c>
      <c r="Q67" s="4">
        <f t="shared" si="25"/>
        <v>0</v>
      </c>
      <c r="R67" s="4">
        <f t="shared" si="26"/>
        <v>-100</v>
      </c>
    </row>
    <row r="68">
      <c r="A68" s="2">
        <v>44646.0</v>
      </c>
    </row>
    <row r="69">
      <c r="A69" s="2">
        <v>44647.0</v>
      </c>
    </row>
    <row r="70">
      <c r="A70" s="2">
        <v>44648.0</v>
      </c>
    </row>
    <row r="71">
      <c r="A71" s="2">
        <v>44649.0</v>
      </c>
    </row>
    <row r="72">
      <c r="A72" s="2">
        <v>44650.0</v>
      </c>
    </row>
    <row r="73">
      <c r="A73" s="2">
        <v>44651.0</v>
      </c>
    </row>
    <row r="74">
      <c r="A74" s="2">
        <v>44652.0</v>
      </c>
    </row>
    <row r="75">
      <c r="A75" s="2">
        <v>44653.0</v>
      </c>
    </row>
    <row r="76">
      <c r="A76" s="2">
        <v>44654.0</v>
      </c>
      <c r="O76" s="1" t="s">
        <v>16</v>
      </c>
    </row>
    <row r="77">
      <c r="A77" s="2">
        <v>44655.0</v>
      </c>
      <c r="B77" s="1">
        <v>12.0</v>
      </c>
      <c r="C77" s="1">
        <v>12.0</v>
      </c>
      <c r="D77" s="1">
        <v>12.0</v>
      </c>
      <c r="E77" s="1">
        <v>12.0</v>
      </c>
      <c r="F77" s="1">
        <v>12.0</v>
      </c>
      <c r="G77" s="1">
        <v>12.0</v>
      </c>
      <c r="H77" s="1">
        <v>12.0</v>
      </c>
      <c r="I77" s="1">
        <v>12.0</v>
      </c>
      <c r="J77" s="1">
        <v>12.0</v>
      </c>
      <c r="K77" s="1">
        <v>15.0</v>
      </c>
      <c r="L77" s="1">
        <v>15.0</v>
      </c>
      <c r="M77" s="4">
        <f t="shared" ref="M77:M101" si="38">D77+F77+H77+J77+L77</f>
        <v>63</v>
      </c>
      <c r="N77" s="1">
        <v>63.0</v>
      </c>
      <c r="O77" s="4">
        <f>((N77-M77)/M77)*100</f>
        <v>0</v>
      </c>
    </row>
    <row r="78">
      <c r="A78" s="2">
        <v>44656.0</v>
      </c>
      <c r="C78" s="4">
        <f t="shared" ref="C78:C86" si="39">C77-12/9</f>
        <v>10.66666667</v>
      </c>
      <c r="D78" s="1">
        <v>11.0</v>
      </c>
      <c r="F78" s="1">
        <v>11.0</v>
      </c>
      <c r="H78" s="1">
        <v>11.0</v>
      </c>
      <c r="J78" s="1">
        <v>11.0</v>
      </c>
      <c r="K78" s="4">
        <f t="shared" ref="K78:K86" si="40">K77-15/9</f>
        <v>13.33333333</v>
      </c>
      <c r="L78" s="1">
        <v>14.0</v>
      </c>
      <c r="M78" s="4">
        <f t="shared" si="38"/>
        <v>58</v>
      </c>
      <c r="N78" s="4">
        <f t="shared" ref="N78:N86" si="41">N77-63/9</f>
        <v>56</v>
      </c>
      <c r="O78" s="4">
        <f t="shared" ref="O78:O85" si="42">((N78-M78)/M78)*-100</f>
        <v>3.448275862</v>
      </c>
    </row>
    <row r="79">
      <c r="A79" s="2">
        <v>44657.0</v>
      </c>
      <c r="C79" s="4">
        <f t="shared" si="39"/>
        <v>9.333333333</v>
      </c>
      <c r="D79" s="1">
        <v>10.0</v>
      </c>
      <c r="F79" s="1">
        <v>10.0</v>
      </c>
      <c r="H79" s="1">
        <v>10.0</v>
      </c>
      <c r="J79" s="1">
        <v>10.0</v>
      </c>
      <c r="K79" s="4">
        <f t="shared" si="40"/>
        <v>11.66666667</v>
      </c>
      <c r="L79" s="1">
        <v>13.0</v>
      </c>
      <c r="M79" s="4">
        <f t="shared" si="38"/>
        <v>53</v>
      </c>
      <c r="N79" s="4">
        <f t="shared" si="41"/>
        <v>49</v>
      </c>
      <c r="O79" s="4">
        <f t="shared" si="42"/>
        <v>7.547169811</v>
      </c>
    </row>
    <row r="80">
      <c r="A80" s="2">
        <v>44658.0</v>
      </c>
      <c r="C80" s="4">
        <f t="shared" si="39"/>
        <v>8</v>
      </c>
      <c r="D80" s="1">
        <v>9.0</v>
      </c>
      <c r="F80" s="1">
        <v>8.0</v>
      </c>
      <c r="H80" s="1">
        <v>9.0</v>
      </c>
      <c r="J80" s="1">
        <v>9.0</v>
      </c>
      <c r="K80" s="4">
        <f t="shared" si="40"/>
        <v>10</v>
      </c>
      <c r="L80" s="1">
        <v>11.0</v>
      </c>
      <c r="M80" s="4">
        <f t="shared" si="38"/>
        <v>46</v>
      </c>
      <c r="N80" s="4">
        <f t="shared" si="41"/>
        <v>42</v>
      </c>
      <c r="O80" s="4">
        <f t="shared" si="42"/>
        <v>8.695652174</v>
      </c>
    </row>
    <row r="81">
      <c r="A81" s="2">
        <v>44659.0</v>
      </c>
      <c r="C81" s="4">
        <f t="shared" si="39"/>
        <v>6.666666667</v>
      </c>
      <c r="D81" s="1">
        <v>7.0</v>
      </c>
      <c r="F81" s="1">
        <v>7.0</v>
      </c>
      <c r="H81" s="1">
        <v>8.0</v>
      </c>
      <c r="J81" s="1">
        <v>7.0</v>
      </c>
      <c r="K81" s="4">
        <f t="shared" si="40"/>
        <v>8.333333333</v>
      </c>
      <c r="L81" s="1">
        <v>10.0</v>
      </c>
      <c r="M81" s="4">
        <f t="shared" si="38"/>
        <v>39</v>
      </c>
      <c r="N81" s="4">
        <f t="shared" si="41"/>
        <v>35</v>
      </c>
      <c r="O81" s="4">
        <f t="shared" si="42"/>
        <v>10.25641026</v>
      </c>
    </row>
    <row r="82">
      <c r="A82" s="2">
        <v>44660.0</v>
      </c>
      <c r="B82" s="1" t="s">
        <v>17</v>
      </c>
      <c r="C82" s="4">
        <f t="shared" si="39"/>
        <v>5.333333333</v>
      </c>
      <c r="D82" s="1">
        <v>6.0</v>
      </c>
      <c r="F82" s="1">
        <v>5.0</v>
      </c>
      <c r="H82" s="1">
        <v>7.0</v>
      </c>
      <c r="J82" s="1">
        <v>6.0</v>
      </c>
      <c r="K82" s="4">
        <f t="shared" si="40"/>
        <v>6.666666667</v>
      </c>
      <c r="L82" s="1">
        <v>8.0</v>
      </c>
      <c r="M82" s="4">
        <f t="shared" si="38"/>
        <v>32</v>
      </c>
      <c r="N82" s="4">
        <f t="shared" si="41"/>
        <v>28</v>
      </c>
      <c r="O82" s="4">
        <f t="shared" si="42"/>
        <v>12.5</v>
      </c>
    </row>
    <row r="83">
      <c r="A83" s="2">
        <v>44661.0</v>
      </c>
      <c r="B83" s="1" t="s">
        <v>17</v>
      </c>
      <c r="C83" s="4">
        <f t="shared" si="39"/>
        <v>4</v>
      </c>
      <c r="D83" s="1">
        <v>4.0</v>
      </c>
      <c r="F83" s="1">
        <v>4.0</v>
      </c>
      <c r="H83" s="1">
        <v>5.0</v>
      </c>
      <c r="J83" s="1">
        <v>5.0</v>
      </c>
      <c r="K83" s="4">
        <f t="shared" si="40"/>
        <v>5</v>
      </c>
      <c r="L83" s="1">
        <v>7.0</v>
      </c>
      <c r="M83" s="4">
        <f t="shared" si="38"/>
        <v>25</v>
      </c>
      <c r="N83" s="4">
        <f t="shared" si="41"/>
        <v>21</v>
      </c>
      <c r="O83" s="4">
        <f t="shared" si="42"/>
        <v>16</v>
      </c>
    </row>
    <row r="84">
      <c r="A84" s="2">
        <v>44662.0</v>
      </c>
      <c r="C84" s="4">
        <f t="shared" si="39"/>
        <v>2.666666667</v>
      </c>
      <c r="D84" s="1">
        <v>3.0</v>
      </c>
      <c r="F84" s="1">
        <v>3.0</v>
      </c>
      <c r="H84" s="1">
        <v>4.0</v>
      </c>
      <c r="J84" s="1">
        <v>3.0</v>
      </c>
      <c r="K84" s="4">
        <f t="shared" si="40"/>
        <v>3.333333333</v>
      </c>
      <c r="L84" s="1">
        <v>4.0</v>
      </c>
      <c r="M84" s="4">
        <f t="shared" si="38"/>
        <v>17</v>
      </c>
      <c r="N84" s="4">
        <f t="shared" si="41"/>
        <v>14</v>
      </c>
      <c r="O84" s="4">
        <f t="shared" si="42"/>
        <v>17.64705882</v>
      </c>
    </row>
    <row r="85">
      <c r="A85" s="2">
        <v>44663.0</v>
      </c>
      <c r="C85" s="4">
        <f t="shared" si="39"/>
        <v>1.333333333</v>
      </c>
      <c r="D85" s="1">
        <v>2.0</v>
      </c>
      <c r="F85" s="1">
        <v>2.0</v>
      </c>
      <c r="H85" s="1">
        <v>2.0</v>
      </c>
      <c r="J85" s="1">
        <v>2.0</v>
      </c>
      <c r="K85" s="4">
        <f t="shared" si="40"/>
        <v>1.666666667</v>
      </c>
      <c r="L85" s="1">
        <v>2.0</v>
      </c>
      <c r="M85" s="4">
        <f t="shared" si="38"/>
        <v>10</v>
      </c>
      <c r="N85" s="4">
        <f t="shared" si="41"/>
        <v>7</v>
      </c>
      <c r="O85" s="4">
        <f t="shared" si="42"/>
        <v>30</v>
      </c>
    </row>
    <row r="86">
      <c r="A86" s="2">
        <v>44664.0</v>
      </c>
      <c r="C86" s="4">
        <f t="shared" si="39"/>
        <v>0</v>
      </c>
      <c r="D86" s="1">
        <v>0.0</v>
      </c>
      <c r="F86" s="1">
        <v>0.0</v>
      </c>
      <c r="H86" s="1">
        <v>0.0</v>
      </c>
      <c r="J86" s="1">
        <v>0.0</v>
      </c>
      <c r="K86" s="4">
        <f t="shared" si="40"/>
        <v>0</v>
      </c>
      <c r="L86" s="1">
        <v>0.0</v>
      </c>
      <c r="M86" s="4">
        <f t="shared" si="38"/>
        <v>0</v>
      </c>
      <c r="N86" s="4">
        <f t="shared" si="41"/>
        <v>0</v>
      </c>
      <c r="O86" s="1">
        <v>0.0</v>
      </c>
    </row>
    <row r="87">
      <c r="A87" s="2">
        <v>44665.0</v>
      </c>
      <c r="B87" s="1">
        <v>13.0</v>
      </c>
      <c r="C87" s="1">
        <v>10.0</v>
      </c>
      <c r="D87" s="1">
        <v>10.0</v>
      </c>
      <c r="E87" s="1">
        <v>20.0</v>
      </c>
      <c r="F87" s="1">
        <v>20.0</v>
      </c>
      <c r="G87" s="1">
        <v>10.0</v>
      </c>
      <c r="H87" s="1">
        <v>10.0</v>
      </c>
      <c r="I87" s="1">
        <v>10.0</v>
      </c>
      <c r="J87" s="1">
        <v>10.0</v>
      </c>
      <c r="K87" s="1">
        <v>10.0</v>
      </c>
      <c r="L87" s="1">
        <v>10.0</v>
      </c>
      <c r="M87" s="4">
        <f t="shared" si="38"/>
        <v>60</v>
      </c>
      <c r="N87" s="1">
        <v>60.0</v>
      </c>
      <c r="O87" s="4">
        <f t="shared" ref="O87:O99" si="43">((N87-M87)/M87)*-100</f>
        <v>0</v>
      </c>
    </row>
    <row r="88">
      <c r="A88" s="2">
        <v>44666.0</v>
      </c>
      <c r="C88" s="4">
        <f t="shared" ref="C88:C100" si="44">C87-10/13</f>
        <v>9.230769231</v>
      </c>
      <c r="D88" s="1">
        <v>9.0</v>
      </c>
      <c r="E88" s="4">
        <f t="shared" ref="E88:E100" si="45">E87-20/13</f>
        <v>18.46153846</v>
      </c>
      <c r="F88" s="1">
        <v>19.0</v>
      </c>
      <c r="H88" s="1">
        <v>9.0</v>
      </c>
      <c r="J88" s="1">
        <v>9.0</v>
      </c>
      <c r="L88" s="1">
        <v>9.0</v>
      </c>
      <c r="M88" s="4">
        <f t="shared" si="38"/>
        <v>55</v>
      </c>
      <c r="N88" s="4">
        <f t="shared" ref="N88:N100" si="46">N87-60/13</f>
        <v>55.38461538</v>
      </c>
      <c r="O88" s="4">
        <f t="shared" si="43"/>
        <v>-0.6993006993</v>
      </c>
    </row>
    <row r="89">
      <c r="A89" s="2">
        <v>44667.0</v>
      </c>
      <c r="C89" s="4">
        <f t="shared" si="44"/>
        <v>8.461538462</v>
      </c>
      <c r="D89" s="1">
        <v>9.0</v>
      </c>
      <c r="E89" s="4">
        <f t="shared" si="45"/>
        <v>16.92307692</v>
      </c>
      <c r="F89" s="1">
        <v>18.0</v>
      </c>
      <c r="H89" s="1">
        <v>9.0</v>
      </c>
      <c r="J89" s="1">
        <v>8.0</v>
      </c>
      <c r="L89" s="1">
        <v>9.0</v>
      </c>
      <c r="M89" s="4">
        <f t="shared" si="38"/>
        <v>53</v>
      </c>
      <c r="N89" s="4">
        <f t="shared" si="46"/>
        <v>50.76923077</v>
      </c>
      <c r="O89" s="4">
        <f t="shared" si="43"/>
        <v>4.208998549</v>
      </c>
    </row>
    <row r="90">
      <c r="A90" s="2">
        <v>44668.0</v>
      </c>
      <c r="C90" s="4">
        <f t="shared" si="44"/>
        <v>7.692307692</v>
      </c>
      <c r="D90" s="1">
        <v>8.0</v>
      </c>
      <c r="E90" s="4">
        <f t="shared" si="45"/>
        <v>15.38461538</v>
      </c>
      <c r="F90" s="1">
        <v>17.0</v>
      </c>
      <c r="H90" s="1">
        <v>8.0</v>
      </c>
      <c r="J90" s="1">
        <v>8.0</v>
      </c>
      <c r="L90" s="1">
        <v>9.0</v>
      </c>
      <c r="M90" s="4">
        <f t="shared" si="38"/>
        <v>50</v>
      </c>
      <c r="N90" s="4">
        <f t="shared" si="46"/>
        <v>46.15384615</v>
      </c>
      <c r="O90" s="4">
        <f t="shared" si="43"/>
        <v>7.692307692</v>
      </c>
    </row>
    <row r="91">
      <c r="A91" s="2">
        <v>44669.0</v>
      </c>
      <c r="C91" s="4">
        <f t="shared" si="44"/>
        <v>6.923076923</v>
      </c>
      <c r="D91" s="1">
        <v>7.0</v>
      </c>
      <c r="E91" s="4">
        <f t="shared" si="45"/>
        <v>13.84615385</v>
      </c>
      <c r="F91" s="1">
        <v>16.0</v>
      </c>
      <c r="H91" s="1">
        <v>8.0</v>
      </c>
      <c r="J91" s="1">
        <v>7.0</v>
      </c>
      <c r="L91" s="1">
        <v>8.0</v>
      </c>
      <c r="M91" s="4">
        <f t="shared" si="38"/>
        <v>46</v>
      </c>
      <c r="N91" s="4">
        <f t="shared" si="46"/>
        <v>41.53846154</v>
      </c>
      <c r="O91" s="4">
        <f t="shared" si="43"/>
        <v>9.698996656</v>
      </c>
    </row>
    <row r="92">
      <c r="A92" s="2">
        <v>44670.0</v>
      </c>
      <c r="C92" s="4">
        <f t="shared" si="44"/>
        <v>6.153846154</v>
      </c>
      <c r="D92" s="1">
        <v>6.0</v>
      </c>
      <c r="E92" s="4">
        <f t="shared" si="45"/>
        <v>12.30769231</v>
      </c>
      <c r="F92" s="1">
        <v>14.0</v>
      </c>
      <c r="H92" s="1">
        <v>7.0</v>
      </c>
      <c r="J92" s="1">
        <v>6.0</v>
      </c>
      <c r="L92" s="1">
        <v>7.0</v>
      </c>
      <c r="M92" s="4">
        <f t="shared" si="38"/>
        <v>40</v>
      </c>
      <c r="N92" s="4">
        <f t="shared" si="46"/>
        <v>36.92307692</v>
      </c>
      <c r="O92" s="4">
        <f t="shared" si="43"/>
        <v>7.692307692</v>
      </c>
    </row>
    <row r="93">
      <c r="A93" s="2">
        <v>44671.0</v>
      </c>
      <c r="C93" s="4">
        <f t="shared" si="44"/>
        <v>5.384615385</v>
      </c>
      <c r="D93" s="1">
        <v>6.0</v>
      </c>
      <c r="E93" s="4">
        <f t="shared" si="45"/>
        <v>10.76923077</v>
      </c>
      <c r="F93" s="1">
        <v>13.0</v>
      </c>
      <c r="H93" s="1">
        <v>7.0</v>
      </c>
      <c r="J93" s="1">
        <v>5.0</v>
      </c>
      <c r="L93" s="1">
        <v>6.0</v>
      </c>
      <c r="M93" s="4">
        <f t="shared" si="38"/>
        <v>37</v>
      </c>
      <c r="N93" s="4">
        <f t="shared" si="46"/>
        <v>32.30769231</v>
      </c>
      <c r="O93" s="4">
        <f t="shared" si="43"/>
        <v>12.68191268</v>
      </c>
    </row>
    <row r="94">
      <c r="A94" s="2">
        <v>44672.0</v>
      </c>
      <c r="C94" s="4">
        <f t="shared" si="44"/>
        <v>4.615384615</v>
      </c>
      <c r="D94" s="1">
        <v>5.0</v>
      </c>
      <c r="E94" s="4">
        <f t="shared" si="45"/>
        <v>9.230769231</v>
      </c>
      <c r="F94" s="1">
        <v>12.0</v>
      </c>
      <c r="H94" s="1">
        <v>6.0</v>
      </c>
      <c r="J94" s="1">
        <v>5.0</v>
      </c>
      <c r="L94" s="1">
        <v>6.0</v>
      </c>
      <c r="M94" s="4">
        <f t="shared" si="38"/>
        <v>34</v>
      </c>
      <c r="N94" s="4">
        <f t="shared" si="46"/>
        <v>27.69230769</v>
      </c>
      <c r="O94" s="4">
        <f t="shared" si="43"/>
        <v>18.5520362</v>
      </c>
    </row>
    <row r="95">
      <c r="A95" s="2">
        <v>44673.0</v>
      </c>
      <c r="C95" s="4">
        <f t="shared" si="44"/>
        <v>3.846153846</v>
      </c>
      <c r="D95" s="1">
        <v>4.0</v>
      </c>
      <c r="E95" s="4">
        <f t="shared" si="45"/>
        <v>7.692307692</v>
      </c>
      <c r="F95" s="1">
        <v>10.0</v>
      </c>
      <c r="H95" s="1">
        <v>5.0</v>
      </c>
      <c r="J95" s="1">
        <v>4.0</v>
      </c>
      <c r="L95" s="1">
        <v>5.0</v>
      </c>
      <c r="M95" s="4">
        <f t="shared" si="38"/>
        <v>28</v>
      </c>
      <c r="N95" s="4">
        <f t="shared" si="46"/>
        <v>23.07692308</v>
      </c>
      <c r="O95" s="4">
        <f t="shared" si="43"/>
        <v>17.58241758</v>
      </c>
    </row>
    <row r="96">
      <c r="A96" s="2">
        <v>44674.0</v>
      </c>
      <c r="C96" s="4">
        <f t="shared" si="44"/>
        <v>3.076923077</v>
      </c>
      <c r="D96" s="1">
        <v>3.0</v>
      </c>
      <c r="E96" s="4">
        <f t="shared" si="45"/>
        <v>6.153846154</v>
      </c>
      <c r="F96" s="1">
        <v>8.0</v>
      </c>
      <c r="H96" s="1">
        <v>4.0</v>
      </c>
      <c r="J96" s="1">
        <v>3.0</v>
      </c>
      <c r="L96" s="1">
        <v>4.0</v>
      </c>
      <c r="M96" s="4">
        <f t="shared" si="38"/>
        <v>22</v>
      </c>
      <c r="N96" s="4">
        <f t="shared" si="46"/>
        <v>18.46153846</v>
      </c>
      <c r="O96" s="4">
        <f t="shared" si="43"/>
        <v>16.08391608</v>
      </c>
    </row>
    <row r="97">
      <c r="A97" s="2">
        <v>44675.0</v>
      </c>
      <c r="C97" s="4">
        <f t="shared" si="44"/>
        <v>2.307692308</v>
      </c>
      <c r="D97" s="1">
        <v>2.0</v>
      </c>
      <c r="E97" s="4">
        <f t="shared" si="45"/>
        <v>4.615384615</v>
      </c>
      <c r="F97" s="1">
        <v>6.0</v>
      </c>
      <c r="H97" s="1">
        <v>3.0</v>
      </c>
      <c r="J97" s="1">
        <v>2.0</v>
      </c>
      <c r="L97" s="1">
        <v>3.0</v>
      </c>
      <c r="M97" s="4">
        <f t="shared" si="38"/>
        <v>16</v>
      </c>
      <c r="N97" s="4">
        <f t="shared" si="46"/>
        <v>13.84615385</v>
      </c>
      <c r="O97" s="4">
        <f t="shared" si="43"/>
        <v>13.46153846</v>
      </c>
    </row>
    <row r="98">
      <c r="A98" s="2">
        <v>44676.0</v>
      </c>
      <c r="C98" s="4">
        <f t="shared" si="44"/>
        <v>1.538461538</v>
      </c>
      <c r="D98" s="1">
        <v>2.0</v>
      </c>
      <c r="E98" s="4">
        <f t="shared" si="45"/>
        <v>3.076923077</v>
      </c>
      <c r="F98" s="1">
        <v>4.0</v>
      </c>
      <c r="H98" s="1">
        <v>2.0</v>
      </c>
      <c r="J98" s="1">
        <v>1.0</v>
      </c>
      <c r="L98" s="1">
        <v>2.0</v>
      </c>
      <c r="M98" s="4">
        <f t="shared" si="38"/>
        <v>11</v>
      </c>
      <c r="N98" s="4">
        <f t="shared" si="46"/>
        <v>9.230769231</v>
      </c>
      <c r="O98" s="4">
        <f t="shared" si="43"/>
        <v>16.08391608</v>
      </c>
    </row>
    <row r="99">
      <c r="A99" s="2">
        <v>44677.0</v>
      </c>
      <c r="C99" s="4">
        <f t="shared" si="44"/>
        <v>0.7692307692</v>
      </c>
      <c r="D99" s="1">
        <v>1.0</v>
      </c>
      <c r="E99" s="4">
        <f t="shared" si="45"/>
        <v>1.538461538</v>
      </c>
      <c r="F99" s="1">
        <v>3.0</v>
      </c>
      <c r="H99" s="1">
        <v>1.0</v>
      </c>
      <c r="J99" s="1">
        <v>1.0</v>
      </c>
      <c r="L99" s="1">
        <v>1.0</v>
      </c>
      <c r="M99" s="4">
        <f t="shared" si="38"/>
        <v>7</v>
      </c>
      <c r="N99" s="4">
        <f t="shared" si="46"/>
        <v>4.615384615</v>
      </c>
      <c r="O99" s="4">
        <f t="shared" si="43"/>
        <v>34.06593407</v>
      </c>
    </row>
    <row r="100">
      <c r="A100" s="2">
        <v>44678.0</v>
      </c>
      <c r="C100" s="4">
        <f t="shared" si="44"/>
        <v>0</v>
      </c>
      <c r="D100" s="1">
        <v>0.0</v>
      </c>
      <c r="E100" s="4">
        <f t="shared" si="45"/>
        <v>0</v>
      </c>
      <c r="F100" s="1">
        <v>2.0</v>
      </c>
      <c r="H100" s="1">
        <v>0.0</v>
      </c>
      <c r="J100" s="1">
        <v>0.0</v>
      </c>
      <c r="L100" s="1">
        <v>0.0</v>
      </c>
      <c r="M100" s="4">
        <f t="shared" si="38"/>
        <v>2</v>
      </c>
      <c r="N100" s="4">
        <f t="shared" si="46"/>
        <v>0</v>
      </c>
      <c r="O100" s="1">
        <v>1.0</v>
      </c>
    </row>
    <row r="101">
      <c r="A101" s="2">
        <v>44679.0</v>
      </c>
      <c r="B101" s="1">
        <v>14.0</v>
      </c>
      <c r="C101" s="1">
        <v>10.0</v>
      </c>
      <c r="D101" s="1">
        <v>10.0</v>
      </c>
      <c r="E101" s="1">
        <v>15.0</v>
      </c>
      <c r="F101" s="1">
        <v>15.0</v>
      </c>
      <c r="G101" s="1">
        <v>10.0</v>
      </c>
      <c r="H101" s="1">
        <v>10.0</v>
      </c>
      <c r="I101" s="1">
        <v>10.0</v>
      </c>
      <c r="J101" s="1">
        <v>10.0</v>
      </c>
      <c r="K101" s="1">
        <v>10.0</v>
      </c>
      <c r="L101" s="1">
        <v>10.0</v>
      </c>
      <c r="M101" s="4">
        <f t="shared" si="38"/>
        <v>55</v>
      </c>
      <c r="N101" s="1">
        <v>55.0</v>
      </c>
      <c r="O101" s="4">
        <f t="shared" ref="O101:O106" si="47">((N101-M101)/M101)*-100</f>
        <v>0</v>
      </c>
    </row>
    <row r="102">
      <c r="A102" s="2">
        <v>44680.0</v>
      </c>
      <c r="C102" s="4">
        <f t="shared" ref="C102:C107" si="48">C101-10/6</f>
        <v>8.333333333</v>
      </c>
      <c r="D102" s="1">
        <v>8.0</v>
      </c>
      <c r="E102" s="4">
        <f t="shared" ref="E102:E107" si="49">E101-15/6</f>
        <v>12.5</v>
      </c>
      <c r="F102" s="1">
        <v>14.0</v>
      </c>
      <c r="G102" s="1">
        <v>9.0</v>
      </c>
      <c r="I102" s="1">
        <v>8.0</v>
      </c>
      <c r="K102" s="1">
        <v>9.0</v>
      </c>
      <c r="M102" s="4">
        <f t="shared" ref="M102:M107" si="50">D102+F102+G102+I102+K102</f>
        <v>48</v>
      </c>
      <c r="N102" s="4">
        <f t="shared" ref="N102:N107" si="51">N101-55/6</f>
        <v>45.83333333</v>
      </c>
      <c r="O102" s="4">
        <f t="shared" si="47"/>
        <v>4.513888889</v>
      </c>
    </row>
    <row r="103">
      <c r="A103" s="2">
        <v>44681.0</v>
      </c>
      <c r="C103" s="4">
        <f t="shared" si="48"/>
        <v>6.666666667</v>
      </c>
      <c r="D103" s="1">
        <v>6.0</v>
      </c>
      <c r="E103" s="4">
        <f t="shared" si="49"/>
        <v>10</v>
      </c>
      <c r="F103" s="1">
        <v>12.0</v>
      </c>
      <c r="G103" s="1">
        <v>7.0</v>
      </c>
      <c r="I103" s="1">
        <v>6.0</v>
      </c>
      <c r="K103" s="1">
        <v>7.0</v>
      </c>
      <c r="M103" s="4">
        <f t="shared" si="50"/>
        <v>38</v>
      </c>
      <c r="N103" s="4">
        <f t="shared" si="51"/>
        <v>36.66666667</v>
      </c>
      <c r="O103" s="4">
        <f t="shared" si="47"/>
        <v>3.50877193</v>
      </c>
    </row>
    <row r="104">
      <c r="A104" s="2">
        <v>44682.0</v>
      </c>
      <c r="C104" s="4">
        <f t="shared" si="48"/>
        <v>5</v>
      </c>
      <c r="D104" s="1">
        <v>5.0</v>
      </c>
      <c r="E104" s="4">
        <f t="shared" si="49"/>
        <v>7.5</v>
      </c>
      <c r="F104" s="1">
        <v>10.0</v>
      </c>
      <c r="G104" s="1">
        <v>5.0</v>
      </c>
      <c r="I104" s="1">
        <v>5.0</v>
      </c>
      <c r="K104" s="1">
        <v>5.0</v>
      </c>
      <c r="M104" s="4">
        <f t="shared" si="50"/>
        <v>30</v>
      </c>
      <c r="N104" s="4">
        <f t="shared" si="51"/>
        <v>27.5</v>
      </c>
      <c r="O104" s="4">
        <f t="shared" si="47"/>
        <v>8.333333333</v>
      </c>
    </row>
    <row r="105">
      <c r="A105" s="2">
        <v>44683.0</v>
      </c>
      <c r="C105" s="4">
        <f t="shared" si="48"/>
        <v>3.333333333</v>
      </c>
      <c r="D105" s="1">
        <v>3.0</v>
      </c>
      <c r="E105" s="4">
        <f t="shared" si="49"/>
        <v>5</v>
      </c>
      <c r="F105" s="1">
        <v>8.0</v>
      </c>
      <c r="G105" s="1">
        <v>3.0</v>
      </c>
      <c r="I105" s="1">
        <v>4.0</v>
      </c>
      <c r="K105" s="1">
        <v>4.0</v>
      </c>
      <c r="M105" s="4">
        <f t="shared" si="50"/>
        <v>22</v>
      </c>
      <c r="N105" s="4">
        <f t="shared" si="51"/>
        <v>18.33333333</v>
      </c>
      <c r="O105" s="4">
        <f t="shared" si="47"/>
        <v>16.66666667</v>
      </c>
    </row>
    <row r="106">
      <c r="A106" s="2">
        <v>44684.0</v>
      </c>
      <c r="C106" s="4">
        <f t="shared" si="48"/>
        <v>1.666666667</v>
      </c>
      <c r="D106" s="1">
        <v>1.0</v>
      </c>
      <c r="E106" s="4">
        <f t="shared" si="49"/>
        <v>2.5</v>
      </c>
      <c r="F106" s="1">
        <v>6.0</v>
      </c>
      <c r="G106" s="1">
        <v>2.0</v>
      </c>
      <c r="I106" s="1">
        <v>2.0</v>
      </c>
      <c r="K106" s="1">
        <v>2.0</v>
      </c>
      <c r="M106" s="4">
        <f t="shared" si="50"/>
        <v>13</v>
      </c>
      <c r="N106" s="4">
        <f t="shared" si="51"/>
        <v>9.166666667</v>
      </c>
      <c r="O106" s="4">
        <f t="shared" si="47"/>
        <v>29.48717949</v>
      </c>
    </row>
    <row r="107">
      <c r="A107" s="2">
        <v>44685.0</v>
      </c>
      <c r="C107" s="4">
        <f t="shared" si="48"/>
        <v>0</v>
      </c>
      <c r="D107" s="1">
        <v>0.0</v>
      </c>
      <c r="E107" s="4">
        <f t="shared" si="49"/>
        <v>0</v>
      </c>
      <c r="F107" s="1">
        <v>2.0</v>
      </c>
      <c r="G107" s="1">
        <v>0.0</v>
      </c>
      <c r="I107" s="1">
        <v>0.0</v>
      </c>
      <c r="K107" s="1">
        <v>0.0</v>
      </c>
      <c r="M107" s="4">
        <f t="shared" si="50"/>
        <v>2</v>
      </c>
      <c r="N107" s="4">
        <f t="shared" si="51"/>
        <v>0</v>
      </c>
      <c r="O107" s="1">
        <v>1.0</v>
      </c>
    </row>
    <row r="108">
      <c r="A108" s="2">
        <v>44686.0</v>
      </c>
    </row>
    <row r="109">
      <c r="A109" s="2">
        <v>44687.0</v>
      </c>
    </row>
    <row r="110">
      <c r="A110" s="2">
        <v>44688.0</v>
      </c>
    </row>
    <row r="111">
      <c r="A111" s="2">
        <v>44689.0</v>
      </c>
    </row>
    <row r="112">
      <c r="A112" s="2">
        <v>44690.0</v>
      </c>
    </row>
    <row r="113">
      <c r="A113" s="2">
        <v>44691.0</v>
      </c>
    </row>
    <row r="114">
      <c r="A114" s="2">
        <v>44692.0</v>
      </c>
      <c r="B114" s="1" t="s">
        <v>18</v>
      </c>
    </row>
    <row r="115">
      <c r="A115" s="2"/>
    </row>
    <row r="116">
      <c r="A116" s="2"/>
    </row>
    <row r="117">
      <c r="A117" s="5">
        <v>44446.0</v>
      </c>
      <c r="B117" s="6"/>
      <c r="C117" s="7" t="s">
        <v>19</v>
      </c>
      <c r="D117" s="8">
        <v>0.0</v>
      </c>
      <c r="E117" s="9" t="s">
        <v>20</v>
      </c>
      <c r="F117" s="10" t="s">
        <v>20</v>
      </c>
      <c r="G117" s="10" t="s">
        <v>20</v>
      </c>
      <c r="H117" s="7" t="s">
        <v>20</v>
      </c>
      <c r="I117" s="7" t="s">
        <v>20</v>
      </c>
      <c r="J117" s="8">
        <v>90.0</v>
      </c>
      <c r="K117" s="8">
        <v>90.0</v>
      </c>
      <c r="L117" s="6"/>
      <c r="M117" s="11"/>
      <c r="N117" s="12"/>
      <c r="O117" s="11"/>
      <c r="P117" s="11"/>
      <c r="Q117" s="11"/>
      <c r="R117" s="13">
        <v>3.518518519</v>
      </c>
    </row>
    <row r="118">
      <c r="A118" s="5">
        <v>44447.0</v>
      </c>
      <c r="B118" s="8">
        <v>1.0</v>
      </c>
      <c r="C118" s="6"/>
      <c r="D118" s="8">
        <v>3.0</v>
      </c>
      <c r="E118" s="13">
        <v>1.0</v>
      </c>
      <c r="F118" s="13">
        <v>1.0</v>
      </c>
      <c r="G118" s="13">
        <v>1.0</v>
      </c>
      <c r="H118" s="8">
        <v>1.0</v>
      </c>
      <c r="I118" s="8">
        <v>0.0</v>
      </c>
      <c r="J118" s="8">
        <v>86.0</v>
      </c>
      <c r="K118" s="8">
        <v>83.07692308</v>
      </c>
      <c r="L118" s="6"/>
      <c r="M118" s="11"/>
      <c r="N118" s="12"/>
      <c r="O118" s="11"/>
      <c r="P118" s="11"/>
      <c r="Q118" s="11"/>
      <c r="R118" s="13">
        <v>3.737373737</v>
      </c>
    </row>
    <row r="119">
      <c r="A119" s="5">
        <v>44448.0</v>
      </c>
      <c r="B119" s="8">
        <v>1.0</v>
      </c>
      <c r="C119" s="6"/>
      <c r="D119" s="8">
        <v>2.0</v>
      </c>
      <c r="E119" s="13">
        <v>1.0</v>
      </c>
      <c r="F119" s="13">
        <v>1.0</v>
      </c>
      <c r="G119" s="13">
        <v>1.0</v>
      </c>
      <c r="H119" s="8">
        <v>2.0</v>
      </c>
      <c r="I119" s="8">
        <v>2.0</v>
      </c>
      <c r="J119" s="8">
        <v>79.0</v>
      </c>
      <c r="K119" s="8">
        <v>76.15384615</v>
      </c>
      <c r="L119" s="6"/>
      <c r="M119" s="11"/>
      <c r="N119" s="12"/>
      <c r="O119" s="11"/>
      <c r="P119" s="11"/>
      <c r="Q119" s="11"/>
      <c r="R119" s="13">
        <v>2.555555556</v>
      </c>
    </row>
    <row r="120">
      <c r="A120" s="5">
        <v>44449.0</v>
      </c>
      <c r="B120" s="8">
        <v>1.0</v>
      </c>
      <c r="C120" s="6"/>
      <c r="D120" s="8">
        <v>2.0</v>
      </c>
      <c r="E120" s="13">
        <v>1.0</v>
      </c>
      <c r="F120" s="13">
        <v>2.0</v>
      </c>
      <c r="G120" s="13">
        <v>2.0</v>
      </c>
      <c r="H120" s="8">
        <v>1.0</v>
      </c>
      <c r="I120" s="8">
        <v>2.0</v>
      </c>
      <c r="J120" s="8">
        <v>71.0</v>
      </c>
      <c r="K120" s="8">
        <v>69.23076923</v>
      </c>
      <c r="L120" s="6"/>
      <c r="M120" s="11"/>
      <c r="N120" s="12"/>
      <c r="O120" s="11"/>
      <c r="P120" s="11"/>
      <c r="Q120" s="11"/>
      <c r="R120" s="13">
        <v>4.320987654</v>
      </c>
    </row>
    <row r="121">
      <c r="A121" s="5">
        <v>44450.0</v>
      </c>
      <c r="B121" s="7" t="s">
        <v>17</v>
      </c>
      <c r="C121" s="6"/>
      <c r="D121" s="8">
        <v>0.0</v>
      </c>
      <c r="E121" s="13">
        <v>2.0</v>
      </c>
      <c r="F121" s="13">
        <v>1.0</v>
      </c>
      <c r="G121" s="13">
        <v>1.0</v>
      </c>
      <c r="H121" s="8">
        <v>1.0</v>
      </c>
      <c r="I121" s="8">
        <v>1.0</v>
      </c>
      <c r="J121" s="8">
        <v>65.0</v>
      </c>
      <c r="K121" s="8">
        <v>62.30769231</v>
      </c>
      <c r="L121" s="6"/>
      <c r="M121" s="11"/>
      <c r="N121" s="12"/>
      <c r="O121" s="11"/>
      <c r="P121" s="11"/>
      <c r="Q121" s="11"/>
      <c r="R121" s="13">
        <v>8.333333333</v>
      </c>
    </row>
    <row r="122">
      <c r="A122" s="5">
        <v>44451.0</v>
      </c>
      <c r="B122" s="7" t="s">
        <v>17</v>
      </c>
      <c r="C122" s="6"/>
      <c r="D122" s="8">
        <v>0.0</v>
      </c>
      <c r="E122" s="13">
        <v>2.0</v>
      </c>
      <c r="F122" s="13">
        <v>1.0</v>
      </c>
      <c r="G122" s="13">
        <v>1.0</v>
      </c>
      <c r="H122" s="8">
        <v>1.0</v>
      </c>
      <c r="I122" s="8">
        <v>0.0</v>
      </c>
      <c r="J122" s="8">
        <v>60.0</v>
      </c>
      <c r="K122" s="8">
        <v>55.38461538</v>
      </c>
      <c r="L122" s="6"/>
      <c r="M122" s="11"/>
      <c r="N122" s="12"/>
      <c r="O122" s="11"/>
      <c r="P122" s="11"/>
      <c r="Q122" s="11"/>
      <c r="R122" s="13">
        <v>3.174603175</v>
      </c>
    </row>
    <row r="123">
      <c r="A123" s="5">
        <v>44452.0</v>
      </c>
      <c r="B123" s="8">
        <v>1.0</v>
      </c>
      <c r="C123" s="6"/>
      <c r="D123" s="8">
        <v>2.0</v>
      </c>
      <c r="E123" s="13">
        <v>2.0</v>
      </c>
      <c r="F123" s="13">
        <v>3.0</v>
      </c>
      <c r="G123" s="13">
        <v>2.0</v>
      </c>
      <c r="H123" s="8">
        <v>2.0</v>
      </c>
      <c r="I123" s="8">
        <v>1.0</v>
      </c>
      <c r="J123" s="8">
        <v>50.0</v>
      </c>
      <c r="K123" s="8">
        <v>48.46153846</v>
      </c>
      <c r="L123" s="6"/>
      <c r="M123" s="11"/>
      <c r="N123" s="12"/>
      <c r="O123" s="11"/>
      <c r="P123" s="11"/>
      <c r="Q123" s="11"/>
      <c r="R123" s="13">
        <v>-1.296296296</v>
      </c>
    </row>
    <row r="124">
      <c r="A124" s="5">
        <v>44453.0</v>
      </c>
      <c r="B124" s="8">
        <v>1.0</v>
      </c>
      <c r="C124" s="6"/>
      <c r="D124" s="8">
        <v>3.0</v>
      </c>
      <c r="E124" s="13">
        <v>1.0</v>
      </c>
      <c r="F124" s="13">
        <v>1.0</v>
      </c>
      <c r="G124" s="13">
        <v>2.0</v>
      </c>
      <c r="H124" s="8">
        <v>2.0</v>
      </c>
      <c r="I124" s="8">
        <v>3.0</v>
      </c>
      <c r="J124" s="8">
        <v>41.0</v>
      </c>
      <c r="K124" s="8">
        <v>41.53846154</v>
      </c>
      <c r="L124" s="6"/>
      <c r="M124" s="11"/>
      <c r="N124" s="12"/>
      <c r="O124" s="11"/>
      <c r="P124" s="11"/>
      <c r="Q124" s="11"/>
      <c r="R124" s="13">
        <v>-19.11111111</v>
      </c>
    </row>
    <row r="125">
      <c r="A125" s="5">
        <v>44454.0</v>
      </c>
      <c r="B125" s="8">
        <v>1.0</v>
      </c>
      <c r="C125" s="6"/>
      <c r="D125" s="8">
        <v>3.0</v>
      </c>
      <c r="E125" s="13">
        <v>3.0</v>
      </c>
      <c r="F125" s="13">
        <v>3.0</v>
      </c>
      <c r="G125" s="13">
        <v>3.0</v>
      </c>
      <c r="H125" s="8">
        <v>3.0</v>
      </c>
      <c r="I125" s="8">
        <v>1.0</v>
      </c>
      <c r="J125" s="8">
        <v>28.0</v>
      </c>
      <c r="K125" s="8">
        <v>34.61538462</v>
      </c>
      <c r="L125" s="6"/>
      <c r="M125" s="11"/>
      <c r="N125" s="12"/>
      <c r="O125" s="11"/>
      <c r="P125" s="11"/>
      <c r="Q125" s="11"/>
      <c r="R125" s="13">
        <v>-35.0</v>
      </c>
    </row>
    <row r="126">
      <c r="A126" s="5">
        <v>44455.0</v>
      </c>
      <c r="B126" s="8">
        <v>1.0</v>
      </c>
      <c r="C126" s="6"/>
      <c r="D126" s="8">
        <v>3.0</v>
      </c>
      <c r="E126" s="13">
        <v>1.0</v>
      </c>
      <c r="F126" s="13">
        <v>1.0</v>
      </c>
      <c r="G126" s="13">
        <v>3.0</v>
      </c>
      <c r="H126" s="8">
        <v>2.0</v>
      </c>
      <c r="I126" s="8">
        <v>3.0</v>
      </c>
      <c r="J126" s="8">
        <v>18.0</v>
      </c>
      <c r="K126" s="8">
        <v>27.69230769</v>
      </c>
      <c r="L126" s="6"/>
      <c r="M126" s="11"/>
      <c r="N126" s="12"/>
      <c r="O126" s="11"/>
      <c r="P126" s="11"/>
      <c r="Q126" s="11"/>
      <c r="R126" s="13">
        <v>-17.0</v>
      </c>
    </row>
    <row r="127">
      <c r="A127" s="5">
        <v>44456.0</v>
      </c>
      <c r="B127" s="8">
        <v>1.0</v>
      </c>
      <c r="C127" s="6"/>
      <c r="D127" s="8">
        <v>2.0</v>
      </c>
      <c r="E127" s="13">
        <v>2.0</v>
      </c>
      <c r="F127" s="13">
        <v>2.0</v>
      </c>
      <c r="G127" s="13">
        <v>2.0</v>
      </c>
      <c r="H127" s="8">
        <v>2.0</v>
      </c>
      <c r="I127" s="8">
        <v>4.0</v>
      </c>
      <c r="J127" s="8">
        <v>6.0</v>
      </c>
      <c r="K127" s="8">
        <v>20.76923077</v>
      </c>
      <c r="L127" s="6"/>
      <c r="M127" s="11"/>
      <c r="N127" s="12"/>
      <c r="O127" s="11"/>
      <c r="P127" s="11"/>
      <c r="Q127" s="11"/>
      <c r="R127" s="13">
        <v>-12.0</v>
      </c>
    </row>
    <row r="128">
      <c r="A128" s="5">
        <v>44457.0</v>
      </c>
      <c r="B128" s="7" t="s">
        <v>17</v>
      </c>
      <c r="C128" s="6"/>
      <c r="D128" s="8">
        <v>0.0</v>
      </c>
      <c r="E128" s="13">
        <v>3.0</v>
      </c>
      <c r="F128" s="13">
        <v>1.0</v>
      </c>
      <c r="G128" s="13">
        <v>1.0</v>
      </c>
      <c r="H128" s="8">
        <v>1.0</v>
      </c>
      <c r="I128" s="8">
        <v>3.0</v>
      </c>
      <c r="J128" s="8">
        <v>-3.0</v>
      </c>
      <c r="K128" s="8">
        <v>13.84615385</v>
      </c>
      <c r="L128" s="6"/>
      <c r="M128" s="11"/>
      <c r="N128" s="12"/>
      <c r="O128" s="11"/>
      <c r="P128" s="11"/>
      <c r="Q128" s="11"/>
      <c r="R128" s="13">
        <v>-23.0</v>
      </c>
    </row>
    <row r="129">
      <c r="A129" s="5">
        <v>44458.0</v>
      </c>
      <c r="B129" s="7" t="s">
        <v>17</v>
      </c>
      <c r="C129" s="6"/>
      <c r="D129" s="8">
        <v>0.0</v>
      </c>
      <c r="E129" s="13">
        <v>1.0</v>
      </c>
      <c r="F129" s="13">
        <v>0.0</v>
      </c>
      <c r="G129" s="13">
        <v>2.0</v>
      </c>
      <c r="H129" s="8">
        <v>3.0</v>
      </c>
      <c r="I129" s="8">
        <v>0.0</v>
      </c>
      <c r="J129" s="8">
        <v>-9.0</v>
      </c>
      <c r="K129" s="8">
        <v>6.923076923</v>
      </c>
      <c r="L129" s="6"/>
      <c r="M129" s="11"/>
      <c r="N129" s="12"/>
      <c r="O129" s="11"/>
      <c r="P129" s="11"/>
      <c r="Q129" s="11"/>
      <c r="R129" s="13">
        <v>-7.0</v>
      </c>
    </row>
    <row r="130">
      <c r="A130" s="5">
        <v>44459.0</v>
      </c>
      <c r="B130" s="8">
        <v>1.0</v>
      </c>
      <c r="C130" s="6"/>
      <c r="D130" s="8">
        <v>2.0</v>
      </c>
      <c r="E130" s="13">
        <v>1.0</v>
      </c>
      <c r="F130" s="13">
        <v>3.0</v>
      </c>
      <c r="G130" s="13">
        <v>2.0</v>
      </c>
      <c r="H130" s="8">
        <v>2.0</v>
      </c>
      <c r="I130" s="8">
        <v>2.0</v>
      </c>
      <c r="J130" s="8">
        <v>-19.0</v>
      </c>
      <c r="K130" s="14">
        <v>2.4869E-14</v>
      </c>
      <c r="L130" s="6"/>
      <c r="M130" s="11"/>
      <c r="N130" s="12"/>
      <c r="O130" s="11"/>
      <c r="P130" s="11"/>
      <c r="Q130" s="11"/>
      <c r="R130" s="13">
        <v>0.0</v>
      </c>
    </row>
    <row r="131">
      <c r="A131" s="15">
        <v>44460.0</v>
      </c>
      <c r="B131" s="6"/>
      <c r="C131" s="7" t="s">
        <v>19</v>
      </c>
      <c r="D131" s="8">
        <v>0.0</v>
      </c>
      <c r="E131" s="10" t="s">
        <v>20</v>
      </c>
      <c r="F131" s="10" t="s">
        <v>20</v>
      </c>
      <c r="G131" s="10" t="s">
        <v>20</v>
      </c>
      <c r="H131" s="7" t="s">
        <v>20</v>
      </c>
      <c r="I131" s="7" t="s">
        <v>20</v>
      </c>
      <c r="J131" s="8">
        <v>125.0</v>
      </c>
      <c r="K131" s="8">
        <v>125.0</v>
      </c>
      <c r="L131" s="6"/>
      <c r="M131" s="11"/>
      <c r="N131" s="12"/>
      <c r="O131" s="11"/>
      <c r="P131" s="11"/>
      <c r="Q131" s="11"/>
      <c r="R131" s="13">
        <v>-2.739393939</v>
      </c>
    </row>
    <row r="132">
      <c r="A132" s="15">
        <v>44461.0</v>
      </c>
      <c r="B132" s="8">
        <v>2.0</v>
      </c>
      <c r="C132" s="6"/>
      <c r="D132" s="8">
        <v>2.0</v>
      </c>
      <c r="E132" s="13">
        <v>1.0</v>
      </c>
      <c r="F132" s="13">
        <v>2.0</v>
      </c>
      <c r="G132" s="13">
        <v>1.0</v>
      </c>
      <c r="H132" s="8">
        <v>1.0</v>
      </c>
      <c r="I132" s="8">
        <v>2.0</v>
      </c>
      <c r="J132" s="8">
        <v>118.0</v>
      </c>
      <c r="K132" s="8">
        <v>121.3235294</v>
      </c>
      <c r="L132" s="16"/>
      <c r="M132" s="11"/>
      <c r="N132" s="12"/>
      <c r="O132" s="11"/>
      <c r="P132" s="11"/>
      <c r="Q132" s="11"/>
      <c r="R132" s="13">
        <v>-9.05</v>
      </c>
    </row>
    <row r="133">
      <c r="A133" s="15">
        <v>44462.0</v>
      </c>
      <c r="B133" s="8">
        <v>2.0</v>
      </c>
      <c r="C133" s="6"/>
      <c r="D133" s="8">
        <v>2.0</v>
      </c>
      <c r="E133" s="13">
        <v>2.0</v>
      </c>
      <c r="F133" s="13">
        <v>1.0</v>
      </c>
      <c r="G133" s="13">
        <v>2.0</v>
      </c>
      <c r="H133" s="8">
        <v>2.0</v>
      </c>
      <c r="I133" s="8">
        <v>4.0</v>
      </c>
      <c r="J133" s="8">
        <v>107.0</v>
      </c>
      <c r="K133" s="8">
        <v>117.6470588</v>
      </c>
      <c r="L133" s="16"/>
      <c r="M133" s="11"/>
      <c r="N133" s="12"/>
      <c r="O133" s="11"/>
      <c r="P133" s="11"/>
      <c r="Q133" s="11"/>
      <c r="R133" s="13">
        <v>-14.01290323</v>
      </c>
    </row>
    <row r="134">
      <c r="A134" s="15">
        <v>44463.0</v>
      </c>
      <c r="B134" s="8">
        <v>2.0</v>
      </c>
      <c r="C134" s="6"/>
      <c r="D134" s="8">
        <v>1.0</v>
      </c>
      <c r="E134" s="13">
        <v>2.0</v>
      </c>
      <c r="F134" s="13">
        <v>2.0</v>
      </c>
      <c r="G134" s="13">
        <v>1.0</v>
      </c>
      <c r="H134" s="8">
        <v>2.0</v>
      </c>
      <c r="I134" s="8">
        <v>2.0</v>
      </c>
      <c r="J134" s="8">
        <v>98.0</v>
      </c>
      <c r="K134" s="8">
        <v>113.9705882</v>
      </c>
      <c r="L134" s="16"/>
      <c r="M134" s="11"/>
      <c r="N134" s="12"/>
      <c r="O134" s="11"/>
      <c r="P134" s="11"/>
      <c r="Q134" s="11"/>
      <c r="R134" s="13">
        <v>-19.30666667</v>
      </c>
    </row>
    <row r="135">
      <c r="A135" s="15">
        <v>44464.0</v>
      </c>
      <c r="B135" s="7" t="s">
        <v>17</v>
      </c>
      <c r="C135" s="6"/>
      <c r="D135" s="8">
        <v>0.0</v>
      </c>
      <c r="E135" s="13">
        <v>2.0</v>
      </c>
      <c r="F135" s="13">
        <v>1.0</v>
      </c>
      <c r="G135" s="13">
        <v>3.0</v>
      </c>
      <c r="H135" s="8">
        <v>1.0</v>
      </c>
      <c r="I135" s="8">
        <v>2.0</v>
      </c>
      <c r="J135" s="8">
        <v>89.0</v>
      </c>
      <c r="K135" s="8">
        <v>110.2941176</v>
      </c>
      <c r="L135" s="16"/>
      <c r="M135" s="11"/>
      <c r="N135" s="12"/>
      <c r="O135" s="11"/>
      <c r="P135" s="11"/>
      <c r="Q135" s="11"/>
      <c r="R135" s="13">
        <v>-22.15172414</v>
      </c>
    </row>
    <row r="136">
      <c r="A136" s="15">
        <v>44465.0</v>
      </c>
      <c r="B136" s="7" t="s">
        <v>17</v>
      </c>
      <c r="C136" s="6"/>
      <c r="D136" s="8">
        <v>0.0</v>
      </c>
      <c r="E136" s="13">
        <v>3.0</v>
      </c>
      <c r="F136" s="13">
        <v>1.0</v>
      </c>
      <c r="G136" s="13">
        <v>2.0</v>
      </c>
      <c r="H136" s="8">
        <v>0.0</v>
      </c>
      <c r="I136" s="8">
        <v>0.0</v>
      </c>
      <c r="J136" s="8">
        <v>83.0</v>
      </c>
      <c r="K136" s="8">
        <v>106.6176471</v>
      </c>
      <c r="L136" s="16"/>
      <c r="M136" s="11"/>
      <c r="N136" s="12"/>
      <c r="O136" s="11"/>
      <c r="P136" s="11"/>
      <c r="Q136" s="11"/>
      <c r="R136" s="13">
        <v>-26.17142857</v>
      </c>
    </row>
    <row r="137">
      <c r="A137" s="15">
        <v>44466.0</v>
      </c>
      <c r="B137" s="8">
        <v>2.0</v>
      </c>
      <c r="C137" s="6"/>
      <c r="D137" s="8">
        <v>2.0</v>
      </c>
      <c r="E137" s="13">
        <v>0.0</v>
      </c>
      <c r="F137" s="13">
        <v>3.0</v>
      </c>
      <c r="G137" s="13">
        <v>1.0</v>
      </c>
      <c r="H137" s="8">
        <v>2.0</v>
      </c>
      <c r="I137" s="8">
        <v>1.0</v>
      </c>
      <c r="J137" s="8">
        <v>76.0</v>
      </c>
      <c r="K137" s="8">
        <v>102.9411765</v>
      </c>
      <c r="L137" s="16"/>
      <c r="M137" s="11"/>
      <c r="N137" s="12"/>
      <c r="O137" s="11"/>
      <c r="P137" s="11"/>
      <c r="Q137" s="11"/>
      <c r="R137" s="13">
        <v>-35.52592593</v>
      </c>
    </row>
    <row r="138">
      <c r="A138" s="15">
        <v>44467.0</v>
      </c>
      <c r="B138" s="8">
        <v>2.0</v>
      </c>
      <c r="C138" s="6"/>
      <c r="D138" s="8">
        <v>1.0</v>
      </c>
      <c r="E138" s="13">
        <v>3.0</v>
      </c>
      <c r="F138" s="13">
        <v>1.0</v>
      </c>
      <c r="G138" s="13">
        <v>3.0</v>
      </c>
      <c r="H138" s="8">
        <v>2.0</v>
      </c>
      <c r="I138" s="8">
        <v>3.0</v>
      </c>
      <c r="J138" s="8">
        <v>64.0</v>
      </c>
      <c r="K138" s="8">
        <v>99.26470588</v>
      </c>
      <c r="L138" s="16"/>
      <c r="M138" s="11"/>
      <c r="N138" s="12"/>
      <c r="O138" s="11"/>
      <c r="P138" s="11"/>
      <c r="Q138" s="11"/>
      <c r="R138" s="13">
        <v>-45.6</v>
      </c>
    </row>
    <row r="139">
      <c r="A139" s="15">
        <v>44468.0</v>
      </c>
      <c r="B139" s="8">
        <v>2.0</v>
      </c>
      <c r="C139" s="6"/>
      <c r="D139" s="8">
        <v>2.0</v>
      </c>
      <c r="E139" s="13">
        <v>2.0</v>
      </c>
      <c r="F139" s="13">
        <v>3.0</v>
      </c>
      <c r="G139" s="13">
        <v>2.0</v>
      </c>
      <c r="H139" s="8">
        <v>3.0</v>
      </c>
      <c r="I139" s="8">
        <v>2.0</v>
      </c>
      <c r="J139" s="8">
        <v>52.0</v>
      </c>
      <c r="K139" s="8">
        <v>95.58823529</v>
      </c>
      <c r="L139" s="16"/>
      <c r="M139" s="11"/>
      <c r="N139" s="12"/>
      <c r="O139" s="11"/>
      <c r="P139" s="11"/>
      <c r="Q139" s="11"/>
      <c r="R139" s="13">
        <v>-56.48</v>
      </c>
    </row>
    <row r="140">
      <c r="A140" s="15">
        <v>44469.0</v>
      </c>
      <c r="B140" s="8">
        <v>2.0</v>
      </c>
      <c r="C140" s="6"/>
      <c r="D140" s="8">
        <v>1.0</v>
      </c>
      <c r="E140" s="13">
        <v>2.0</v>
      </c>
      <c r="F140" s="13">
        <v>1.0</v>
      </c>
      <c r="G140" s="13">
        <v>2.0</v>
      </c>
      <c r="H140" s="8">
        <v>3.0</v>
      </c>
      <c r="I140" s="8">
        <v>4.0</v>
      </c>
      <c r="J140" s="8">
        <v>40.0</v>
      </c>
      <c r="K140" s="8">
        <v>91.91176471</v>
      </c>
      <c r="L140" s="16"/>
      <c r="M140" s="11"/>
      <c r="N140" s="12"/>
      <c r="O140" s="11"/>
      <c r="P140" s="11"/>
      <c r="Q140" s="11"/>
      <c r="R140" s="13">
        <v>-16.0</v>
      </c>
    </row>
    <row r="141">
      <c r="A141" s="15">
        <v>44470.0</v>
      </c>
      <c r="B141" s="8">
        <v>2.0</v>
      </c>
      <c r="C141" s="6"/>
      <c r="D141" s="8">
        <v>2.0</v>
      </c>
      <c r="E141" s="13">
        <v>1.0</v>
      </c>
      <c r="F141" s="13">
        <v>2.0</v>
      </c>
      <c r="G141" s="13">
        <v>1.0</v>
      </c>
      <c r="H141" s="8">
        <v>2.0</v>
      </c>
      <c r="I141" s="8">
        <v>0.0</v>
      </c>
      <c r="J141" s="8">
        <v>34.0</v>
      </c>
      <c r="K141" s="8">
        <v>88.23529412</v>
      </c>
      <c r="L141" s="16"/>
      <c r="M141" s="11"/>
      <c r="N141" s="12"/>
      <c r="O141" s="11"/>
      <c r="P141" s="11"/>
      <c r="Q141" s="11"/>
      <c r="R141" s="13">
        <v>-16.0</v>
      </c>
    </row>
    <row r="142">
      <c r="A142" s="15">
        <v>44471.0</v>
      </c>
      <c r="B142" s="7" t="s">
        <v>17</v>
      </c>
      <c r="C142" s="6"/>
      <c r="D142" s="8">
        <v>0.0</v>
      </c>
      <c r="E142" s="13">
        <v>1.0</v>
      </c>
      <c r="F142" s="13">
        <v>1.0</v>
      </c>
      <c r="G142" s="13">
        <v>2.0</v>
      </c>
      <c r="H142" s="8">
        <v>1.0</v>
      </c>
      <c r="I142" s="8">
        <v>1.0</v>
      </c>
      <c r="J142" s="8">
        <v>28.0</v>
      </c>
      <c r="K142" s="8">
        <v>84.55882353</v>
      </c>
      <c r="L142" s="16"/>
      <c r="M142" s="11"/>
      <c r="N142" s="12"/>
      <c r="O142" s="11"/>
      <c r="P142" s="11"/>
      <c r="Q142" s="11"/>
      <c r="R142" s="13">
        <v>-17.0</v>
      </c>
    </row>
    <row r="143">
      <c r="A143" s="15">
        <v>44472.0</v>
      </c>
      <c r="B143" s="7" t="s">
        <v>17</v>
      </c>
      <c r="C143" s="6"/>
      <c r="D143" s="8">
        <v>0.0</v>
      </c>
      <c r="E143" s="13">
        <v>2.0</v>
      </c>
      <c r="F143" s="13">
        <v>1.0</v>
      </c>
      <c r="G143" s="13">
        <v>2.0</v>
      </c>
      <c r="H143" s="8">
        <v>0.0</v>
      </c>
      <c r="I143" s="8">
        <v>0.0</v>
      </c>
      <c r="J143" s="8">
        <v>23.0</v>
      </c>
      <c r="K143" s="8">
        <v>80.88235294</v>
      </c>
      <c r="L143" s="16"/>
      <c r="M143" s="11"/>
      <c r="N143" s="12"/>
      <c r="O143" s="11"/>
      <c r="P143" s="11"/>
      <c r="Q143" s="11"/>
      <c r="R143" s="13">
        <v>-18.0</v>
      </c>
    </row>
    <row r="144">
      <c r="A144" s="15">
        <v>44473.0</v>
      </c>
      <c r="B144" s="8">
        <v>2.0</v>
      </c>
      <c r="C144" s="6"/>
      <c r="D144" s="8">
        <v>1.0</v>
      </c>
      <c r="E144" s="13">
        <v>1.0</v>
      </c>
      <c r="F144" s="13">
        <v>2.0</v>
      </c>
      <c r="G144" s="13">
        <v>2.0</v>
      </c>
      <c r="H144" s="8">
        <v>1.0</v>
      </c>
      <c r="I144" s="8">
        <v>2.0</v>
      </c>
      <c r="J144" s="8">
        <v>15.0</v>
      </c>
      <c r="K144" s="8">
        <v>77.20588235</v>
      </c>
      <c r="L144" s="16"/>
      <c r="M144" s="11"/>
      <c r="N144" s="12"/>
      <c r="O144" s="11"/>
      <c r="P144" s="11"/>
      <c r="Q144" s="11"/>
      <c r="R144" s="13">
        <v>-33.36</v>
      </c>
    </row>
    <row r="145">
      <c r="A145" s="15">
        <v>44474.0</v>
      </c>
      <c r="B145" s="6"/>
      <c r="C145" s="7" t="s">
        <v>19</v>
      </c>
      <c r="D145" s="6"/>
      <c r="E145" s="8">
        <v>10.0</v>
      </c>
      <c r="F145" s="13">
        <v>10.0</v>
      </c>
      <c r="G145" s="13">
        <v>11.0</v>
      </c>
      <c r="H145" s="8">
        <v>9.0</v>
      </c>
      <c r="I145" s="8">
        <v>9.0</v>
      </c>
      <c r="J145" s="8">
        <v>49.0</v>
      </c>
      <c r="K145" s="8">
        <v>73.52941176</v>
      </c>
      <c r="L145" s="6"/>
      <c r="M145" s="13">
        <v>49.0</v>
      </c>
      <c r="N145" s="13">
        <v>0.0</v>
      </c>
      <c r="O145" s="11"/>
      <c r="P145" s="11"/>
      <c r="Q145" s="11"/>
      <c r="R145" s="13">
        <v>-32.71578947</v>
      </c>
    </row>
    <row r="146">
      <c r="A146" s="15">
        <v>44475.0</v>
      </c>
      <c r="B146" s="8">
        <v>3.0</v>
      </c>
      <c r="C146" s="7" t="s">
        <v>21</v>
      </c>
      <c r="D146" s="6"/>
      <c r="E146" s="13">
        <v>0.0</v>
      </c>
      <c r="F146" s="13">
        <v>1.0</v>
      </c>
      <c r="G146" s="13">
        <v>1.0</v>
      </c>
      <c r="H146" s="8">
        <v>0.0</v>
      </c>
      <c r="I146" s="8">
        <v>0.0</v>
      </c>
      <c r="J146" s="8">
        <v>47.0</v>
      </c>
      <c r="K146" s="8">
        <v>69.85294118</v>
      </c>
      <c r="L146" s="6"/>
      <c r="M146" s="13">
        <v>43.55555556</v>
      </c>
      <c r="N146" s="13">
        <v>7.908163265</v>
      </c>
      <c r="O146" s="11"/>
      <c r="P146" s="11"/>
      <c r="Q146" s="11"/>
      <c r="R146" s="13">
        <v>-39.55555556</v>
      </c>
    </row>
    <row r="147">
      <c r="A147" s="15">
        <v>44476.0</v>
      </c>
      <c r="B147" s="8">
        <v>3.0</v>
      </c>
      <c r="C147" s="6"/>
      <c r="D147" s="6"/>
      <c r="E147" s="8">
        <v>2.0</v>
      </c>
      <c r="F147" s="8">
        <v>1.0</v>
      </c>
      <c r="G147" s="8">
        <v>2.0</v>
      </c>
      <c r="H147" s="8">
        <v>2.0</v>
      </c>
      <c r="I147" s="8">
        <v>0.0</v>
      </c>
      <c r="J147" s="8">
        <v>40.0</v>
      </c>
      <c r="K147" s="8">
        <v>66.17647059</v>
      </c>
      <c r="L147" s="11"/>
      <c r="M147" s="13">
        <v>38.11111111</v>
      </c>
      <c r="N147" s="13">
        <v>4.956268222</v>
      </c>
      <c r="O147" s="11"/>
      <c r="P147" s="11"/>
      <c r="Q147" s="11"/>
      <c r="R147" s="13">
        <v>-45.6</v>
      </c>
    </row>
    <row r="148">
      <c r="A148" s="15">
        <v>44477.0</v>
      </c>
      <c r="B148" s="8">
        <v>3.0</v>
      </c>
      <c r="C148" s="6"/>
      <c r="D148" s="6"/>
      <c r="E148" s="8">
        <v>1.0</v>
      </c>
      <c r="F148" s="8">
        <v>1.0</v>
      </c>
      <c r="G148" s="8">
        <v>1.0</v>
      </c>
      <c r="H148" s="8">
        <v>1.0</v>
      </c>
      <c r="I148" s="8">
        <v>2.0</v>
      </c>
      <c r="J148" s="8">
        <v>34.0</v>
      </c>
      <c r="K148" s="8">
        <v>62.5</v>
      </c>
      <c r="L148" s="11"/>
      <c r="M148" s="13">
        <v>32.66666667</v>
      </c>
      <c r="N148" s="13">
        <v>4.081632653</v>
      </c>
      <c r="O148" s="11"/>
      <c r="P148" s="11"/>
      <c r="Q148" s="11"/>
      <c r="R148" s="13">
        <v>-47.3</v>
      </c>
    </row>
    <row r="149">
      <c r="A149" s="15">
        <v>44478.0</v>
      </c>
      <c r="B149" s="7" t="s">
        <v>17</v>
      </c>
      <c r="C149" s="6"/>
      <c r="D149" s="6"/>
      <c r="E149" s="8">
        <v>0.0</v>
      </c>
      <c r="F149" s="8">
        <v>0.0</v>
      </c>
      <c r="G149" s="8">
        <v>1.0</v>
      </c>
      <c r="H149" s="8">
        <v>0.0</v>
      </c>
      <c r="I149" s="8">
        <v>2.0</v>
      </c>
      <c r="J149" s="8">
        <v>31.0</v>
      </c>
      <c r="K149" s="8">
        <v>58.82352941</v>
      </c>
      <c r="L149" s="11"/>
      <c r="M149" s="13">
        <v>27.22222222</v>
      </c>
      <c r="N149" s="13">
        <v>13.87755102</v>
      </c>
      <c r="O149" s="11"/>
      <c r="P149" s="11"/>
      <c r="Q149" s="11"/>
      <c r="R149" s="13">
        <v>-25.0</v>
      </c>
    </row>
    <row r="150">
      <c r="A150" s="15">
        <v>44479.0</v>
      </c>
      <c r="B150" s="7" t="s">
        <v>17</v>
      </c>
      <c r="C150" s="6"/>
      <c r="D150" s="6"/>
      <c r="E150" s="8">
        <v>2.0</v>
      </c>
      <c r="F150" s="8">
        <v>1.0</v>
      </c>
      <c r="G150" s="8">
        <v>1.0</v>
      </c>
      <c r="H150" s="8">
        <v>0.0</v>
      </c>
      <c r="I150" s="8">
        <v>1.0</v>
      </c>
      <c r="J150" s="8">
        <v>26.0</v>
      </c>
      <c r="K150" s="8">
        <v>55.14705882</v>
      </c>
      <c r="L150" s="11"/>
      <c r="M150" s="13">
        <v>21.77777778</v>
      </c>
      <c r="N150" s="13">
        <v>19.3877551</v>
      </c>
      <c r="O150" s="11"/>
      <c r="P150" s="11"/>
      <c r="Q150" s="11"/>
      <c r="R150" s="13">
        <v>-36.0</v>
      </c>
    </row>
    <row r="151">
      <c r="A151" s="15">
        <v>44480.0</v>
      </c>
      <c r="B151" s="8">
        <v>3.0</v>
      </c>
      <c r="C151" s="6"/>
      <c r="D151" s="6"/>
      <c r="E151" s="8">
        <v>2.0</v>
      </c>
      <c r="F151" s="8">
        <v>2.0</v>
      </c>
      <c r="G151" s="8">
        <v>1.0</v>
      </c>
      <c r="H151" s="8">
        <v>2.0</v>
      </c>
      <c r="I151" s="8">
        <v>0.0</v>
      </c>
      <c r="J151" s="8">
        <v>19.0</v>
      </c>
      <c r="K151" s="8">
        <v>51.47058824</v>
      </c>
      <c r="L151" s="11"/>
      <c r="M151" s="13">
        <v>16.33333333</v>
      </c>
      <c r="N151" s="13">
        <v>16.32653061</v>
      </c>
      <c r="O151" s="11"/>
      <c r="P151" s="11"/>
      <c r="Q151" s="11"/>
      <c r="R151" s="13">
        <v>-17.0</v>
      </c>
    </row>
    <row r="152">
      <c r="A152" s="15">
        <v>44481.0</v>
      </c>
      <c r="B152" s="8">
        <v>3.0</v>
      </c>
      <c r="C152" s="6"/>
      <c r="D152" s="6"/>
      <c r="E152" s="8">
        <v>2.0</v>
      </c>
      <c r="F152" s="8">
        <v>1.0</v>
      </c>
      <c r="G152" s="8">
        <v>2.0</v>
      </c>
      <c r="H152" s="8">
        <v>2.0</v>
      </c>
      <c r="I152" s="8">
        <v>2.0</v>
      </c>
      <c r="J152" s="8">
        <v>10.0</v>
      </c>
      <c r="K152" s="8">
        <v>47.79411765</v>
      </c>
      <c r="L152" s="11"/>
      <c r="M152" s="13">
        <v>10.88888889</v>
      </c>
      <c r="N152" s="13">
        <v>-8.163265306</v>
      </c>
      <c r="O152" s="11"/>
      <c r="P152" s="11"/>
      <c r="Q152" s="11"/>
      <c r="R152" s="13">
        <v>-19.0</v>
      </c>
    </row>
    <row r="153">
      <c r="A153" s="15">
        <v>44482.0</v>
      </c>
      <c r="B153" s="8">
        <v>3.0</v>
      </c>
      <c r="C153" s="6"/>
      <c r="D153" s="6"/>
      <c r="E153" s="8">
        <v>1.0</v>
      </c>
      <c r="F153" s="8">
        <v>2.0</v>
      </c>
      <c r="G153" s="8">
        <v>2.0</v>
      </c>
      <c r="H153" s="8">
        <v>1.0</v>
      </c>
      <c r="I153" s="8">
        <v>0.0</v>
      </c>
      <c r="J153" s="8">
        <v>4.0</v>
      </c>
      <c r="K153" s="8">
        <v>44.11764706</v>
      </c>
      <c r="L153" s="11"/>
      <c r="M153" s="13">
        <v>5.444444444</v>
      </c>
      <c r="N153" s="13">
        <v>-26.53061224</v>
      </c>
      <c r="O153" s="11"/>
      <c r="P153" s="11"/>
      <c r="Q153" s="11"/>
      <c r="R153" s="13">
        <v>-10.0</v>
      </c>
    </row>
    <row r="154">
      <c r="A154" s="15">
        <v>44483.0</v>
      </c>
      <c r="B154" s="8">
        <v>3.0</v>
      </c>
      <c r="C154" s="6"/>
      <c r="D154" s="6"/>
      <c r="E154" s="8">
        <v>1.0</v>
      </c>
      <c r="F154" s="8">
        <v>1.0</v>
      </c>
      <c r="G154" s="8">
        <v>1.0</v>
      </c>
      <c r="H154" s="8">
        <v>2.0</v>
      </c>
      <c r="I154" s="8">
        <v>1.0</v>
      </c>
      <c r="J154" s="8">
        <v>-2.0</v>
      </c>
      <c r="K154" s="8">
        <v>40.44117647</v>
      </c>
      <c r="L154" s="11"/>
      <c r="M154" s="11"/>
      <c r="N154" s="13">
        <v>0.0</v>
      </c>
      <c r="O154" s="11"/>
      <c r="P154" s="11"/>
      <c r="Q154" s="11"/>
      <c r="R154" s="13">
        <v>38.72</v>
      </c>
    </row>
    <row r="155">
      <c r="A155" s="15">
        <v>44484.0</v>
      </c>
      <c r="B155" s="6"/>
      <c r="C155" s="7" t="s">
        <v>22</v>
      </c>
      <c r="D155" s="6"/>
      <c r="E155" s="8">
        <v>10.0</v>
      </c>
      <c r="F155" s="8">
        <v>12.0</v>
      </c>
      <c r="G155" s="8">
        <v>11.0</v>
      </c>
      <c r="H155" s="8">
        <v>9.0</v>
      </c>
      <c r="I155" s="8">
        <v>9.0</v>
      </c>
      <c r="J155" s="8">
        <v>51.0</v>
      </c>
      <c r="K155" s="8">
        <v>36.76470588</v>
      </c>
      <c r="L155" s="11"/>
      <c r="M155" s="13">
        <v>51.0</v>
      </c>
      <c r="N155" s="13">
        <v>0.0</v>
      </c>
      <c r="O155" s="11"/>
      <c r="P155" s="11"/>
      <c r="Q155" s="11"/>
      <c r="R155" s="13">
        <v>51.11111111</v>
      </c>
    </row>
    <row r="156">
      <c r="A156" s="15">
        <v>44485.0</v>
      </c>
      <c r="B156" s="7" t="s">
        <v>17</v>
      </c>
      <c r="C156" s="6"/>
      <c r="D156" s="6"/>
      <c r="E156" s="8">
        <v>0.0</v>
      </c>
      <c r="F156" s="8">
        <v>0.0</v>
      </c>
      <c r="G156" s="8">
        <v>1.0</v>
      </c>
      <c r="H156" s="8">
        <v>0.0</v>
      </c>
      <c r="I156" s="8">
        <v>0.0</v>
      </c>
      <c r="J156" s="8">
        <v>50.0</v>
      </c>
      <c r="K156" s="8">
        <v>33.08823529</v>
      </c>
      <c r="L156" s="11"/>
      <c r="M156" s="13">
        <v>45.9</v>
      </c>
      <c r="N156" s="13">
        <v>8.932461874</v>
      </c>
      <c r="O156" s="11"/>
      <c r="P156" s="11"/>
      <c r="Q156" s="11"/>
      <c r="R156" s="13">
        <v>63.2</v>
      </c>
    </row>
    <row r="157">
      <c r="A157" s="15">
        <v>44486.0</v>
      </c>
      <c r="B157" s="7" t="s">
        <v>17</v>
      </c>
      <c r="C157" s="6"/>
      <c r="D157" s="6"/>
      <c r="E157" s="8">
        <v>0.0</v>
      </c>
      <c r="F157" s="8">
        <v>1.0</v>
      </c>
      <c r="G157" s="8">
        <v>1.0</v>
      </c>
      <c r="H157" s="8">
        <v>0.0</v>
      </c>
      <c r="I157" s="8">
        <v>0.0</v>
      </c>
      <c r="J157" s="8">
        <v>48.0</v>
      </c>
      <c r="K157" s="8">
        <v>29.41176471</v>
      </c>
      <c r="L157" s="11"/>
      <c r="M157" s="13">
        <v>40.8</v>
      </c>
      <c r="N157" s="13">
        <v>17.64705882</v>
      </c>
      <c r="O157" s="11"/>
      <c r="P157" s="11"/>
      <c r="Q157" s="11"/>
      <c r="R157" s="13">
        <v>63.2</v>
      </c>
    </row>
    <row r="158">
      <c r="A158" s="15">
        <v>44487.0</v>
      </c>
      <c r="B158" s="8">
        <v>4.0</v>
      </c>
      <c r="C158" s="6"/>
      <c r="D158" s="6"/>
      <c r="E158" s="8">
        <v>2.0</v>
      </c>
      <c r="F158" s="8">
        <v>2.0</v>
      </c>
      <c r="G158" s="8">
        <v>1.0</v>
      </c>
      <c r="H158" s="8">
        <v>0.0</v>
      </c>
      <c r="I158" s="8">
        <v>1.0</v>
      </c>
      <c r="J158" s="8">
        <v>42.0</v>
      </c>
      <c r="K158" s="8">
        <v>25.73529412</v>
      </c>
      <c r="L158" s="11"/>
      <c r="M158" s="13">
        <v>35.7</v>
      </c>
      <c r="N158" s="13">
        <v>17.64705882</v>
      </c>
      <c r="O158" s="11"/>
      <c r="P158" s="11"/>
      <c r="Q158" s="11"/>
      <c r="R158" s="13">
        <v>58.66666667</v>
      </c>
    </row>
    <row r="159">
      <c r="A159" s="15">
        <v>44488.0</v>
      </c>
      <c r="B159" s="8">
        <v>4.0</v>
      </c>
      <c r="C159" s="6"/>
      <c r="D159" s="6"/>
      <c r="E159" s="8">
        <v>2.0</v>
      </c>
      <c r="F159" s="8">
        <v>1.0</v>
      </c>
      <c r="G159" s="8">
        <v>1.0</v>
      </c>
      <c r="H159" s="8">
        <v>1.0</v>
      </c>
      <c r="I159" s="8">
        <v>2.0</v>
      </c>
      <c r="J159" s="8">
        <v>35.0</v>
      </c>
      <c r="K159" s="8">
        <v>22.05882353</v>
      </c>
      <c r="L159" s="11"/>
      <c r="M159" s="13">
        <v>30.6</v>
      </c>
      <c r="N159" s="13">
        <v>14.37908497</v>
      </c>
      <c r="O159" s="11"/>
      <c r="P159" s="11"/>
      <c r="Q159" s="11"/>
      <c r="R159" s="13">
        <v>52.32</v>
      </c>
    </row>
    <row r="160">
      <c r="A160" s="15">
        <v>44489.0</v>
      </c>
      <c r="B160" s="8">
        <v>4.0</v>
      </c>
      <c r="C160" s="6"/>
      <c r="D160" s="6"/>
      <c r="E160" s="8">
        <v>0.0</v>
      </c>
      <c r="F160" s="8">
        <v>3.0</v>
      </c>
      <c r="G160" s="8">
        <v>2.0</v>
      </c>
      <c r="H160" s="8">
        <v>2.0</v>
      </c>
      <c r="I160" s="8">
        <v>0.0</v>
      </c>
      <c r="J160" s="8">
        <v>28.0</v>
      </c>
      <c r="K160" s="8">
        <v>18.38235294</v>
      </c>
      <c r="L160" s="11"/>
      <c r="M160" s="13">
        <v>25.5</v>
      </c>
      <c r="N160" s="13">
        <v>9.803921569</v>
      </c>
      <c r="O160" s="11"/>
      <c r="P160" s="11"/>
      <c r="Q160" s="11"/>
      <c r="R160" s="13">
        <v>29.2</v>
      </c>
    </row>
    <row r="161">
      <c r="A161" s="15">
        <v>44490.0</v>
      </c>
      <c r="B161" s="8">
        <v>4.0</v>
      </c>
      <c r="C161" s="6"/>
      <c r="D161" s="6"/>
      <c r="E161" s="8">
        <v>2.0</v>
      </c>
      <c r="F161" s="8">
        <v>1.0</v>
      </c>
      <c r="G161" s="8">
        <v>2.0</v>
      </c>
      <c r="H161" s="8">
        <v>2.0</v>
      </c>
      <c r="I161" s="8">
        <v>2.0</v>
      </c>
      <c r="J161" s="8">
        <v>19.0</v>
      </c>
      <c r="K161" s="8">
        <v>14.70588235</v>
      </c>
      <c r="L161" s="11"/>
      <c r="M161" s="13">
        <v>20.4</v>
      </c>
      <c r="N161" s="13">
        <v>-6.862745098</v>
      </c>
      <c r="O161" s="11"/>
      <c r="P161" s="11"/>
      <c r="Q161" s="11"/>
      <c r="R161" s="13">
        <v>-0.266666667</v>
      </c>
    </row>
    <row r="162">
      <c r="A162" s="15">
        <v>44491.0</v>
      </c>
      <c r="B162" s="8">
        <v>4.0</v>
      </c>
      <c r="C162" s="6"/>
      <c r="D162" s="6"/>
      <c r="E162" s="8">
        <v>2.0</v>
      </c>
      <c r="F162" s="8">
        <v>1.0</v>
      </c>
      <c r="G162" s="8">
        <v>1.0</v>
      </c>
      <c r="H162" s="8">
        <v>2.0</v>
      </c>
      <c r="I162" s="8">
        <v>2.0</v>
      </c>
      <c r="J162" s="8">
        <v>11.0</v>
      </c>
      <c r="K162" s="8">
        <v>11.02941176</v>
      </c>
      <c r="L162" s="11"/>
      <c r="M162" s="13">
        <v>15.3</v>
      </c>
      <c r="N162" s="13">
        <v>-28.10457516</v>
      </c>
      <c r="O162" s="11"/>
      <c r="P162" s="11"/>
      <c r="Q162" s="11"/>
      <c r="R162" s="13">
        <v>-4.8</v>
      </c>
    </row>
    <row r="163">
      <c r="A163" s="15">
        <v>44492.0</v>
      </c>
      <c r="B163" s="7" t="s">
        <v>17</v>
      </c>
      <c r="C163" s="6"/>
      <c r="D163" s="6"/>
      <c r="E163" s="8">
        <v>1.0</v>
      </c>
      <c r="F163" s="8">
        <v>0.0</v>
      </c>
      <c r="G163" s="8">
        <v>1.0</v>
      </c>
      <c r="H163" s="8">
        <v>0.0</v>
      </c>
      <c r="I163" s="8">
        <v>2.0</v>
      </c>
      <c r="J163" s="8">
        <v>7.0</v>
      </c>
      <c r="K163" s="8">
        <v>7.352941176</v>
      </c>
      <c r="L163" s="11"/>
      <c r="M163" s="13">
        <v>10.2</v>
      </c>
      <c r="N163" s="13">
        <v>-31.37254902</v>
      </c>
      <c r="O163" s="11"/>
      <c r="P163" s="11"/>
      <c r="Q163" s="11"/>
      <c r="R163" s="13">
        <v>-18.4</v>
      </c>
    </row>
    <row r="164">
      <c r="A164" s="15">
        <v>44493.0</v>
      </c>
      <c r="B164" s="7" t="s">
        <v>17</v>
      </c>
      <c r="C164" s="6"/>
      <c r="D164" s="6"/>
      <c r="E164" s="8">
        <v>0.0</v>
      </c>
      <c r="F164" s="8">
        <v>1.0</v>
      </c>
      <c r="G164" s="8">
        <v>1.0</v>
      </c>
      <c r="H164" s="8">
        <v>1.0</v>
      </c>
      <c r="I164" s="8">
        <v>1.0</v>
      </c>
      <c r="J164" s="8">
        <v>3.0</v>
      </c>
      <c r="K164" s="8">
        <v>3.676470588</v>
      </c>
      <c r="L164" s="11"/>
      <c r="M164" s="13">
        <v>5.1</v>
      </c>
      <c r="N164" s="13">
        <v>-41.17647059</v>
      </c>
      <c r="O164" s="11"/>
      <c r="P164" s="11"/>
      <c r="Q164" s="11"/>
      <c r="R164" s="13">
        <v>-1.0</v>
      </c>
    </row>
    <row r="165">
      <c r="A165" s="15">
        <v>44494.0</v>
      </c>
      <c r="B165" s="8">
        <v>4.0</v>
      </c>
      <c r="C165" s="6"/>
      <c r="D165" s="6"/>
      <c r="E165" s="8">
        <v>3.0</v>
      </c>
      <c r="F165" s="8">
        <v>2.0</v>
      </c>
      <c r="G165" s="8">
        <v>1.0</v>
      </c>
      <c r="H165" s="8">
        <v>2.0</v>
      </c>
      <c r="I165" s="8">
        <v>2.0</v>
      </c>
      <c r="J165" s="8">
        <v>-7.0</v>
      </c>
      <c r="K165" s="14">
        <v>4.52971E-14</v>
      </c>
      <c r="L165" s="11"/>
      <c r="M165" s="11"/>
      <c r="N165" s="13">
        <v>0.0</v>
      </c>
      <c r="O165" s="11"/>
      <c r="P165" s="11"/>
      <c r="Q165" s="11"/>
      <c r="R165" s="13">
        <v>0.0</v>
      </c>
    </row>
    <row r="166">
      <c r="A166" s="15">
        <v>44495.0</v>
      </c>
      <c r="B166" s="6"/>
      <c r="C166" s="7" t="s">
        <v>19</v>
      </c>
      <c r="D166" s="6"/>
      <c r="E166" s="7" t="s">
        <v>7</v>
      </c>
      <c r="F166" s="7" t="s">
        <v>9</v>
      </c>
      <c r="G166" s="7" t="s">
        <v>23</v>
      </c>
      <c r="H166" s="7" t="s">
        <v>5</v>
      </c>
      <c r="I166" s="7" t="s">
        <v>1</v>
      </c>
      <c r="J166" s="8">
        <v>269.0</v>
      </c>
      <c r="K166" s="8">
        <v>269.0</v>
      </c>
      <c r="L166" s="10" t="s">
        <v>24</v>
      </c>
      <c r="M166" s="10" t="s">
        <v>24</v>
      </c>
      <c r="N166" s="10" t="s">
        <v>25</v>
      </c>
      <c r="O166" s="10" t="s">
        <v>24</v>
      </c>
      <c r="P166" s="10" t="s">
        <v>24</v>
      </c>
      <c r="Q166" s="13">
        <v>269.0</v>
      </c>
      <c r="R166" s="13">
        <v>0.0</v>
      </c>
    </row>
    <row r="167">
      <c r="A167" s="15">
        <v>44496.0</v>
      </c>
      <c r="B167" s="8">
        <v>5.0</v>
      </c>
      <c r="C167" s="6"/>
      <c r="D167" s="7" t="s">
        <v>21</v>
      </c>
      <c r="E167" s="8">
        <v>2.0</v>
      </c>
      <c r="F167" s="8">
        <v>1.0</v>
      </c>
      <c r="G167" s="8">
        <v>0.0</v>
      </c>
      <c r="H167" s="8">
        <v>3.0</v>
      </c>
      <c r="I167" s="8">
        <v>2.0</v>
      </c>
      <c r="J167" s="8">
        <v>263.5102041</v>
      </c>
      <c r="K167" s="8">
        <v>261.0</v>
      </c>
      <c r="L167" s="13">
        <v>23.0</v>
      </c>
      <c r="M167" s="13">
        <v>24.0</v>
      </c>
      <c r="N167" s="17">
        <v>16.0</v>
      </c>
      <c r="O167" s="11"/>
      <c r="P167" s="13">
        <v>23.0</v>
      </c>
      <c r="Q167" s="11"/>
      <c r="R167" s="13">
        <v>-0.95260223</v>
      </c>
    </row>
    <row r="168">
      <c r="A168" s="15">
        <v>44497.0</v>
      </c>
      <c r="B168" s="8">
        <v>5.0</v>
      </c>
      <c r="C168" s="6"/>
      <c r="D168" s="6"/>
      <c r="E168" s="8">
        <v>3.0</v>
      </c>
      <c r="F168" s="8">
        <v>2.0</v>
      </c>
      <c r="G168" s="8">
        <v>2.0</v>
      </c>
      <c r="H168" s="8">
        <v>3.0</v>
      </c>
      <c r="I168" s="8">
        <v>3.0</v>
      </c>
      <c r="J168" s="8">
        <v>258.0204082</v>
      </c>
      <c r="K168" s="8">
        <v>248.0</v>
      </c>
      <c r="L168" s="13">
        <v>20.0</v>
      </c>
      <c r="M168" s="13">
        <v>22.0</v>
      </c>
      <c r="N168" s="8">
        <v>14.0</v>
      </c>
      <c r="O168" s="11"/>
      <c r="P168" s="13">
        <v>20.0</v>
      </c>
      <c r="Q168" s="11"/>
      <c r="R168" s="13">
        <v>-3.883571937</v>
      </c>
    </row>
    <row r="169">
      <c r="A169" s="15">
        <v>44498.0</v>
      </c>
      <c r="B169" s="8">
        <v>5.0</v>
      </c>
      <c r="C169" s="6"/>
      <c r="D169" s="6"/>
      <c r="E169" s="8">
        <v>2.0</v>
      </c>
      <c r="F169" s="8">
        <v>2.0</v>
      </c>
      <c r="G169" s="8">
        <v>2.0</v>
      </c>
      <c r="H169" s="8">
        <v>0.0</v>
      </c>
      <c r="I169" s="8">
        <v>3.0</v>
      </c>
      <c r="J169" s="8">
        <v>252.5306122</v>
      </c>
      <c r="K169" s="8">
        <v>239.0</v>
      </c>
      <c r="L169" s="13">
        <v>18.0</v>
      </c>
      <c r="M169" s="13">
        <v>20.0</v>
      </c>
      <c r="N169" s="8">
        <v>12.0</v>
      </c>
      <c r="O169" s="11"/>
      <c r="P169" s="13">
        <v>17.0</v>
      </c>
      <c r="Q169" s="11"/>
      <c r="R169" s="13">
        <v>-5.358008728</v>
      </c>
    </row>
    <row r="170">
      <c r="A170" s="15">
        <v>44499.0</v>
      </c>
      <c r="B170" s="7" t="s">
        <v>17</v>
      </c>
      <c r="C170" s="6"/>
      <c r="D170" s="6"/>
      <c r="E170" s="8">
        <v>1.0</v>
      </c>
      <c r="F170" s="8">
        <v>1.0</v>
      </c>
      <c r="G170" s="8">
        <v>0.0</v>
      </c>
      <c r="H170" s="8">
        <v>0.0</v>
      </c>
      <c r="I170" s="8">
        <v>0.0</v>
      </c>
      <c r="J170" s="8">
        <v>247.0408163</v>
      </c>
      <c r="K170" s="8">
        <v>237.0</v>
      </c>
      <c r="L170" s="13">
        <v>17.0</v>
      </c>
      <c r="M170" s="13">
        <v>19.0</v>
      </c>
      <c r="N170" s="8">
        <v>12.0</v>
      </c>
      <c r="O170" s="11"/>
      <c r="P170" s="13">
        <v>17.0</v>
      </c>
      <c r="Q170" s="11"/>
      <c r="R170" s="13">
        <v>-4.064436183</v>
      </c>
    </row>
    <row r="171">
      <c r="A171" s="15">
        <v>44500.0</v>
      </c>
      <c r="B171" s="7" t="s">
        <v>17</v>
      </c>
      <c r="C171" s="6"/>
      <c r="D171" s="6"/>
      <c r="E171" s="8">
        <v>0.0</v>
      </c>
      <c r="F171" s="8">
        <v>0.0</v>
      </c>
      <c r="G171" s="13">
        <v>2.0</v>
      </c>
      <c r="H171" s="13">
        <v>1.0</v>
      </c>
      <c r="I171" s="13">
        <v>0.0</v>
      </c>
      <c r="J171" s="8">
        <v>241.5510204</v>
      </c>
      <c r="K171" s="8">
        <v>234.0</v>
      </c>
      <c r="L171" s="13">
        <v>17.0</v>
      </c>
      <c r="M171" s="13">
        <v>19.0</v>
      </c>
      <c r="N171" s="8">
        <v>10.0</v>
      </c>
      <c r="O171" s="11"/>
      <c r="P171" s="13">
        <v>17.0</v>
      </c>
      <c r="Q171" s="11"/>
      <c r="R171" s="13">
        <v>-3.1260561</v>
      </c>
    </row>
    <row r="172">
      <c r="A172" s="15">
        <v>44501.0</v>
      </c>
      <c r="B172" s="8">
        <v>5.0</v>
      </c>
      <c r="C172" s="6"/>
      <c r="D172" s="6"/>
      <c r="E172" s="8">
        <v>3.0</v>
      </c>
      <c r="F172" s="8">
        <v>2.0</v>
      </c>
      <c r="G172" s="13">
        <v>1.0</v>
      </c>
      <c r="H172" s="13">
        <v>3.0</v>
      </c>
      <c r="I172" s="13">
        <v>1.0</v>
      </c>
      <c r="J172" s="8">
        <v>236.0612245</v>
      </c>
      <c r="K172" s="8">
        <v>224.0</v>
      </c>
      <c r="L172" s="13">
        <v>14.0</v>
      </c>
      <c r="M172" s="13">
        <v>17.0</v>
      </c>
      <c r="N172" s="8">
        <v>9.0</v>
      </c>
      <c r="O172" s="11"/>
      <c r="P172" s="13">
        <v>16.0</v>
      </c>
      <c r="Q172" s="11"/>
      <c r="R172" s="13">
        <v>-5.109362843</v>
      </c>
    </row>
    <row r="173">
      <c r="A173" s="15">
        <v>44502.0</v>
      </c>
      <c r="B173" s="8">
        <v>5.0</v>
      </c>
      <c r="C173" s="6"/>
      <c r="D173" s="6"/>
      <c r="E173" s="8">
        <v>2.0</v>
      </c>
      <c r="F173" s="8">
        <v>2.0</v>
      </c>
      <c r="G173" s="13">
        <v>0.0</v>
      </c>
      <c r="H173" s="13">
        <v>3.0</v>
      </c>
      <c r="I173" s="13">
        <v>3.0</v>
      </c>
      <c r="J173" s="8">
        <v>230.5714286</v>
      </c>
      <c r="K173" s="8">
        <v>214.0</v>
      </c>
      <c r="L173" s="13">
        <v>12.0</v>
      </c>
      <c r="M173" s="13">
        <v>15.0</v>
      </c>
      <c r="N173" s="8">
        <v>9.0</v>
      </c>
      <c r="O173" s="11"/>
      <c r="P173" s="13">
        <v>13.0</v>
      </c>
      <c r="Q173" s="11"/>
      <c r="R173" s="13">
        <v>-7.187112763</v>
      </c>
    </row>
    <row r="174">
      <c r="A174" s="15">
        <v>44503.0</v>
      </c>
      <c r="B174" s="8">
        <v>5.0</v>
      </c>
      <c r="C174" s="6"/>
      <c r="D174" s="6"/>
      <c r="E174" s="8">
        <v>2.0</v>
      </c>
      <c r="F174" s="8">
        <v>3.0</v>
      </c>
      <c r="G174" s="13">
        <v>3.0</v>
      </c>
      <c r="H174" s="13">
        <v>3.0</v>
      </c>
      <c r="I174" s="13">
        <v>0.0</v>
      </c>
      <c r="J174" s="8">
        <v>225.0816327</v>
      </c>
      <c r="K174" s="8">
        <v>203.0</v>
      </c>
      <c r="L174" s="13">
        <v>10.0</v>
      </c>
      <c r="M174" s="13">
        <v>12.0</v>
      </c>
      <c r="N174" s="8">
        <v>7.0</v>
      </c>
      <c r="O174" s="11"/>
      <c r="P174" s="13">
        <v>13.0</v>
      </c>
      <c r="Q174" s="11"/>
      <c r="R174" s="13">
        <v>-9.810499592</v>
      </c>
    </row>
    <row r="175">
      <c r="A175" s="15">
        <v>44504.0</v>
      </c>
      <c r="B175" s="8">
        <v>5.0</v>
      </c>
      <c r="C175" s="6"/>
      <c r="D175" s="6"/>
      <c r="E175" s="8">
        <v>2.0</v>
      </c>
      <c r="F175" s="8">
        <v>1.0</v>
      </c>
      <c r="G175" s="13">
        <v>0.0</v>
      </c>
      <c r="H175" s="13">
        <v>2.0</v>
      </c>
      <c r="I175" s="13">
        <v>3.0</v>
      </c>
      <c r="J175" s="8">
        <v>219.5918367</v>
      </c>
      <c r="K175" s="8">
        <v>195.0</v>
      </c>
      <c r="L175" s="13">
        <v>8.0</v>
      </c>
      <c r="M175" s="13">
        <v>11.0</v>
      </c>
      <c r="N175" s="8">
        <v>7.0</v>
      </c>
      <c r="O175" s="11"/>
      <c r="P175" s="13">
        <v>10.0</v>
      </c>
      <c r="Q175" s="11"/>
      <c r="R175" s="13">
        <v>-11.19888476</v>
      </c>
    </row>
    <row r="176">
      <c r="A176" s="15">
        <v>44505.0</v>
      </c>
      <c r="B176" s="8">
        <v>5.0</v>
      </c>
      <c r="C176" s="6"/>
      <c r="D176" s="6"/>
      <c r="E176" s="8">
        <v>1.0</v>
      </c>
      <c r="F176" s="8">
        <v>3.0</v>
      </c>
      <c r="G176" s="13">
        <v>2.0</v>
      </c>
      <c r="H176" s="13">
        <v>1.0</v>
      </c>
      <c r="I176" s="13">
        <v>0.0</v>
      </c>
      <c r="J176" s="8">
        <v>214.1020408</v>
      </c>
      <c r="K176" s="8">
        <v>188.0</v>
      </c>
      <c r="L176" s="13">
        <v>7.0</v>
      </c>
      <c r="M176" s="13">
        <v>8.0</v>
      </c>
      <c r="N176" s="8">
        <v>5.0</v>
      </c>
      <c r="O176" s="11"/>
      <c r="P176" s="13">
        <v>10.0</v>
      </c>
      <c r="Q176" s="11"/>
      <c r="R176" s="13">
        <v>-12.19140215</v>
      </c>
    </row>
    <row r="177">
      <c r="A177" s="15">
        <v>44506.0</v>
      </c>
      <c r="B177" s="7" t="s">
        <v>17</v>
      </c>
      <c r="C177" s="6"/>
      <c r="D177" s="6"/>
      <c r="E177" s="8">
        <v>1.0</v>
      </c>
      <c r="F177" s="8">
        <v>2.0</v>
      </c>
      <c r="G177" s="13">
        <v>0.0</v>
      </c>
      <c r="H177" s="13">
        <v>0.0</v>
      </c>
      <c r="I177" s="13">
        <v>0.0</v>
      </c>
      <c r="J177" s="8">
        <v>208.6122449</v>
      </c>
      <c r="K177" s="8">
        <v>185.0</v>
      </c>
      <c r="L177" s="13">
        <v>6.0</v>
      </c>
      <c r="M177" s="13">
        <v>6.0</v>
      </c>
      <c r="N177" s="8">
        <v>5.0</v>
      </c>
      <c r="O177" s="11"/>
      <c r="P177" s="13">
        <v>10.0</v>
      </c>
      <c r="Q177" s="11"/>
      <c r="R177" s="13">
        <v>-11.31872432</v>
      </c>
    </row>
    <row r="178">
      <c r="A178" s="15">
        <v>44507.0</v>
      </c>
      <c r="B178" s="7" t="s">
        <v>17</v>
      </c>
      <c r="C178" s="6"/>
      <c r="D178" s="6"/>
      <c r="E178" s="8">
        <v>0.0</v>
      </c>
      <c r="F178" s="8">
        <v>0.0</v>
      </c>
      <c r="G178" s="13">
        <v>2.0</v>
      </c>
      <c r="H178" s="13">
        <v>1.0</v>
      </c>
      <c r="I178" s="13">
        <v>3.0</v>
      </c>
      <c r="J178" s="8">
        <v>203.122449</v>
      </c>
      <c r="K178" s="8">
        <v>179.0</v>
      </c>
      <c r="L178" s="13">
        <v>6.0</v>
      </c>
      <c r="M178" s="13">
        <v>6.0</v>
      </c>
      <c r="N178" s="8">
        <v>3.0</v>
      </c>
      <c r="O178" s="11"/>
      <c r="P178" s="13">
        <v>7.0</v>
      </c>
      <c r="Q178" s="11"/>
      <c r="R178" s="13">
        <v>-11.87581634</v>
      </c>
    </row>
    <row r="179">
      <c r="A179" s="15">
        <v>44508.0</v>
      </c>
      <c r="B179" s="8">
        <v>5.0</v>
      </c>
      <c r="C179" s="6"/>
      <c r="D179" s="6"/>
      <c r="E179" s="8">
        <v>2.0</v>
      </c>
      <c r="F179" s="8">
        <v>3.0</v>
      </c>
      <c r="G179" s="13">
        <v>1.0</v>
      </c>
      <c r="H179" s="13">
        <v>2.0</v>
      </c>
      <c r="I179" s="13">
        <v>2.0</v>
      </c>
      <c r="J179" s="8">
        <v>197.6326531</v>
      </c>
      <c r="K179" s="8">
        <v>169.0</v>
      </c>
      <c r="L179" s="13">
        <v>4.0</v>
      </c>
      <c r="M179" s="13">
        <v>3.0</v>
      </c>
      <c r="N179" s="13">
        <v>2.0</v>
      </c>
      <c r="O179" s="11"/>
      <c r="P179" s="13">
        <v>5.0</v>
      </c>
      <c r="Q179" s="11"/>
      <c r="R179" s="13">
        <v>-14.48781495</v>
      </c>
    </row>
    <row r="180">
      <c r="A180" s="15">
        <v>44509.0</v>
      </c>
      <c r="B180" s="8">
        <v>5.0</v>
      </c>
      <c r="C180" s="6"/>
      <c r="D180" s="6"/>
      <c r="E180" s="8">
        <v>2.0</v>
      </c>
      <c r="F180" s="8">
        <v>2.0</v>
      </c>
      <c r="G180" s="13">
        <v>1.0</v>
      </c>
      <c r="H180" s="13">
        <v>3.0</v>
      </c>
      <c r="I180" s="13">
        <v>0.0</v>
      </c>
      <c r="J180" s="8">
        <v>192.1428571</v>
      </c>
      <c r="K180" s="8">
        <v>161.0</v>
      </c>
      <c r="L180" s="13">
        <v>2.0</v>
      </c>
      <c r="M180" s="13">
        <v>1.0</v>
      </c>
      <c r="N180" s="13">
        <v>1.0</v>
      </c>
      <c r="O180" s="11"/>
      <c r="P180" s="13">
        <v>5.0</v>
      </c>
      <c r="Q180" s="11"/>
      <c r="R180" s="13">
        <v>-16.20817844</v>
      </c>
    </row>
    <row r="181">
      <c r="A181" s="15">
        <v>44510.0</v>
      </c>
      <c r="B181" s="8">
        <v>5.0</v>
      </c>
      <c r="C181" s="6"/>
      <c r="D181" s="6"/>
      <c r="E181" s="8">
        <v>2.0</v>
      </c>
      <c r="F181" s="8">
        <v>1.0</v>
      </c>
      <c r="G181" s="8">
        <v>2.0</v>
      </c>
      <c r="H181" s="8">
        <v>2.0</v>
      </c>
      <c r="I181" s="8">
        <v>3.0</v>
      </c>
      <c r="J181" s="8">
        <v>186.6530612</v>
      </c>
      <c r="K181" s="8">
        <v>151.0</v>
      </c>
      <c r="L181" s="13">
        <v>0.0</v>
      </c>
      <c r="M181" s="13">
        <v>0.0</v>
      </c>
      <c r="N181" s="13">
        <v>0.0</v>
      </c>
      <c r="O181" s="11"/>
      <c r="P181" s="13">
        <v>2.0</v>
      </c>
      <c r="Q181" s="11"/>
      <c r="R181" s="13">
        <v>-19.10124645</v>
      </c>
    </row>
    <row r="182">
      <c r="A182" s="15">
        <v>44511.0</v>
      </c>
      <c r="B182" s="6"/>
      <c r="C182" s="7" t="s">
        <v>22</v>
      </c>
      <c r="D182" s="6"/>
      <c r="E182" s="8">
        <v>0.0</v>
      </c>
      <c r="F182" s="8">
        <v>0.0</v>
      </c>
      <c r="G182" s="8">
        <v>0.0</v>
      </c>
      <c r="H182" s="8">
        <v>0.0</v>
      </c>
      <c r="I182" s="8">
        <v>0.0</v>
      </c>
      <c r="J182" s="8">
        <v>181.1632653</v>
      </c>
      <c r="K182" s="8">
        <v>151.0</v>
      </c>
      <c r="L182" s="10" t="s">
        <v>26</v>
      </c>
      <c r="M182" s="10" t="s">
        <v>26</v>
      </c>
      <c r="N182" s="10" t="s">
        <v>26</v>
      </c>
      <c r="O182" s="10" t="s">
        <v>27</v>
      </c>
      <c r="P182" s="10" t="s">
        <v>26</v>
      </c>
      <c r="Q182" s="13">
        <v>153.0</v>
      </c>
      <c r="R182" s="13">
        <v>16.0</v>
      </c>
    </row>
    <row r="183">
      <c r="A183" s="15">
        <v>44512.0</v>
      </c>
      <c r="B183" s="8">
        <v>6.0</v>
      </c>
      <c r="C183" s="6"/>
      <c r="D183" s="6"/>
      <c r="E183" s="13">
        <v>1.0</v>
      </c>
      <c r="F183" s="8">
        <v>1.0</v>
      </c>
      <c r="G183" s="8">
        <v>0.0</v>
      </c>
      <c r="H183" s="8">
        <v>1.0</v>
      </c>
      <c r="I183" s="8">
        <v>0.0</v>
      </c>
      <c r="J183" s="8">
        <v>175.6734694</v>
      </c>
      <c r="K183" s="8">
        <v>148.0</v>
      </c>
      <c r="L183" s="13">
        <v>32.0</v>
      </c>
      <c r="M183" s="11"/>
      <c r="N183" s="13">
        <v>30.0</v>
      </c>
      <c r="O183" s="11"/>
      <c r="P183" s="13">
        <v>18.0</v>
      </c>
      <c r="Q183" s="11"/>
      <c r="R183" s="13">
        <v>15.0</v>
      </c>
    </row>
    <row r="184">
      <c r="A184" s="15">
        <v>44513.0</v>
      </c>
      <c r="B184" s="7" t="s">
        <v>17</v>
      </c>
      <c r="C184" s="6"/>
      <c r="D184" s="6"/>
      <c r="E184" s="13">
        <v>2.0</v>
      </c>
      <c r="F184" s="13">
        <v>1.0</v>
      </c>
      <c r="G184" s="8">
        <v>0.0</v>
      </c>
      <c r="H184" s="8">
        <v>0.0</v>
      </c>
      <c r="I184" s="8">
        <v>0.0</v>
      </c>
      <c r="J184" s="8">
        <v>170.1836735</v>
      </c>
      <c r="K184" s="8">
        <v>145.0</v>
      </c>
      <c r="L184" s="13">
        <v>30.0</v>
      </c>
      <c r="M184" s="11"/>
      <c r="N184" s="13">
        <v>30.0</v>
      </c>
      <c r="O184" s="11"/>
      <c r="P184" s="13">
        <v>18.0</v>
      </c>
      <c r="Q184" s="11"/>
      <c r="R184" s="13">
        <v>14.0</v>
      </c>
    </row>
    <row r="185">
      <c r="A185" s="15">
        <v>44514.0</v>
      </c>
      <c r="B185" s="7" t="s">
        <v>17</v>
      </c>
      <c r="C185" s="6"/>
      <c r="D185" s="6"/>
      <c r="E185" s="13">
        <v>1.0</v>
      </c>
      <c r="F185" s="13">
        <v>1.0</v>
      </c>
      <c r="G185" s="8">
        <v>0.0</v>
      </c>
      <c r="H185" s="8">
        <v>0.0</v>
      </c>
      <c r="I185" s="8">
        <v>0.0</v>
      </c>
      <c r="J185" s="8">
        <v>164.6938776</v>
      </c>
      <c r="K185" s="8">
        <v>143.0</v>
      </c>
      <c r="L185" s="13">
        <v>29.0</v>
      </c>
      <c r="M185" s="11"/>
      <c r="N185" s="13">
        <v>30.0</v>
      </c>
      <c r="O185" s="11"/>
      <c r="P185" s="13">
        <v>18.0</v>
      </c>
      <c r="Q185" s="11"/>
      <c r="R185" s="13">
        <v>13.0</v>
      </c>
    </row>
    <row r="186">
      <c r="A186" s="15">
        <v>44515.0</v>
      </c>
      <c r="B186" s="8">
        <v>6.0</v>
      </c>
      <c r="C186" s="6"/>
      <c r="D186" s="6"/>
      <c r="E186" s="13">
        <v>1.0</v>
      </c>
      <c r="F186" s="13">
        <v>0.0</v>
      </c>
      <c r="G186" s="8">
        <v>0.0</v>
      </c>
      <c r="H186" s="8">
        <v>1.0</v>
      </c>
      <c r="I186" s="8">
        <v>0.0</v>
      </c>
      <c r="J186" s="8">
        <v>159.2040816</v>
      </c>
      <c r="K186" s="8">
        <v>141.0</v>
      </c>
      <c r="L186" s="13">
        <v>28.0</v>
      </c>
      <c r="M186" s="11"/>
      <c r="N186" s="13">
        <v>30.0</v>
      </c>
      <c r="O186" s="11"/>
      <c r="P186" s="13">
        <v>18.0</v>
      </c>
      <c r="Q186" s="11"/>
      <c r="R186" s="13">
        <v>-11.43443148</v>
      </c>
    </row>
    <row r="187">
      <c r="A187" s="15">
        <v>44516.0</v>
      </c>
      <c r="B187" s="8">
        <v>6.0</v>
      </c>
      <c r="C187" s="6"/>
      <c r="D187" s="6"/>
      <c r="E187" s="13">
        <v>1.0</v>
      </c>
      <c r="F187" s="13">
        <v>1.0</v>
      </c>
      <c r="G187" s="8">
        <v>0.0</v>
      </c>
      <c r="H187" s="8">
        <v>1.0</v>
      </c>
      <c r="I187" s="8">
        <v>0.0</v>
      </c>
      <c r="J187" s="8">
        <v>153.7142857</v>
      </c>
      <c r="K187" s="8">
        <v>138.0</v>
      </c>
      <c r="L187" s="13">
        <v>27.0</v>
      </c>
      <c r="M187" s="11"/>
      <c r="N187" s="13">
        <v>30.0</v>
      </c>
      <c r="O187" s="11"/>
      <c r="P187" s="13">
        <v>18.0</v>
      </c>
      <c r="Q187" s="11"/>
      <c r="R187" s="13">
        <v>-10.22304833</v>
      </c>
    </row>
    <row r="188">
      <c r="A188" s="15">
        <v>44517.0</v>
      </c>
      <c r="B188" s="8">
        <v>6.0</v>
      </c>
      <c r="C188" s="6"/>
      <c r="D188" s="6"/>
      <c r="E188" s="13">
        <v>3.0</v>
      </c>
      <c r="F188" s="13">
        <v>1.0</v>
      </c>
      <c r="G188" s="8">
        <v>0.0</v>
      </c>
      <c r="H188" s="8">
        <v>2.0</v>
      </c>
      <c r="I188" s="8">
        <v>0.0</v>
      </c>
      <c r="J188" s="8">
        <v>148.2244898</v>
      </c>
      <c r="K188" s="8">
        <v>132.0</v>
      </c>
      <c r="L188" s="13">
        <v>24.0</v>
      </c>
      <c r="M188" s="11"/>
      <c r="N188" s="13">
        <v>30.0</v>
      </c>
      <c r="O188" s="11"/>
      <c r="P188" s="13">
        <v>18.0</v>
      </c>
      <c r="Q188" s="11"/>
      <c r="R188" s="13">
        <v>-10.94589013</v>
      </c>
    </row>
    <row r="189">
      <c r="A189" s="15">
        <v>44518.0</v>
      </c>
      <c r="B189" s="8">
        <v>6.0</v>
      </c>
      <c r="C189" s="6"/>
      <c r="D189" s="6"/>
      <c r="E189" s="13">
        <v>1.0</v>
      </c>
      <c r="F189" s="13">
        <v>1.0</v>
      </c>
      <c r="G189" s="8">
        <v>0.0</v>
      </c>
      <c r="H189" s="8">
        <v>2.0</v>
      </c>
      <c r="I189" s="8">
        <v>1.0</v>
      </c>
      <c r="J189" s="8">
        <v>142.7346939</v>
      </c>
      <c r="K189" s="8">
        <v>127.0</v>
      </c>
      <c r="L189" s="13">
        <v>23.0</v>
      </c>
      <c r="M189" s="11"/>
      <c r="N189" s="13">
        <v>30.0</v>
      </c>
      <c r="O189" s="11"/>
      <c r="P189" s="13">
        <v>17.0</v>
      </c>
      <c r="Q189" s="11"/>
      <c r="R189" s="13">
        <v>11.0</v>
      </c>
    </row>
    <row r="190">
      <c r="A190" s="15">
        <v>44519.0</v>
      </c>
      <c r="B190" s="8">
        <v>6.0</v>
      </c>
      <c r="C190" s="6"/>
      <c r="D190" s="6"/>
      <c r="E190" s="13">
        <v>1.0</v>
      </c>
      <c r="F190" s="13">
        <v>2.0</v>
      </c>
      <c r="G190" s="8">
        <v>1.0</v>
      </c>
      <c r="H190" s="8">
        <v>0.0</v>
      </c>
      <c r="I190" s="8">
        <v>2.0</v>
      </c>
      <c r="J190" s="8">
        <v>137.244898</v>
      </c>
      <c r="K190" s="8">
        <v>121.0</v>
      </c>
      <c r="L190" s="13">
        <v>22.0</v>
      </c>
      <c r="M190" s="11"/>
      <c r="N190" s="13">
        <v>29.0</v>
      </c>
      <c r="O190" s="11"/>
      <c r="P190" s="13">
        <v>15.0</v>
      </c>
      <c r="Q190" s="11"/>
      <c r="R190" s="13">
        <v>11.0</v>
      </c>
    </row>
    <row r="191">
      <c r="A191" s="15">
        <v>44520.0</v>
      </c>
      <c r="B191" s="7" t="s">
        <v>17</v>
      </c>
      <c r="C191" s="6"/>
      <c r="D191" s="6"/>
      <c r="E191" s="13">
        <v>0.0</v>
      </c>
      <c r="F191" s="13">
        <v>1.0</v>
      </c>
      <c r="G191" s="8">
        <v>2.0</v>
      </c>
      <c r="H191" s="8">
        <v>0.0</v>
      </c>
      <c r="I191" s="8">
        <v>2.0</v>
      </c>
      <c r="J191" s="8">
        <v>131.755102</v>
      </c>
      <c r="K191" s="8">
        <v>116.0</v>
      </c>
      <c r="L191" s="13">
        <v>22.0</v>
      </c>
      <c r="M191" s="11"/>
      <c r="N191" s="13">
        <v>27.0</v>
      </c>
      <c r="O191" s="11"/>
      <c r="P191" s="13">
        <v>13.0</v>
      </c>
      <c r="Q191" s="11"/>
      <c r="R191" s="13">
        <v>11.0</v>
      </c>
    </row>
    <row r="192">
      <c r="A192" s="15">
        <v>44521.0</v>
      </c>
      <c r="B192" s="7" t="s">
        <v>17</v>
      </c>
      <c r="C192" s="6"/>
      <c r="D192" s="6"/>
      <c r="E192" s="13">
        <v>0.0</v>
      </c>
      <c r="F192" s="13">
        <v>1.0</v>
      </c>
      <c r="G192" s="8">
        <v>0.0</v>
      </c>
      <c r="H192" s="8">
        <v>0.0</v>
      </c>
      <c r="I192" s="8">
        <v>0.0</v>
      </c>
      <c r="J192" s="8">
        <v>126.2653061</v>
      </c>
      <c r="K192" s="8">
        <v>115.0</v>
      </c>
      <c r="L192" s="13">
        <v>22.0</v>
      </c>
      <c r="M192" s="11"/>
      <c r="N192" s="13">
        <v>27.0</v>
      </c>
      <c r="O192" s="11"/>
      <c r="P192" s="13">
        <v>13.0</v>
      </c>
      <c r="Q192" s="11"/>
      <c r="R192" s="13">
        <v>8.0</v>
      </c>
    </row>
    <row r="193">
      <c r="A193" s="15">
        <v>44522.0</v>
      </c>
      <c r="B193" s="7" t="s">
        <v>28</v>
      </c>
      <c r="C193" s="6"/>
      <c r="D193" s="6"/>
      <c r="E193" s="13">
        <v>0.0</v>
      </c>
      <c r="F193" s="13">
        <v>1.0</v>
      </c>
      <c r="G193" s="8">
        <v>0.0</v>
      </c>
      <c r="H193" s="8">
        <v>1.0</v>
      </c>
      <c r="I193" s="8">
        <v>0.0</v>
      </c>
      <c r="J193" s="8">
        <v>120.7755102</v>
      </c>
      <c r="K193" s="8">
        <v>113.0</v>
      </c>
      <c r="L193" s="13">
        <v>22.0</v>
      </c>
      <c r="M193" s="11"/>
      <c r="N193" s="13">
        <v>27.0</v>
      </c>
      <c r="O193" s="11"/>
      <c r="P193" s="13">
        <v>13.0</v>
      </c>
      <c r="Q193" s="11"/>
      <c r="R193" s="13">
        <v>6.0</v>
      </c>
    </row>
    <row r="194">
      <c r="A194" s="15">
        <v>44523.0</v>
      </c>
      <c r="B194" s="7" t="s">
        <v>28</v>
      </c>
      <c r="C194" s="6"/>
      <c r="D194" s="6"/>
      <c r="E194" s="13">
        <v>0.0</v>
      </c>
      <c r="F194" s="13">
        <v>0.0</v>
      </c>
      <c r="G194" s="8">
        <v>1.0</v>
      </c>
      <c r="H194" s="8">
        <v>1.0</v>
      </c>
      <c r="I194" s="8">
        <v>1.0</v>
      </c>
      <c r="J194" s="8">
        <v>115.2857143</v>
      </c>
      <c r="K194" s="8">
        <v>110.0</v>
      </c>
      <c r="L194" s="13">
        <v>22.0</v>
      </c>
      <c r="M194" s="11"/>
      <c r="N194" s="13">
        <v>26.0</v>
      </c>
      <c r="O194" s="11"/>
      <c r="P194" s="13">
        <v>12.0</v>
      </c>
      <c r="Q194" s="11"/>
      <c r="R194" s="13">
        <v>-4.58488228</v>
      </c>
    </row>
    <row r="195">
      <c r="A195" s="15">
        <v>44524.0</v>
      </c>
      <c r="B195" s="7" t="s">
        <v>28</v>
      </c>
      <c r="C195" s="6"/>
      <c r="D195" s="6"/>
      <c r="E195" s="13">
        <v>0.0</v>
      </c>
      <c r="F195" s="13">
        <v>1.0</v>
      </c>
      <c r="G195" s="8">
        <v>2.0</v>
      </c>
      <c r="H195" s="8">
        <v>0.0</v>
      </c>
      <c r="I195" s="8">
        <v>2.0</v>
      </c>
      <c r="J195" s="8">
        <v>109.7959184</v>
      </c>
      <c r="K195" s="8">
        <v>105.0</v>
      </c>
      <c r="L195" s="13">
        <v>22.0</v>
      </c>
      <c r="M195" s="11"/>
      <c r="N195" s="13">
        <v>24.0</v>
      </c>
      <c r="O195" s="11"/>
      <c r="P195" s="13">
        <v>10.0</v>
      </c>
      <c r="Q195" s="11"/>
      <c r="R195" s="13">
        <v>-4.36802974</v>
      </c>
    </row>
    <row r="196">
      <c r="A196" s="15">
        <v>44525.0</v>
      </c>
      <c r="B196" s="7" t="s">
        <v>28</v>
      </c>
      <c r="C196" s="6"/>
      <c r="D196" s="6"/>
      <c r="E196" s="13">
        <v>0.0</v>
      </c>
      <c r="F196" s="13">
        <v>0.0</v>
      </c>
      <c r="G196" s="8">
        <v>0.0</v>
      </c>
      <c r="H196" s="8">
        <v>0.0</v>
      </c>
      <c r="I196" s="8">
        <v>0.0</v>
      </c>
      <c r="J196" s="8">
        <v>104.3061224</v>
      </c>
      <c r="K196" s="8">
        <v>105.0</v>
      </c>
      <c r="L196" s="13">
        <v>22.0</v>
      </c>
      <c r="M196" s="11"/>
      <c r="N196" s="13">
        <v>24.0</v>
      </c>
      <c r="O196" s="11"/>
      <c r="P196" s="13">
        <v>10.0</v>
      </c>
      <c r="Q196" s="11"/>
      <c r="R196" s="13">
        <v>0.665231853</v>
      </c>
    </row>
    <row r="197">
      <c r="A197" s="15">
        <v>44526.0</v>
      </c>
      <c r="B197" s="7" t="s">
        <v>28</v>
      </c>
      <c r="C197" s="6"/>
      <c r="D197" s="6"/>
      <c r="E197" s="13">
        <v>2.0</v>
      </c>
      <c r="F197" s="13">
        <v>0.0</v>
      </c>
      <c r="G197" s="8">
        <v>1.0</v>
      </c>
      <c r="H197" s="8">
        <v>0.0</v>
      </c>
      <c r="I197" s="8">
        <v>0.0</v>
      </c>
      <c r="J197" s="8">
        <v>98.81632653</v>
      </c>
      <c r="K197" s="8">
        <v>102.0</v>
      </c>
      <c r="L197" s="13">
        <v>20.0</v>
      </c>
      <c r="M197" s="11"/>
      <c r="N197" s="13">
        <v>23.0</v>
      </c>
      <c r="O197" s="11"/>
      <c r="P197" s="13">
        <v>10.0</v>
      </c>
      <c r="Q197" s="11"/>
      <c r="R197" s="13">
        <v>3.22180917</v>
      </c>
    </row>
    <row r="198">
      <c r="A198" s="15">
        <v>44527.0</v>
      </c>
      <c r="B198" s="7" t="s">
        <v>17</v>
      </c>
      <c r="C198" s="6"/>
      <c r="D198" s="6"/>
      <c r="E198" s="13">
        <v>2.0</v>
      </c>
      <c r="F198" s="13">
        <v>2.0</v>
      </c>
      <c r="G198" s="8">
        <v>2.0</v>
      </c>
      <c r="H198" s="8">
        <v>0.0</v>
      </c>
      <c r="I198" s="8">
        <v>3.0</v>
      </c>
      <c r="J198" s="8">
        <v>93.32653061</v>
      </c>
      <c r="K198" s="8">
        <v>93.0</v>
      </c>
      <c r="L198" s="13">
        <v>18.0</v>
      </c>
      <c r="M198" s="11"/>
      <c r="N198" s="13">
        <v>21.0</v>
      </c>
      <c r="O198" s="11"/>
      <c r="P198" s="13">
        <v>7.0</v>
      </c>
      <c r="Q198" s="11"/>
      <c r="R198" s="13">
        <v>-0.349879729</v>
      </c>
    </row>
    <row r="199">
      <c r="A199" s="15">
        <v>44528.0</v>
      </c>
      <c r="B199" s="7" t="s">
        <v>17</v>
      </c>
      <c r="C199" s="6"/>
      <c r="D199" s="6"/>
      <c r="E199" s="13">
        <v>1.0</v>
      </c>
      <c r="F199" s="13">
        <v>2.0</v>
      </c>
      <c r="G199" s="8">
        <v>0.0</v>
      </c>
      <c r="H199" s="8">
        <v>0.0</v>
      </c>
      <c r="I199" s="8">
        <v>0.0</v>
      </c>
      <c r="J199" s="8">
        <v>87.83673469</v>
      </c>
      <c r="K199" s="8">
        <v>90.0</v>
      </c>
      <c r="L199" s="13">
        <v>17.0</v>
      </c>
      <c r="M199" s="11"/>
      <c r="N199" s="13">
        <v>21.0</v>
      </c>
      <c r="O199" s="11"/>
      <c r="P199" s="13">
        <v>7.0</v>
      </c>
      <c r="Q199" s="11"/>
      <c r="R199" s="13">
        <v>2.462825279</v>
      </c>
    </row>
    <row r="200">
      <c r="A200" s="15">
        <v>44529.0</v>
      </c>
      <c r="B200" s="8">
        <v>6.0</v>
      </c>
      <c r="C200" s="6"/>
      <c r="D200" s="6"/>
      <c r="E200" s="13">
        <v>2.0</v>
      </c>
      <c r="F200" s="13">
        <v>1.0</v>
      </c>
      <c r="G200" s="8">
        <v>0.0</v>
      </c>
      <c r="H200" s="8">
        <v>1.0</v>
      </c>
      <c r="I200" s="8">
        <v>0.0</v>
      </c>
      <c r="J200" s="8">
        <v>82.34693878</v>
      </c>
      <c r="K200" s="8">
        <v>86.0</v>
      </c>
      <c r="L200" s="13">
        <v>15.0</v>
      </c>
      <c r="M200" s="11"/>
      <c r="N200" s="13">
        <v>21.0</v>
      </c>
      <c r="O200" s="11"/>
      <c r="P200" s="13">
        <v>7.0</v>
      </c>
      <c r="Q200" s="11"/>
      <c r="R200" s="13">
        <v>4.436183395</v>
      </c>
    </row>
    <row r="201">
      <c r="A201" s="15">
        <v>44530.0</v>
      </c>
      <c r="B201" s="8">
        <v>6.0</v>
      </c>
      <c r="C201" s="6"/>
      <c r="D201" s="6"/>
      <c r="E201" s="13">
        <v>1.0</v>
      </c>
      <c r="F201" s="13">
        <v>2.0</v>
      </c>
      <c r="G201" s="8">
        <v>2.0</v>
      </c>
      <c r="H201" s="8">
        <v>1.0</v>
      </c>
      <c r="I201" s="8">
        <v>0.0</v>
      </c>
      <c r="J201" s="8">
        <v>76.85714286</v>
      </c>
      <c r="K201" s="8">
        <v>80.0</v>
      </c>
      <c r="L201" s="13">
        <v>14.0</v>
      </c>
      <c r="M201" s="11"/>
      <c r="N201" s="13">
        <v>19.0</v>
      </c>
      <c r="O201" s="11"/>
      <c r="P201" s="13">
        <v>7.0</v>
      </c>
      <c r="Q201" s="11"/>
      <c r="R201" s="13">
        <v>4.089219331</v>
      </c>
    </row>
    <row r="202">
      <c r="A202" s="15">
        <v>44531.0</v>
      </c>
      <c r="B202" s="8">
        <v>6.0</v>
      </c>
      <c r="C202" s="6"/>
      <c r="D202" s="6"/>
      <c r="E202" s="13">
        <v>2.0</v>
      </c>
      <c r="F202" s="13">
        <v>1.0</v>
      </c>
      <c r="G202" s="8">
        <v>0.0</v>
      </c>
      <c r="H202" s="8">
        <v>2.0</v>
      </c>
      <c r="I202" s="8">
        <v>2.0</v>
      </c>
      <c r="J202" s="8">
        <v>71.36734694</v>
      </c>
      <c r="K202" s="8">
        <v>73.0</v>
      </c>
      <c r="L202" s="13">
        <v>12.0</v>
      </c>
      <c r="M202" s="11"/>
      <c r="N202" s="13">
        <v>19.0</v>
      </c>
      <c r="O202" s="11"/>
      <c r="P202" s="13">
        <v>5.0</v>
      </c>
      <c r="Q202" s="11"/>
      <c r="R202" s="13">
        <v>2.28767515</v>
      </c>
    </row>
    <row r="203">
      <c r="A203" s="15">
        <v>44532.0</v>
      </c>
      <c r="B203" s="8">
        <v>6.0</v>
      </c>
      <c r="C203" s="6"/>
      <c r="D203" s="6"/>
      <c r="E203" s="13">
        <v>1.0</v>
      </c>
      <c r="F203" s="13">
        <v>2.0</v>
      </c>
      <c r="G203" s="8">
        <v>2.0</v>
      </c>
      <c r="H203" s="8">
        <v>2.0</v>
      </c>
      <c r="I203" s="8">
        <v>0.0</v>
      </c>
      <c r="J203" s="8">
        <v>65.87755102</v>
      </c>
      <c r="K203" s="8">
        <v>66.0</v>
      </c>
      <c r="L203" s="13">
        <v>11.0</v>
      </c>
      <c r="M203" s="11"/>
      <c r="N203" s="13">
        <v>17.0</v>
      </c>
      <c r="O203" s="11"/>
      <c r="P203" s="13">
        <v>5.0</v>
      </c>
      <c r="Q203" s="11"/>
      <c r="R203" s="13">
        <v>0.185873606</v>
      </c>
    </row>
    <row r="204">
      <c r="A204" s="15">
        <v>44533.0</v>
      </c>
      <c r="B204" s="8">
        <v>6.0</v>
      </c>
      <c r="C204" s="6"/>
      <c r="D204" s="6"/>
      <c r="E204" s="13">
        <v>1.0</v>
      </c>
      <c r="F204" s="13">
        <v>1.0</v>
      </c>
      <c r="G204" s="8">
        <v>3.0</v>
      </c>
      <c r="H204" s="8">
        <v>0.0</v>
      </c>
      <c r="I204" s="8">
        <v>3.0</v>
      </c>
      <c r="J204" s="8">
        <v>60.3877551</v>
      </c>
      <c r="K204" s="8">
        <v>58.0</v>
      </c>
      <c r="L204" s="13">
        <v>10.0</v>
      </c>
      <c r="M204" s="11"/>
      <c r="N204" s="13">
        <v>14.0</v>
      </c>
      <c r="O204" s="11"/>
      <c r="P204" s="13">
        <v>2.0</v>
      </c>
      <c r="Q204" s="11"/>
      <c r="R204" s="13">
        <v>-3.954038527</v>
      </c>
    </row>
    <row r="205">
      <c r="A205" s="15">
        <v>44534.0</v>
      </c>
      <c r="B205" s="7" t="s">
        <v>17</v>
      </c>
      <c r="C205" s="6"/>
      <c r="D205" s="6"/>
      <c r="E205" s="13">
        <v>1.0</v>
      </c>
      <c r="F205" s="13">
        <v>1.0</v>
      </c>
      <c r="G205" s="8">
        <v>1.0</v>
      </c>
      <c r="H205" s="8">
        <v>0.0</v>
      </c>
      <c r="I205" s="8">
        <v>0.0</v>
      </c>
      <c r="J205" s="8">
        <v>54.89795918</v>
      </c>
      <c r="K205" s="8">
        <v>55.0</v>
      </c>
      <c r="L205" s="13">
        <v>9.0</v>
      </c>
      <c r="M205" s="11"/>
      <c r="N205" s="13">
        <v>13.0</v>
      </c>
      <c r="O205" s="11"/>
      <c r="P205" s="13">
        <v>2.0</v>
      </c>
      <c r="Q205" s="11"/>
      <c r="R205" s="13">
        <v>0.185873606</v>
      </c>
    </row>
    <row r="206">
      <c r="A206" s="15">
        <v>44535.0</v>
      </c>
      <c r="B206" s="7" t="s">
        <v>17</v>
      </c>
      <c r="C206" s="6"/>
      <c r="D206" s="6"/>
      <c r="E206" s="13">
        <v>1.0</v>
      </c>
      <c r="F206" s="13">
        <v>0.0</v>
      </c>
      <c r="G206" s="8">
        <v>2.0</v>
      </c>
      <c r="H206" s="8">
        <v>2.0</v>
      </c>
      <c r="I206" s="8">
        <v>3.0</v>
      </c>
      <c r="J206" s="8">
        <v>49.40816327</v>
      </c>
      <c r="K206" s="8">
        <v>47.0</v>
      </c>
      <c r="L206" s="13">
        <v>8.0</v>
      </c>
      <c r="M206" s="11"/>
      <c r="N206" s="13">
        <v>11.0</v>
      </c>
      <c r="O206" s="11"/>
      <c r="P206" s="13">
        <v>-1.0</v>
      </c>
      <c r="Q206" s="11"/>
      <c r="R206" s="13">
        <v>-4.0</v>
      </c>
    </row>
    <row r="207">
      <c r="A207" s="15">
        <v>44536.0</v>
      </c>
      <c r="B207" s="8">
        <v>6.0</v>
      </c>
      <c r="C207" s="6"/>
      <c r="D207" s="6"/>
      <c r="E207" s="13">
        <v>1.0</v>
      </c>
      <c r="F207" s="13">
        <v>2.0</v>
      </c>
      <c r="G207" s="8">
        <v>2.0</v>
      </c>
      <c r="H207" s="8">
        <v>2.0</v>
      </c>
      <c r="I207" s="8">
        <v>3.0</v>
      </c>
      <c r="J207" s="8">
        <v>43.91836735</v>
      </c>
      <c r="K207" s="8">
        <v>37.0</v>
      </c>
      <c r="L207" s="13">
        <v>7.0</v>
      </c>
      <c r="M207" s="11"/>
      <c r="N207" s="13">
        <v>9.0</v>
      </c>
      <c r="O207" s="11"/>
      <c r="P207" s="13">
        <v>-4.0</v>
      </c>
      <c r="Q207" s="11"/>
      <c r="R207" s="13">
        <v>1.0</v>
      </c>
    </row>
    <row r="208">
      <c r="A208" s="15">
        <v>44537.0</v>
      </c>
      <c r="B208" s="8">
        <v>6.0</v>
      </c>
      <c r="C208" s="6"/>
      <c r="D208" s="6"/>
      <c r="E208" s="13">
        <v>1.0</v>
      </c>
      <c r="F208" s="13">
        <v>1.0</v>
      </c>
      <c r="G208" s="8">
        <v>2.0</v>
      </c>
      <c r="H208" s="8">
        <v>1.0</v>
      </c>
      <c r="I208" s="8">
        <v>2.0</v>
      </c>
      <c r="J208" s="8">
        <v>38.42857143</v>
      </c>
      <c r="K208" s="8">
        <v>30.0</v>
      </c>
      <c r="L208" s="13">
        <v>6.0</v>
      </c>
      <c r="M208" s="11"/>
      <c r="N208" s="13">
        <v>7.0</v>
      </c>
      <c r="O208" s="11"/>
      <c r="P208" s="13">
        <v>-6.0</v>
      </c>
      <c r="Q208" s="11"/>
      <c r="R208" s="13">
        <v>2.0</v>
      </c>
    </row>
    <row r="209">
      <c r="A209" s="15">
        <v>44538.0</v>
      </c>
      <c r="B209" s="8">
        <v>6.0</v>
      </c>
      <c r="C209" s="6"/>
      <c r="D209" s="6"/>
      <c r="E209" s="13">
        <v>1.0</v>
      </c>
      <c r="F209" s="13">
        <v>1.0</v>
      </c>
      <c r="G209" s="8">
        <v>0.0</v>
      </c>
      <c r="H209" s="8">
        <v>3.0</v>
      </c>
      <c r="I209" s="8">
        <v>2.0</v>
      </c>
      <c r="J209" s="8">
        <v>32.93877551</v>
      </c>
      <c r="K209" s="8">
        <v>23.0</v>
      </c>
      <c r="L209" s="13">
        <v>5.0</v>
      </c>
      <c r="M209" s="11"/>
      <c r="N209" s="13">
        <v>7.0</v>
      </c>
      <c r="O209" s="11"/>
      <c r="P209" s="13">
        <v>-8.0</v>
      </c>
      <c r="Q209" s="11"/>
      <c r="R209" s="13">
        <v>-3.0</v>
      </c>
    </row>
    <row r="210">
      <c r="A210" s="15">
        <v>44539.0</v>
      </c>
      <c r="B210" s="13">
        <v>6.0</v>
      </c>
      <c r="C210" s="11"/>
      <c r="D210" s="11"/>
      <c r="E210" s="13">
        <v>1.0</v>
      </c>
      <c r="F210" s="13">
        <v>0.0</v>
      </c>
      <c r="G210" s="13">
        <v>0.0</v>
      </c>
      <c r="H210" s="13">
        <v>3.0</v>
      </c>
      <c r="I210" s="13">
        <v>1.0</v>
      </c>
      <c r="J210" s="8">
        <v>27.44897959</v>
      </c>
      <c r="K210" s="8">
        <v>18.0</v>
      </c>
      <c r="L210" s="13">
        <v>4.0</v>
      </c>
      <c r="M210" s="11"/>
      <c r="N210" s="13">
        <v>7.0</v>
      </c>
      <c r="O210" s="11"/>
      <c r="P210" s="13">
        <v>-9.0</v>
      </c>
      <c r="Q210" s="11"/>
      <c r="R210" s="13">
        <v>-3.0</v>
      </c>
    </row>
    <row r="211">
      <c r="A211" s="15">
        <v>44540.0</v>
      </c>
      <c r="B211" s="13">
        <v>6.0</v>
      </c>
      <c r="C211" s="11"/>
      <c r="D211" s="11"/>
      <c r="E211" s="13">
        <v>1.0</v>
      </c>
      <c r="F211" s="13">
        <v>2.0</v>
      </c>
      <c r="G211" s="13">
        <v>1.0</v>
      </c>
      <c r="H211" s="13">
        <v>1.0</v>
      </c>
      <c r="I211" s="13">
        <v>1.0</v>
      </c>
      <c r="J211" s="8">
        <v>21.95918367</v>
      </c>
      <c r="K211" s="8">
        <v>12.0</v>
      </c>
      <c r="L211" s="13">
        <v>3.0</v>
      </c>
      <c r="M211" s="11"/>
      <c r="N211" s="13">
        <v>6.0</v>
      </c>
      <c r="O211" s="11"/>
      <c r="P211" s="13">
        <v>-10.0</v>
      </c>
      <c r="Q211" s="11"/>
      <c r="R211" s="13">
        <v>-4.0</v>
      </c>
    </row>
    <row r="212">
      <c r="A212" s="15">
        <v>44541.0</v>
      </c>
      <c r="B212" s="10" t="s">
        <v>17</v>
      </c>
      <c r="C212" s="11"/>
      <c r="D212" s="11"/>
      <c r="E212" s="13">
        <v>1.0</v>
      </c>
      <c r="F212" s="13">
        <v>1.0</v>
      </c>
      <c r="G212" s="13">
        <v>2.0</v>
      </c>
      <c r="H212" s="13">
        <v>0.0</v>
      </c>
      <c r="I212" s="13">
        <v>2.0</v>
      </c>
      <c r="J212" s="8">
        <v>16.46938776</v>
      </c>
      <c r="K212" s="8">
        <v>6.0</v>
      </c>
      <c r="L212" s="13">
        <v>2.0</v>
      </c>
      <c r="M212" s="11"/>
      <c r="N212" s="13">
        <v>4.0</v>
      </c>
      <c r="O212" s="11"/>
      <c r="P212" s="13">
        <v>-12.0</v>
      </c>
      <c r="Q212" s="11"/>
      <c r="R212" s="13">
        <v>-6.0</v>
      </c>
    </row>
    <row r="213">
      <c r="A213" s="15">
        <v>44542.0</v>
      </c>
      <c r="B213" s="10" t="s">
        <v>17</v>
      </c>
      <c r="C213" s="11"/>
      <c r="D213" s="11"/>
      <c r="E213" s="13">
        <v>1.0</v>
      </c>
      <c r="F213" s="13">
        <v>0.0</v>
      </c>
      <c r="G213" s="13">
        <v>2.0</v>
      </c>
      <c r="H213" s="13">
        <v>3.0</v>
      </c>
      <c r="I213" s="13">
        <v>2.0</v>
      </c>
      <c r="J213" s="8">
        <v>10.97959184</v>
      </c>
      <c r="K213" s="8">
        <v>-2.0</v>
      </c>
      <c r="L213" s="13">
        <v>1.0</v>
      </c>
      <c r="M213" s="11"/>
      <c r="N213" s="13">
        <v>2.0</v>
      </c>
      <c r="O213" s="11"/>
      <c r="P213" s="13">
        <v>-14.0</v>
      </c>
      <c r="Q213" s="11"/>
      <c r="R213" s="13">
        <v>-10.0</v>
      </c>
    </row>
    <row r="214">
      <c r="A214" s="15">
        <v>44543.0</v>
      </c>
      <c r="B214" s="13">
        <v>6.0</v>
      </c>
      <c r="C214" s="11"/>
      <c r="D214" s="11"/>
      <c r="E214" s="13">
        <v>1.0</v>
      </c>
      <c r="F214" s="13">
        <v>2.0</v>
      </c>
      <c r="G214" s="13">
        <v>1.0</v>
      </c>
      <c r="H214" s="13">
        <v>2.0</v>
      </c>
      <c r="I214" s="13">
        <v>3.0</v>
      </c>
      <c r="J214" s="8">
        <v>5.489795918</v>
      </c>
      <c r="K214" s="8">
        <v>-11.0</v>
      </c>
      <c r="L214" s="13">
        <v>0.0</v>
      </c>
      <c r="M214" s="11"/>
      <c r="N214" s="13">
        <v>1.0</v>
      </c>
      <c r="O214" s="11"/>
      <c r="P214" s="13">
        <v>-17.0</v>
      </c>
      <c r="Q214" s="11"/>
      <c r="R214" s="13">
        <v>-3.0</v>
      </c>
    </row>
    <row r="215">
      <c r="A215" s="15">
        <v>44544.0</v>
      </c>
      <c r="B215" s="13">
        <v>6.0</v>
      </c>
      <c r="C215" s="11"/>
      <c r="D215" s="11"/>
      <c r="E215" s="13">
        <v>0.0</v>
      </c>
      <c r="F215" s="13">
        <v>0.0</v>
      </c>
      <c r="G215" s="13">
        <v>1.0</v>
      </c>
      <c r="H215" s="13">
        <v>2.0</v>
      </c>
      <c r="I215" s="13">
        <v>3.0</v>
      </c>
      <c r="J215" s="14">
        <v>-9.41469E-14</v>
      </c>
      <c r="K215" s="8">
        <v>-17.0</v>
      </c>
      <c r="L215" s="13">
        <v>0.0</v>
      </c>
      <c r="M215" s="11"/>
      <c r="N215" s="13">
        <v>0.0</v>
      </c>
      <c r="O215" s="11"/>
      <c r="P215" s="13">
        <v>-20.0</v>
      </c>
      <c r="Q215" s="11"/>
      <c r="R215" s="13">
        <v>1.0</v>
      </c>
    </row>
    <row r="216">
      <c r="A216" s="15">
        <v>44545.0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3">
        <v>0.0</v>
      </c>
    </row>
    <row r="217">
      <c r="A217" s="15">
        <v>44546.0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3">
        <v>0.0</v>
      </c>
    </row>
    <row r="218">
      <c r="A218" s="15">
        <v>44547.0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3">
        <v>0.0</v>
      </c>
    </row>
    <row r="219">
      <c r="A219" s="15">
        <v>44548.0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3">
        <v>0.0</v>
      </c>
    </row>
    <row r="220">
      <c r="A220" s="15">
        <v>44549.0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3">
        <v>0.0</v>
      </c>
    </row>
    <row r="221">
      <c r="A221" s="15">
        <v>44550.0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3">
        <v>0.0</v>
      </c>
    </row>
    <row r="222">
      <c r="A222" s="15">
        <v>44551.0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3">
        <v>0.0</v>
      </c>
    </row>
    <row r="223">
      <c r="A223" s="15">
        <v>44552.0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3">
        <v>0.0</v>
      </c>
    </row>
    <row r="224">
      <c r="A224" s="15">
        <v>44553.0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3">
        <v>0.0</v>
      </c>
    </row>
    <row r="225">
      <c r="A225" s="15">
        <v>44554.0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3">
        <v>0.0</v>
      </c>
    </row>
    <row r="226">
      <c r="A226" s="15">
        <v>44555.0</v>
      </c>
      <c r="B226" s="11"/>
      <c r="C226" s="11"/>
      <c r="D226" s="18"/>
      <c r="E226" s="11"/>
      <c r="F226" s="11"/>
      <c r="G226" s="11"/>
      <c r="H226" s="11"/>
      <c r="I226" s="11"/>
      <c r="J226" s="18"/>
      <c r="K226" s="11"/>
      <c r="L226" s="11"/>
      <c r="M226" s="11"/>
      <c r="N226" s="11"/>
      <c r="O226" s="11"/>
      <c r="P226" s="11"/>
      <c r="Q226" s="11"/>
      <c r="R226" s="13">
        <v>0.0</v>
      </c>
    </row>
    <row r="227">
      <c r="A227" s="15">
        <v>44556.0</v>
      </c>
      <c r="B227" s="11"/>
      <c r="C227" s="11"/>
      <c r="D227" s="18"/>
      <c r="E227" s="11"/>
      <c r="F227" s="11"/>
      <c r="G227" s="11"/>
      <c r="H227" s="11"/>
      <c r="I227" s="11"/>
      <c r="J227" s="18"/>
      <c r="K227" s="11"/>
      <c r="L227" s="11"/>
      <c r="M227" s="11"/>
      <c r="N227" s="11"/>
      <c r="O227" s="11"/>
      <c r="P227" s="11"/>
      <c r="Q227" s="11"/>
      <c r="R227" s="13">
        <v>0.0</v>
      </c>
    </row>
    <row r="228">
      <c r="A228" s="15">
        <v>44557.0</v>
      </c>
      <c r="B228" s="11"/>
      <c r="C228" s="11"/>
      <c r="D228" s="18"/>
      <c r="E228" s="11"/>
      <c r="F228" s="11"/>
      <c r="G228" s="11"/>
      <c r="H228" s="11"/>
      <c r="I228" s="11"/>
      <c r="J228" s="18"/>
      <c r="K228" s="11"/>
      <c r="L228" s="11"/>
      <c r="M228" s="11"/>
      <c r="N228" s="11"/>
      <c r="O228" s="11"/>
      <c r="P228" s="11"/>
      <c r="Q228" s="11"/>
      <c r="R228" s="13">
        <v>0.0</v>
      </c>
    </row>
    <row r="229">
      <c r="A229" s="15">
        <v>44558.0</v>
      </c>
      <c r="B229" s="11"/>
      <c r="C229" s="11"/>
      <c r="D229" s="18"/>
      <c r="E229" s="11"/>
      <c r="F229" s="11"/>
      <c r="G229" s="11"/>
      <c r="H229" s="11"/>
      <c r="I229" s="11"/>
      <c r="J229" s="18"/>
      <c r="K229" s="11"/>
      <c r="L229" s="11"/>
      <c r="M229" s="11"/>
      <c r="N229" s="11"/>
      <c r="O229" s="11"/>
      <c r="P229" s="11"/>
      <c r="Q229" s="11"/>
      <c r="R229" s="13">
        <v>0.0</v>
      </c>
    </row>
    <row r="230">
      <c r="A230" s="15">
        <v>44559.0</v>
      </c>
      <c r="B230" s="11"/>
      <c r="C230" s="11"/>
      <c r="D230" s="18"/>
      <c r="E230" s="11"/>
      <c r="F230" s="11"/>
      <c r="G230" s="11"/>
      <c r="H230" s="11"/>
      <c r="I230" s="11"/>
      <c r="J230" s="18"/>
      <c r="K230" s="11"/>
      <c r="L230" s="11"/>
      <c r="M230" s="11"/>
      <c r="N230" s="11"/>
      <c r="O230" s="11"/>
      <c r="P230" s="11"/>
      <c r="Q230" s="11"/>
      <c r="R230" s="13">
        <v>0.0</v>
      </c>
    </row>
    <row r="231">
      <c r="A231" s="15">
        <v>44560.0</v>
      </c>
      <c r="B231" s="11"/>
      <c r="C231" s="11"/>
      <c r="D231" s="18"/>
      <c r="E231" s="11"/>
      <c r="F231" s="11"/>
      <c r="G231" s="11"/>
      <c r="H231" s="11"/>
      <c r="I231" s="11"/>
      <c r="J231" s="18"/>
      <c r="K231" s="11"/>
      <c r="L231" s="11"/>
      <c r="M231" s="11"/>
      <c r="N231" s="11"/>
      <c r="O231" s="11"/>
      <c r="P231" s="11"/>
      <c r="Q231" s="11"/>
      <c r="R231" s="13">
        <v>0.0</v>
      </c>
    </row>
    <row r="232">
      <c r="A232" s="15">
        <v>44561.0</v>
      </c>
      <c r="B232" s="11"/>
      <c r="C232" s="11"/>
      <c r="D232" s="18"/>
      <c r="E232" s="11"/>
      <c r="F232" s="11"/>
      <c r="G232" s="11"/>
      <c r="H232" s="11"/>
      <c r="I232" s="11"/>
      <c r="J232" s="18"/>
      <c r="K232" s="11"/>
      <c r="L232" s="11"/>
      <c r="M232" s="11"/>
      <c r="N232" s="11"/>
      <c r="O232" s="11"/>
      <c r="P232" s="11"/>
      <c r="Q232" s="11"/>
      <c r="R232" s="13">
        <v>0.0</v>
      </c>
    </row>
    <row r="233">
      <c r="A233" s="15">
        <v>44562.0</v>
      </c>
      <c r="B233" s="11"/>
      <c r="C233" s="11"/>
      <c r="D233" s="18"/>
      <c r="E233" s="11"/>
      <c r="F233" s="11"/>
      <c r="G233" s="11"/>
      <c r="H233" s="11"/>
      <c r="I233" s="11"/>
      <c r="J233" s="18"/>
      <c r="K233" s="11"/>
      <c r="L233" s="11"/>
      <c r="M233" s="11"/>
      <c r="N233" s="11"/>
      <c r="O233" s="11"/>
      <c r="P233" s="11"/>
      <c r="Q233" s="11"/>
      <c r="R233" s="13">
        <v>0.0</v>
      </c>
    </row>
    <row r="234">
      <c r="A234" s="15">
        <v>44563.0</v>
      </c>
      <c r="B234" s="11"/>
      <c r="C234" s="11"/>
      <c r="D234" s="18"/>
      <c r="E234" s="11"/>
      <c r="F234" s="11"/>
      <c r="G234" s="11"/>
      <c r="H234" s="11"/>
      <c r="I234" s="11"/>
      <c r="J234" s="18"/>
      <c r="K234" s="11"/>
      <c r="L234" s="11"/>
      <c r="M234" s="11"/>
      <c r="N234" s="11"/>
      <c r="O234" s="11"/>
      <c r="P234" s="11"/>
      <c r="Q234" s="11"/>
      <c r="R234" s="13">
        <v>0.0</v>
      </c>
    </row>
    <row r="235">
      <c r="A235" s="15">
        <v>44564.0</v>
      </c>
      <c r="B235" s="11"/>
      <c r="C235" s="11"/>
      <c r="D235" s="18"/>
      <c r="E235" s="11"/>
      <c r="F235" s="11"/>
      <c r="G235" s="11"/>
      <c r="H235" s="11"/>
      <c r="I235" s="11"/>
      <c r="J235" s="18"/>
      <c r="K235" s="11"/>
      <c r="L235" s="11"/>
      <c r="M235" s="11"/>
      <c r="N235" s="11"/>
      <c r="O235" s="11"/>
      <c r="P235" s="11"/>
      <c r="Q235" s="11"/>
      <c r="R235" s="13">
        <v>0.0</v>
      </c>
    </row>
    <row r="236">
      <c r="A236" s="15">
        <v>44565.0</v>
      </c>
      <c r="B236" s="11"/>
      <c r="C236" s="11"/>
      <c r="D236" s="18"/>
      <c r="E236" s="11"/>
      <c r="F236" s="11"/>
      <c r="G236" s="11"/>
      <c r="H236" s="11"/>
      <c r="I236" s="11"/>
      <c r="J236" s="18"/>
      <c r="K236" s="11"/>
      <c r="L236" s="11"/>
      <c r="M236" s="11"/>
      <c r="N236" s="11"/>
      <c r="O236" s="11"/>
      <c r="P236" s="11"/>
      <c r="Q236" s="11"/>
      <c r="R236" s="13">
        <v>0.0</v>
      </c>
    </row>
    <row r="237">
      <c r="A237" s="15">
        <v>44566.0</v>
      </c>
      <c r="B237" s="11"/>
      <c r="C237" s="11"/>
      <c r="D237" s="18"/>
      <c r="E237" s="11"/>
      <c r="F237" s="11"/>
      <c r="G237" s="11"/>
      <c r="H237" s="11"/>
      <c r="I237" s="11"/>
      <c r="J237" s="18"/>
      <c r="K237" s="11"/>
      <c r="L237" s="11"/>
      <c r="M237" s="11"/>
      <c r="N237" s="11"/>
      <c r="O237" s="11"/>
      <c r="P237" s="11"/>
      <c r="Q237" s="11"/>
      <c r="R237" s="13">
        <v>0.0</v>
      </c>
    </row>
    <row r="238">
      <c r="A238" s="15">
        <v>44567.0</v>
      </c>
      <c r="B238" s="11"/>
      <c r="C238" s="11"/>
      <c r="D238" s="18"/>
      <c r="E238" s="11"/>
      <c r="F238" s="11"/>
      <c r="G238" s="11"/>
      <c r="H238" s="11"/>
      <c r="I238" s="11"/>
      <c r="J238" s="18"/>
      <c r="K238" s="11"/>
      <c r="L238" s="11"/>
      <c r="M238" s="11"/>
      <c r="N238" s="11"/>
      <c r="O238" s="11"/>
      <c r="P238" s="11"/>
      <c r="Q238" s="11"/>
      <c r="R238" s="13">
        <v>0.0</v>
      </c>
    </row>
    <row r="239">
      <c r="A239" s="15">
        <v>44568.0</v>
      </c>
      <c r="B239" s="11"/>
      <c r="C239" s="11"/>
      <c r="D239" s="18"/>
      <c r="E239" s="11"/>
      <c r="F239" s="11"/>
      <c r="G239" s="11"/>
      <c r="H239" s="11"/>
      <c r="I239" s="11"/>
      <c r="J239" s="18"/>
      <c r="K239" s="11"/>
      <c r="L239" s="11"/>
      <c r="M239" s="11"/>
      <c r="N239" s="11"/>
      <c r="O239" s="11"/>
      <c r="P239" s="11"/>
      <c r="Q239" s="11"/>
      <c r="R239" s="13">
        <v>0.0</v>
      </c>
    </row>
    <row r="240">
      <c r="A240" s="15">
        <v>44569.0</v>
      </c>
      <c r="B240" s="11"/>
      <c r="C240" s="11"/>
      <c r="D240" s="18"/>
      <c r="E240" s="11"/>
      <c r="F240" s="11"/>
      <c r="G240" s="11"/>
      <c r="H240" s="11"/>
      <c r="I240" s="11"/>
      <c r="J240" s="18"/>
      <c r="K240" s="11"/>
      <c r="L240" s="11"/>
      <c r="M240" s="11"/>
      <c r="N240" s="11"/>
      <c r="O240" s="11"/>
      <c r="P240" s="11"/>
      <c r="Q240" s="11"/>
      <c r="R240" s="13">
        <v>0.0</v>
      </c>
    </row>
    <row r="241">
      <c r="A241" s="15">
        <v>44570.0</v>
      </c>
      <c r="B241" s="11"/>
      <c r="C241" s="11"/>
      <c r="D241" s="18"/>
      <c r="E241" s="11"/>
      <c r="F241" s="11"/>
      <c r="G241" s="11"/>
      <c r="H241" s="11"/>
      <c r="I241" s="11"/>
      <c r="J241" s="18"/>
      <c r="K241" s="11"/>
      <c r="L241" s="11"/>
      <c r="M241" s="11"/>
      <c r="N241" s="11"/>
      <c r="O241" s="11"/>
      <c r="P241" s="11"/>
      <c r="Q241" s="11"/>
      <c r="R241" s="13">
        <v>0.0</v>
      </c>
    </row>
    <row r="242">
      <c r="A242" s="15">
        <v>44571.0</v>
      </c>
      <c r="B242" s="11"/>
      <c r="C242" s="11"/>
      <c r="D242" s="18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3">
        <v>0.0</v>
      </c>
    </row>
    <row r="243">
      <c r="A243" s="15">
        <v>44572.0</v>
      </c>
      <c r="B243" s="11"/>
      <c r="C243" s="11"/>
      <c r="D243" s="18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3">
        <v>0.0</v>
      </c>
    </row>
    <row r="244">
      <c r="A244" s="15">
        <v>44573.0</v>
      </c>
      <c r="B244" s="11"/>
      <c r="C244" s="11"/>
      <c r="D244" s="18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3">
        <v>0.0</v>
      </c>
    </row>
    <row r="245">
      <c r="A245" s="15">
        <v>44574.0</v>
      </c>
      <c r="B245" s="11"/>
      <c r="C245" s="11"/>
      <c r="D245" s="18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3">
        <v>0.0</v>
      </c>
    </row>
    <row r="246">
      <c r="A246" s="15">
        <v>44575.0</v>
      </c>
      <c r="B246" s="11"/>
      <c r="C246" s="11"/>
      <c r="D246" s="18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3">
        <v>0.0</v>
      </c>
    </row>
    <row r="247">
      <c r="A247" s="15">
        <v>44576.0</v>
      </c>
      <c r="B247" s="11"/>
      <c r="C247" s="11"/>
      <c r="D247" s="18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3">
        <v>0.0</v>
      </c>
    </row>
    <row r="248">
      <c r="A248" s="15">
        <v>44577.0</v>
      </c>
      <c r="B248" s="11"/>
      <c r="C248" s="11"/>
      <c r="D248" s="18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3">
        <v>0.0</v>
      </c>
    </row>
    <row r="249">
      <c r="A249" s="15">
        <v>44578.0</v>
      </c>
      <c r="B249" s="11"/>
      <c r="C249" s="11"/>
      <c r="D249" s="18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3">
        <v>0.0</v>
      </c>
    </row>
    <row r="250">
      <c r="A250" s="15">
        <v>44579.0</v>
      </c>
      <c r="B250" s="11"/>
      <c r="C250" s="11"/>
      <c r="D250" s="18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3">
        <v>0.0</v>
      </c>
    </row>
    <row r="251">
      <c r="A251" s="15">
        <v>44580.0</v>
      </c>
      <c r="B251" s="11"/>
      <c r="C251" s="11"/>
      <c r="D251" s="18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3">
        <v>0.0</v>
      </c>
    </row>
    <row r="252">
      <c r="A252" s="15">
        <v>44581.0</v>
      </c>
      <c r="B252" s="11"/>
      <c r="C252" s="11"/>
      <c r="D252" s="18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3">
        <v>1.278032313</v>
      </c>
    </row>
    <row r="253">
      <c r="A253" s="15">
        <v>44582.0</v>
      </c>
      <c r="B253" s="11"/>
      <c r="C253" s="11"/>
      <c r="D253" s="18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3">
        <v>1.1994003</v>
      </c>
    </row>
    <row r="254">
      <c r="A254" s="15">
        <v>44583.0</v>
      </c>
      <c r="B254" s="11"/>
      <c r="C254" s="11"/>
      <c r="D254" s="18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3">
        <v>-2.548725637</v>
      </c>
    </row>
    <row r="255">
      <c r="A255" s="15">
        <v>44584.0</v>
      </c>
      <c r="B255" s="11"/>
      <c r="C255" s="11"/>
      <c r="D255" s="18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3">
        <v>-6.296851574</v>
      </c>
    </row>
    <row r="256">
      <c r="A256" s="15">
        <v>44585.0</v>
      </c>
      <c r="B256" s="11"/>
      <c r="C256" s="11"/>
      <c r="D256" s="18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3">
        <v>-5.956112853</v>
      </c>
    </row>
    <row r="257">
      <c r="A257" s="15">
        <v>44586.0</v>
      </c>
      <c r="B257" s="11"/>
      <c r="C257" s="11"/>
      <c r="D257" s="18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3">
        <v>-4.060066741</v>
      </c>
    </row>
    <row r="258">
      <c r="A258" s="15">
        <v>44587.0</v>
      </c>
      <c r="B258" s="11"/>
      <c r="C258" s="11"/>
      <c r="D258" s="18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3">
        <v>-3.565166569</v>
      </c>
    </row>
    <row r="259">
      <c r="A259" s="15">
        <v>44588.0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3">
        <v>-1.253918495</v>
      </c>
    </row>
    <row r="260">
      <c r="A260" s="15">
        <v>44589.0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3">
        <v>-0.530503979</v>
      </c>
    </row>
    <row r="261">
      <c r="A261" s="15">
        <v>44590.0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3">
        <v>-3.651115619</v>
      </c>
    </row>
    <row r="262">
      <c r="A262" s="15">
        <v>44591.0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3">
        <v>-6.896551724</v>
      </c>
    </row>
    <row r="263">
      <c r="A263" s="15">
        <v>44592.0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3">
        <v>-3.372489579</v>
      </c>
    </row>
    <row r="264">
      <c r="A264" s="15">
        <v>44593.0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3">
        <v>-1.477832512</v>
      </c>
    </row>
    <row r="265">
      <c r="A265" s="15">
        <v>44594.0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3">
        <v>-3.017241379</v>
      </c>
    </row>
    <row r="266">
      <c r="A266" s="15">
        <v>44595.0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3">
        <v>4.0</v>
      </c>
    </row>
    <row r="267">
      <c r="A267" s="15">
        <v>44596.0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3">
        <v>3.0</v>
      </c>
    </row>
    <row r="268">
      <c r="A268" s="15">
        <v>44597.0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3">
        <v>1.0</v>
      </c>
    </row>
    <row r="269">
      <c r="A269" s="15">
        <v>44598.0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3">
        <v>1.5</v>
      </c>
    </row>
    <row r="270">
      <c r="A270" s="15">
        <v>44599.0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3">
        <v>1.52</v>
      </c>
    </row>
    <row r="271">
      <c r="A271" s="15">
        <v>44600.0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3">
        <v>-1.53</v>
      </c>
    </row>
    <row r="272">
      <c r="A272" s="15">
        <v>44601.0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3">
        <v>-1.3</v>
      </c>
    </row>
    <row r="273">
      <c r="A273" s="15">
        <v>44602.0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3">
        <v>-1.1</v>
      </c>
    </row>
    <row r="274">
      <c r="A274" s="15">
        <v>44603.0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3">
        <v>3.0</v>
      </c>
    </row>
    <row r="275">
      <c r="A275" s="15">
        <v>44604.0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3">
        <v>1.0</v>
      </c>
    </row>
    <row r="276">
      <c r="A276" s="15">
        <v>44605.0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3">
        <v>2.0</v>
      </c>
    </row>
    <row r="277">
      <c r="A277" s="15">
        <v>44606.0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3">
        <v>-0.8</v>
      </c>
    </row>
    <row r="278">
      <c r="A278" s="15">
        <v>44607.0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3">
        <v>2.9</v>
      </c>
    </row>
    <row r="279">
      <c r="A279" s="15">
        <v>44608.0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3">
        <v>2.7</v>
      </c>
    </row>
    <row r="280">
      <c r="A280" s="15">
        <v>44609.0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3">
        <v>-1.964285714</v>
      </c>
    </row>
    <row r="281">
      <c r="A281" s="15">
        <v>44610.0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3">
        <v>-0.735294118</v>
      </c>
    </row>
    <row r="282">
      <c r="A282" s="15">
        <v>44611.0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3">
        <v>2.272727273</v>
      </c>
    </row>
    <row r="283">
      <c r="A283" s="15">
        <v>44612.0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3">
        <v>3.125</v>
      </c>
    </row>
    <row r="284">
      <c r="A284" s="15">
        <v>44613.0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3">
        <v>0.403225807</v>
      </c>
    </row>
    <row r="285">
      <c r="A285" s="15">
        <v>44614.0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3">
        <v>-1.875</v>
      </c>
    </row>
    <row r="286">
      <c r="A286" s="15">
        <v>44615.0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3">
        <v>-4.956896552</v>
      </c>
    </row>
    <row r="287">
      <c r="A287" s="15">
        <v>44616.0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3">
        <v>-4.241071429</v>
      </c>
    </row>
    <row r="288">
      <c r="A288" s="15">
        <v>44617.0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3">
        <v>-0.694444444</v>
      </c>
    </row>
    <row r="289">
      <c r="A289" s="15">
        <v>44618.0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3">
        <v>3.125</v>
      </c>
    </row>
    <row r="290">
      <c r="A290" s="15">
        <v>44619.0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3">
        <v>4.25</v>
      </c>
    </row>
    <row r="291">
      <c r="A291" s="15">
        <v>44620.0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3">
        <v>3.125</v>
      </c>
    </row>
    <row r="292">
      <c r="A292" s="15">
        <v>44621.0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3">
        <v>-0.543478261</v>
      </c>
    </row>
    <row r="293">
      <c r="A293" s="15">
        <v>44622.0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3">
        <v>-1.988636364</v>
      </c>
    </row>
    <row r="294">
      <c r="A294" s="15">
        <v>44623.0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3">
        <v>-2.678571429</v>
      </c>
    </row>
    <row r="295">
      <c r="A295" s="15">
        <v>44624.0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3">
        <v>1.25</v>
      </c>
    </row>
    <row r="296">
      <c r="A296" s="15">
        <v>44625.0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3">
        <v>3.57</v>
      </c>
    </row>
    <row r="297">
      <c r="A297" s="15">
        <v>44626.0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3">
        <v>6.25</v>
      </c>
    </row>
    <row r="298">
      <c r="A298" s="15">
        <v>44627.0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3">
        <v>3.676470588</v>
      </c>
    </row>
    <row r="299">
      <c r="A299" s="15">
        <v>44628.0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3">
        <v>0.78125</v>
      </c>
    </row>
    <row r="300">
      <c r="A300" s="15">
        <v>44629.0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3">
        <v>-2.5</v>
      </c>
    </row>
    <row r="301">
      <c r="A301" s="15">
        <v>44630.0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3">
        <v>-2.232142857</v>
      </c>
    </row>
    <row r="302">
      <c r="A302" s="15">
        <v>44631.0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3">
        <v>2.25</v>
      </c>
    </row>
    <row r="303">
      <c r="A303" s="15">
        <v>44632.0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3">
        <v>1.4</v>
      </c>
    </row>
    <row r="304">
      <c r="A304" s="15">
        <v>44633.0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3">
        <v>1.2</v>
      </c>
    </row>
    <row r="305">
      <c r="A305" s="15">
        <v>44634.0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3">
        <v>1.6</v>
      </c>
    </row>
    <row r="306">
      <c r="A306" s="15">
        <v>44635.0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3">
        <v>2.5</v>
      </c>
    </row>
    <row r="307">
      <c r="A307" s="15">
        <v>44636.0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3">
        <v>2.1</v>
      </c>
    </row>
    <row r="308">
      <c r="A308" s="15">
        <v>44637.0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3">
        <v>1.5</v>
      </c>
    </row>
    <row r="309">
      <c r="A309" s="15">
        <v>44638.0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3">
        <v>2.8</v>
      </c>
    </row>
    <row r="310">
      <c r="A310" s="15">
        <v>44639.0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3">
        <v>5.0</v>
      </c>
    </row>
    <row r="311">
      <c r="A311" s="15">
        <v>44640.0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3">
        <v>5.0</v>
      </c>
    </row>
    <row r="312">
      <c r="A312" s="15">
        <v>44641.0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3">
        <v>3.7</v>
      </c>
    </row>
    <row r="313">
      <c r="A313" s="15">
        <v>44642.0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3">
        <v>1.06</v>
      </c>
    </row>
    <row r="314">
      <c r="A314" s="15">
        <v>44643.0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3">
        <v>1.43</v>
      </c>
    </row>
    <row r="315">
      <c r="A315" s="15">
        <v>44644.0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3">
        <v>-1.0</v>
      </c>
    </row>
    <row r="316">
      <c r="A316" s="15">
        <v>44645.0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3">
        <v>2.25</v>
      </c>
    </row>
    <row r="317">
      <c r="A317" s="15">
        <v>44646.0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3">
        <v>1.4</v>
      </c>
    </row>
    <row r="318">
      <c r="A318" s="15">
        <v>44647.0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3">
        <v>1.2</v>
      </c>
    </row>
    <row r="319">
      <c r="A319" s="15">
        <v>44648.0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3">
        <v>1.6</v>
      </c>
    </row>
    <row r="320">
      <c r="A320" s="15">
        <v>44649.0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3">
        <v>2.5</v>
      </c>
    </row>
    <row r="321">
      <c r="A321" s="15">
        <v>44650.0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3">
        <v>2.25</v>
      </c>
    </row>
    <row r="322">
      <c r="A322" s="15">
        <v>44651.0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3">
        <v>1.4</v>
      </c>
    </row>
    <row r="323">
      <c r="A323" s="15">
        <v>44652.0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3">
        <v>1.2</v>
      </c>
    </row>
    <row r="324">
      <c r="A324" s="15">
        <v>44653.0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3">
        <v>1.6</v>
      </c>
    </row>
    <row r="325">
      <c r="A325" s="15">
        <v>44654.0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3">
        <v>2.5</v>
      </c>
    </row>
    <row r="326">
      <c r="A326" s="15">
        <v>44655.0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9">
        <v>0.0</v>
      </c>
    </row>
    <row r="327">
      <c r="A327" s="15">
        <v>44656.0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9">
        <v>3.4482758620689653</v>
      </c>
    </row>
    <row r="328">
      <c r="A328" s="15">
        <v>44657.0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9">
        <v>7.547169811320755</v>
      </c>
    </row>
    <row r="329">
      <c r="A329" s="15">
        <v>44658.0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9">
        <v>8.695652173913043</v>
      </c>
    </row>
    <row r="330">
      <c r="A330" s="15">
        <v>44659.0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20">
        <v>1.0</v>
      </c>
    </row>
    <row r="331">
      <c r="A331" s="15">
        <v>44660.0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20">
        <v>1.2</v>
      </c>
    </row>
    <row r="332">
      <c r="A332" s="15">
        <v>44661.0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20">
        <v>1.2</v>
      </c>
    </row>
    <row r="333">
      <c r="A333" s="15">
        <v>44662.0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20">
        <v>1.4</v>
      </c>
    </row>
    <row r="334">
      <c r="A334" s="15">
        <v>44663.0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20">
        <v>1.2</v>
      </c>
    </row>
    <row r="335">
      <c r="A335" s="15">
        <v>44664.0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20">
        <v>0.0</v>
      </c>
    </row>
    <row r="336">
      <c r="A336" s="15">
        <v>44665.0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9">
        <v>0.0</v>
      </c>
    </row>
    <row r="337">
      <c r="A337" s="15">
        <v>44666.0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9">
        <v>-0.6993006993007033</v>
      </c>
    </row>
    <row r="338">
      <c r="A338" s="15">
        <v>44667.0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9">
        <v>4.208998548621182</v>
      </c>
    </row>
    <row r="339">
      <c r="A339" s="15">
        <v>44668.0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9">
        <v>7.692307692307679</v>
      </c>
    </row>
    <row r="340">
      <c r="A340" s="15">
        <v>44669.0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20">
        <v>5.0</v>
      </c>
    </row>
    <row r="341">
      <c r="A341" s="15">
        <v>44670.0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9">
        <v>7.692307692307665</v>
      </c>
    </row>
    <row r="342">
      <c r="A342" s="15">
        <v>44671.0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20">
        <v>1.2</v>
      </c>
    </row>
    <row r="343">
      <c r="A343" s="15">
        <v>44672.0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20">
        <v>1.8</v>
      </c>
    </row>
    <row r="344">
      <c r="A344" s="15">
        <v>44673.0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20">
        <v>1.7</v>
      </c>
    </row>
    <row r="345">
      <c r="A345" s="15">
        <v>44674.0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20">
        <v>1.6</v>
      </c>
    </row>
    <row r="346">
      <c r="A346" s="15">
        <v>44675.0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20">
        <v>1.3</v>
      </c>
    </row>
    <row r="347">
      <c r="A347" s="15">
        <v>44676.0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20">
        <v>1.4</v>
      </c>
    </row>
    <row r="348">
      <c r="A348" s="15">
        <v>44677.0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20">
        <v>1.3</v>
      </c>
    </row>
    <row r="349">
      <c r="A349" s="15">
        <v>44678.0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20">
        <v>1.0</v>
      </c>
    </row>
    <row r="350">
      <c r="A350" s="15">
        <v>44679.0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9">
        <v>0.0</v>
      </c>
    </row>
    <row r="351">
      <c r="A351" s="15">
        <v>44680.0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9">
        <v>4.513888888888884</v>
      </c>
    </row>
    <row r="352">
      <c r="A352" s="15">
        <v>44681.0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9">
        <v>3.5087719298245488</v>
      </c>
    </row>
    <row r="353">
      <c r="A353" s="15">
        <v>44682.0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20">
        <v>6.0</v>
      </c>
    </row>
    <row r="354">
      <c r="A354" s="15">
        <v>44683.0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20">
        <v>1.6</v>
      </c>
    </row>
    <row r="355">
      <c r="A355" s="15">
        <v>44684.0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20">
        <v>1.3</v>
      </c>
    </row>
    <row r="356">
      <c r="A356" s="15">
        <v>44685.0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20">
        <v>1.0</v>
      </c>
    </row>
  </sheetData>
  <drawing r:id="rId1"/>
</worksheet>
</file>