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firstSheet="1" activeTab="2"/>
  </bookViews>
  <sheets>
    <sheet name="Personnel Effort Requirement" sheetId="1" r:id="rId1"/>
    <sheet name="Other Required Resources" sheetId="2" r:id="rId2"/>
    <sheet name="Estimated Project Costs" sheetId="3" r:id="rId3"/>
  </sheets>
  <calcPr calcId="144525"/>
</workbook>
</file>

<file path=xl/calcChain.xml><?xml version="1.0" encoding="utf-8"?>
<calcChain xmlns="http://schemas.openxmlformats.org/spreadsheetml/2006/main">
  <c r="F22" i="3" l="1"/>
  <c r="F23" i="3"/>
  <c r="F24" i="3"/>
  <c r="F25" i="3"/>
  <c r="F26" i="3"/>
  <c r="F27" i="3"/>
  <c r="F28" i="3"/>
  <c r="F29" i="3"/>
  <c r="F30" i="3"/>
  <c r="F31" i="3" l="1"/>
  <c r="F12" i="3"/>
  <c r="D9" i="1" l="1"/>
  <c r="K8" i="1"/>
  <c r="K7" i="1"/>
  <c r="K6" i="1"/>
  <c r="K5" i="1"/>
  <c r="F9" i="1"/>
  <c r="G9" i="1"/>
  <c r="H9" i="1"/>
  <c r="I9" i="1"/>
  <c r="J9" i="1"/>
  <c r="E18" i="2"/>
  <c r="F18" i="2"/>
  <c r="D18" i="2"/>
  <c r="E15" i="2"/>
  <c r="F15" i="2"/>
  <c r="D15" i="2"/>
  <c r="F39" i="3"/>
  <c r="F46" i="3"/>
  <c r="F45" i="3"/>
  <c r="F44" i="3"/>
  <c r="F43" i="3"/>
  <c r="F40" i="3"/>
  <c r="F14" i="3"/>
  <c r="F13" i="3"/>
  <c r="F11" i="3"/>
  <c r="F10" i="3"/>
  <c r="F9" i="3"/>
  <c r="F8" i="3"/>
  <c r="F7" i="3"/>
  <c r="F6" i="3"/>
  <c r="F5" i="3"/>
  <c r="F4" i="3"/>
  <c r="E11" i="2"/>
  <c r="E20" i="2" s="1"/>
  <c r="D11" i="2"/>
  <c r="D20" i="2" s="1"/>
  <c r="F47" i="3" l="1"/>
  <c r="F15" i="3"/>
  <c r="E38" i="3" s="1"/>
  <c r="F38" i="3" s="1"/>
  <c r="E37" i="3"/>
  <c r="F37" i="3" s="1"/>
  <c r="F41" i="3" l="1"/>
  <c r="F48" i="3"/>
  <c r="F8" i="2"/>
  <c r="F9" i="2"/>
  <c r="F11" i="2" l="1"/>
  <c r="F20" i="2" s="1"/>
  <c r="E9" i="1"/>
  <c r="C9" i="1"/>
  <c r="K9" i="1" l="1"/>
</calcChain>
</file>

<file path=xl/sharedStrings.xml><?xml version="1.0" encoding="utf-8"?>
<sst xmlns="http://schemas.openxmlformats.org/spreadsheetml/2006/main" count="129" uniqueCount="91">
  <si>
    <t>Personnel Name</t>
  </si>
  <si>
    <t>Ben Cao</t>
  </si>
  <si>
    <t>Curtis Mayberry</t>
  </si>
  <si>
    <t>Thinh Luong</t>
  </si>
  <si>
    <t>Ben Jusufovic</t>
  </si>
  <si>
    <t>Totals</t>
  </si>
  <si>
    <t>Cao, Ben</t>
  </si>
  <si>
    <t>Jusufovic, Ben</t>
  </si>
  <si>
    <t>Mayberry, Curtis</t>
  </si>
  <si>
    <t>Luong, Thinh</t>
  </si>
  <si>
    <t xml:space="preserve">Totals </t>
  </si>
  <si>
    <t>Item</t>
  </si>
  <si>
    <t>Team Hours</t>
  </si>
  <si>
    <t>Other Hours</t>
  </si>
  <si>
    <t>Cost</t>
  </si>
  <si>
    <t>a) Microcontroller development kit</t>
  </si>
  <si>
    <t>b) Xbee development kit</t>
  </si>
  <si>
    <t>subtotal</t>
  </si>
  <si>
    <t>Parts and Materials:</t>
  </si>
  <si>
    <t>Controller Box</t>
  </si>
  <si>
    <t>MODULE</t>
  </si>
  <si>
    <t>ITEM DESCRIPTION</t>
  </si>
  <si>
    <t>VENDOR</t>
  </si>
  <si>
    <t>COUNT</t>
  </si>
  <si>
    <t>PRICE/UNIT</t>
  </si>
  <si>
    <t>PRICE</t>
  </si>
  <si>
    <t>DC motor</t>
  </si>
  <si>
    <t>MPJA</t>
  </si>
  <si>
    <t>Motor driver circuit</t>
  </si>
  <si>
    <t>Digikey</t>
  </si>
  <si>
    <t>Metal platform</t>
  </si>
  <si>
    <t>Tranceiver</t>
  </si>
  <si>
    <t>Digi</t>
  </si>
  <si>
    <t>AC to DC power supply</t>
  </si>
  <si>
    <t>ECPE</t>
  </si>
  <si>
    <t>Malfunction alarm beeper</t>
  </si>
  <si>
    <t>PCB</t>
  </si>
  <si>
    <t>Control Panel</t>
  </si>
  <si>
    <t>Temperature sensor</t>
  </si>
  <si>
    <t>IC TEMP-VOLT CONV PREC SOT23B</t>
  </si>
  <si>
    <t>Transceiver</t>
  </si>
  <si>
    <t>Battery</t>
  </si>
  <si>
    <t>Subtotal</t>
  </si>
  <si>
    <t>LABOR COST</t>
  </si>
  <si>
    <t>HOURS</t>
  </si>
  <si>
    <t>PAY/HOUR</t>
  </si>
  <si>
    <t>Miscellaneous components</t>
  </si>
  <si>
    <t>Controller panel</t>
  </si>
  <si>
    <t>Controller box</t>
  </si>
  <si>
    <t>TOTAL</t>
  </si>
  <si>
    <t>Estimated Project Costs</t>
  </si>
  <si>
    <t>Other Required Resources</t>
  </si>
  <si>
    <t>a) Cutting/welding</t>
  </si>
  <si>
    <t>b) Mount on steam valve</t>
  </si>
  <si>
    <t>Testing and Data Collection</t>
  </si>
  <si>
    <t>a) Senior design lab in Coover</t>
  </si>
  <si>
    <t>Metal  Services:</t>
  </si>
  <si>
    <t>80/20</t>
  </si>
  <si>
    <t>Based on $60000 /year estimate from Career Services</t>
  </si>
  <si>
    <t>Problem Definition</t>
  </si>
  <si>
    <t>Technology Consideration and Selection</t>
  </si>
  <si>
    <t>End-Product Design</t>
  </si>
  <si>
    <t>End-Product Prototype Implementation</t>
  </si>
  <si>
    <t>End-Product Testing</t>
  </si>
  <si>
    <t xml:space="preserve">End-Production Documentation </t>
  </si>
  <si>
    <t>End-Product Demonstration</t>
  </si>
  <si>
    <t>Project Reporting</t>
  </si>
  <si>
    <t>Personnel Effort Requirement (hours)</t>
  </si>
  <si>
    <t>Ethernet driver</t>
  </si>
  <si>
    <t>LCD and LCD backlight</t>
  </si>
  <si>
    <t>Mouser</t>
  </si>
  <si>
    <t>2 rechargeable NiMH AA batteries</t>
  </si>
  <si>
    <t>USB battery recharging circuit</t>
  </si>
  <si>
    <t>Xbee development supplies</t>
  </si>
  <si>
    <t>various</t>
  </si>
  <si>
    <t>Atmel</t>
  </si>
  <si>
    <t>Microcontroller development kit</t>
  </si>
  <si>
    <t>Microcontroller</t>
  </si>
  <si>
    <t>c) Controller box</t>
  </si>
  <si>
    <t>d) Control panel</t>
  </si>
  <si>
    <t>e) Project poster (printing included)</t>
  </si>
  <si>
    <t>L298N</t>
  </si>
  <si>
    <t>IG42 24v gear motor</t>
  </si>
  <si>
    <t>Extruded aluminum</t>
  </si>
  <si>
    <t>Digi Xbee PRO XBee</t>
  </si>
  <si>
    <t>Atmel AT32UC3A0128</t>
  </si>
  <si>
    <t>DOGM128-6 Electronic Assembly</t>
  </si>
  <si>
    <t>120 V 60 Hz to 12 V DC wall converter</t>
  </si>
  <si>
    <t>886-LAN8700C-AEZG</t>
  </si>
  <si>
    <t>Maxim DS2712E</t>
  </si>
  <si>
    <t>resistors, capacitors, inductors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</si>
</sst>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44" fontId="0" fillId="0" borderId="0" xfId="1" applyFont="1"/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5" xfId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44" fontId="4" fillId="0" borderId="9" xfId="1" applyFont="1" applyBorder="1" applyAlignment="1">
      <alignment horizontal="center"/>
    </xf>
    <xf numFmtId="0" fontId="3" fillId="0" borderId="6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6" fillId="0" borderId="0" xfId="0" applyFont="1" applyBorder="1"/>
    <xf numFmtId="0" fontId="3" fillId="0" borderId="25" xfId="0" applyFont="1" applyFill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>
      <alignment horizontal="center"/>
    </xf>
    <xf numFmtId="44" fontId="4" fillId="0" borderId="21" xfId="1" applyFont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4" fontId="4" fillId="0" borderId="23" xfId="1" applyFont="1" applyBorder="1" applyAlignment="1">
      <alignment horizontal="center"/>
    </xf>
    <xf numFmtId="44" fontId="4" fillId="0" borderId="24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44" fontId="3" fillId="0" borderId="26" xfId="0" applyNumberFormat="1" applyFont="1" applyBorder="1" applyAlignment="1">
      <alignment horizontal="center"/>
    </xf>
    <xf numFmtId="44" fontId="3" fillId="0" borderId="19" xfId="0" applyNumberFormat="1" applyFont="1" applyBorder="1" applyAlignment="1">
      <alignment horizontal="center"/>
    </xf>
    <xf numFmtId="0" fontId="6" fillId="0" borderId="28" xfId="0" applyFont="1" applyBorder="1"/>
    <xf numFmtId="0" fontId="4" fillId="0" borderId="29" xfId="0" applyFont="1" applyBorder="1"/>
    <xf numFmtId="0" fontId="3" fillId="0" borderId="18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5" xfId="0" applyFont="1" applyBorder="1"/>
    <xf numFmtId="0" fontId="6" fillId="0" borderId="23" xfId="0" applyFont="1" applyBorder="1"/>
    <xf numFmtId="0" fontId="4" fillId="0" borderId="15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4" fillId="0" borderId="31" xfId="0" applyFont="1" applyBorder="1" applyAlignment="1">
      <alignment vertical="center"/>
    </xf>
    <xf numFmtId="44" fontId="4" fillId="0" borderId="29" xfId="1" applyFont="1" applyBorder="1" applyAlignment="1">
      <alignment horizontal="center"/>
    </xf>
    <xf numFmtId="44" fontId="4" fillId="0" borderId="3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44" fontId="4" fillId="4" borderId="2" xfId="1" applyFont="1" applyFill="1" applyBorder="1" applyAlignment="1">
      <alignment horizontal="center"/>
    </xf>
    <xf numFmtId="44" fontId="4" fillId="4" borderId="19" xfId="0" applyNumberFormat="1" applyFont="1" applyFill="1" applyBorder="1" applyAlignment="1">
      <alignment horizontal="center"/>
    </xf>
    <xf numFmtId="0" fontId="4" fillId="4" borderId="36" xfId="0" applyFont="1" applyFill="1" applyBorder="1"/>
    <xf numFmtId="0" fontId="4" fillId="4" borderId="37" xfId="0" applyFont="1" applyFill="1" applyBorder="1"/>
    <xf numFmtId="0" fontId="4" fillId="4" borderId="38" xfId="0" applyFont="1" applyFill="1" applyBorder="1"/>
    <xf numFmtId="0" fontId="4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19" xfId="0" applyFont="1" applyFill="1" applyBorder="1" applyAlignment="1">
      <alignment horizontal="center" wrapText="1"/>
    </xf>
    <xf numFmtId="0" fontId="5" fillId="3" borderId="2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zoomScale="70" zoomScaleNormal="70" workbookViewId="0">
      <selection activeCell="D12" sqref="D12"/>
    </sheetView>
  </sheetViews>
  <sheetFormatPr defaultRowHeight="15" x14ac:dyDescent="0.25"/>
  <cols>
    <col min="2" max="2" width="22.7109375" bestFit="1" customWidth="1"/>
    <col min="3" max="3" width="15.28515625" customWidth="1"/>
    <col min="4" max="4" width="19.28515625" customWidth="1"/>
    <col min="5" max="5" width="14.7109375" customWidth="1"/>
    <col min="6" max="6" width="22.5703125" customWidth="1"/>
    <col min="7" max="7" width="17" customWidth="1"/>
    <col min="8" max="8" width="24.7109375" customWidth="1"/>
    <col min="9" max="9" width="21.7109375" customWidth="1"/>
    <col min="10" max="10" width="14.140625" customWidth="1"/>
    <col min="11" max="11" width="9" bestFit="1" customWidth="1"/>
  </cols>
  <sheetData>
    <row r="2" spans="1:11" ht="15.75" thickBot="1" x14ac:dyDescent="0.3"/>
    <row r="3" spans="1:11" ht="27" thickBot="1" x14ac:dyDescent="0.45">
      <c r="A3" s="1"/>
      <c r="B3" s="77" t="s">
        <v>67</v>
      </c>
      <c r="C3" s="78"/>
      <c r="D3" s="78"/>
      <c r="E3" s="78"/>
      <c r="F3" s="78"/>
      <c r="G3" s="78"/>
      <c r="H3" s="78"/>
      <c r="I3" s="78"/>
      <c r="J3" s="78"/>
      <c r="K3" s="79"/>
    </row>
    <row r="4" spans="1:11" ht="63.75" thickBot="1" x14ac:dyDescent="0.4">
      <c r="B4" s="73" t="s">
        <v>0</v>
      </c>
      <c r="C4" s="74" t="s">
        <v>59</v>
      </c>
      <c r="D4" s="75" t="s">
        <v>60</v>
      </c>
      <c r="E4" s="75" t="s">
        <v>61</v>
      </c>
      <c r="F4" s="76" t="s">
        <v>62</v>
      </c>
      <c r="G4" s="76" t="s">
        <v>63</v>
      </c>
      <c r="H4" s="76" t="s">
        <v>64</v>
      </c>
      <c r="I4" s="76" t="s">
        <v>65</v>
      </c>
      <c r="J4" s="74" t="s">
        <v>66</v>
      </c>
      <c r="K4" s="75" t="s">
        <v>5</v>
      </c>
    </row>
    <row r="5" spans="1:11" ht="21" x14ac:dyDescent="0.35">
      <c r="B5" s="69" t="s">
        <v>6</v>
      </c>
      <c r="C5" s="3">
        <v>15</v>
      </c>
      <c r="D5" s="4">
        <v>60</v>
      </c>
      <c r="E5" s="4">
        <v>140</v>
      </c>
      <c r="F5" s="4">
        <v>140</v>
      </c>
      <c r="G5" s="4">
        <v>190</v>
      </c>
      <c r="H5" s="4">
        <v>30</v>
      </c>
      <c r="I5" s="4">
        <v>10</v>
      </c>
      <c r="J5" s="5">
        <v>15</v>
      </c>
      <c r="K5" s="6">
        <f>SUM(C5:H5)</f>
        <v>575</v>
      </c>
    </row>
    <row r="6" spans="1:11" ht="21" x14ac:dyDescent="0.35">
      <c r="B6" s="70" t="s">
        <v>7</v>
      </c>
      <c r="C6" s="7">
        <v>20</v>
      </c>
      <c r="D6" s="4">
        <v>60</v>
      </c>
      <c r="E6" s="4">
        <v>140</v>
      </c>
      <c r="F6" s="4">
        <v>140</v>
      </c>
      <c r="G6" s="4">
        <v>190</v>
      </c>
      <c r="H6" s="4">
        <v>30</v>
      </c>
      <c r="I6" s="4">
        <v>10</v>
      </c>
      <c r="J6" s="5">
        <v>15</v>
      </c>
      <c r="K6" s="8">
        <f>SUM(C6:H6)</f>
        <v>580</v>
      </c>
    </row>
    <row r="7" spans="1:11" ht="21" x14ac:dyDescent="0.35">
      <c r="B7" s="70" t="s">
        <v>9</v>
      </c>
      <c r="C7" s="7">
        <v>15</v>
      </c>
      <c r="D7" s="4">
        <v>60</v>
      </c>
      <c r="E7" s="4">
        <v>140</v>
      </c>
      <c r="F7" s="4">
        <v>140</v>
      </c>
      <c r="G7" s="4">
        <v>190</v>
      </c>
      <c r="H7" s="4">
        <v>30</v>
      </c>
      <c r="I7" s="4">
        <v>10</v>
      </c>
      <c r="J7" s="5">
        <v>15</v>
      </c>
      <c r="K7" s="8">
        <f>SUM(C7:H7)</f>
        <v>575</v>
      </c>
    </row>
    <row r="8" spans="1:11" ht="21.75" thickBot="1" x14ac:dyDescent="0.4">
      <c r="B8" s="71" t="s">
        <v>8</v>
      </c>
      <c r="C8" s="9">
        <v>20</v>
      </c>
      <c r="D8" s="4">
        <v>60</v>
      </c>
      <c r="E8" s="4">
        <v>140</v>
      </c>
      <c r="F8" s="4">
        <v>140</v>
      </c>
      <c r="G8" s="4">
        <v>190</v>
      </c>
      <c r="H8" s="4">
        <v>30</v>
      </c>
      <c r="I8" s="4">
        <v>10</v>
      </c>
      <c r="J8" s="5">
        <v>15</v>
      </c>
      <c r="K8" s="10">
        <f>SUM(C8:H8)</f>
        <v>580</v>
      </c>
    </row>
    <row r="9" spans="1:11" ht="21.75" thickBot="1" x14ac:dyDescent="0.4">
      <c r="B9" s="72" t="s">
        <v>10</v>
      </c>
      <c r="C9" s="11">
        <f>SUM(C5:C8)</f>
        <v>70</v>
      </c>
      <c r="D9" s="11">
        <f>SUM(D5:D8)</f>
        <v>240</v>
      </c>
      <c r="E9" s="12">
        <f t="shared" ref="E9:K9" si="0">SUM(E5:E8)</f>
        <v>560</v>
      </c>
      <c r="F9" s="12">
        <f t="shared" si="0"/>
        <v>560</v>
      </c>
      <c r="G9" s="12">
        <f t="shared" si="0"/>
        <v>760</v>
      </c>
      <c r="H9" s="12">
        <f t="shared" si="0"/>
        <v>120</v>
      </c>
      <c r="I9" s="12">
        <f t="shared" si="0"/>
        <v>40</v>
      </c>
      <c r="J9" s="13">
        <f t="shared" si="0"/>
        <v>60</v>
      </c>
      <c r="K9" s="14">
        <f t="shared" si="0"/>
        <v>2310</v>
      </c>
    </row>
  </sheetData>
  <mergeCells count="1">
    <mergeCell ref="B3:K3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70" zoomScaleNormal="70" workbookViewId="0">
      <selection activeCell="F8" sqref="F8"/>
    </sheetView>
  </sheetViews>
  <sheetFormatPr defaultRowHeight="15" x14ac:dyDescent="0.25"/>
  <cols>
    <col min="3" max="3" width="45.7109375" bestFit="1" customWidth="1"/>
    <col min="4" max="4" width="16.5703125" bestFit="1" customWidth="1"/>
    <col min="5" max="5" width="17.28515625" customWidth="1"/>
    <col min="6" max="6" width="13.7109375" bestFit="1" customWidth="1"/>
  </cols>
  <sheetData>
    <row r="2" spans="2:6" ht="15.75" thickBot="1" x14ac:dyDescent="0.3"/>
    <row r="3" spans="2:6" ht="27" thickBot="1" x14ac:dyDescent="0.45">
      <c r="B3" s="86" t="s">
        <v>51</v>
      </c>
      <c r="C3" s="87"/>
      <c r="D3" s="87"/>
      <c r="E3" s="87"/>
      <c r="F3" s="88"/>
    </row>
    <row r="4" spans="2:6" ht="21.75" thickBot="1" x14ac:dyDescent="0.4">
      <c r="B4" s="82" t="s">
        <v>11</v>
      </c>
      <c r="C4" s="83"/>
      <c r="D4" s="15" t="s">
        <v>12</v>
      </c>
      <c r="E4" s="15" t="s">
        <v>13</v>
      </c>
      <c r="F4" s="16" t="s">
        <v>14</v>
      </c>
    </row>
    <row r="5" spans="2:6" ht="21" x14ac:dyDescent="0.35">
      <c r="B5" s="80" t="s">
        <v>18</v>
      </c>
      <c r="C5" s="81"/>
      <c r="D5" s="17"/>
      <c r="E5" s="17"/>
      <c r="F5" s="18"/>
    </row>
    <row r="6" spans="2:6" ht="21" x14ac:dyDescent="0.35">
      <c r="B6" s="19"/>
      <c r="C6" s="20" t="s">
        <v>15</v>
      </c>
      <c r="D6" s="21">
        <v>0</v>
      </c>
      <c r="E6" s="21">
        <v>0</v>
      </c>
      <c r="F6" s="22">
        <v>265</v>
      </c>
    </row>
    <row r="7" spans="2:6" ht="21" x14ac:dyDescent="0.35">
      <c r="B7" s="19"/>
      <c r="C7" s="20" t="s">
        <v>16</v>
      </c>
      <c r="D7" s="21">
        <v>0</v>
      </c>
      <c r="E7" s="21">
        <v>0</v>
      </c>
      <c r="F7" s="22">
        <v>50</v>
      </c>
    </row>
    <row r="8" spans="2:6" ht="21" x14ac:dyDescent="0.35">
      <c r="B8" s="19"/>
      <c r="C8" s="20" t="s">
        <v>78</v>
      </c>
      <c r="D8" s="21">
        <v>1200</v>
      </c>
      <c r="E8" s="21">
        <v>0</v>
      </c>
      <c r="F8" s="22">
        <f>'Estimated Project Costs'!E38</f>
        <v>208.04</v>
      </c>
    </row>
    <row r="9" spans="2:6" ht="21" x14ac:dyDescent="0.35">
      <c r="B9" s="19"/>
      <c r="C9" s="20" t="s">
        <v>79</v>
      </c>
      <c r="D9" s="21">
        <v>1200</v>
      </c>
      <c r="E9" s="21">
        <v>0</v>
      </c>
      <c r="F9" s="22">
        <f>'Estimated Project Costs'!E37</f>
        <v>115.83</v>
      </c>
    </row>
    <row r="10" spans="2:6" ht="21" x14ac:dyDescent="0.35">
      <c r="B10" s="19"/>
      <c r="C10" s="20" t="s">
        <v>80</v>
      </c>
      <c r="D10" s="21">
        <v>12</v>
      </c>
      <c r="E10" s="21">
        <v>0</v>
      </c>
      <c r="F10" s="22">
        <v>45</v>
      </c>
    </row>
    <row r="11" spans="2:6" ht="21" x14ac:dyDescent="0.35">
      <c r="B11" s="19"/>
      <c r="C11" s="23" t="s">
        <v>17</v>
      </c>
      <c r="D11" s="21">
        <f>SUM(D6:D10)</f>
        <v>2412</v>
      </c>
      <c r="E11" s="21">
        <f>SUM(E6:E10)</f>
        <v>0</v>
      </c>
      <c r="F11" s="22">
        <f>SUM(F6:F10)</f>
        <v>683.87</v>
      </c>
    </row>
    <row r="12" spans="2:6" ht="21" x14ac:dyDescent="0.35">
      <c r="B12" s="84" t="s">
        <v>56</v>
      </c>
      <c r="C12" s="85"/>
      <c r="D12" s="21"/>
      <c r="E12" s="21"/>
      <c r="F12" s="24"/>
    </row>
    <row r="13" spans="2:6" ht="21" x14ac:dyDescent="0.35">
      <c r="B13" s="19"/>
      <c r="C13" s="20" t="s">
        <v>52</v>
      </c>
      <c r="D13" s="21">
        <v>4</v>
      </c>
      <c r="E13" s="21">
        <v>4</v>
      </c>
      <c r="F13" s="22">
        <v>0</v>
      </c>
    </row>
    <row r="14" spans="2:6" ht="21" x14ac:dyDescent="0.35">
      <c r="B14" s="19"/>
      <c r="C14" s="20" t="s">
        <v>53</v>
      </c>
      <c r="D14" s="21">
        <v>1</v>
      </c>
      <c r="E14" s="21">
        <v>1</v>
      </c>
      <c r="F14" s="22">
        <v>0</v>
      </c>
    </row>
    <row r="15" spans="2:6" ht="21" x14ac:dyDescent="0.35">
      <c r="B15" s="19"/>
      <c r="C15" s="23" t="s">
        <v>17</v>
      </c>
      <c r="D15" s="21">
        <f>SUM(D13:D14)</f>
        <v>5</v>
      </c>
      <c r="E15" s="21">
        <f t="shared" ref="E15:F15" si="0">SUM(E13:E14)</f>
        <v>5</v>
      </c>
      <c r="F15" s="22">
        <f t="shared" si="0"/>
        <v>0</v>
      </c>
    </row>
    <row r="16" spans="2:6" ht="21" x14ac:dyDescent="0.35">
      <c r="B16" s="89" t="s">
        <v>54</v>
      </c>
      <c r="C16" s="90"/>
      <c r="D16" s="21"/>
      <c r="E16" s="21"/>
      <c r="F16" s="22"/>
    </row>
    <row r="17" spans="2:6" ht="21" x14ac:dyDescent="0.35">
      <c r="B17" s="30"/>
      <c r="C17" s="25" t="s">
        <v>55</v>
      </c>
      <c r="D17" s="21">
        <v>100</v>
      </c>
      <c r="E17" s="21">
        <v>0</v>
      </c>
      <c r="F17" s="22">
        <v>0</v>
      </c>
    </row>
    <row r="18" spans="2:6" ht="21" x14ac:dyDescent="0.35">
      <c r="B18" s="19"/>
      <c r="C18" s="23" t="s">
        <v>17</v>
      </c>
      <c r="D18" s="21">
        <f>SUM(D17)</f>
        <v>100</v>
      </c>
      <c r="E18" s="21">
        <f t="shared" ref="E18:F18" si="1">SUM(E17)</f>
        <v>0</v>
      </c>
      <c r="F18" s="22">
        <f t="shared" si="1"/>
        <v>0</v>
      </c>
    </row>
    <row r="19" spans="2:6" ht="21" x14ac:dyDescent="0.35">
      <c r="B19" s="19"/>
      <c r="C19" s="20"/>
      <c r="D19" s="21"/>
      <c r="E19" s="21"/>
      <c r="F19" s="22"/>
    </row>
    <row r="20" spans="2:6" ht="21.75" thickBot="1" x14ac:dyDescent="0.4">
      <c r="B20" s="26"/>
      <c r="C20" s="27" t="s">
        <v>5</v>
      </c>
      <c r="D20" s="28">
        <f>SUM(D11,D15,D18)</f>
        <v>2517</v>
      </c>
      <c r="E20" s="28">
        <f t="shared" ref="E20:F20" si="2">SUM(E11,E15,E18)</f>
        <v>5</v>
      </c>
      <c r="F20" s="29">
        <f t="shared" si="2"/>
        <v>683.87</v>
      </c>
    </row>
  </sheetData>
  <mergeCells count="5">
    <mergeCell ref="B5:C5"/>
    <mergeCell ref="B4:C4"/>
    <mergeCell ref="B12:C12"/>
    <mergeCell ref="B3:F3"/>
    <mergeCell ref="B16:C16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55" zoomScaleNormal="55" workbookViewId="0">
      <selection activeCell="N33" sqref="N33"/>
    </sheetView>
  </sheetViews>
  <sheetFormatPr defaultRowHeight="15" x14ac:dyDescent="0.25"/>
  <cols>
    <col min="1" max="1" width="48.7109375" bestFit="1" customWidth="1"/>
    <col min="2" max="2" width="79.140625" bestFit="1" customWidth="1"/>
    <col min="3" max="3" width="12" customWidth="1"/>
    <col min="4" max="4" width="10.28515625" customWidth="1"/>
    <col min="5" max="5" width="16.85546875" customWidth="1"/>
    <col min="6" max="6" width="17.85546875" bestFit="1" customWidth="1"/>
    <col min="8" max="8" width="7.140625" bestFit="1" customWidth="1"/>
    <col min="9" max="9" width="10.140625" bestFit="1" customWidth="1"/>
  </cols>
  <sheetData>
    <row r="1" spans="1:9" ht="15.75" thickBot="1" x14ac:dyDescent="0.3"/>
    <row r="2" spans="1:9" ht="27" thickBot="1" x14ac:dyDescent="0.45">
      <c r="A2" s="91" t="s">
        <v>19</v>
      </c>
      <c r="B2" s="92"/>
      <c r="C2" s="92"/>
      <c r="D2" s="92"/>
      <c r="E2" s="92"/>
      <c r="F2" s="93"/>
    </row>
    <row r="3" spans="1:9" ht="21.75" thickBot="1" x14ac:dyDescent="0.4">
      <c r="A3" s="61" t="s">
        <v>20</v>
      </c>
      <c r="B3" s="61" t="s">
        <v>21</v>
      </c>
      <c r="C3" s="61" t="s">
        <v>22</v>
      </c>
      <c r="D3" s="61" t="s">
        <v>23</v>
      </c>
      <c r="E3" s="61" t="s">
        <v>24</v>
      </c>
      <c r="F3" s="61" t="s">
        <v>25</v>
      </c>
      <c r="I3" s="2"/>
    </row>
    <row r="4" spans="1:9" ht="21" x14ac:dyDescent="0.35">
      <c r="A4" s="31" t="s">
        <v>26</v>
      </c>
      <c r="B4" s="32" t="s">
        <v>82</v>
      </c>
      <c r="C4" s="38" t="s">
        <v>27</v>
      </c>
      <c r="D4" s="38">
        <v>1</v>
      </c>
      <c r="E4" s="39">
        <v>59.99</v>
      </c>
      <c r="F4" s="40">
        <f>D4*E4</f>
        <v>59.99</v>
      </c>
    </row>
    <row r="5" spans="1:9" ht="21" x14ac:dyDescent="0.35">
      <c r="A5" s="33" t="s">
        <v>28</v>
      </c>
      <c r="B5" s="34" t="s">
        <v>81</v>
      </c>
      <c r="C5" s="41" t="s">
        <v>29</v>
      </c>
      <c r="D5" s="41">
        <v>1</v>
      </c>
      <c r="E5" s="42">
        <v>4.78</v>
      </c>
      <c r="F5" s="43">
        <f t="shared" ref="F5:F14" si="0">D5*E5</f>
        <v>4.78</v>
      </c>
    </row>
    <row r="6" spans="1:9" ht="21" x14ac:dyDescent="0.35">
      <c r="A6" s="33" t="s">
        <v>30</v>
      </c>
      <c r="B6" s="34" t="s">
        <v>83</v>
      </c>
      <c r="C6" s="41" t="s">
        <v>57</v>
      </c>
      <c r="D6" s="41">
        <v>1</v>
      </c>
      <c r="E6" s="42">
        <v>15</v>
      </c>
      <c r="F6" s="43">
        <f t="shared" si="0"/>
        <v>15</v>
      </c>
    </row>
    <row r="7" spans="1:9" ht="21" x14ac:dyDescent="0.35">
      <c r="A7" s="33" t="s">
        <v>31</v>
      </c>
      <c r="B7" s="35" t="s">
        <v>84</v>
      </c>
      <c r="C7" s="41" t="s">
        <v>32</v>
      </c>
      <c r="D7" s="41">
        <v>1</v>
      </c>
      <c r="E7" s="42">
        <v>30</v>
      </c>
      <c r="F7" s="43">
        <f t="shared" si="0"/>
        <v>30</v>
      </c>
    </row>
    <row r="8" spans="1:9" ht="21" x14ac:dyDescent="0.35">
      <c r="A8" s="33" t="s">
        <v>33</v>
      </c>
      <c r="B8" s="34" t="s">
        <v>87</v>
      </c>
      <c r="C8" s="41"/>
      <c r="D8" s="41">
        <v>1</v>
      </c>
      <c r="E8" s="42">
        <v>19.989999999999998</v>
      </c>
      <c r="F8" s="43">
        <f t="shared" si="0"/>
        <v>19.989999999999998</v>
      </c>
    </row>
    <row r="9" spans="1:9" ht="21" x14ac:dyDescent="0.35">
      <c r="A9" s="33" t="s">
        <v>46</v>
      </c>
      <c r="B9" s="34" t="s">
        <v>90</v>
      </c>
      <c r="C9" s="41" t="s">
        <v>34</v>
      </c>
      <c r="D9" s="41">
        <v>1</v>
      </c>
      <c r="E9" s="42">
        <v>10</v>
      </c>
      <c r="F9" s="43">
        <f t="shared" si="0"/>
        <v>10</v>
      </c>
    </row>
    <row r="10" spans="1:9" ht="21" x14ac:dyDescent="0.35">
      <c r="A10" s="33" t="s">
        <v>77</v>
      </c>
      <c r="B10" s="34" t="s">
        <v>85</v>
      </c>
      <c r="C10" s="41" t="s">
        <v>70</v>
      </c>
      <c r="D10" s="41">
        <v>1</v>
      </c>
      <c r="E10" s="42">
        <v>10</v>
      </c>
      <c r="F10" s="43">
        <f t="shared" si="0"/>
        <v>10</v>
      </c>
    </row>
    <row r="11" spans="1:9" ht="21" x14ac:dyDescent="0.35">
      <c r="A11" s="33" t="s">
        <v>35</v>
      </c>
      <c r="B11" s="34"/>
      <c r="C11" s="41"/>
      <c r="D11" s="41">
        <v>1</v>
      </c>
      <c r="E11" s="42">
        <v>1</v>
      </c>
      <c r="F11" s="43">
        <f t="shared" si="0"/>
        <v>1</v>
      </c>
    </row>
    <row r="12" spans="1:9" ht="21" x14ac:dyDescent="0.35">
      <c r="A12" s="33" t="s">
        <v>69</v>
      </c>
      <c r="B12" s="34" t="s">
        <v>86</v>
      </c>
      <c r="C12" s="41" t="s">
        <v>70</v>
      </c>
      <c r="D12" s="41">
        <v>1</v>
      </c>
      <c r="E12" s="42">
        <v>22</v>
      </c>
      <c r="F12" s="43">
        <f t="shared" si="0"/>
        <v>22</v>
      </c>
    </row>
    <row r="13" spans="1:9" ht="21" x14ac:dyDescent="0.35">
      <c r="A13" s="33" t="s">
        <v>68</v>
      </c>
      <c r="B13" s="34" t="s">
        <v>88</v>
      </c>
      <c r="C13" s="41" t="s">
        <v>70</v>
      </c>
      <c r="D13" s="41">
        <v>1</v>
      </c>
      <c r="E13" s="42">
        <v>2.2799999999999998</v>
      </c>
      <c r="F13" s="43">
        <f t="shared" si="0"/>
        <v>2.2799999999999998</v>
      </c>
    </row>
    <row r="14" spans="1:9" ht="21.75" thickBot="1" x14ac:dyDescent="0.4">
      <c r="A14" s="33" t="s">
        <v>36</v>
      </c>
      <c r="B14" s="34"/>
      <c r="C14" s="41"/>
      <c r="D14" s="41">
        <v>1</v>
      </c>
      <c r="E14" s="42">
        <v>33</v>
      </c>
      <c r="F14" s="43">
        <f t="shared" si="0"/>
        <v>33</v>
      </c>
    </row>
    <row r="15" spans="1:9" ht="21.75" thickBot="1" x14ac:dyDescent="0.4">
      <c r="A15" s="36" t="s">
        <v>49</v>
      </c>
      <c r="B15" s="37"/>
      <c r="C15" s="44"/>
      <c r="D15" s="44"/>
      <c r="E15" s="45"/>
      <c r="F15" s="46">
        <f>SUM(F4:F14)</f>
        <v>208.04</v>
      </c>
    </row>
    <row r="19" spans="1:6" ht="15.75" thickBot="1" x14ac:dyDescent="0.3"/>
    <row r="20" spans="1:6" ht="27" thickBot="1" x14ac:dyDescent="0.45">
      <c r="A20" s="91" t="s">
        <v>37</v>
      </c>
      <c r="B20" s="92"/>
      <c r="C20" s="92"/>
      <c r="D20" s="92"/>
      <c r="E20" s="92"/>
      <c r="F20" s="93"/>
    </row>
    <row r="21" spans="1:6" ht="21.75" thickBot="1" x14ac:dyDescent="0.4">
      <c r="A21" s="62" t="s">
        <v>20</v>
      </c>
      <c r="B21" s="61" t="s">
        <v>21</v>
      </c>
      <c r="C21" s="61" t="s">
        <v>22</v>
      </c>
      <c r="D21" s="63" t="s">
        <v>23</v>
      </c>
      <c r="E21" s="63" t="s">
        <v>24</v>
      </c>
      <c r="F21" s="64" t="s">
        <v>25</v>
      </c>
    </row>
    <row r="22" spans="1:6" ht="21" x14ac:dyDescent="0.35">
      <c r="A22" s="31" t="s">
        <v>38</v>
      </c>
      <c r="B22" s="47" t="s">
        <v>39</v>
      </c>
      <c r="C22" s="38" t="s">
        <v>29</v>
      </c>
      <c r="D22" s="50">
        <v>1</v>
      </c>
      <c r="E22" s="39">
        <v>0.7</v>
      </c>
      <c r="F22" s="40">
        <f>D22*E22</f>
        <v>0.7</v>
      </c>
    </row>
    <row r="23" spans="1:6" ht="21" x14ac:dyDescent="0.35">
      <c r="A23" s="33" t="s">
        <v>69</v>
      </c>
      <c r="B23" s="48" t="s">
        <v>86</v>
      </c>
      <c r="C23" s="41" t="s">
        <v>70</v>
      </c>
      <c r="D23" s="51">
        <v>1</v>
      </c>
      <c r="E23" s="42">
        <v>22</v>
      </c>
      <c r="F23" s="43">
        <f t="shared" ref="F23:F30" si="1">D23*E23</f>
        <v>22</v>
      </c>
    </row>
    <row r="24" spans="1:6" ht="21" x14ac:dyDescent="0.35">
      <c r="A24" s="33" t="s">
        <v>40</v>
      </c>
      <c r="B24" s="35" t="s">
        <v>84</v>
      </c>
      <c r="C24" s="41" t="s">
        <v>32</v>
      </c>
      <c r="D24" s="51">
        <v>1</v>
      </c>
      <c r="E24" s="42">
        <v>30</v>
      </c>
      <c r="F24" s="43">
        <f t="shared" si="1"/>
        <v>30</v>
      </c>
    </row>
    <row r="25" spans="1:6" ht="21" x14ac:dyDescent="0.35">
      <c r="A25" s="33" t="s">
        <v>46</v>
      </c>
      <c r="B25" s="34" t="s">
        <v>90</v>
      </c>
      <c r="C25" s="41" t="s">
        <v>34</v>
      </c>
      <c r="D25" s="51">
        <v>1</v>
      </c>
      <c r="E25" s="42">
        <v>10</v>
      </c>
      <c r="F25" s="43">
        <f t="shared" si="1"/>
        <v>10</v>
      </c>
    </row>
    <row r="26" spans="1:6" ht="21" x14ac:dyDescent="0.35">
      <c r="A26" s="33" t="s">
        <v>77</v>
      </c>
      <c r="B26" s="34" t="s">
        <v>85</v>
      </c>
      <c r="C26" s="41" t="s">
        <v>70</v>
      </c>
      <c r="D26" s="51">
        <v>1</v>
      </c>
      <c r="E26" s="42">
        <v>10</v>
      </c>
      <c r="F26" s="43">
        <f t="shared" si="1"/>
        <v>10</v>
      </c>
    </row>
    <row r="27" spans="1:6" ht="21" x14ac:dyDescent="0.35">
      <c r="A27" s="33" t="s">
        <v>35</v>
      </c>
      <c r="B27" s="48"/>
      <c r="C27" s="41"/>
      <c r="D27" s="51">
        <v>1</v>
      </c>
      <c r="E27" s="42">
        <v>1</v>
      </c>
      <c r="F27" s="43">
        <f t="shared" si="1"/>
        <v>1</v>
      </c>
    </row>
    <row r="28" spans="1:6" ht="21" x14ac:dyDescent="0.35">
      <c r="A28" s="33" t="s">
        <v>41</v>
      </c>
      <c r="B28" s="48" t="s">
        <v>71</v>
      </c>
      <c r="C28" s="41"/>
      <c r="D28" s="51">
        <v>1</v>
      </c>
      <c r="E28" s="42">
        <v>4</v>
      </c>
      <c r="F28" s="43">
        <f t="shared" si="1"/>
        <v>4</v>
      </c>
    </row>
    <row r="29" spans="1:6" ht="21" x14ac:dyDescent="0.35">
      <c r="A29" s="33" t="s">
        <v>72</v>
      </c>
      <c r="B29" s="48" t="s">
        <v>89</v>
      </c>
      <c r="C29" s="41" t="s">
        <v>70</v>
      </c>
      <c r="D29" s="51">
        <v>1</v>
      </c>
      <c r="E29" s="42">
        <v>5.13</v>
      </c>
      <c r="F29" s="43">
        <f t="shared" si="1"/>
        <v>5.13</v>
      </c>
    </row>
    <row r="30" spans="1:6" ht="21.75" thickBot="1" x14ac:dyDescent="0.4">
      <c r="A30" s="33" t="s">
        <v>36</v>
      </c>
      <c r="B30" s="48"/>
      <c r="C30" s="41"/>
      <c r="D30" s="51">
        <v>1</v>
      </c>
      <c r="E30" s="42">
        <v>33</v>
      </c>
      <c r="F30" s="43">
        <f t="shared" si="1"/>
        <v>33</v>
      </c>
    </row>
    <row r="31" spans="1:6" ht="21.75" thickBot="1" x14ac:dyDescent="0.4">
      <c r="A31" s="36" t="s">
        <v>49</v>
      </c>
      <c r="B31" s="49"/>
      <c r="C31" s="44"/>
      <c r="D31" s="52"/>
      <c r="E31" s="44"/>
      <c r="F31" s="46">
        <f>SUM(F22:F30)</f>
        <v>115.83</v>
      </c>
    </row>
    <row r="34" spans="1:6" ht="15.75" thickBot="1" x14ac:dyDescent="0.3"/>
    <row r="35" spans="1:6" ht="27" thickBot="1" x14ac:dyDescent="0.45">
      <c r="A35" s="91" t="s">
        <v>50</v>
      </c>
      <c r="B35" s="92"/>
      <c r="C35" s="92"/>
      <c r="D35" s="92"/>
      <c r="E35" s="92"/>
      <c r="F35" s="93"/>
    </row>
    <row r="36" spans="1:6" ht="21.75" thickBot="1" x14ac:dyDescent="0.4">
      <c r="A36" s="62" t="s">
        <v>20</v>
      </c>
      <c r="B36" s="61" t="s">
        <v>21</v>
      </c>
      <c r="C36" s="61" t="s">
        <v>22</v>
      </c>
      <c r="D36" s="63" t="s">
        <v>23</v>
      </c>
      <c r="E36" s="63" t="s">
        <v>24</v>
      </c>
      <c r="F36" s="64" t="s">
        <v>25</v>
      </c>
    </row>
    <row r="37" spans="1:6" ht="21" x14ac:dyDescent="0.35">
      <c r="A37" s="31" t="s">
        <v>47</v>
      </c>
      <c r="B37" s="47"/>
      <c r="C37" s="38" t="s">
        <v>74</v>
      </c>
      <c r="D37" s="50">
        <v>3</v>
      </c>
      <c r="E37" s="39">
        <f>F31</f>
        <v>115.83</v>
      </c>
      <c r="F37" s="40">
        <f>D37*E37</f>
        <v>347.49</v>
      </c>
    </row>
    <row r="38" spans="1:6" ht="21" x14ac:dyDescent="0.35">
      <c r="A38" s="33" t="s">
        <v>48</v>
      </c>
      <c r="B38" s="48"/>
      <c r="C38" s="41" t="s">
        <v>74</v>
      </c>
      <c r="D38" s="51">
        <v>1</v>
      </c>
      <c r="E38" s="58">
        <f>F15</f>
        <v>208.04</v>
      </c>
      <c r="F38" s="59">
        <f>D38*E38</f>
        <v>208.04</v>
      </c>
    </row>
    <row r="39" spans="1:6" ht="21" x14ac:dyDescent="0.35">
      <c r="A39" s="53" t="s">
        <v>76</v>
      </c>
      <c r="B39" s="48"/>
      <c r="C39" s="41" t="s">
        <v>75</v>
      </c>
      <c r="D39" s="51">
        <v>1</v>
      </c>
      <c r="E39" s="58">
        <v>265</v>
      </c>
      <c r="F39" s="59">
        <f>D39*E39</f>
        <v>265</v>
      </c>
    </row>
    <row r="40" spans="1:6" ht="21" x14ac:dyDescent="0.35">
      <c r="A40" s="53" t="s">
        <v>73</v>
      </c>
      <c r="B40" s="54"/>
      <c r="C40" s="41" t="s">
        <v>74</v>
      </c>
      <c r="D40" s="51">
        <v>2</v>
      </c>
      <c r="E40" s="42">
        <v>25</v>
      </c>
      <c r="F40" s="59">
        <f>D40*E40</f>
        <v>50</v>
      </c>
    </row>
    <row r="41" spans="1:6" ht="21.75" thickBot="1" x14ac:dyDescent="0.4">
      <c r="A41" s="55" t="s">
        <v>42</v>
      </c>
      <c r="B41" s="54"/>
      <c r="C41" s="41"/>
      <c r="D41" s="51"/>
      <c r="E41" s="42"/>
      <c r="F41" s="43">
        <f>SUM(F37:F40)</f>
        <v>870.53</v>
      </c>
    </row>
    <row r="42" spans="1:6" ht="21.75" thickBot="1" x14ac:dyDescent="0.4">
      <c r="A42" s="65" t="s">
        <v>43</v>
      </c>
      <c r="B42" s="64"/>
      <c r="C42" s="66"/>
      <c r="D42" s="64" t="s">
        <v>44</v>
      </c>
      <c r="E42" s="67" t="s">
        <v>45</v>
      </c>
      <c r="F42" s="68" t="s">
        <v>25</v>
      </c>
    </row>
    <row r="43" spans="1:6" ht="21" x14ac:dyDescent="0.35">
      <c r="A43" s="33" t="s">
        <v>4</v>
      </c>
      <c r="B43" s="94" t="s">
        <v>58</v>
      </c>
      <c r="C43" s="41"/>
      <c r="D43" s="51">
        <v>200</v>
      </c>
      <c r="E43" s="42">
        <v>28.84</v>
      </c>
      <c r="F43" s="43">
        <f>D43*E43</f>
        <v>5768</v>
      </c>
    </row>
    <row r="44" spans="1:6" ht="21" x14ac:dyDescent="0.35">
      <c r="A44" s="33" t="s">
        <v>1</v>
      </c>
      <c r="B44" s="95"/>
      <c r="C44" s="41"/>
      <c r="D44" s="51">
        <v>200</v>
      </c>
      <c r="E44" s="42">
        <v>28.84</v>
      </c>
      <c r="F44" s="43">
        <f t="shared" ref="F44:F46" si="2">D44*E44</f>
        <v>5768</v>
      </c>
    </row>
    <row r="45" spans="1:6" ht="21" x14ac:dyDescent="0.35">
      <c r="A45" s="33" t="s">
        <v>2</v>
      </c>
      <c r="B45" s="95"/>
      <c r="C45" s="41"/>
      <c r="D45" s="51">
        <v>200</v>
      </c>
      <c r="E45" s="42">
        <v>28.84</v>
      </c>
      <c r="F45" s="43">
        <f t="shared" si="2"/>
        <v>5768</v>
      </c>
    </row>
    <row r="46" spans="1:6" ht="21" x14ac:dyDescent="0.35">
      <c r="A46" s="33" t="s">
        <v>3</v>
      </c>
      <c r="B46" s="95"/>
      <c r="C46" s="41"/>
      <c r="D46" s="51">
        <v>200</v>
      </c>
      <c r="E46" s="42">
        <v>28.84</v>
      </c>
      <c r="F46" s="43">
        <f t="shared" si="2"/>
        <v>5768</v>
      </c>
    </row>
    <row r="47" spans="1:6" ht="21.75" thickBot="1" x14ac:dyDescent="0.4">
      <c r="A47" s="56" t="s">
        <v>42</v>
      </c>
      <c r="B47" s="57"/>
      <c r="C47" s="41"/>
      <c r="D47" s="60"/>
      <c r="E47" s="42"/>
      <c r="F47" s="43">
        <f>SUM(F43:F46)</f>
        <v>23072</v>
      </c>
    </row>
    <row r="48" spans="1:6" ht="21.75" thickBot="1" x14ac:dyDescent="0.4">
      <c r="A48" s="36" t="s">
        <v>49</v>
      </c>
      <c r="B48" s="49"/>
      <c r="C48" s="44"/>
      <c r="D48" s="52"/>
      <c r="E48" s="44"/>
      <c r="F48" s="46">
        <f>SUM(F37:F40,F43:F46)</f>
        <v>23942.53</v>
      </c>
    </row>
  </sheetData>
  <mergeCells count="4">
    <mergeCell ref="A2:F2"/>
    <mergeCell ref="A20:F20"/>
    <mergeCell ref="A35:F35"/>
    <mergeCell ref="B43:B46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 Effort Requirement</vt:lpstr>
      <vt:lpstr>Other Required Resources</vt:lpstr>
      <vt:lpstr>Estimated Project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AznRiceDealer</dc:creator>
  <cp:lastModifiedBy>Mayberry, Curtis L</cp:lastModifiedBy>
  <dcterms:created xsi:type="dcterms:W3CDTF">2010-10-12T13:09:25Z</dcterms:created>
  <dcterms:modified xsi:type="dcterms:W3CDTF">2010-12-07T07:14:07Z</dcterms:modified>
</cp:coreProperties>
</file>