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omoic_acid_mgmt/data/tri_state/sampling_sites/"/>
    </mc:Choice>
  </mc:AlternateContent>
  <xr:revisionPtr revIDLastSave="0" documentId="13_ncr:1_{58F1274B-6040-4F46-A162-663985ABEEA6}" xr6:coauthVersionLast="36" xr6:coauthVersionMax="36" xr10:uidLastSave="{00000000-0000-0000-0000-000000000000}"/>
  <bookViews>
    <workbookView xWindow="8880" yWindow="2640" windowWidth="28040" windowHeight="17440" xr2:uid="{85CAFC41-C621-D94D-9406-458A45C0D7F8}"/>
  </bookViews>
  <sheets>
    <sheet name="Site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2" i="2"/>
  <c r="H3" i="2"/>
  <c r="H4" i="2"/>
  <c r="H5" i="2"/>
  <c r="H6" i="2"/>
  <c r="H7" i="2"/>
  <c r="H8" i="2"/>
  <c r="H9" i="2"/>
  <c r="H10" i="2"/>
  <c r="H11" i="2"/>
  <c r="G23" i="2"/>
  <c r="G12" i="2"/>
  <c r="G13" i="2"/>
  <c r="G14" i="2"/>
  <c r="G15" i="2"/>
  <c r="G16" i="2"/>
  <c r="G17" i="2"/>
  <c r="G18" i="2"/>
  <c r="G19" i="2"/>
  <c r="G20" i="2"/>
  <c r="G21" i="2"/>
  <c r="G22" i="2"/>
  <c r="G24" i="2"/>
  <c r="G25" i="2"/>
  <c r="G26" i="2"/>
  <c r="G27" i="2"/>
  <c r="G28" i="2"/>
  <c r="G29" i="2"/>
  <c r="G30" i="2"/>
  <c r="G31" i="2"/>
  <c r="G32" i="2"/>
  <c r="G33" i="2"/>
  <c r="G34" i="2"/>
  <c r="G11" i="2"/>
  <c r="G8" i="2" l="1"/>
  <c r="G7" i="2"/>
  <c r="G6" i="2"/>
  <c r="G10" i="2"/>
  <c r="G9" i="2"/>
  <c r="G5" i="2"/>
  <c r="G4" i="2"/>
  <c r="G3" i="2"/>
  <c r="G2" i="2"/>
</calcChain>
</file>

<file path=xl/sharedStrings.xml><?xml version="1.0" encoding="utf-8"?>
<sst xmlns="http://schemas.openxmlformats.org/spreadsheetml/2006/main" count="240" uniqueCount="118">
  <si>
    <t>area</t>
  </si>
  <si>
    <t>location</t>
  </si>
  <si>
    <t>Crescent City</t>
  </si>
  <si>
    <t>Trinidad</t>
  </si>
  <si>
    <t>Eureka</t>
  </si>
  <si>
    <t>Klamath River</t>
  </si>
  <si>
    <t>St. George Reef</t>
  </si>
  <si>
    <t>Lagoons</t>
  </si>
  <si>
    <t>Trinidad Head</t>
  </si>
  <si>
    <t>LP Eureka</t>
  </si>
  <si>
    <t>Eel River</t>
  </si>
  <si>
    <t>lat_dd</t>
  </si>
  <si>
    <t>long_dd</t>
  </si>
  <si>
    <t>Bodega Bay</t>
  </si>
  <si>
    <t>Russian River</t>
  </si>
  <si>
    <t>Point Reyes</t>
  </si>
  <si>
    <t>Half Moon Bay</t>
  </si>
  <si>
    <t>Duxbury</t>
  </si>
  <si>
    <t>type</t>
  </si>
  <si>
    <t>informational</t>
  </si>
  <si>
    <t>required</t>
  </si>
  <si>
    <t>Westport</t>
  </si>
  <si>
    <t>Buoy 3</t>
  </si>
  <si>
    <t>state</t>
  </si>
  <si>
    <t>Washington</t>
  </si>
  <si>
    <t>Grayland</t>
  </si>
  <si>
    <t>Willapa</t>
  </si>
  <si>
    <t>Peacock Spit</t>
  </si>
  <si>
    <t>Seaview</t>
  </si>
  <si>
    <t>Cranberry</t>
  </si>
  <si>
    <t>Long Beach</t>
  </si>
  <si>
    <t>Northern</t>
  </si>
  <si>
    <t>optional</t>
  </si>
  <si>
    <t>Destruction Island</t>
  </si>
  <si>
    <t>Kalaloch</t>
  </si>
  <si>
    <t>Raft River</t>
  </si>
  <si>
    <t>depths</t>
  </si>
  <si>
    <t>15, 30, 45 fathoms</t>
  </si>
  <si>
    <t>Oregon</t>
  </si>
  <si>
    <t>Astoria</t>
  </si>
  <si>
    <t>Garibaldi</t>
  </si>
  <si>
    <t>Brookings</t>
  </si>
  <si>
    <t>California</t>
  </si>
  <si>
    <t>15, 25, 35 fathoms</t>
  </si>
  <si>
    <t>Port Orford</t>
  </si>
  <si>
    <t>lat_dms</t>
  </si>
  <si>
    <t>long_dms</t>
  </si>
  <si>
    <t xml:space="preserve">46°55’	</t>
  </si>
  <si>
    <t>124°15’</t>
  </si>
  <si>
    <t xml:space="preserve">46°49’	</t>
  </si>
  <si>
    <t>124°12’</t>
  </si>
  <si>
    <t xml:space="preserve">46°44’	</t>
  </si>
  <si>
    <t>124°11’</t>
  </si>
  <si>
    <t xml:space="preserve">46°15’	</t>
  </si>
  <si>
    <t>124°10’</t>
  </si>
  <si>
    <t xml:space="preserve">46°19’	</t>
  </si>
  <si>
    <t>124°09’</t>
  </si>
  <si>
    <t xml:space="preserve">46°23’	</t>
  </si>
  <si>
    <t xml:space="preserve">47°39’	</t>
  </si>
  <si>
    <t>124°35’</t>
  </si>
  <si>
    <t xml:space="preserve">47°32’	</t>
  </si>
  <si>
    <t>124°36’</t>
  </si>
  <si>
    <t xml:space="preserve">47°26’	</t>
  </si>
  <si>
    <t>124°34’</t>
  </si>
  <si>
    <t>123°03’</t>
  </si>
  <si>
    <t>Peter Iredale</t>
  </si>
  <si>
    <t>Seaside</t>
  </si>
  <si>
    <t>Nehalem River</t>
  </si>
  <si>
    <t>Netarts</t>
  </si>
  <si>
    <t>Newport</t>
  </si>
  <si>
    <t>Cascade Head</t>
  </si>
  <si>
    <t>Alsea Bay</t>
  </si>
  <si>
    <t>Coos Bay</t>
  </si>
  <si>
    <t>Winchester Bay</t>
  </si>
  <si>
    <t>Pistol River</t>
  </si>
  <si>
    <t>OR/CA border</t>
  </si>
  <si>
    <t>Floras Creek</t>
  </si>
  <si>
    <t>124°03’</t>
  </si>
  <si>
    <t>124°02’</t>
  </si>
  <si>
    <t>124°06’</t>
  </si>
  <si>
    <t>124°14’</t>
  </si>
  <si>
    <t>124°20’</t>
  </si>
  <si>
    <t>124°30’</t>
  </si>
  <si>
    <t>124°27’</t>
  </si>
  <si>
    <t>124°21’</t>
  </si>
  <si>
    <t>Fort Bragg</t>
  </si>
  <si>
    <t>Usal</t>
  </si>
  <si>
    <t>Jack Ass</t>
  </si>
  <si>
    <t>46°11'</t>
  </si>
  <si>
    <t>46°01'</t>
  </si>
  <si>
    <t>45°42'</t>
  </si>
  <si>
    <t>45°24'</t>
  </si>
  <si>
    <t>45°03'</t>
  </si>
  <si>
    <t>43°44'</t>
  </si>
  <si>
    <t>43°27'</t>
  </si>
  <si>
    <t>42°55'</t>
  </si>
  <si>
    <t>42°39'</t>
  </si>
  <si>
    <t>42°16'</t>
  </si>
  <si>
    <t>42°02'</t>
  </si>
  <si>
    <t>41°33’</t>
  </si>
  <si>
    <t>41°46’</t>
  </si>
  <si>
    <t>41°16’</t>
  </si>
  <si>
    <t>41°03’</t>
  </si>
  <si>
    <t>40°50’</t>
  </si>
  <si>
    <t>40°39’</t>
  </si>
  <si>
    <t>39°48’</t>
  </si>
  <si>
    <t>39°52’</t>
  </si>
  <si>
    <t>38°26’</t>
  </si>
  <si>
    <t>38°02’</t>
  </si>
  <si>
    <t>37°50’</t>
  </si>
  <si>
    <t>37°37’</t>
  </si>
  <si>
    <t>124°23’</t>
  </si>
  <si>
    <t>123°53’</t>
  </si>
  <si>
    <t>123°57’</t>
  </si>
  <si>
    <t>123°11’</t>
  </si>
  <si>
    <t>122°46’</t>
  </si>
  <si>
    <t>122°41’</t>
  </si>
  <si>
    <t>44°23'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</si>
</sst>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NewRomanPS"/>
    </font>
    <font>
      <sz val="12"/>
      <color theme="1"/>
      <name val="TimesNewRomanPSMT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0" fillId="2" borderId="0" xfId="0" applyFill="1"/>
    <xf numFmtId="164" fontId="0" fillId="2" borderId="0" xfId="0" applyNumberForma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BD7A6-83D4-0046-8F1A-9CA9FD54345E}">
  <dimension ref="A1:K48"/>
  <sheetViews>
    <sheetView tabSelected="1" zoomScale="88" zoomScaleNormal="88" workbookViewId="0">
      <selection activeCell="E17" sqref="E17"/>
    </sheetView>
  </sheetViews>
  <sheetFormatPr baseColWidth="10" defaultRowHeight="16"/>
  <cols>
    <col min="1" max="1" width="11.6640625" bestFit="1" customWidth="1"/>
    <col min="2" max="2" width="13.6640625" bestFit="1" customWidth="1"/>
    <col min="3" max="3" width="17" bestFit="1" customWidth="1"/>
    <col min="4" max="4" width="13.1640625" bestFit="1" customWidth="1"/>
    <col min="5" max="5" width="8.1640625" bestFit="1" customWidth="1"/>
    <col min="6" max="6" width="9.6640625" bestFit="1" customWidth="1"/>
    <col min="7" max="7" width="9.83203125" bestFit="1" customWidth="1"/>
    <col min="8" max="8" width="11" bestFit="1" customWidth="1"/>
    <col min="9" max="9" width="17.33203125" bestFit="1" customWidth="1"/>
  </cols>
  <sheetData>
    <row r="1" spans="1:11" s="1" customFormat="1">
      <c r="A1" s="1" t="s">
        <v>23</v>
      </c>
      <c r="B1" s="1" t="s">
        <v>0</v>
      </c>
      <c r="C1" s="1" t="s">
        <v>1</v>
      </c>
      <c r="D1" s="1" t="s">
        <v>18</v>
      </c>
      <c r="E1" s="1" t="s">
        <v>45</v>
      </c>
      <c r="F1" s="1" t="s">
        <v>46</v>
      </c>
      <c r="G1" s="1" t="s">
        <v>11</v>
      </c>
      <c r="H1" s="1" t="s">
        <v>12</v>
      </c>
      <c r="I1" s="1" t="s">
        <v>36</v>
      </c>
    </row>
    <row r="2" spans="1:11">
      <c r="A2" t="s">
        <v>24</v>
      </c>
      <c r="B2" t="s">
        <v>21</v>
      </c>
      <c r="C2" t="s">
        <v>22</v>
      </c>
      <c r="D2" t="s">
        <v>20</v>
      </c>
      <c r="E2" t="s">
        <v>47</v>
      </c>
      <c r="F2" t="s">
        <v>48</v>
      </c>
      <c r="G2" s="2">
        <f>46+55/60</f>
        <v>46.916666666666664</v>
      </c>
      <c r="H2" s="2">
        <f t="shared" ref="H2:H10" si="0">LEFT(F2,3)+LEFT(RIGHT(F2,3),2)/60</f>
        <v>124.25</v>
      </c>
      <c r="I2" t="s">
        <v>37</v>
      </c>
      <c r="K2" s="4"/>
    </row>
    <row r="3" spans="1:11">
      <c r="A3" t="s">
        <v>24</v>
      </c>
      <c r="B3" t="s">
        <v>21</v>
      </c>
      <c r="C3" t="s">
        <v>25</v>
      </c>
      <c r="D3" t="s">
        <v>20</v>
      </c>
      <c r="E3" t="s">
        <v>49</v>
      </c>
      <c r="F3" t="s">
        <v>50</v>
      </c>
      <c r="G3" s="2">
        <f>46+49/60</f>
        <v>46.81666666666667</v>
      </c>
      <c r="H3" s="2">
        <f t="shared" si="0"/>
        <v>124.2</v>
      </c>
      <c r="I3" t="s">
        <v>37</v>
      </c>
    </row>
    <row r="4" spans="1:11">
      <c r="A4" t="s">
        <v>24</v>
      </c>
      <c r="B4" t="s">
        <v>21</v>
      </c>
      <c r="C4" t="s">
        <v>26</v>
      </c>
      <c r="D4" t="s">
        <v>20</v>
      </c>
      <c r="E4" t="s">
        <v>51</v>
      </c>
      <c r="F4" t="s">
        <v>52</v>
      </c>
      <c r="G4" s="2">
        <f>46+44/60</f>
        <v>46.733333333333334</v>
      </c>
      <c r="H4" s="2">
        <f t="shared" si="0"/>
        <v>124.18333333333334</v>
      </c>
      <c r="I4" t="s">
        <v>37</v>
      </c>
      <c r="K4" s="5"/>
    </row>
    <row r="5" spans="1:11">
      <c r="A5" t="s">
        <v>24</v>
      </c>
      <c r="B5" t="s">
        <v>30</v>
      </c>
      <c r="C5" t="s">
        <v>27</v>
      </c>
      <c r="D5" t="s">
        <v>20</v>
      </c>
      <c r="E5" t="s">
        <v>53</v>
      </c>
      <c r="F5" t="s">
        <v>54</v>
      </c>
      <c r="G5" s="2">
        <f>46+15/60</f>
        <v>46.25</v>
      </c>
      <c r="H5" s="2">
        <f t="shared" si="0"/>
        <v>124.16666666666667</v>
      </c>
      <c r="I5" t="s">
        <v>37</v>
      </c>
    </row>
    <row r="6" spans="1:11">
      <c r="A6" t="s">
        <v>24</v>
      </c>
      <c r="B6" t="s">
        <v>30</v>
      </c>
      <c r="C6" t="s">
        <v>28</v>
      </c>
      <c r="D6" t="s">
        <v>20</v>
      </c>
      <c r="E6" t="s">
        <v>55</v>
      </c>
      <c r="F6" t="s">
        <v>56</v>
      </c>
      <c r="G6" s="2">
        <f>46+19/60</f>
        <v>46.31666666666667</v>
      </c>
      <c r="H6" s="2">
        <f t="shared" si="0"/>
        <v>124.15</v>
      </c>
      <c r="I6" t="s">
        <v>37</v>
      </c>
      <c r="K6" s="4"/>
    </row>
    <row r="7" spans="1:11">
      <c r="A7" t="s">
        <v>24</v>
      </c>
      <c r="B7" t="s">
        <v>30</v>
      </c>
      <c r="C7" t="s">
        <v>29</v>
      </c>
      <c r="D7" t="s">
        <v>20</v>
      </c>
      <c r="E7" t="s">
        <v>57</v>
      </c>
      <c r="F7" t="s">
        <v>56</v>
      </c>
      <c r="G7" s="2">
        <f>46+23/60</f>
        <v>46.383333333333333</v>
      </c>
      <c r="H7" s="2">
        <f t="shared" si="0"/>
        <v>124.15</v>
      </c>
      <c r="I7" t="s">
        <v>37</v>
      </c>
    </row>
    <row r="8" spans="1:11">
      <c r="A8" t="s">
        <v>24</v>
      </c>
      <c r="B8" t="s">
        <v>31</v>
      </c>
      <c r="C8" t="s">
        <v>33</v>
      </c>
      <c r="D8" t="s">
        <v>32</v>
      </c>
      <c r="E8" t="s">
        <v>58</v>
      </c>
      <c r="F8" t="s">
        <v>59</v>
      </c>
      <c r="G8" s="2">
        <f>47+39/60</f>
        <v>47.65</v>
      </c>
      <c r="H8" s="2">
        <f t="shared" si="0"/>
        <v>124.58333333333333</v>
      </c>
      <c r="I8" t="s">
        <v>37</v>
      </c>
      <c r="K8" s="5"/>
    </row>
    <row r="9" spans="1:11">
      <c r="A9" t="s">
        <v>24</v>
      </c>
      <c r="B9" t="s">
        <v>31</v>
      </c>
      <c r="C9" t="s">
        <v>34</v>
      </c>
      <c r="D9" t="s">
        <v>32</v>
      </c>
      <c r="E9" t="s">
        <v>60</v>
      </c>
      <c r="F9" t="s">
        <v>61</v>
      </c>
      <c r="G9" s="2">
        <f>47+32/60</f>
        <v>47.533333333333331</v>
      </c>
      <c r="H9" s="2">
        <f t="shared" si="0"/>
        <v>124.6</v>
      </c>
      <c r="I9" t="s">
        <v>37</v>
      </c>
    </row>
    <row r="10" spans="1:11">
      <c r="A10" t="s">
        <v>24</v>
      </c>
      <c r="B10" t="s">
        <v>31</v>
      </c>
      <c r="C10" t="s">
        <v>35</v>
      </c>
      <c r="D10" t="s">
        <v>32</v>
      </c>
      <c r="E10" t="s">
        <v>62</v>
      </c>
      <c r="F10" t="s">
        <v>63</v>
      </c>
      <c r="G10" s="2">
        <f>47+26/60</f>
        <v>47.43333333333333</v>
      </c>
      <c r="H10" s="2">
        <f t="shared" si="0"/>
        <v>124.56666666666666</v>
      </c>
      <c r="I10" t="s">
        <v>37</v>
      </c>
    </row>
    <row r="11" spans="1:11" s="7" customFormat="1">
      <c r="A11" s="7" t="s">
        <v>38</v>
      </c>
      <c r="B11" s="7" t="s">
        <v>39</v>
      </c>
      <c r="C11" s="7" t="s">
        <v>65</v>
      </c>
      <c r="D11" s="7" t="s">
        <v>20</v>
      </c>
      <c r="E11" s="7" t="s">
        <v>88</v>
      </c>
      <c r="F11" s="7" t="s">
        <v>54</v>
      </c>
      <c r="G11" s="8">
        <f>LEFT(E11,2)+LEFT(RIGHT(E11,3), 2)/60</f>
        <v>46.18333333333333</v>
      </c>
      <c r="H11" s="8">
        <f>LEFT(F11,3)+LEFT(RIGHT(F11,3),2)/60</f>
        <v>124.16666666666667</v>
      </c>
      <c r="I11" s="7" t="s">
        <v>37</v>
      </c>
    </row>
    <row r="12" spans="1:11" s="7" customFormat="1">
      <c r="A12" s="7" t="s">
        <v>38</v>
      </c>
      <c r="B12" s="7" t="s">
        <v>39</v>
      </c>
      <c r="C12" s="7" t="s">
        <v>66</v>
      </c>
      <c r="D12" s="7" t="s">
        <v>20</v>
      </c>
      <c r="E12" s="7" t="s">
        <v>89</v>
      </c>
      <c r="F12" s="9" t="s">
        <v>77</v>
      </c>
      <c r="G12" s="8">
        <f t="shared" ref="G12:G34" si="1">LEFT(E12,2)+LEFT(RIGHT(E12,3), 2)/60</f>
        <v>46.016666666666666</v>
      </c>
      <c r="H12" s="8">
        <f t="shared" ref="H12:H34" si="2">LEFT(F12,3)+LEFT(RIGHT(F12,3),2)/60</f>
        <v>124.05</v>
      </c>
      <c r="I12" s="7" t="s">
        <v>37</v>
      </c>
    </row>
    <row r="13" spans="1:11" s="7" customFormat="1">
      <c r="A13" s="7" t="s">
        <v>38</v>
      </c>
      <c r="B13" s="7" t="s">
        <v>40</v>
      </c>
      <c r="C13" s="7" t="s">
        <v>67</v>
      </c>
      <c r="D13" s="7" t="s">
        <v>20</v>
      </c>
      <c r="E13" s="9" t="s">
        <v>90</v>
      </c>
      <c r="F13" s="9" t="s">
        <v>78</v>
      </c>
      <c r="G13" s="8">
        <f t="shared" si="1"/>
        <v>45.7</v>
      </c>
      <c r="H13" s="8">
        <f t="shared" si="2"/>
        <v>124.03333333333333</v>
      </c>
      <c r="I13" s="7" t="s">
        <v>37</v>
      </c>
    </row>
    <row r="14" spans="1:11" s="7" customFormat="1">
      <c r="A14" s="7" t="s">
        <v>38</v>
      </c>
      <c r="B14" s="7" t="s">
        <v>40</v>
      </c>
      <c r="C14" s="7" t="s">
        <v>68</v>
      </c>
      <c r="D14" s="7" t="s">
        <v>20</v>
      </c>
      <c r="E14" s="9" t="s">
        <v>91</v>
      </c>
      <c r="F14" s="9" t="s">
        <v>77</v>
      </c>
      <c r="G14" s="8">
        <f t="shared" si="1"/>
        <v>45.4</v>
      </c>
      <c r="H14" s="8">
        <f t="shared" si="2"/>
        <v>124.05</v>
      </c>
      <c r="I14" s="7" t="s">
        <v>37</v>
      </c>
    </row>
    <row r="15" spans="1:11" s="7" customFormat="1">
      <c r="A15" s="7" t="s">
        <v>38</v>
      </c>
      <c r="B15" s="7" t="s">
        <v>69</v>
      </c>
      <c r="C15" s="7" t="s">
        <v>70</v>
      </c>
      <c r="D15" s="7" t="s">
        <v>20</v>
      </c>
      <c r="E15" s="9" t="s">
        <v>92</v>
      </c>
      <c r="F15" s="9" t="s">
        <v>79</v>
      </c>
      <c r="G15" s="8">
        <f t="shared" si="1"/>
        <v>45.05</v>
      </c>
      <c r="H15" s="8">
        <f t="shared" si="2"/>
        <v>124.1</v>
      </c>
      <c r="I15" s="7" t="s">
        <v>37</v>
      </c>
    </row>
    <row r="16" spans="1:11" s="7" customFormat="1">
      <c r="A16" s="7" t="s">
        <v>38</v>
      </c>
      <c r="B16" s="7" t="s">
        <v>69</v>
      </c>
      <c r="C16" s="7" t="s">
        <v>71</v>
      </c>
      <c r="D16" s="7" t="s">
        <v>20</v>
      </c>
      <c r="E16" s="9" t="s">
        <v>117</v>
      </c>
      <c r="F16" s="9" t="s">
        <v>50</v>
      </c>
      <c r="G16" s="8">
        <f t="shared" si="1"/>
        <v>44.383333333333333</v>
      </c>
      <c r="H16" s="8">
        <f t="shared" si="2"/>
        <v>124.2</v>
      </c>
      <c r="I16" s="7" t="s">
        <v>37</v>
      </c>
    </row>
    <row r="17" spans="1:11" s="7" customFormat="1">
      <c r="A17" s="7" t="s">
        <v>38</v>
      </c>
      <c r="B17" s="7" t="s">
        <v>72</v>
      </c>
      <c r="C17" s="7" t="s">
        <v>73</v>
      </c>
      <c r="D17" s="7" t="s">
        <v>20</v>
      </c>
      <c r="E17" s="9" t="s">
        <v>93</v>
      </c>
      <c r="F17" s="9" t="s">
        <v>80</v>
      </c>
      <c r="G17" s="8">
        <f t="shared" si="1"/>
        <v>43.733333333333334</v>
      </c>
      <c r="H17" s="8">
        <f t="shared" si="2"/>
        <v>124.23333333333333</v>
      </c>
      <c r="I17" s="7" t="s">
        <v>37</v>
      </c>
    </row>
    <row r="18" spans="1:11" s="7" customFormat="1">
      <c r="A18" s="7" t="s">
        <v>38</v>
      </c>
      <c r="B18" s="7" t="s">
        <v>72</v>
      </c>
      <c r="C18" s="7" t="s">
        <v>72</v>
      </c>
      <c r="D18" s="7" t="s">
        <v>20</v>
      </c>
      <c r="E18" s="9" t="s">
        <v>94</v>
      </c>
      <c r="F18" s="9" t="s">
        <v>81</v>
      </c>
      <c r="G18" s="8">
        <f t="shared" si="1"/>
        <v>43.45</v>
      </c>
      <c r="H18" s="8">
        <f t="shared" si="2"/>
        <v>124.33333333333333</v>
      </c>
      <c r="I18" s="7" t="s">
        <v>37</v>
      </c>
    </row>
    <row r="19" spans="1:11" s="7" customFormat="1">
      <c r="A19" s="7" t="s">
        <v>38</v>
      </c>
      <c r="B19" s="7" t="s">
        <v>76</v>
      </c>
      <c r="C19" s="7" t="s">
        <v>76</v>
      </c>
      <c r="D19" s="7" t="s">
        <v>20</v>
      </c>
      <c r="E19" s="9" t="s">
        <v>95</v>
      </c>
      <c r="F19" s="9" t="s">
        <v>59</v>
      </c>
      <c r="G19" s="8">
        <f t="shared" si="1"/>
        <v>42.916666666666664</v>
      </c>
      <c r="H19" s="8">
        <f t="shared" si="2"/>
        <v>124.58333333333333</v>
      </c>
      <c r="I19" s="7" t="s">
        <v>37</v>
      </c>
    </row>
    <row r="20" spans="1:11" s="7" customFormat="1">
      <c r="A20" s="7" t="s">
        <v>38</v>
      </c>
      <c r="B20" s="7" t="s">
        <v>44</v>
      </c>
      <c r="C20" s="7" t="s">
        <v>44</v>
      </c>
      <c r="D20" s="7" t="s">
        <v>20</v>
      </c>
      <c r="E20" s="9" t="s">
        <v>96</v>
      </c>
      <c r="F20" s="9" t="s">
        <v>82</v>
      </c>
      <c r="G20" s="8">
        <f t="shared" si="1"/>
        <v>42.65</v>
      </c>
      <c r="H20" s="8">
        <f t="shared" si="2"/>
        <v>124.5</v>
      </c>
      <c r="I20" s="7" t="s">
        <v>37</v>
      </c>
    </row>
    <row r="21" spans="1:11" s="7" customFormat="1">
      <c r="A21" s="7" t="s">
        <v>38</v>
      </c>
      <c r="B21" s="7" t="s">
        <v>41</v>
      </c>
      <c r="C21" s="7" t="s">
        <v>74</v>
      </c>
      <c r="D21" s="7" t="s">
        <v>20</v>
      </c>
      <c r="E21" s="9" t="s">
        <v>97</v>
      </c>
      <c r="F21" s="9" t="s">
        <v>83</v>
      </c>
      <c r="G21" s="8">
        <f t="shared" si="1"/>
        <v>42.266666666666666</v>
      </c>
      <c r="H21" s="8">
        <f t="shared" si="2"/>
        <v>124.45</v>
      </c>
      <c r="I21" s="7" t="s">
        <v>37</v>
      </c>
    </row>
    <row r="22" spans="1:11" s="7" customFormat="1">
      <c r="A22" s="7" t="s">
        <v>38</v>
      </c>
      <c r="B22" s="7" t="s">
        <v>41</v>
      </c>
      <c r="C22" s="7" t="s">
        <v>75</v>
      </c>
      <c r="D22" s="7" t="s">
        <v>20</v>
      </c>
      <c r="E22" s="9" t="s">
        <v>98</v>
      </c>
      <c r="F22" s="9" t="s">
        <v>84</v>
      </c>
      <c r="G22" s="8">
        <f t="shared" si="1"/>
        <v>42.033333333333331</v>
      </c>
      <c r="H22" s="8">
        <f t="shared" si="2"/>
        <v>124.35</v>
      </c>
      <c r="I22" s="7" t="s">
        <v>37</v>
      </c>
    </row>
    <row r="23" spans="1:11" s="3" customFormat="1">
      <c r="A23" s="3" t="s">
        <v>42</v>
      </c>
      <c r="B23" s="3" t="s">
        <v>2</v>
      </c>
      <c r="C23" s="3" t="s">
        <v>5</v>
      </c>
      <c r="D23" s="3" t="s">
        <v>20</v>
      </c>
      <c r="E23" s="3" t="s">
        <v>99</v>
      </c>
      <c r="F23" s="3" t="s">
        <v>52</v>
      </c>
      <c r="G23" s="2">
        <f>LEFT(E23,2)+LEFT(RIGHT(E23,3), 2)/60</f>
        <v>41.55</v>
      </c>
      <c r="H23" s="2">
        <f t="shared" si="2"/>
        <v>124.18333333333334</v>
      </c>
      <c r="I23" s="3" t="s">
        <v>37</v>
      </c>
      <c r="K23" s="6"/>
    </row>
    <row r="24" spans="1:11" s="3" customFormat="1">
      <c r="A24" s="3" t="s">
        <v>42</v>
      </c>
      <c r="B24" s="3" t="s">
        <v>2</v>
      </c>
      <c r="C24" s="3" t="s">
        <v>6</v>
      </c>
      <c r="D24" s="3" t="s">
        <v>20</v>
      </c>
      <c r="E24" s="3" t="s">
        <v>100</v>
      </c>
      <c r="F24" s="3" t="s">
        <v>48</v>
      </c>
      <c r="G24" s="2">
        <f t="shared" si="1"/>
        <v>41.766666666666666</v>
      </c>
      <c r="H24" s="2">
        <f t="shared" si="2"/>
        <v>124.25</v>
      </c>
      <c r="I24" s="3" t="s">
        <v>43</v>
      </c>
      <c r="K24" s="6"/>
    </row>
    <row r="25" spans="1:11" s="3" customFormat="1">
      <c r="A25" s="3" t="s">
        <v>42</v>
      </c>
      <c r="B25" s="3" t="s">
        <v>3</v>
      </c>
      <c r="C25" s="3" t="s">
        <v>7</v>
      </c>
      <c r="D25" s="3" t="s">
        <v>20</v>
      </c>
      <c r="E25" s="3" t="s">
        <v>101</v>
      </c>
      <c r="F25" s="3" t="s">
        <v>56</v>
      </c>
      <c r="G25" s="2">
        <f t="shared" si="1"/>
        <v>41.266666666666666</v>
      </c>
      <c r="H25" s="2">
        <f t="shared" si="2"/>
        <v>124.15</v>
      </c>
      <c r="I25" s="3" t="s">
        <v>37</v>
      </c>
    </row>
    <row r="26" spans="1:11" s="3" customFormat="1">
      <c r="A26" s="3" t="s">
        <v>42</v>
      </c>
      <c r="B26" s="3" t="s">
        <v>3</v>
      </c>
      <c r="C26" s="3" t="s">
        <v>8</v>
      </c>
      <c r="D26" s="3" t="s">
        <v>20</v>
      </c>
      <c r="E26" s="3" t="s">
        <v>102</v>
      </c>
      <c r="F26" s="3" t="s">
        <v>56</v>
      </c>
      <c r="G26" s="2">
        <f t="shared" si="1"/>
        <v>41.05</v>
      </c>
      <c r="H26" s="2">
        <f t="shared" si="2"/>
        <v>124.15</v>
      </c>
      <c r="I26" s="3" t="s">
        <v>37</v>
      </c>
    </row>
    <row r="27" spans="1:11" s="3" customFormat="1">
      <c r="A27" s="3" t="s">
        <v>42</v>
      </c>
      <c r="B27" s="3" t="s">
        <v>4</v>
      </c>
      <c r="C27" s="3" t="s">
        <v>9</v>
      </c>
      <c r="D27" s="3" t="s">
        <v>20</v>
      </c>
      <c r="E27" s="3" t="s">
        <v>103</v>
      </c>
      <c r="F27" s="3" t="s">
        <v>80</v>
      </c>
      <c r="G27" s="2">
        <f t="shared" si="1"/>
        <v>40.833333333333336</v>
      </c>
      <c r="H27" s="2">
        <f t="shared" si="2"/>
        <v>124.23333333333333</v>
      </c>
      <c r="I27" s="3" t="s">
        <v>37</v>
      </c>
    </row>
    <row r="28" spans="1:11" s="3" customFormat="1">
      <c r="A28" s="3" t="s">
        <v>42</v>
      </c>
      <c r="B28" s="3" t="s">
        <v>4</v>
      </c>
      <c r="C28" s="3" t="s">
        <v>10</v>
      </c>
      <c r="D28" s="3" t="s">
        <v>20</v>
      </c>
      <c r="E28" s="3" t="s">
        <v>104</v>
      </c>
      <c r="F28" s="3" t="s">
        <v>111</v>
      </c>
      <c r="G28" s="2">
        <f t="shared" si="1"/>
        <v>40.65</v>
      </c>
      <c r="H28" s="2">
        <f t="shared" si="2"/>
        <v>124.38333333333334</v>
      </c>
      <c r="I28" s="3" t="s">
        <v>43</v>
      </c>
    </row>
    <row r="29" spans="1:11" s="3" customFormat="1">
      <c r="A29" s="3" t="s">
        <v>42</v>
      </c>
      <c r="B29" s="3" t="s">
        <v>85</v>
      </c>
      <c r="C29" s="3" t="s">
        <v>86</v>
      </c>
      <c r="D29" s="3" t="s">
        <v>20</v>
      </c>
      <c r="E29" s="3" t="s">
        <v>105</v>
      </c>
      <c r="F29" s="3" t="s">
        <v>112</v>
      </c>
      <c r="G29" s="2">
        <f t="shared" si="1"/>
        <v>39.799999999999997</v>
      </c>
      <c r="H29" s="2">
        <f t="shared" si="2"/>
        <v>123.88333333333334</v>
      </c>
      <c r="I29" s="3" t="s">
        <v>43</v>
      </c>
    </row>
    <row r="30" spans="1:11" s="3" customFormat="1">
      <c r="A30" s="3" t="s">
        <v>42</v>
      </c>
      <c r="B30" s="3" t="s">
        <v>85</v>
      </c>
      <c r="C30" s="3" t="s">
        <v>87</v>
      </c>
      <c r="D30" s="3" t="s">
        <v>20</v>
      </c>
      <c r="E30" s="3" t="s">
        <v>106</v>
      </c>
      <c r="F30" s="3" t="s">
        <v>113</v>
      </c>
      <c r="G30" s="2">
        <f t="shared" si="1"/>
        <v>39.866666666666667</v>
      </c>
      <c r="H30" s="2">
        <f t="shared" si="2"/>
        <v>123.95</v>
      </c>
      <c r="I30" s="3" t="s">
        <v>43</v>
      </c>
    </row>
    <row r="31" spans="1:11" s="3" customFormat="1">
      <c r="A31" s="3" t="s">
        <v>42</v>
      </c>
      <c r="B31" s="3" t="s">
        <v>13</v>
      </c>
      <c r="C31" s="3" t="s">
        <v>14</v>
      </c>
      <c r="D31" s="3" t="s">
        <v>19</v>
      </c>
      <c r="E31" s="3" t="s">
        <v>107</v>
      </c>
      <c r="F31" s="3" t="s">
        <v>114</v>
      </c>
      <c r="G31" s="2">
        <f t="shared" si="1"/>
        <v>38.43333333333333</v>
      </c>
      <c r="H31" s="2">
        <f t="shared" si="2"/>
        <v>123.18333333333334</v>
      </c>
      <c r="I31" s="3" t="s">
        <v>37</v>
      </c>
    </row>
    <row r="32" spans="1:11" s="3" customFormat="1">
      <c r="A32" s="3" t="s">
        <v>42</v>
      </c>
      <c r="B32" s="3" t="s">
        <v>13</v>
      </c>
      <c r="C32" s="3" t="s">
        <v>15</v>
      </c>
      <c r="D32" s="3" t="s">
        <v>19</v>
      </c>
      <c r="E32" s="3" t="s">
        <v>108</v>
      </c>
      <c r="F32" s="3" t="s">
        <v>64</v>
      </c>
      <c r="G32" s="2">
        <f t="shared" si="1"/>
        <v>38.033333333333331</v>
      </c>
      <c r="H32" s="2">
        <f t="shared" si="2"/>
        <v>123.05</v>
      </c>
      <c r="I32" s="3" t="s">
        <v>37</v>
      </c>
    </row>
    <row r="33" spans="1:9" s="3" customFormat="1">
      <c r="A33" s="3" t="s">
        <v>42</v>
      </c>
      <c r="B33" s="3" t="s">
        <v>16</v>
      </c>
      <c r="C33" s="3" t="s">
        <v>17</v>
      </c>
      <c r="D33" s="3" t="s">
        <v>19</v>
      </c>
      <c r="E33" s="3" t="s">
        <v>109</v>
      </c>
      <c r="F33" s="3" t="s">
        <v>115</v>
      </c>
      <c r="G33" s="2">
        <f t="shared" si="1"/>
        <v>37.833333333333336</v>
      </c>
      <c r="H33" s="2">
        <f t="shared" si="2"/>
        <v>122.76666666666667</v>
      </c>
      <c r="I33" s="3" t="s">
        <v>43</v>
      </c>
    </row>
    <row r="34" spans="1:9" s="3" customFormat="1">
      <c r="A34" s="3" t="s">
        <v>42</v>
      </c>
      <c r="B34" s="3" t="s">
        <v>16</v>
      </c>
      <c r="C34" s="3" t="s">
        <v>16</v>
      </c>
      <c r="D34" s="3" t="s">
        <v>19</v>
      </c>
      <c r="E34" s="3" t="s">
        <v>110</v>
      </c>
      <c r="F34" s="3" t="s">
        <v>116</v>
      </c>
      <c r="G34" s="2">
        <f t="shared" si="1"/>
        <v>37.616666666666667</v>
      </c>
      <c r="H34" s="2">
        <f t="shared" si="2"/>
        <v>122.68333333333334</v>
      </c>
      <c r="I34" s="3" t="s">
        <v>43</v>
      </c>
    </row>
    <row r="35" spans="1:9" s="3" customFormat="1"/>
    <row r="37" spans="1:9">
      <c r="G37" s="2"/>
      <c r="H37" s="2"/>
    </row>
    <row r="38" spans="1:9">
      <c r="G38" s="2"/>
      <c r="H38" s="2"/>
    </row>
    <row r="39" spans="1:9">
      <c r="G39" s="2"/>
      <c r="H39" s="2"/>
    </row>
    <row r="40" spans="1:9">
      <c r="G40" s="2"/>
      <c r="H40" s="2"/>
    </row>
    <row r="41" spans="1:9">
      <c r="G41" s="2"/>
      <c r="H41" s="2"/>
    </row>
    <row r="42" spans="1:9">
      <c r="G42" s="2"/>
      <c r="H42" s="2"/>
    </row>
    <row r="43" spans="1:9">
      <c r="G43" s="2"/>
      <c r="H43" s="2"/>
    </row>
    <row r="44" spans="1:9">
      <c r="G44" s="2"/>
      <c r="H44" s="2"/>
    </row>
    <row r="45" spans="1:9">
      <c r="G45" s="2"/>
      <c r="H45" s="2"/>
    </row>
    <row r="46" spans="1:9">
      <c r="G46" s="2"/>
      <c r="H46" s="2"/>
    </row>
    <row r="47" spans="1:9">
      <c r="G47" s="2"/>
      <c r="H47" s="2"/>
    </row>
    <row r="48" spans="1:9">
      <c r="G48" s="2"/>
      <c r="H4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2019-06-17T20:16:57Z</dcterms:created>
  <dcterms:modified xsi:type="dcterms:W3CDTF">2021-04-28T19:17:42Z</dcterms:modified>
</cp:coreProperties>
</file>