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dug20_cam_ac_uk/Documents/Cambridge/CUSF/6DOF-Trajectory-Simulation/"/>
    </mc:Choice>
  </mc:AlternateContent>
  <xr:revisionPtr revIDLastSave="441" documentId="8_{61603DC5-A56D-4A40-BE11-46A8A31BD09A}" xr6:coauthVersionLast="45" xr6:coauthVersionMax="45" xr10:uidLastSave="{43E2B432-BA0A-44F6-99B8-F8252EF5BAB8}"/>
  <bookViews>
    <workbookView xWindow="-90" yWindow="-90" windowWidth="19380" windowHeight="10380" xr2:uid="{F50538C7-0EDC-4A72-B785-78737CC82F01}"/>
  </bookViews>
  <sheets>
    <sheet name="Notes" sheetId="3" r:id="rId1"/>
    <sheet name="Stagnation Point" sheetId="1" r:id="rId2"/>
    <sheet name="Station 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1" l="1"/>
  <c r="K5" i="2"/>
  <c r="K6" i="2" s="1"/>
  <c r="K7" i="2" s="1"/>
  <c r="K4" i="2"/>
  <c r="L7" i="2"/>
  <c r="L6" i="2"/>
  <c r="H32" i="2"/>
  <c r="H34" i="2"/>
  <c r="H35" i="2"/>
  <c r="F32" i="2"/>
  <c r="F33" i="2"/>
  <c r="F34" i="2"/>
  <c r="F37" i="2"/>
  <c r="D33" i="2"/>
  <c r="D34" i="2"/>
  <c r="D35" i="2"/>
  <c r="D37" i="2"/>
  <c r="D38" i="2"/>
  <c r="D30" i="2"/>
  <c r="B37" i="2"/>
  <c r="B38" i="2"/>
  <c r="B30" i="2"/>
  <c r="B29" i="1" l="1"/>
  <c r="B14" i="1"/>
</calcChain>
</file>

<file path=xl/sharedStrings.xml><?xml version="1.0" encoding="utf-8"?>
<sst xmlns="http://schemas.openxmlformats.org/spreadsheetml/2006/main" count="246" uniqueCount="130">
  <si>
    <t>HREF0</t>
  </si>
  <si>
    <t>ZREF0</t>
  </si>
  <si>
    <t>CPCVR0</t>
  </si>
  <si>
    <t>P0</t>
  </si>
  <si>
    <t>VISC0</t>
  </si>
  <si>
    <t>A0</t>
  </si>
  <si>
    <t>TREF0</t>
  </si>
  <si>
    <t>PRREF0</t>
  </si>
  <si>
    <t>RN</t>
  </si>
  <si>
    <t>RHO0</t>
  </si>
  <si>
    <t>DVDX0</t>
  </si>
  <si>
    <t>TW0</t>
  </si>
  <si>
    <t>VISCR0</t>
  </si>
  <si>
    <t>CRPREF0</t>
  </si>
  <si>
    <t>T0</t>
  </si>
  <si>
    <t>SR0</t>
  </si>
  <si>
    <t>Z0</t>
  </si>
  <si>
    <t>VISCW0</t>
  </si>
  <si>
    <t>TKREF0</t>
  </si>
  <si>
    <t>RHOR0</t>
  </si>
  <si>
    <t>TK0</t>
  </si>
  <si>
    <t>CP0</t>
  </si>
  <si>
    <t>HW0</t>
  </si>
  <si>
    <t>CPW0</t>
  </si>
  <si>
    <t>H0</t>
  </si>
  <si>
    <t>PR0</t>
  </si>
  <si>
    <t>"= NOSE STAGNATION POINT HEAT RATE"</t>
  </si>
  <si>
    <t>HT</t>
  </si>
  <si>
    <t>RHOW0</t>
  </si>
  <si>
    <t>q_stag_point</t>
  </si>
  <si>
    <t>QSTPT</t>
  </si>
  <si>
    <t>Their data (page 70 of the NQLDW019 documentation)</t>
  </si>
  <si>
    <t>HW</t>
  </si>
  <si>
    <t>TKREFX</t>
  </si>
  <si>
    <t>ZREFX</t>
  </si>
  <si>
    <t>TKX</t>
  </si>
  <si>
    <t>SRX</t>
  </si>
  <si>
    <t>AAX</t>
  </si>
  <si>
    <t>CPW</t>
  </si>
  <si>
    <t>VISCRX</t>
  </si>
  <si>
    <t>CPCVRX</t>
  </si>
  <si>
    <t>VISCX</t>
  </si>
  <si>
    <t>HX</t>
  </si>
  <si>
    <t>RHOX</t>
  </si>
  <si>
    <t>HREFX</t>
  </si>
  <si>
    <t>RHORX</t>
  </si>
  <si>
    <t>PX</t>
  </si>
  <si>
    <t>PRX</t>
  </si>
  <si>
    <t>VX</t>
  </si>
  <si>
    <t>XF</t>
  </si>
  <si>
    <t>TREFX</t>
  </si>
  <si>
    <t>TX</t>
  </si>
  <si>
    <t>ZX</t>
  </si>
  <si>
    <t>CPCVX</t>
  </si>
  <si>
    <t>CPX</t>
  </si>
  <si>
    <t>QLOCLAM</t>
  </si>
  <si>
    <t>QLOCTURB</t>
  </si>
  <si>
    <t>X</t>
  </si>
  <si>
    <t>QXQ0TURB</t>
  </si>
  <si>
    <t>QL0CLAM</t>
  </si>
  <si>
    <t>QXQ0LAM</t>
  </si>
  <si>
    <t>QL0CTURB</t>
  </si>
  <si>
    <t>CFLAM</t>
  </si>
  <si>
    <t>TAULAM</t>
  </si>
  <si>
    <t>TAUTURB</t>
  </si>
  <si>
    <t>CFRENU</t>
  </si>
  <si>
    <t>ROMURT</t>
  </si>
  <si>
    <t>CFTURB</t>
  </si>
  <si>
    <t>REX</t>
  </si>
  <si>
    <t>HRECL</t>
  </si>
  <si>
    <t>HRECT</t>
  </si>
  <si>
    <t>REYMOM</t>
  </si>
  <si>
    <t>NASA Data:</t>
  </si>
  <si>
    <t>Using my own data and their formula:</t>
  </si>
  <si>
    <t>Using their data with their formula</t>
  </si>
  <si>
    <t>Errors:</t>
  </si>
  <si>
    <t>Trying their formulas with their data:</t>
  </si>
  <si>
    <t>QTURB</t>
  </si>
  <si>
    <t>numerator</t>
  </si>
  <si>
    <t>denominator</t>
  </si>
  <si>
    <t>Turbulent boundary layer:</t>
  </si>
  <si>
    <t>PRREFX</t>
  </si>
  <si>
    <t>Excel</t>
  </si>
  <si>
    <t>Manual w/ calculator</t>
  </si>
  <si>
    <t>There seems to be a small difference.</t>
  </si>
  <si>
    <t>It's possible that I made some mistakes when typing in their data?</t>
  </si>
  <si>
    <t>My data (note that it will automatically be off by a bit, because I've ignored the 10 deg angle of attack, which they've included)</t>
  </si>
  <si>
    <t>My own data from Python:</t>
  </si>
  <si>
    <t>All units should be in the Imperial units specified in the NASA documents</t>
  </si>
  <si>
    <t>https://arc.aiaa.org/doi/pdf/10.2514/3.62081</t>
  </si>
  <si>
    <t>T</t>
  </si>
  <si>
    <t>Meaning</t>
  </si>
  <si>
    <t>Temperature</t>
  </si>
  <si>
    <t>P</t>
  </si>
  <si>
    <t>Pressure</t>
  </si>
  <si>
    <t>Symbol</t>
  </si>
  <si>
    <t>Z</t>
  </si>
  <si>
    <t>Compressibility factor?</t>
  </si>
  <si>
    <t>RHO</t>
  </si>
  <si>
    <t>Density</t>
  </si>
  <si>
    <t>PR</t>
  </si>
  <si>
    <t>Prandtl Number</t>
  </si>
  <si>
    <t>CP</t>
  </si>
  <si>
    <t>Specific heat capacity at constant pressure</t>
  </si>
  <si>
    <t>Heat transfer rate at the stagnation point for a hemispherical nose cone</t>
  </si>
  <si>
    <t>H</t>
  </si>
  <si>
    <t>Enthalpy</t>
  </si>
  <si>
    <t>VISC</t>
  </si>
  <si>
    <t>Viscosity</t>
  </si>
  <si>
    <t>TK</t>
  </si>
  <si>
    <t>Thermal conductivity</t>
  </si>
  <si>
    <t>(dV/dx)(0) as defined in the NASA documents</t>
  </si>
  <si>
    <t>Distance along nose cone surface from the tip (same as boundary layer build up distance I think)</t>
  </si>
  <si>
    <t>Local heat transfer rate with a laminar boundary layer</t>
  </si>
  <si>
    <t>Subcript</t>
  </si>
  <si>
    <t>REF or R</t>
  </si>
  <si>
    <t>At reference enthalpy (usually marked with a star (*) in the NASA documents)</t>
  </si>
  <si>
    <t>At the stagnation point for a hemispherical nose cone</t>
  </si>
  <si>
    <t>Local value (sometimes marked with (e) in the NASA documents)</t>
  </si>
  <si>
    <t>W</t>
  </si>
  <si>
    <t>At wall temperature and local pressure</t>
  </si>
  <si>
    <t>REC</t>
  </si>
  <si>
    <t>At 'recovery enthalpy', which is the same thing as at the 'adiabatic wall temperature' I believe</t>
  </si>
  <si>
    <t>TURB</t>
  </si>
  <si>
    <t>LAM</t>
  </si>
  <si>
    <t>Turbulent boundary layer</t>
  </si>
  <si>
    <t>Laminar boundary layer</t>
  </si>
  <si>
    <t>QLOC</t>
  </si>
  <si>
    <t>QXQ0</t>
  </si>
  <si>
    <t>Local heat transfer rate divided by QSTPT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</si>
</sst>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11" fontId="1" fillId="0" borderId="0" xfId="0" applyNumberFormat="1" applyFont="1"/>
    <xf numFmtId="11" fontId="0" fillId="0" borderId="2" xfId="0" applyNumberFormat="1" applyBorder="1"/>
    <xf numFmtId="11" fontId="0" fillId="0" borderId="3" xfId="0" applyNumberFormat="1" applyBorder="1"/>
    <xf numFmtId="0" fontId="0" fillId="0" borderId="4" xfId="0" applyBorder="1"/>
    <xf numFmtId="11" fontId="0" fillId="0" borderId="0" xfId="0" applyNumberFormat="1" applyBorder="1"/>
    <xf numFmtId="0" fontId="0" fillId="0" borderId="0" xfId="0" applyBorder="1"/>
    <xf numFmtId="11" fontId="0" fillId="0" borderId="5" xfId="0" applyNumberFormat="1" applyBorder="1"/>
    <xf numFmtId="0" fontId="0" fillId="0" borderId="5" xfId="0" applyBorder="1"/>
    <xf numFmtId="11" fontId="0" fillId="0" borderId="7" xfId="0" applyNumberFormat="1" applyBorder="1"/>
    <xf numFmtId="0" fontId="0" fillId="0" borderId="7" xfId="0" applyBorder="1"/>
    <xf numFmtId="11" fontId="0" fillId="0" borderId="0" xfId="0" applyNumberFormat="1"/>
    <xf numFmtId="0" fontId="0" fillId="0" borderId="8" xfId="0" applyBorder="1"/>
    <xf numFmtId="0" fontId="1" fillId="0" borderId="4" xfId="0" applyFont="1" applyBorder="1"/>
    <xf numFmtId="0" fontId="1" fillId="0" borderId="6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Border="1"/>
    <xf numFmtId="0" fontId="1" fillId="0" borderId="7" xfId="0" applyFont="1" applyBorder="1"/>
    <xf numFmtId="11" fontId="0" fillId="0" borderId="0" xfId="0" applyNumberFormat="1" applyFont="1" applyBorder="1"/>
    <xf numFmtId="0" fontId="0" fillId="0" borderId="0" xfId="0" applyFont="1" applyFill="1" applyBorder="1"/>
    <xf numFmtId="10" fontId="0" fillId="0" borderId="0" xfId="0" applyNumberFormat="1" applyBorder="1"/>
    <xf numFmtId="11" fontId="2" fillId="0" borderId="0" xfId="0" applyNumberFormat="1" applyFont="1" applyBorder="1"/>
    <xf numFmtId="11" fontId="2" fillId="0" borderId="0" xfId="0" applyNumberFormat="1" applyFont="1"/>
    <xf numFmtId="0" fontId="2" fillId="0" borderId="0" xfId="0" applyFont="1"/>
    <xf numFmtId="0" fontId="3" fillId="0" borderId="0" xfId="1"/>
    <xf numFmtId="0" fontId="0" fillId="0" borderId="4" xfId="0" applyFont="1" applyBorder="1"/>
    <xf numFmtId="0" fontId="0" fillId="0" borderId="0" xfId="0" applyFont="1" applyBorder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rc.aiaa.org/doi/pdf/10.2514/3.6208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98A18-AFF4-4136-981A-8262FB1B4AD7}">
  <dimension ref="A1:B27"/>
  <sheetViews>
    <sheetView tabSelected="1" workbookViewId="0">
      <selection activeCell="D19" sqref="D19"/>
    </sheetView>
  </sheetViews>
  <sheetFormatPr defaultRowHeight="14.75" x14ac:dyDescent="0.75"/>
  <cols>
    <col min="1" max="1" width="13.86328125" customWidth="1"/>
  </cols>
  <sheetData>
    <row r="1" spans="1:2" x14ac:dyDescent="0.75">
      <c r="A1" t="s">
        <v>88</v>
      </c>
    </row>
    <row r="2" spans="1:2" x14ac:dyDescent="0.75">
      <c r="A2" s="25" t="s">
        <v>89</v>
      </c>
    </row>
    <row r="4" spans="1:2" x14ac:dyDescent="0.75">
      <c r="A4" s="28" t="s">
        <v>95</v>
      </c>
      <c r="B4" s="28" t="s">
        <v>91</v>
      </c>
    </row>
    <row r="5" spans="1:2" x14ac:dyDescent="0.75">
      <c r="A5" s="27" t="s">
        <v>57</v>
      </c>
      <c r="B5" t="s">
        <v>112</v>
      </c>
    </row>
    <row r="6" spans="1:2" x14ac:dyDescent="0.75">
      <c r="A6" t="s">
        <v>90</v>
      </c>
      <c r="B6" t="s">
        <v>92</v>
      </c>
    </row>
    <row r="7" spans="1:2" x14ac:dyDescent="0.75">
      <c r="A7" t="s">
        <v>93</v>
      </c>
      <c r="B7" t="s">
        <v>94</v>
      </c>
    </row>
    <row r="8" spans="1:2" x14ac:dyDescent="0.75">
      <c r="A8" t="s">
        <v>98</v>
      </c>
      <c r="B8" t="s">
        <v>99</v>
      </c>
    </row>
    <row r="9" spans="1:2" x14ac:dyDescent="0.75">
      <c r="A9" t="s">
        <v>100</v>
      </c>
      <c r="B9" t="s">
        <v>101</v>
      </c>
    </row>
    <row r="10" spans="1:2" x14ac:dyDescent="0.75">
      <c r="A10" t="s">
        <v>102</v>
      </c>
      <c r="B10" t="s">
        <v>103</v>
      </c>
    </row>
    <row r="11" spans="1:2" x14ac:dyDescent="0.75">
      <c r="A11" t="s">
        <v>96</v>
      </c>
      <c r="B11" t="s">
        <v>97</v>
      </c>
    </row>
    <row r="12" spans="1:2" x14ac:dyDescent="0.75">
      <c r="A12" t="s">
        <v>105</v>
      </c>
      <c r="B12" t="s">
        <v>106</v>
      </c>
    </row>
    <row r="13" spans="1:2" x14ac:dyDescent="0.75">
      <c r="A13" t="s">
        <v>107</v>
      </c>
      <c r="B13" t="s">
        <v>108</v>
      </c>
    </row>
    <row r="14" spans="1:2" x14ac:dyDescent="0.75">
      <c r="A14" t="s">
        <v>109</v>
      </c>
      <c r="B14" t="s">
        <v>110</v>
      </c>
    </row>
    <row r="15" spans="1:2" x14ac:dyDescent="0.75">
      <c r="A15" t="s">
        <v>10</v>
      </c>
      <c r="B15" t="s">
        <v>111</v>
      </c>
    </row>
    <row r="16" spans="1:2" x14ac:dyDescent="0.75">
      <c r="A16" t="s">
        <v>30</v>
      </c>
      <c r="B16" t="s">
        <v>104</v>
      </c>
    </row>
    <row r="17" spans="1:2" x14ac:dyDescent="0.75">
      <c r="A17" s="26" t="s">
        <v>127</v>
      </c>
      <c r="B17" t="s">
        <v>113</v>
      </c>
    </row>
    <row r="18" spans="1:2" x14ac:dyDescent="0.75">
      <c r="A18" s="26" t="s">
        <v>128</v>
      </c>
      <c r="B18" t="s">
        <v>129</v>
      </c>
    </row>
    <row r="20" spans="1:2" x14ac:dyDescent="0.75">
      <c r="A20" s="28" t="s">
        <v>114</v>
      </c>
      <c r="B20" s="28" t="s">
        <v>91</v>
      </c>
    </row>
    <row r="21" spans="1:2" x14ac:dyDescent="0.75">
      <c r="A21" t="s">
        <v>115</v>
      </c>
      <c r="B21" t="s">
        <v>116</v>
      </c>
    </row>
    <row r="22" spans="1:2" x14ac:dyDescent="0.75">
      <c r="A22">
        <v>0</v>
      </c>
      <c r="B22" t="s">
        <v>117</v>
      </c>
    </row>
    <row r="23" spans="1:2" x14ac:dyDescent="0.75">
      <c r="A23" t="s">
        <v>57</v>
      </c>
      <c r="B23" t="s">
        <v>118</v>
      </c>
    </row>
    <row r="24" spans="1:2" x14ac:dyDescent="0.75">
      <c r="A24" t="s">
        <v>119</v>
      </c>
      <c r="B24" t="s">
        <v>120</v>
      </c>
    </row>
    <row r="25" spans="1:2" x14ac:dyDescent="0.75">
      <c r="A25" t="s">
        <v>121</v>
      </c>
      <c r="B25" t="s">
        <v>122</v>
      </c>
    </row>
    <row r="26" spans="1:2" x14ac:dyDescent="0.75">
      <c r="A26" t="s">
        <v>123</v>
      </c>
      <c r="B26" t="s">
        <v>125</v>
      </c>
    </row>
    <row r="27" spans="1:2" x14ac:dyDescent="0.75">
      <c r="A27" t="s">
        <v>124</v>
      </c>
      <c r="B27" t="s">
        <v>126</v>
      </c>
    </row>
  </sheetData>
  <hyperlinks>
    <hyperlink ref="A2" r:id="rId1" xr:uid="{F6D4F5E3-262B-46FA-A2FE-623335A008A4}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1C5D7-7804-40DA-978B-E9B160E78985}">
  <dimension ref="A1:H29"/>
  <sheetViews>
    <sheetView zoomScale="70" zoomScaleNormal="70" workbookViewId="0">
      <selection activeCell="A10" sqref="A10"/>
    </sheetView>
  </sheetViews>
  <sheetFormatPr defaultRowHeight="14.75" x14ac:dyDescent="0.75"/>
  <cols>
    <col min="1" max="1" width="12.31640625" customWidth="1"/>
    <col min="2" max="2" width="8.7265625" customWidth="1"/>
  </cols>
  <sheetData>
    <row r="1" spans="1:8" x14ac:dyDescent="0.75">
      <c r="A1" t="s">
        <v>31</v>
      </c>
    </row>
    <row r="2" spans="1:8" x14ac:dyDescent="0.75">
      <c r="A2" s="15" t="s">
        <v>0</v>
      </c>
      <c r="B2" s="2">
        <v>270.774</v>
      </c>
      <c r="C2" s="16" t="s">
        <v>6</v>
      </c>
      <c r="D2" s="2">
        <v>622.49749999999995</v>
      </c>
      <c r="E2" s="16" t="s">
        <v>12</v>
      </c>
      <c r="F2" s="2">
        <v>6.2020199999999996E-7</v>
      </c>
      <c r="G2" s="16" t="s">
        <v>18</v>
      </c>
      <c r="H2" s="3">
        <v>1.22102E-5</v>
      </c>
    </row>
    <row r="3" spans="1:8" x14ac:dyDescent="0.75">
      <c r="A3" s="13" t="s">
        <v>1</v>
      </c>
      <c r="B3" s="5">
        <v>1</v>
      </c>
      <c r="C3" s="17" t="s">
        <v>7</v>
      </c>
      <c r="D3" s="5">
        <v>0.74068750000000005</v>
      </c>
      <c r="E3" s="17" t="s">
        <v>13</v>
      </c>
      <c r="F3" s="5">
        <v>0.45368599999999998</v>
      </c>
      <c r="G3" s="17" t="s">
        <v>19</v>
      </c>
      <c r="H3" s="7">
        <v>2.8353200000000001E-3</v>
      </c>
    </row>
    <row r="4" spans="1:8" x14ac:dyDescent="0.75">
      <c r="A4" s="13" t="s">
        <v>2</v>
      </c>
      <c r="B4" s="5">
        <v>1.37364</v>
      </c>
      <c r="C4" s="17" t="s">
        <v>8</v>
      </c>
      <c r="D4" s="5">
        <v>1</v>
      </c>
      <c r="E4" s="17" t="s">
        <v>14</v>
      </c>
      <c r="F4" s="5">
        <v>925.83799999999997</v>
      </c>
      <c r="G4" s="17"/>
      <c r="H4" s="8"/>
    </row>
    <row r="5" spans="1:8" x14ac:dyDescent="0.75">
      <c r="A5" s="13" t="s">
        <v>3</v>
      </c>
      <c r="B5" s="5">
        <v>2.57883</v>
      </c>
      <c r="C5" s="17" t="s">
        <v>9</v>
      </c>
      <c r="D5" s="5">
        <v>1.90636E-3</v>
      </c>
      <c r="E5" s="17" t="s">
        <v>15</v>
      </c>
      <c r="F5" s="5">
        <v>27.028500000000001</v>
      </c>
      <c r="G5" s="17" t="s">
        <v>20</v>
      </c>
      <c r="H5" s="7">
        <v>1.6886499999999998E-5</v>
      </c>
    </row>
    <row r="6" spans="1:8" x14ac:dyDescent="0.75">
      <c r="A6" s="13" t="s">
        <v>4</v>
      </c>
      <c r="B6" s="5">
        <v>8.1600299999999998E-7</v>
      </c>
      <c r="C6" s="17" t="s">
        <v>10</v>
      </c>
      <c r="D6" s="5">
        <v>2339.7649999999999</v>
      </c>
      <c r="E6" s="17" t="s">
        <v>16</v>
      </c>
      <c r="F6" s="5">
        <v>1</v>
      </c>
      <c r="G6" s="17" t="s">
        <v>21</v>
      </c>
      <c r="H6" s="7">
        <v>0.48305900000000002</v>
      </c>
    </row>
    <row r="7" spans="1:8" x14ac:dyDescent="0.75">
      <c r="A7" s="13" t="s">
        <v>5</v>
      </c>
      <c r="B7" s="5">
        <v>1961.78</v>
      </c>
      <c r="C7" s="17" t="s">
        <v>11</v>
      </c>
      <c r="D7" s="5">
        <v>300</v>
      </c>
      <c r="E7" s="17" t="s">
        <v>17</v>
      </c>
      <c r="F7" s="5">
        <v>3.8272999999999999E-7</v>
      </c>
      <c r="G7" s="17" t="s">
        <v>22</v>
      </c>
      <c r="H7" s="7">
        <v>129.114</v>
      </c>
    </row>
    <row r="8" spans="1:8" x14ac:dyDescent="0.75">
      <c r="A8" s="13"/>
      <c r="B8" s="6"/>
      <c r="C8" s="17"/>
      <c r="D8" s="6"/>
      <c r="E8" s="6"/>
      <c r="F8" s="6"/>
      <c r="G8" s="6"/>
      <c r="H8" s="8"/>
    </row>
    <row r="9" spans="1:8" x14ac:dyDescent="0.75">
      <c r="A9" s="13" t="s">
        <v>23</v>
      </c>
      <c r="B9" s="5">
        <v>0.43280950000000001</v>
      </c>
      <c r="C9" s="17" t="s">
        <v>25</v>
      </c>
      <c r="D9" s="5">
        <v>0.75023399999999996</v>
      </c>
      <c r="E9" s="6"/>
      <c r="F9" s="6"/>
      <c r="G9" s="6"/>
      <c r="H9" s="8"/>
    </row>
    <row r="10" spans="1:8" x14ac:dyDescent="0.75">
      <c r="A10" s="13" t="s">
        <v>30</v>
      </c>
      <c r="B10" s="19">
        <v>16.291399999999999</v>
      </c>
      <c r="C10" s="17" t="s">
        <v>26</v>
      </c>
      <c r="D10" s="6"/>
      <c r="E10" s="6"/>
      <c r="F10" s="6"/>
      <c r="G10" s="6"/>
      <c r="H10" s="8"/>
    </row>
    <row r="11" spans="1:8" x14ac:dyDescent="0.75">
      <c r="A11" s="14" t="s">
        <v>24</v>
      </c>
      <c r="B11" s="9">
        <v>412.43400000000003</v>
      </c>
      <c r="C11" s="18" t="s">
        <v>27</v>
      </c>
      <c r="D11" s="9">
        <v>417.4</v>
      </c>
      <c r="E11" s="18" t="s">
        <v>28</v>
      </c>
      <c r="F11" s="9">
        <v>5.8632700000000003E-3</v>
      </c>
      <c r="G11" s="10"/>
      <c r="H11" s="12"/>
    </row>
    <row r="13" spans="1:8" x14ac:dyDescent="0.75">
      <c r="A13" t="s">
        <v>74</v>
      </c>
    </row>
    <row r="14" spans="1:8" x14ac:dyDescent="0.75">
      <c r="A14" t="s">
        <v>29</v>
      </c>
      <c r="B14" s="1">
        <f>0.76*(3.2808*9.81)*(D9^-0.6)*(F11*F7)^0.1*(D5*B6)^0.4*(B11-H7)*(D6^0.5)</f>
        <v>16.295570619981493</v>
      </c>
    </row>
    <row r="16" spans="1:8" x14ac:dyDescent="0.75">
      <c r="A16" t="s">
        <v>87</v>
      </c>
    </row>
    <row r="17" spans="1:8" x14ac:dyDescent="0.75">
      <c r="A17" s="15" t="s">
        <v>0</v>
      </c>
      <c r="B17" s="2"/>
      <c r="C17" s="16" t="s">
        <v>6</v>
      </c>
      <c r="D17" s="2"/>
      <c r="E17" s="16" t="s">
        <v>12</v>
      </c>
      <c r="F17" s="2"/>
      <c r="G17" s="16" t="s">
        <v>18</v>
      </c>
      <c r="H17" s="3"/>
    </row>
    <row r="18" spans="1:8" x14ac:dyDescent="0.75">
      <c r="A18" s="13" t="s">
        <v>1</v>
      </c>
      <c r="B18" s="5"/>
      <c r="C18" s="17" t="s">
        <v>7</v>
      </c>
      <c r="D18" s="5"/>
      <c r="E18" s="17" t="s">
        <v>13</v>
      </c>
      <c r="F18" s="5"/>
      <c r="G18" s="17" t="s">
        <v>19</v>
      </c>
      <c r="H18" s="7"/>
    </row>
    <row r="19" spans="1:8" x14ac:dyDescent="0.75">
      <c r="A19" s="13" t="s">
        <v>2</v>
      </c>
      <c r="B19" s="5"/>
      <c r="C19" s="17" t="s">
        <v>8</v>
      </c>
      <c r="D19" s="5"/>
      <c r="E19" s="17" t="s">
        <v>14</v>
      </c>
      <c r="F19" s="5"/>
      <c r="G19" s="17"/>
      <c r="H19" s="8"/>
    </row>
    <row r="20" spans="1:8" x14ac:dyDescent="0.75">
      <c r="A20" s="13" t="s">
        <v>3</v>
      </c>
      <c r="B20" s="5"/>
      <c r="C20" s="17" t="s">
        <v>9</v>
      </c>
      <c r="D20" s="5">
        <v>1.8506E-3</v>
      </c>
      <c r="E20" s="17" t="s">
        <v>15</v>
      </c>
      <c r="F20" s="5"/>
      <c r="G20" s="17" t="s">
        <v>20</v>
      </c>
      <c r="H20" s="7"/>
    </row>
    <row r="21" spans="1:8" x14ac:dyDescent="0.75">
      <c r="A21" s="13" t="s">
        <v>4</v>
      </c>
      <c r="B21" s="5">
        <v>8.7726999999999997E-7</v>
      </c>
      <c r="C21" s="17" t="s">
        <v>10</v>
      </c>
      <c r="D21" s="5">
        <v>2376.3000000000002</v>
      </c>
      <c r="E21" s="17" t="s">
        <v>16</v>
      </c>
      <c r="F21" s="5"/>
      <c r="G21" s="17" t="s">
        <v>21</v>
      </c>
      <c r="H21" s="7"/>
    </row>
    <row r="22" spans="1:8" x14ac:dyDescent="0.75">
      <c r="A22" s="13" t="s">
        <v>5</v>
      </c>
      <c r="B22" s="5"/>
      <c r="C22" s="17" t="s">
        <v>11</v>
      </c>
      <c r="D22" s="5"/>
      <c r="E22" s="17" t="s">
        <v>17</v>
      </c>
      <c r="F22" s="5">
        <v>3.8720000000000003E-7</v>
      </c>
      <c r="G22" s="17" t="s">
        <v>22</v>
      </c>
      <c r="H22" s="7">
        <v>129.59</v>
      </c>
    </row>
    <row r="23" spans="1:8" x14ac:dyDescent="0.75">
      <c r="A23" s="13"/>
      <c r="B23" s="6"/>
      <c r="C23" s="17"/>
      <c r="D23" s="6"/>
      <c r="E23" s="17"/>
      <c r="F23" s="6"/>
      <c r="G23" s="6"/>
      <c r="H23" s="8"/>
    </row>
    <row r="24" spans="1:8" x14ac:dyDescent="0.75">
      <c r="A24" s="13" t="s">
        <v>23</v>
      </c>
      <c r="B24" s="5"/>
      <c r="C24" s="17" t="s">
        <v>25</v>
      </c>
      <c r="D24" s="5">
        <v>0.74009999999999998</v>
      </c>
      <c r="E24" s="17"/>
      <c r="F24" s="6"/>
      <c r="G24" s="6"/>
      <c r="H24" s="8"/>
    </row>
    <row r="25" spans="1:8" x14ac:dyDescent="0.75">
      <c r="A25" s="13" t="s">
        <v>30</v>
      </c>
      <c r="B25" s="5">
        <f>B29</f>
        <v>16.885582271556974</v>
      </c>
      <c r="C25" s="17" t="s">
        <v>26</v>
      </c>
      <c r="D25" s="6"/>
      <c r="E25" s="17"/>
      <c r="F25" s="6"/>
      <c r="G25" s="6"/>
      <c r="H25" s="8"/>
    </row>
    <row r="26" spans="1:8" x14ac:dyDescent="0.75">
      <c r="A26" s="14" t="s">
        <v>24</v>
      </c>
      <c r="B26" s="9">
        <v>413.13</v>
      </c>
      <c r="C26" s="18" t="s">
        <v>27</v>
      </c>
      <c r="D26" s="9"/>
      <c r="E26" s="18" t="s">
        <v>28</v>
      </c>
      <c r="F26" s="9">
        <v>5.9008000000000003E-3</v>
      </c>
      <c r="G26" s="10"/>
      <c r="H26" s="12"/>
    </row>
    <row r="28" spans="1:8" x14ac:dyDescent="0.75">
      <c r="A28" t="s">
        <v>73</v>
      </c>
    </row>
    <row r="29" spans="1:8" x14ac:dyDescent="0.75">
      <c r="A29" t="s">
        <v>29</v>
      </c>
      <c r="B29" s="1">
        <f>0.76*(3.2808*9.81)*(D24^-0.6)*(F26*F22)^0.1*(D20*B21)^0.4*(B26-H22)*(D21^0.5)</f>
        <v>16.885582271556974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20A9-C40E-439F-9426-576600873B26}">
  <dimension ref="A1:L41"/>
  <sheetViews>
    <sheetView zoomScale="85" zoomScaleNormal="85" workbookViewId="0">
      <selection activeCell="A10" sqref="A10"/>
    </sheetView>
  </sheetViews>
  <sheetFormatPr defaultRowHeight="14.75" x14ac:dyDescent="0.75"/>
  <cols>
    <col min="1" max="1" width="9.2265625" bestFit="1" customWidth="1"/>
    <col min="3" max="3" width="9.6796875" bestFit="1" customWidth="1"/>
    <col min="10" max="10" width="9.953125" customWidth="1"/>
    <col min="12" max="12" width="11.76953125" bestFit="1" customWidth="1"/>
  </cols>
  <sheetData>
    <row r="1" spans="1:12" x14ac:dyDescent="0.75">
      <c r="A1" t="s">
        <v>72</v>
      </c>
      <c r="C1" s="14" t="s">
        <v>24</v>
      </c>
      <c r="D1" s="9">
        <v>412.43400000000003</v>
      </c>
      <c r="E1" s="13" t="s">
        <v>23</v>
      </c>
      <c r="F1" s="5">
        <v>0.43280950000000001</v>
      </c>
      <c r="G1" s="17" t="s">
        <v>13</v>
      </c>
      <c r="H1" s="5">
        <v>0.45368599999999998</v>
      </c>
      <c r="J1" t="s">
        <v>76</v>
      </c>
    </row>
    <row r="2" spans="1:12" x14ac:dyDescent="0.75">
      <c r="A2" s="15" t="s">
        <v>32</v>
      </c>
      <c r="B2" s="2">
        <v>129.114</v>
      </c>
      <c r="C2" s="16" t="s">
        <v>38</v>
      </c>
      <c r="D2" s="2">
        <v>0.432809</v>
      </c>
      <c r="E2" s="16" t="s">
        <v>44</v>
      </c>
      <c r="F2" s="2">
        <v>203.089</v>
      </c>
      <c r="G2" s="16" t="s">
        <v>81</v>
      </c>
      <c r="H2" s="3">
        <v>0.73508300000000004</v>
      </c>
      <c r="J2" t="s">
        <v>80</v>
      </c>
    </row>
    <row r="3" spans="1:12" x14ac:dyDescent="0.75">
      <c r="A3" s="13" t="s">
        <v>33</v>
      </c>
      <c r="B3" s="5">
        <v>9.8547400000000001E-6</v>
      </c>
      <c r="C3" s="17" t="s">
        <v>39</v>
      </c>
      <c r="D3" s="5">
        <v>5.1174499999999998E-7</v>
      </c>
      <c r="E3" s="17" t="s">
        <v>45</v>
      </c>
      <c r="F3" s="5">
        <v>1.17102E-3</v>
      </c>
      <c r="G3" s="17" t="s">
        <v>50</v>
      </c>
      <c r="H3" s="7">
        <v>470.37700000000001</v>
      </c>
      <c r="K3" t="s">
        <v>82</v>
      </c>
      <c r="L3" t="s">
        <v>83</v>
      </c>
    </row>
    <row r="4" spans="1:12" x14ac:dyDescent="0.75">
      <c r="A4" s="13" t="s">
        <v>34</v>
      </c>
      <c r="B4" s="5">
        <v>1</v>
      </c>
      <c r="C4" s="17" t="s">
        <v>40</v>
      </c>
      <c r="D4" s="5">
        <v>1.3892899999999999</v>
      </c>
      <c r="E4" s="17" t="s">
        <v>46</v>
      </c>
      <c r="F4" s="5">
        <v>0.80481000000000003</v>
      </c>
      <c r="G4" s="17" t="s">
        <v>51</v>
      </c>
      <c r="H4" s="7">
        <v>452.16500000000002</v>
      </c>
      <c r="J4" t="s">
        <v>78</v>
      </c>
      <c r="K4" s="11">
        <f>0.03*32.174^(1/3)*2^0.2*B3^(2/3)*(F3*F6)^0.8*((1-H2^(1/3))*D6+H2^(1/3)*D1-B2)</f>
        <v>3.8964874647127029E-2</v>
      </c>
      <c r="L4">
        <v>3.8860304950000001E-2</v>
      </c>
    </row>
    <row r="5" spans="1:12" x14ac:dyDescent="0.75">
      <c r="A5" s="13" t="s">
        <v>35</v>
      </c>
      <c r="B5" s="5">
        <v>9.5721150000000004E-6</v>
      </c>
      <c r="C5" s="17" t="s">
        <v>41</v>
      </c>
      <c r="D5" s="5">
        <v>4.9811500000000004E-7</v>
      </c>
      <c r="E5" s="17" t="s">
        <v>47</v>
      </c>
      <c r="F5" s="5">
        <v>0.73454200000000003</v>
      </c>
      <c r="G5" s="17" t="s">
        <v>52</v>
      </c>
      <c r="H5" s="7">
        <v>1</v>
      </c>
      <c r="J5" t="s">
        <v>79</v>
      </c>
      <c r="K5" s="11">
        <f>D3^(7/15)*H1^(2/3)*F9^0.2</f>
        <v>5.3072591428462231E-4</v>
      </c>
      <c r="L5">
        <v>5.3104112689999995E-4</v>
      </c>
    </row>
    <row r="6" spans="1:12" x14ac:dyDescent="0.75">
      <c r="A6" s="13" t="s">
        <v>36</v>
      </c>
      <c r="B6" s="5">
        <v>25.463699999999999</v>
      </c>
      <c r="C6" s="17" t="s">
        <v>42</v>
      </c>
      <c r="D6" s="5">
        <v>195.11</v>
      </c>
      <c r="E6" s="17" t="s">
        <v>48</v>
      </c>
      <c r="F6" s="5">
        <v>3302.23</v>
      </c>
      <c r="G6" s="17" t="s">
        <v>53</v>
      </c>
      <c r="H6" s="7">
        <v>1.3908199999999999</v>
      </c>
      <c r="J6" t="s">
        <v>77</v>
      </c>
      <c r="K6" s="23">
        <f>K4/K5</f>
        <v>73.418074373942488</v>
      </c>
      <c r="L6" s="23">
        <f>L4/L5</f>
        <v>73.177580758858554</v>
      </c>
    </row>
    <row r="7" spans="1:12" x14ac:dyDescent="0.75">
      <c r="A7" s="13" t="s">
        <v>37</v>
      </c>
      <c r="B7" s="5">
        <v>1395.11</v>
      </c>
      <c r="C7" s="17" t="s">
        <v>43</v>
      </c>
      <c r="D7" s="5">
        <v>1.2181900000000001E-3</v>
      </c>
      <c r="E7" s="17" t="s">
        <v>49</v>
      </c>
      <c r="F7" s="5">
        <v>2.367</v>
      </c>
      <c r="G7" s="17" t="s">
        <v>54</v>
      </c>
      <c r="H7" s="7">
        <v>0.439164</v>
      </c>
      <c r="J7" t="s">
        <v>58</v>
      </c>
      <c r="K7" s="11">
        <f>K6/'Stagnation Point'!$B$10</f>
        <v>4.5065540330445817</v>
      </c>
      <c r="L7" s="11">
        <f>L6/'Stagnation Point'!$B$10</f>
        <v>4.4917920349913789</v>
      </c>
    </row>
    <row r="8" spans="1:12" x14ac:dyDescent="0.75">
      <c r="A8" s="4"/>
      <c r="B8" s="6"/>
      <c r="C8" s="6"/>
      <c r="D8" s="6"/>
      <c r="E8" s="17"/>
      <c r="F8" s="6"/>
      <c r="G8" s="17"/>
      <c r="H8" s="8"/>
    </row>
    <row r="9" spans="1:12" x14ac:dyDescent="0.75">
      <c r="A9" s="13" t="s">
        <v>55</v>
      </c>
      <c r="B9" s="5">
        <v>15.8888</v>
      </c>
      <c r="C9" s="17" t="s">
        <v>56</v>
      </c>
      <c r="D9" s="22">
        <v>77.835499999999996</v>
      </c>
      <c r="E9" s="17" t="s">
        <v>57</v>
      </c>
      <c r="F9" s="5">
        <v>0.28014</v>
      </c>
      <c r="G9" s="17"/>
      <c r="H9" s="8"/>
      <c r="J9" s="24" t="s">
        <v>84</v>
      </c>
      <c r="K9" s="11"/>
    </row>
    <row r="10" spans="1:12" x14ac:dyDescent="0.75">
      <c r="A10" s="13" t="s">
        <v>60</v>
      </c>
      <c r="B10" s="5">
        <v>0.97528300000000001</v>
      </c>
      <c r="C10" s="17" t="s">
        <v>58</v>
      </c>
      <c r="D10" s="22">
        <v>4.7776899999999998</v>
      </c>
      <c r="E10" s="17" t="s">
        <v>62</v>
      </c>
      <c r="F10" s="5">
        <v>7.9254800000000002E-4</v>
      </c>
      <c r="G10" s="17" t="s">
        <v>67</v>
      </c>
      <c r="H10" s="7">
        <v>3.73697E-3</v>
      </c>
      <c r="J10" s="24" t="s">
        <v>85</v>
      </c>
    </row>
    <row r="11" spans="1:12" x14ac:dyDescent="0.75">
      <c r="A11" s="13" t="s">
        <v>63</v>
      </c>
      <c r="B11" s="5">
        <v>5.2640900000000004</v>
      </c>
      <c r="C11" s="17" t="s">
        <v>64</v>
      </c>
      <c r="D11" s="5">
        <v>24.820900000000002</v>
      </c>
      <c r="E11" s="17" t="s">
        <v>65</v>
      </c>
      <c r="F11" s="5">
        <v>2.2154500000000001</v>
      </c>
      <c r="G11" s="17" t="s">
        <v>66</v>
      </c>
      <c r="H11" s="7">
        <v>1.15808</v>
      </c>
    </row>
    <row r="12" spans="1:12" x14ac:dyDescent="0.75">
      <c r="A12" s="13" t="s">
        <v>68</v>
      </c>
      <c r="B12" s="5">
        <v>2262380</v>
      </c>
      <c r="C12" s="17" t="s">
        <v>71</v>
      </c>
      <c r="D12" s="5">
        <v>680.64099999999996</v>
      </c>
      <c r="E12" s="17"/>
      <c r="F12" s="6"/>
      <c r="G12" s="17"/>
      <c r="H12" s="8"/>
    </row>
    <row r="13" spans="1:12" x14ac:dyDescent="0.75">
      <c r="A13" s="14" t="s">
        <v>69</v>
      </c>
      <c r="B13" s="9">
        <v>381.43599999999998</v>
      </c>
      <c r="C13" s="18" t="s">
        <v>70</v>
      </c>
      <c r="D13" s="9">
        <v>391.24599999999998</v>
      </c>
      <c r="E13" s="18"/>
      <c r="F13" s="10"/>
      <c r="G13" s="18"/>
      <c r="H13" s="12"/>
    </row>
    <row r="15" spans="1:12" x14ac:dyDescent="0.75">
      <c r="A15" t="s">
        <v>86</v>
      </c>
    </row>
    <row r="16" spans="1:12" x14ac:dyDescent="0.75">
      <c r="A16" s="15" t="s">
        <v>32</v>
      </c>
      <c r="B16" s="2">
        <v>129.62</v>
      </c>
      <c r="C16" s="16" t="s">
        <v>38</v>
      </c>
      <c r="D16" s="2">
        <v>0.43207000000000001</v>
      </c>
      <c r="E16" s="16" t="s">
        <v>44</v>
      </c>
      <c r="F16" s="2"/>
      <c r="G16" s="16" t="s">
        <v>81</v>
      </c>
      <c r="H16" s="3"/>
    </row>
    <row r="17" spans="1:8" x14ac:dyDescent="0.75">
      <c r="A17" s="13" t="s">
        <v>33</v>
      </c>
      <c r="B17" s="5"/>
      <c r="C17" s="17" t="s">
        <v>39</v>
      </c>
      <c r="D17" s="5"/>
      <c r="E17" s="17" t="s">
        <v>45</v>
      </c>
      <c r="F17" s="5"/>
      <c r="G17" s="17" t="s">
        <v>50</v>
      </c>
      <c r="H17" s="7"/>
    </row>
    <row r="18" spans="1:8" x14ac:dyDescent="0.75">
      <c r="A18" s="13" t="s">
        <v>34</v>
      </c>
      <c r="B18" s="5"/>
      <c r="C18" s="17" t="s">
        <v>40</v>
      </c>
      <c r="D18" s="5"/>
      <c r="E18" s="17" t="s">
        <v>46</v>
      </c>
      <c r="F18" s="5">
        <v>0.39589999999999997</v>
      </c>
      <c r="G18" s="17" t="s">
        <v>51</v>
      </c>
      <c r="H18" s="7">
        <v>332.51</v>
      </c>
    </row>
    <row r="19" spans="1:8" x14ac:dyDescent="0.75">
      <c r="A19" s="13" t="s">
        <v>35</v>
      </c>
      <c r="B19" s="5"/>
      <c r="C19" s="17" t="s">
        <v>41</v>
      </c>
      <c r="D19" s="5">
        <v>3.7803E-7</v>
      </c>
      <c r="E19" s="17" t="s">
        <v>47</v>
      </c>
      <c r="F19" s="5">
        <v>0.71</v>
      </c>
      <c r="G19" s="17" t="s">
        <v>52</v>
      </c>
      <c r="H19" s="7"/>
    </row>
    <row r="20" spans="1:8" x14ac:dyDescent="0.75">
      <c r="A20" s="13" t="s">
        <v>36</v>
      </c>
      <c r="B20" s="5"/>
      <c r="C20" s="17" t="s">
        <v>42</v>
      </c>
      <c r="D20" s="5">
        <v>143.66999999999999</v>
      </c>
      <c r="E20" s="17" t="s">
        <v>48</v>
      </c>
      <c r="F20" s="5">
        <v>3663.3</v>
      </c>
      <c r="G20" s="17" t="s">
        <v>53</v>
      </c>
      <c r="H20" s="7">
        <v>1.4</v>
      </c>
    </row>
    <row r="21" spans="1:8" x14ac:dyDescent="0.75">
      <c r="A21" s="13" t="s">
        <v>37</v>
      </c>
      <c r="B21" s="5"/>
      <c r="C21" s="17" t="s">
        <v>43</v>
      </c>
      <c r="D21" s="5">
        <v>8.1545999999999995E-4</v>
      </c>
      <c r="E21" s="17" t="s">
        <v>49</v>
      </c>
      <c r="F21" s="5"/>
      <c r="G21" s="17" t="s">
        <v>54</v>
      </c>
      <c r="H21" s="7">
        <v>0.43207000000000001</v>
      </c>
    </row>
    <row r="22" spans="1:8" x14ac:dyDescent="0.75">
      <c r="A22" s="4"/>
      <c r="B22" s="6"/>
      <c r="C22" s="6"/>
      <c r="D22" s="6"/>
      <c r="E22" s="17"/>
      <c r="F22" s="6"/>
      <c r="G22" s="17"/>
      <c r="H22" s="8"/>
    </row>
    <row r="23" spans="1:8" x14ac:dyDescent="0.75">
      <c r="A23" s="13" t="s">
        <v>55</v>
      </c>
      <c r="B23" s="5">
        <v>6.8090000000000002</v>
      </c>
      <c r="C23" s="17" t="s">
        <v>56</v>
      </c>
      <c r="D23" s="22">
        <v>46.481999999999999</v>
      </c>
      <c r="E23" s="17" t="s">
        <v>57</v>
      </c>
      <c r="F23" s="5">
        <v>0.28000000000000003</v>
      </c>
      <c r="G23" s="17"/>
      <c r="H23" s="8"/>
    </row>
    <row r="24" spans="1:8" x14ac:dyDescent="0.75">
      <c r="A24" s="13" t="s">
        <v>60</v>
      </c>
      <c r="B24" s="5">
        <v>0.55200000000000005</v>
      </c>
      <c r="C24" s="17" t="s">
        <v>58</v>
      </c>
      <c r="D24" s="22">
        <v>3.7690000000000001</v>
      </c>
      <c r="E24" s="17" t="s">
        <v>62</v>
      </c>
      <c r="F24" s="5"/>
      <c r="G24" s="17" t="s">
        <v>67</v>
      </c>
      <c r="H24" s="7"/>
    </row>
    <row r="25" spans="1:8" x14ac:dyDescent="0.75">
      <c r="A25" s="13" t="s">
        <v>63</v>
      </c>
      <c r="B25" s="5"/>
      <c r="C25" s="17" t="s">
        <v>64</v>
      </c>
      <c r="D25" s="5"/>
      <c r="E25" s="17" t="s">
        <v>65</v>
      </c>
      <c r="F25" s="5"/>
      <c r="G25" s="17" t="s">
        <v>66</v>
      </c>
      <c r="H25" s="7"/>
    </row>
    <row r="26" spans="1:8" x14ac:dyDescent="0.75">
      <c r="A26" s="13" t="s">
        <v>68</v>
      </c>
      <c r="B26" s="5"/>
      <c r="C26" s="17" t="s">
        <v>71</v>
      </c>
      <c r="D26" s="5"/>
      <c r="E26" s="17"/>
      <c r="F26" s="6"/>
      <c r="G26" s="17"/>
      <c r="H26" s="8"/>
    </row>
    <row r="27" spans="1:8" x14ac:dyDescent="0.75">
      <c r="A27" s="14" t="s">
        <v>69</v>
      </c>
      <c r="B27" s="9"/>
      <c r="C27" s="18" t="s">
        <v>70</v>
      </c>
      <c r="D27" s="9"/>
      <c r="E27" s="18"/>
      <c r="F27" s="10"/>
      <c r="G27" s="18"/>
      <c r="H27" s="12"/>
    </row>
    <row r="29" spans="1:8" x14ac:dyDescent="0.75">
      <c r="A29" s="20" t="s">
        <v>75</v>
      </c>
    </row>
    <row r="30" spans="1:8" x14ac:dyDescent="0.75">
      <c r="A30" s="17" t="s">
        <v>32</v>
      </c>
      <c r="B30" s="21">
        <f>ABS(B2-B16)/B2</f>
        <v>3.9190173025388433E-3</v>
      </c>
      <c r="C30" s="17" t="s">
        <v>38</v>
      </c>
      <c r="D30" s="21">
        <f>ABS(D2-D16)/D2</f>
        <v>1.7074506306476753E-3</v>
      </c>
      <c r="E30" s="17" t="s">
        <v>44</v>
      </c>
      <c r="F30" s="21"/>
      <c r="G30" s="17" t="s">
        <v>81</v>
      </c>
      <c r="H30" s="21"/>
    </row>
    <row r="31" spans="1:8" x14ac:dyDescent="0.75">
      <c r="A31" s="17" t="s">
        <v>33</v>
      </c>
      <c r="B31" s="21"/>
      <c r="C31" s="17" t="s">
        <v>39</v>
      </c>
      <c r="D31" s="21"/>
      <c r="E31" s="17" t="s">
        <v>45</v>
      </c>
      <c r="F31" s="21"/>
      <c r="G31" s="17" t="s">
        <v>50</v>
      </c>
      <c r="H31" s="21"/>
    </row>
    <row r="32" spans="1:8" x14ac:dyDescent="0.75">
      <c r="A32" s="17" t="s">
        <v>34</v>
      </c>
      <c r="B32" s="21"/>
      <c r="C32" s="17" t="s">
        <v>40</v>
      </c>
      <c r="D32" s="21"/>
      <c r="E32" s="17" t="s">
        <v>46</v>
      </c>
      <c r="F32" s="21">
        <f t="shared" ref="F32:F37" si="0">ABS(F4-F18)/F4</f>
        <v>0.50808265304854572</v>
      </c>
      <c r="G32" s="17" t="s">
        <v>51</v>
      </c>
      <c r="H32" s="21">
        <f t="shared" ref="H32:H35" si="1">ABS(H4-H18)/H4</f>
        <v>0.26462685081773252</v>
      </c>
    </row>
    <row r="33" spans="1:8" x14ac:dyDescent="0.75">
      <c r="A33" s="17" t="s">
        <v>35</v>
      </c>
      <c r="B33" s="21"/>
      <c r="C33" s="17" t="s">
        <v>41</v>
      </c>
      <c r="D33" s="21">
        <f t="shared" ref="D33:D38" si="2">ABS(D5-D19)/D5</f>
        <v>0.24107886732983352</v>
      </c>
      <c r="E33" s="17" t="s">
        <v>47</v>
      </c>
      <c r="F33" s="21">
        <f t="shared" si="0"/>
        <v>3.3411295746192948E-2</v>
      </c>
      <c r="G33" s="17" t="s">
        <v>52</v>
      </c>
      <c r="H33" s="21"/>
    </row>
    <row r="34" spans="1:8" x14ac:dyDescent="0.75">
      <c r="A34" s="17" t="s">
        <v>36</v>
      </c>
      <c r="B34" s="21"/>
      <c r="C34" s="17" t="s">
        <v>42</v>
      </c>
      <c r="D34" s="21">
        <f t="shared" si="2"/>
        <v>0.26364614832658512</v>
      </c>
      <c r="E34" s="17" t="s">
        <v>48</v>
      </c>
      <c r="F34" s="21">
        <f t="shared" si="0"/>
        <v>0.10934126332811468</v>
      </c>
      <c r="G34" s="17" t="s">
        <v>53</v>
      </c>
      <c r="H34" s="21">
        <f t="shared" si="1"/>
        <v>6.6004227721775397E-3</v>
      </c>
    </row>
    <row r="35" spans="1:8" x14ac:dyDescent="0.75">
      <c r="A35" s="17" t="s">
        <v>37</v>
      </c>
      <c r="B35" s="21"/>
      <c r="C35" s="17" t="s">
        <v>43</v>
      </c>
      <c r="D35" s="21">
        <f t="shared" si="2"/>
        <v>0.33059703330350776</v>
      </c>
      <c r="E35" s="17" t="s">
        <v>49</v>
      </c>
      <c r="F35" s="21"/>
      <c r="G35" s="17" t="s">
        <v>54</v>
      </c>
      <c r="H35" s="21">
        <f t="shared" si="1"/>
        <v>1.6153418768387183E-2</v>
      </c>
    </row>
    <row r="36" spans="1:8" x14ac:dyDescent="0.75">
      <c r="A36" s="6"/>
      <c r="B36" s="21"/>
      <c r="C36" s="6"/>
      <c r="D36" s="21"/>
      <c r="E36" s="17"/>
      <c r="F36" s="21"/>
      <c r="G36" s="17"/>
      <c r="H36" s="21"/>
    </row>
    <row r="37" spans="1:8" x14ac:dyDescent="0.75">
      <c r="A37" s="17" t="s">
        <v>59</v>
      </c>
      <c r="B37" s="21">
        <f t="shared" ref="B37:B38" si="3">ABS(B9-B23)/B9</f>
        <v>0.57145914103015949</v>
      </c>
      <c r="C37" s="17" t="s">
        <v>61</v>
      </c>
      <c r="D37" s="21">
        <f t="shared" si="2"/>
        <v>0.40281748045557614</v>
      </c>
      <c r="E37" s="17" t="s">
        <v>57</v>
      </c>
      <c r="F37" s="21">
        <f t="shared" si="0"/>
        <v>4.9975012493743657E-4</v>
      </c>
      <c r="G37" s="17"/>
      <c r="H37" s="21"/>
    </row>
    <row r="38" spans="1:8" x14ac:dyDescent="0.75">
      <c r="A38" s="17" t="s">
        <v>60</v>
      </c>
      <c r="B38" s="21">
        <f t="shared" si="3"/>
        <v>0.4340104359452589</v>
      </c>
      <c r="C38" s="17" t="s">
        <v>58</v>
      </c>
      <c r="D38" s="21">
        <f t="shared" si="2"/>
        <v>0.21112504159960141</v>
      </c>
      <c r="E38" s="17" t="s">
        <v>62</v>
      </c>
      <c r="F38" s="21"/>
      <c r="G38" s="17" t="s">
        <v>67</v>
      </c>
      <c r="H38" s="21"/>
    </row>
    <row r="39" spans="1:8" x14ac:dyDescent="0.75">
      <c r="A39" s="17" t="s">
        <v>63</v>
      </c>
      <c r="B39" s="21"/>
      <c r="C39" s="17" t="s">
        <v>64</v>
      </c>
      <c r="D39" s="21"/>
      <c r="E39" s="17" t="s">
        <v>65</v>
      </c>
      <c r="F39" s="21"/>
      <c r="G39" s="17" t="s">
        <v>66</v>
      </c>
      <c r="H39" s="21"/>
    </row>
    <row r="40" spans="1:8" x14ac:dyDescent="0.75">
      <c r="A40" s="17" t="s">
        <v>68</v>
      </c>
      <c r="B40" s="21"/>
      <c r="C40" s="17" t="s">
        <v>71</v>
      </c>
      <c r="D40" s="21"/>
      <c r="E40" s="17"/>
      <c r="F40" s="21"/>
      <c r="G40" s="17"/>
      <c r="H40" s="21"/>
    </row>
    <row r="41" spans="1:8" x14ac:dyDescent="0.75">
      <c r="A41" s="17" t="s">
        <v>69</v>
      </c>
      <c r="B41" s="21"/>
      <c r="C41" s="17" t="s">
        <v>70</v>
      </c>
      <c r="D41" s="21"/>
      <c r="E41" s="17"/>
      <c r="F41" s="21"/>
      <c r="G41" s="17"/>
      <c r="H41" s="21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Stagnation Point</vt:lpstr>
      <vt:lpstr>Station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 Gibbons</cp:lastModifiedBy>
  <dcterms:created xsi:type="dcterms:W3CDTF">2020-12-21T14:36:29Z</dcterms:created>
  <dcterms:modified xsi:type="dcterms:W3CDTF">2020-12-23T13:09:45Z</dcterms:modified>
</cp:coreProperties>
</file>