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Copy of BONUS Custom RP" sheetId="1" r:id="rId5"/>
  </sheets>
  <definedNames/>
  <calcPr/>
</workbook>
</file>

<file path=xl/sharedStrings.xml><?xml version="1.0" encoding="utf-8"?>
<sst xmlns="http://schemas.openxmlformats.org/spreadsheetml/2006/main" count="53" uniqueCount="31">
  <si>
    <t>Powerlifting OS: The RPE Engine</t>
  </si>
  <si>
    <t>Step 1</t>
  </si>
  <si>
    <t>Copy the sheet by going into File &gt; Make a copy</t>
  </si>
  <si>
    <t>Looking for powerlifting sheets like this, with your branding?</t>
  </si>
  <si>
    <t>Step 2</t>
  </si>
  <si>
    <t>Fill in 10 best working sets for all movements</t>
  </si>
  <si>
    <t>The 24-Hour Powerlifting OS</t>
  </si>
  <si>
    <t>Step 3</t>
  </si>
  <si>
    <t>Calculate target loads using the RPE Calculator</t>
  </si>
  <si>
    <t>RPE Calculator</t>
  </si>
  <si>
    <t>Movement</t>
  </si>
  <si>
    <t>Deadlift</t>
  </si>
  <si>
    <t>Target load</t>
  </si>
  <si>
    <t>Target Reps</t>
  </si>
  <si>
    <t>Target RPE</t>
  </si>
  <si>
    <t>Rounding</t>
  </si>
  <si>
    <t>Any questions? Feel free to send me a dm</t>
  </si>
  <si>
    <t>instagram.com/powerliftingsheets</t>
  </si>
  <si>
    <t>Squat - 10 Best Sets</t>
  </si>
  <si>
    <t>Squat RPE Table</t>
  </si>
  <si>
    <t>Weight</t>
  </si>
  <si>
    <t>Reps</t>
  </si>
  <si>
    <t>RPE</t>
  </si>
  <si>
    <t>ln(reps)</t>
  </si>
  <si>
    <t>Regression Coefficients</t>
  </si>
  <si>
    <t>Y-intercept</t>
  </si>
  <si>
    <t>Bench - 10 Best Sets</t>
  </si>
  <si>
    <t>Bench RPE Table</t>
  </si>
  <si>
    <t>Deadlift - 10 Best Sets</t>
  </si>
  <si>
    <t>Deadlift RPE Table</t>
  </si>
  <si>
    <t>Built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</si>
</sst>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General&quot;kg&quot;"/>
    <numFmt numFmtId="166" formatCode="0.0"/>
    <numFmt numFmtId="167" formatCode="0.0&quot;kg&quot;"/>
  </numFmts>
  <fonts count="14">
    <font>
      <sz val="10.0"/>
      <color rgb="FF000000"/>
      <name val="Arial"/>
      <scheme val="minor"/>
    </font>
    <font>
      <color theme="1"/>
      <name val="Plus Jakarta Sans"/>
    </font>
    <font>
      <b/>
      <sz val="22.0"/>
      <color rgb="FFFFFFFF"/>
      <name val="Plus Jakarta Sans"/>
    </font>
    <font>
      <b/>
      <color rgb="FFFFFFFF"/>
      <name val="Plus Jakarta Sans"/>
    </font>
    <font/>
    <font>
      <b/>
      <sz val="14.0"/>
      <color rgb="FFFFFFFF"/>
      <name val="Plus Jakarta Sans"/>
    </font>
    <font>
      <b/>
      <u/>
      <sz val="15.0"/>
      <color rgb="FFFFFFFF"/>
      <name val="Plus Jakarta Sans"/>
    </font>
    <font>
      <color rgb="FFFFFFFF"/>
      <name val="Arial"/>
      <scheme val="minor"/>
    </font>
    <font>
      <b/>
      <sz val="15.0"/>
      <color rgb="FFFFFFFF"/>
      <name val="Plus Jakarta Sans"/>
    </font>
    <font>
      <b/>
      <color theme="1"/>
      <name val="Plus Jakarta Sans"/>
    </font>
    <font>
      <b/>
      <sz val="15.0"/>
      <color theme="1"/>
      <name val="Plus Jakarta Sans"/>
    </font>
    <font>
      <b/>
      <u/>
      <color rgb="FFFFFFFF"/>
      <name val="Plus Jakarta Sans"/>
    </font>
    <font>
      <color theme="1"/>
      <name val="Roboto"/>
    </font>
    <font>
      <b/>
      <sz val="8.0"/>
      <color theme="1"/>
      <name val="Plus Jakarta Sans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91F27"/>
        <bgColor rgb="FFB91F27"/>
      </patternFill>
    </fill>
    <fill>
      <patternFill patternType="solid">
        <fgColor theme="1"/>
        <bgColor theme="1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3F3F3"/>
        <bgColor rgb="FFF3F3F3"/>
      </patternFill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164" xfId="0" applyAlignment="1" applyFont="1" applyNumberFormat="1">
      <alignment horizontal="center" vertical="center"/>
    </xf>
    <xf borderId="0" fillId="2" fontId="1" numFmtId="0" xfId="0" applyFont="1"/>
    <xf borderId="0" fillId="2" fontId="1" numFmtId="0" xfId="0" applyAlignment="1" applyFont="1">
      <alignment vertical="bottom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0" fillId="3" fontId="5" numFmtId="0" xfId="0" applyAlignment="1" applyFill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4" fontId="6" numFmtId="0" xfId="0" applyAlignment="1" applyFill="1" applyFont="1">
      <alignment horizontal="center" readingOrder="0" vertical="top"/>
    </xf>
    <xf borderId="0" fillId="2" fontId="7" numFmtId="0" xfId="0" applyAlignment="1" applyFont="1">
      <alignment horizontal="left"/>
    </xf>
    <xf borderId="0" fillId="2" fontId="7" numFmtId="0" xfId="0" applyAlignment="1" applyFont="1">
      <alignment horizontal="right"/>
    </xf>
    <xf borderId="0" fillId="2" fontId="8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7" fillId="2" fontId="3" numFmtId="0" xfId="0" applyAlignment="1" applyBorder="1" applyFont="1">
      <alignment horizontal="center" readingOrder="0"/>
    </xf>
    <xf borderId="8" fillId="2" fontId="3" numFmtId="0" xfId="0" applyAlignment="1" applyBorder="1" applyFont="1">
      <alignment horizontal="center" readingOrder="0"/>
    </xf>
    <xf borderId="9" fillId="0" fontId="9" numFmtId="0" xfId="0" applyAlignment="1" applyBorder="1" applyFont="1">
      <alignment horizontal="center" readingOrder="0"/>
    </xf>
    <xf borderId="10" fillId="0" fontId="10" numFmtId="165" xfId="0" applyAlignment="1" applyBorder="1" applyFont="1" applyNumberFormat="1">
      <alignment horizontal="center" vertical="center"/>
    </xf>
    <xf borderId="10" fillId="0" fontId="4" numFmtId="0" xfId="0" applyBorder="1" applyFont="1"/>
    <xf borderId="4" fillId="2" fontId="3" numFmtId="0" xfId="0" applyAlignment="1" applyBorder="1" applyFont="1">
      <alignment horizontal="center" readingOrder="0"/>
    </xf>
    <xf borderId="6" fillId="0" fontId="9" numFmtId="165" xfId="0" applyAlignment="1" applyBorder="1" applyFont="1" applyNumberFormat="1">
      <alignment horizontal="center" readingOrder="0"/>
    </xf>
    <xf borderId="11" fillId="0" fontId="4" numFmtId="0" xfId="0" applyBorder="1" applyFont="1"/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horizontal="left"/>
    </xf>
    <xf borderId="0" fillId="2" fontId="11" numFmtId="0" xfId="0" applyAlignment="1" applyFont="1">
      <alignment horizontal="left" readingOrder="0"/>
    </xf>
    <xf borderId="0" fillId="0" fontId="12" numFmtId="0" xfId="0" applyFont="1"/>
    <xf borderId="0" fillId="0" fontId="12" numFmtId="0" xfId="0" applyFont="1"/>
    <xf borderId="1" fillId="2" fontId="8" numFmtId="0" xfId="0" applyAlignment="1" applyBorder="1" applyFont="1">
      <alignment horizontal="center" readingOrder="0" vertical="bottom"/>
    </xf>
    <xf borderId="2" fillId="0" fontId="4" numFmtId="0" xfId="0" applyBorder="1" applyFont="1"/>
    <xf borderId="1" fillId="2" fontId="8" numFmtId="0" xfId="0" applyAlignment="1" applyBorder="1" applyFont="1">
      <alignment horizontal="center" readingOrder="0"/>
    </xf>
    <xf borderId="8" fillId="5" fontId="9" numFmtId="0" xfId="0" applyAlignment="1" applyBorder="1" applyFill="1" applyFont="1">
      <alignment horizontal="center" vertical="bottom"/>
    </xf>
    <xf borderId="0" fillId="5" fontId="9" numFmtId="0" xfId="0" applyAlignment="1" applyFont="1">
      <alignment horizontal="center" vertical="bottom"/>
    </xf>
    <xf borderId="9" fillId="5" fontId="9" numFmtId="0" xfId="0" applyAlignment="1" applyBorder="1" applyFont="1">
      <alignment horizontal="center" vertical="bottom"/>
    </xf>
    <xf borderId="0" fillId="5" fontId="9" numFmtId="0" xfId="0" applyAlignment="1" applyFont="1">
      <alignment horizontal="center" readingOrder="0" vertical="bottom"/>
    </xf>
    <xf borderId="9" fillId="5" fontId="9" numFmtId="0" xfId="0" applyAlignment="1" applyBorder="1" applyFont="1">
      <alignment horizontal="center" readingOrder="0" vertical="bottom"/>
    </xf>
    <xf borderId="0" fillId="0" fontId="12" numFmtId="0" xfId="0" applyAlignment="1" applyFont="1">
      <alignment readingOrder="0"/>
    </xf>
    <xf borderId="8" fillId="5" fontId="12" numFmtId="0" xfId="0" applyBorder="1" applyFont="1"/>
    <xf borderId="0" fillId="5" fontId="9" numFmtId="0" xfId="0" applyAlignment="1" applyFont="1">
      <alignment horizontal="center"/>
    </xf>
    <xf borderId="9" fillId="0" fontId="4" numFmtId="0" xfId="0" applyBorder="1" applyFont="1"/>
    <xf borderId="8" fillId="6" fontId="1" numFmtId="165" xfId="0" applyAlignment="1" applyBorder="1" applyFill="1" applyFont="1" applyNumberFormat="1">
      <alignment horizontal="center" readingOrder="0"/>
    </xf>
    <xf borderId="0" fillId="6" fontId="1" numFmtId="0" xfId="0" applyAlignment="1" applyFont="1">
      <alignment horizontal="center"/>
    </xf>
    <xf borderId="9" fillId="6" fontId="1" numFmtId="0" xfId="0" applyAlignment="1" applyBorder="1" applyFont="1">
      <alignment horizontal="center"/>
    </xf>
    <xf borderId="0" fillId="6" fontId="1" numFmtId="166" xfId="0" applyAlignment="1" applyFont="1" applyNumberFormat="1">
      <alignment horizontal="center" vertical="bottom"/>
    </xf>
    <xf borderId="9" fillId="6" fontId="1" numFmtId="0" xfId="0" applyAlignment="1" applyBorder="1" applyFont="1">
      <alignment horizontal="center" vertical="bottom"/>
    </xf>
    <xf borderId="0" fillId="6" fontId="1" numFmtId="166" xfId="0" applyAlignment="1" applyFont="1" applyNumberFormat="1">
      <alignment horizontal="center" vertical="bottom"/>
    </xf>
    <xf borderId="8" fillId="5" fontId="9" numFmtId="0" xfId="0" applyAlignment="1" applyBorder="1" applyFont="1">
      <alignment horizontal="center" textRotation="90" vertical="center"/>
    </xf>
    <xf borderId="0" fillId="7" fontId="12" numFmtId="0" xfId="0" applyFill="1" applyFont="1"/>
    <xf borderId="0" fillId="7" fontId="9" numFmtId="0" xfId="0" applyAlignment="1" applyFont="1">
      <alignment horizontal="center"/>
    </xf>
    <xf borderId="9" fillId="7" fontId="9" numFmtId="0" xfId="0" applyAlignment="1" applyBorder="1" applyFont="1">
      <alignment horizontal="center"/>
    </xf>
    <xf borderId="8" fillId="8" fontId="1" numFmtId="165" xfId="0" applyAlignment="1" applyBorder="1" applyFill="1" applyFont="1" applyNumberFormat="1">
      <alignment horizontal="center" readingOrder="0"/>
    </xf>
    <xf borderId="0" fillId="8" fontId="1" numFmtId="0" xfId="0" applyAlignment="1" applyFont="1">
      <alignment horizontal="center"/>
    </xf>
    <xf borderId="9" fillId="8" fontId="1" numFmtId="0" xfId="0" applyAlignment="1" applyBorder="1" applyFont="1">
      <alignment horizontal="center"/>
    </xf>
    <xf borderId="0" fillId="8" fontId="1" numFmtId="166" xfId="0" applyAlignment="1" applyFont="1" applyNumberFormat="1">
      <alignment horizontal="center" vertical="bottom"/>
    </xf>
    <xf borderId="9" fillId="8" fontId="1" numFmtId="0" xfId="0" applyAlignment="1" applyBorder="1" applyFont="1">
      <alignment horizontal="center" vertical="bottom"/>
    </xf>
    <xf borderId="8" fillId="0" fontId="4" numFmtId="0" xfId="0" applyBorder="1" applyFont="1"/>
    <xf borderId="0" fillId="0" fontId="13" numFmtId="167" xfId="0" applyAlignment="1" applyFont="1" applyNumberFormat="1">
      <alignment horizontal="center"/>
    </xf>
    <xf borderId="9" fillId="0" fontId="13" numFmtId="167" xfId="0" applyAlignment="1" applyBorder="1" applyFont="1" applyNumberFormat="1">
      <alignment horizontal="center"/>
    </xf>
    <xf borderId="8" fillId="6" fontId="1" numFmtId="165" xfId="0" applyAlignment="1" applyBorder="1" applyFont="1" applyNumberFormat="1">
      <alignment horizontal="center"/>
    </xf>
    <xf borderId="8" fillId="8" fontId="1" numFmtId="165" xfId="0" applyAlignment="1" applyBorder="1" applyFont="1" applyNumberFormat="1">
      <alignment horizontal="center"/>
    </xf>
    <xf borderId="8" fillId="2" fontId="3" numFmtId="165" xfId="0" applyAlignment="1" applyBorder="1" applyFont="1" applyNumberFormat="1">
      <alignment horizontal="center" readingOrder="0" vertical="bottom"/>
    </xf>
    <xf borderId="9" fillId="2" fontId="3" numFmtId="165" xfId="0" applyAlignment="1" applyBorder="1" applyFont="1" applyNumberFormat="1">
      <alignment horizontal="center" readingOrder="0" vertical="bottom"/>
    </xf>
    <xf borderId="0" fillId="2" fontId="3" numFmtId="165" xfId="0" applyAlignment="1" applyFont="1" applyNumberFormat="1">
      <alignment horizontal="center" readingOrder="0" vertical="bottom"/>
    </xf>
    <xf borderId="0" fillId="6" fontId="9" numFmtId="166" xfId="0" applyAlignment="1" applyFont="1" applyNumberFormat="1">
      <alignment horizontal="center" vertical="bottom"/>
    </xf>
    <xf borderId="4" fillId="5" fontId="9" numFmtId="166" xfId="0" applyAlignment="1" applyBorder="1" applyFont="1" applyNumberFormat="1">
      <alignment horizontal="center"/>
    </xf>
    <xf borderId="5" fillId="5" fontId="9" numFmtId="166" xfId="0" applyAlignment="1" applyBorder="1" applyFont="1" applyNumberFormat="1">
      <alignment horizontal="center"/>
    </xf>
    <xf borderId="6" fillId="5" fontId="9" numFmtId="166" xfId="0" applyAlignment="1" applyBorder="1" applyFont="1" applyNumberFormat="1">
      <alignment horizontal="center"/>
    </xf>
    <xf borderId="5" fillId="7" fontId="9" numFmtId="0" xfId="0" applyAlignment="1" applyBorder="1" applyFont="1">
      <alignment horizontal="center"/>
    </xf>
    <xf borderId="5" fillId="0" fontId="13" numFmtId="167" xfId="0" applyAlignment="1" applyBorder="1" applyFont="1" applyNumberFormat="1">
      <alignment horizontal="center"/>
    </xf>
    <xf borderId="6" fillId="0" fontId="13" numFmtId="167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/>
    </xf>
    <xf borderId="0" fillId="2" fontId="1" numFmtId="0" xfId="0" applyAlignment="1" applyFont="1">
      <alignment horizontal="center" vertical="center"/>
    </xf>
    <xf borderId="0" fillId="2" fontId="3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2" pivot="0" name="Copy of Copy of BONUS Custom RP-style">
      <tableStyleElement dxfId="1" type="firstRowStripe"/>
      <tableStyleElement dxfId="2" type="secondRowStripe"/>
    </tableStyle>
    <tableStyle count="2" pivot="0" name="Copy of Copy of BONUS Custom RP-style 2">
      <tableStyleElement dxfId="1" type="firstRowStripe"/>
      <tableStyleElement dxfId="2" type="secondRowStripe"/>
    </tableStyle>
    <tableStyle count="2" pivot="0" name="Copy of Copy of BONUS Custom RP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62025" cy="1143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209550" cy="171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</xdr:row>
      <xdr:rowOff>0</xdr:rowOff>
    </xdr:from>
    <xdr:ext cx="33337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962025" cy="1143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66</xdr:row>
      <xdr:rowOff>0</xdr:rowOff>
    </xdr:from>
    <xdr:ext cx="485775" cy="571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3:F3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Copy of Copy of BONUS Custom RP-style" showColumnStripes="0" showFirstColumn="1" showLastColumn="1" showRowStripes="1"/>
</table>
</file>

<file path=xl/tables/table2.xml><?xml version="1.0" encoding="utf-8"?>
<table xmlns="http://schemas.openxmlformats.org/spreadsheetml/2006/main" headerRowCount="0" ref="B38:F47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Copy of Copy of BONUS Custom RP-style 2" showColumnStripes="0" showFirstColumn="1" showLastColumn="1" showRowStripes="1"/>
</table>
</file>

<file path=xl/tables/table3.xml><?xml version="1.0" encoding="utf-8"?>
<table xmlns="http://schemas.openxmlformats.org/spreadsheetml/2006/main" headerRowCount="0" ref="B53:F62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Copy of Copy of BONUS Custom RP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owerliftingsheets.com/products/powerlifting-os" TargetMode="External"/><Relationship Id="rId2" Type="http://schemas.openxmlformats.org/officeDocument/2006/relationships/hyperlink" Target="http://powerliftingsheets.com/products/powerlifting-os" TargetMode="External"/><Relationship Id="rId3" Type="http://schemas.openxmlformats.org/officeDocument/2006/relationships/hyperlink" Target="http://instagram.com/powerliftingsheets" TargetMode="External"/><Relationship Id="rId4" Type="http://schemas.openxmlformats.org/officeDocument/2006/relationships/drawing" Target="../drawings/drawing1.xml"/><Relationship Id="rId10" Type="http://schemas.openxmlformats.org/officeDocument/2006/relationships/table" Target="../tables/table3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75"/>
    <col customWidth="1" min="2" max="4" width="12.63"/>
    <col customWidth="1" hidden="1" min="5" max="6" width="6.38"/>
    <col customWidth="1" min="7" max="8" width="2.75"/>
    <col customWidth="1" min="9" max="19" width="6.38"/>
    <col customWidth="1" min="20" max="20" width="2.75"/>
  </cols>
  <sheetData>
    <row r="1">
      <c r="A1" s="1"/>
      <c r="B1" s="2"/>
      <c r="D1" s="2"/>
      <c r="E1" s="2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1"/>
      <c r="D2" s="5" t="s">
        <v>0</v>
      </c>
      <c r="T2" s="4"/>
    </row>
    <row r="3">
      <c r="A3" s="1"/>
      <c r="T3" s="4"/>
    </row>
    <row r="4">
      <c r="A4" s="1"/>
      <c r="D4" s="2"/>
      <c r="E4" s="2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6"/>
      <c r="B5" s="6"/>
      <c r="C5" s="6"/>
      <c r="D5" s="6"/>
      <c r="E5" s="6"/>
      <c r="F5" s="6"/>
      <c r="G5" s="6"/>
      <c r="T5" s="6"/>
    </row>
    <row r="6">
      <c r="A6" s="6"/>
      <c r="B6" s="7" t="s">
        <v>1</v>
      </c>
      <c r="C6" s="8" t="s">
        <v>2</v>
      </c>
      <c r="D6" s="9"/>
      <c r="F6" s="6"/>
      <c r="G6" s="6"/>
      <c r="H6" s="10" t="s">
        <v>3</v>
      </c>
      <c r="T6" s="6"/>
    </row>
    <row r="7">
      <c r="A7" s="6"/>
      <c r="B7" s="11"/>
      <c r="C7" s="12"/>
      <c r="D7" s="13"/>
      <c r="F7" s="6"/>
      <c r="G7" s="6"/>
      <c r="T7" s="6"/>
    </row>
    <row r="8">
      <c r="A8" s="6"/>
      <c r="B8" s="7" t="s">
        <v>4</v>
      </c>
      <c r="C8" s="8" t="s">
        <v>5</v>
      </c>
      <c r="D8" s="9"/>
      <c r="F8" s="6"/>
      <c r="G8" s="6"/>
      <c r="H8" s="14" t="s">
        <v>6</v>
      </c>
      <c r="T8" s="6"/>
    </row>
    <row r="9">
      <c r="A9" s="6"/>
      <c r="B9" s="11"/>
      <c r="C9" s="12"/>
      <c r="D9" s="13"/>
      <c r="F9" s="6"/>
      <c r="G9" s="6"/>
      <c r="H9" s="15"/>
      <c r="N9" s="16"/>
      <c r="T9" s="6"/>
    </row>
    <row r="10">
      <c r="A10" s="6"/>
      <c r="B10" s="7" t="s">
        <v>7</v>
      </c>
      <c r="C10" s="8" t="s">
        <v>8</v>
      </c>
      <c r="D10" s="9"/>
      <c r="F10" s="6"/>
      <c r="G10" s="6"/>
      <c r="T10" s="6"/>
    </row>
    <row r="11">
      <c r="A11" s="6"/>
      <c r="B11" s="11"/>
      <c r="C11" s="12"/>
      <c r="D11" s="13"/>
      <c r="F11" s="6"/>
      <c r="G11" s="6"/>
      <c r="T11" s="6"/>
    </row>
    <row r="12">
      <c r="A12" s="6"/>
      <c r="T12" s="6"/>
    </row>
    <row r="13">
      <c r="A13" s="6"/>
      <c r="B13" s="17" t="s">
        <v>9</v>
      </c>
      <c r="T13" s="6"/>
    </row>
    <row r="14">
      <c r="A14" s="6"/>
      <c r="T14" s="6"/>
    </row>
    <row r="15">
      <c r="A15" s="6"/>
      <c r="T15" s="6"/>
    </row>
    <row r="16">
      <c r="A16" s="6"/>
      <c r="B16" s="18" t="s">
        <v>10</v>
      </c>
      <c r="C16" s="19" t="s">
        <v>11</v>
      </c>
      <c r="D16" s="20" t="s">
        <v>12</v>
      </c>
      <c r="T16" s="6"/>
    </row>
    <row r="17">
      <c r="A17" s="6"/>
      <c r="B17" s="21" t="s">
        <v>13</v>
      </c>
      <c r="C17" s="22">
        <v>4.0</v>
      </c>
      <c r="D17" s="23">
        <f>MROUND(LET(range, IF(C16="Squat", $I$24:$S$34, IF(C16="Bench", $I$39:$S$49, IF(C16="Deadlift", $I$54:$S$64))), VLOOKUP(C18, range,1+C17, false)), C19)</f>
        <v>262.5</v>
      </c>
      <c r="T17" s="6"/>
    </row>
    <row r="18">
      <c r="A18" s="6"/>
      <c r="B18" s="21" t="s">
        <v>14</v>
      </c>
      <c r="C18" s="22">
        <v>8.0</v>
      </c>
      <c r="D18" s="24"/>
      <c r="T18" s="6"/>
    </row>
    <row r="19">
      <c r="A19" s="6"/>
      <c r="B19" s="25" t="s">
        <v>15</v>
      </c>
      <c r="C19" s="26">
        <v>2.5</v>
      </c>
      <c r="D19" s="27"/>
      <c r="H19" s="28" t="s">
        <v>16</v>
      </c>
      <c r="I19" s="29"/>
      <c r="J19" s="29"/>
      <c r="K19" s="29"/>
      <c r="L19" s="29"/>
      <c r="M19" s="29"/>
      <c r="N19" s="30" t="s">
        <v>17</v>
      </c>
      <c r="T19" s="6"/>
    </row>
    <row r="20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>
      <c r="A21" s="31"/>
      <c r="B21" s="33" t="s">
        <v>18</v>
      </c>
      <c r="C21" s="34"/>
      <c r="D21" s="34"/>
      <c r="E21" s="34"/>
      <c r="F21" s="9"/>
      <c r="G21" s="32"/>
      <c r="H21" s="35" t="s">
        <v>19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9"/>
      <c r="T21" s="32"/>
    </row>
    <row r="22">
      <c r="A22" s="31"/>
      <c r="B22" s="36" t="s">
        <v>20</v>
      </c>
      <c r="C22" s="37" t="s">
        <v>21</v>
      </c>
      <c r="D22" s="38" t="s">
        <v>22</v>
      </c>
      <c r="E22" s="39" t="s">
        <v>23</v>
      </c>
      <c r="F22" s="40" t="s">
        <v>22</v>
      </c>
      <c r="G22" s="41"/>
      <c r="H22" s="42"/>
      <c r="I22" s="43"/>
      <c r="J22" s="43" t="s">
        <v>21</v>
      </c>
      <c r="S22" s="44"/>
      <c r="T22" s="32"/>
    </row>
    <row r="23">
      <c r="A23" s="31"/>
      <c r="B23" s="45">
        <v>225.0</v>
      </c>
      <c r="C23" s="46">
        <v>1.0</v>
      </c>
      <c r="D23" s="47">
        <v>10.0</v>
      </c>
      <c r="E23" s="48">
        <f t="array" ref="E23:E32">IFERROR(LN(C23:C32), "")</f>
        <v>0</v>
      </c>
      <c r="F23" s="49">
        <f t="array" ref="F23:F32">(D23:D32)</f>
        <v>10</v>
      </c>
      <c r="G23" s="50"/>
      <c r="H23" s="51" t="s">
        <v>22</v>
      </c>
      <c r="I23" s="52"/>
      <c r="J23" s="53">
        <v>1.0</v>
      </c>
      <c r="K23" s="53">
        <v>2.0</v>
      </c>
      <c r="L23" s="53">
        <v>3.0</v>
      </c>
      <c r="M23" s="53">
        <v>4.0</v>
      </c>
      <c r="N23" s="53">
        <v>5.0</v>
      </c>
      <c r="O23" s="53">
        <v>6.0</v>
      </c>
      <c r="P23" s="53">
        <v>7.0</v>
      </c>
      <c r="Q23" s="53">
        <v>8.0</v>
      </c>
      <c r="R23" s="53">
        <v>9.0</v>
      </c>
      <c r="S23" s="54">
        <v>10.0</v>
      </c>
      <c r="T23" s="32"/>
    </row>
    <row r="24">
      <c r="A24" s="31"/>
      <c r="B24" s="55">
        <v>205.0</v>
      </c>
      <c r="C24" s="56">
        <v>2.0</v>
      </c>
      <c r="D24" s="57">
        <v>9.5</v>
      </c>
      <c r="E24" s="58">
        <v>0.6931471805599453</v>
      </c>
      <c r="F24" s="59">
        <v>9.5</v>
      </c>
      <c r="G24" s="50"/>
      <c r="H24" s="60"/>
      <c r="I24" s="53">
        <v>10.0</v>
      </c>
      <c r="J24" s="61">
        <f t="shared" ref="J24:S24" si="1">($C$34*LN(J$23)) + ($B$34 * $I24) + $D$34</f>
        <v>226.3487701</v>
      </c>
      <c r="K24" s="61">
        <f t="shared" si="1"/>
        <v>210.2885282</v>
      </c>
      <c r="L24" s="61">
        <f t="shared" si="1"/>
        <v>200.893889</v>
      </c>
      <c r="M24" s="61">
        <f t="shared" si="1"/>
        <v>194.2282864</v>
      </c>
      <c r="N24" s="61">
        <f t="shared" si="1"/>
        <v>189.0580433</v>
      </c>
      <c r="O24" s="61">
        <f t="shared" si="1"/>
        <v>184.8336471</v>
      </c>
      <c r="P24" s="61">
        <f t="shared" si="1"/>
        <v>181.261971</v>
      </c>
      <c r="Q24" s="61">
        <f t="shared" si="1"/>
        <v>178.1680445</v>
      </c>
      <c r="R24" s="61">
        <f t="shared" si="1"/>
        <v>175.4390079</v>
      </c>
      <c r="S24" s="62">
        <f t="shared" si="1"/>
        <v>172.9978014</v>
      </c>
      <c r="T24" s="32"/>
    </row>
    <row r="25">
      <c r="A25" s="31"/>
      <c r="B25" s="63">
        <v>192.5</v>
      </c>
      <c r="C25" s="46">
        <v>3.0</v>
      </c>
      <c r="D25" s="47">
        <v>9.0</v>
      </c>
      <c r="E25" s="48">
        <v>1.0986122886681098</v>
      </c>
      <c r="F25" s="49">
        <v>9.0</v>
      </c>
      <c r="G25" s="50"/>
      <c r="H25" s="60"/>
      <c r="I25" s="53">
        <v>9.5</v>
      </c>
      <c r="J25" s="61">
        <f t="shared" ref="J25:S25" si="2">($C$34*LN(J$23)) + ($B$34 * $I25) + $D$34</f>
        <v>221.4213962</v>
      </c>
      <c r="K25" s="61">
        <f t="shared" si="2"/>
        <v>205.3611543</v>
      </c>
      <c r="L25" s="61">
        <f t="shared" si="2"/>
        <v>195.966515</v>
      </c>
      <c r="M25" s="61">
        <f t="shared" si="2"/>
        <v>189.3009124</v>
      </c>
      <c r="N25" s="61">
        <f t="shared" si="2"/>
        <v>184.1306694</v>
      </c>
      <c r="O25" s="61">
        <f t="shared" si="2"/>
        <v>179.9062732</v>
      </c>
      <c r="P25" s="61">
        <f t="shared" si="2"/>
        <v>176.3345971</v>
      </c>
      <c r="Q25" s="61">
        <f t="shared" si="2"/>
        <v>173.2406706</v>
      </c>
      <c r="R25" s="61">
        <f t="shared" si="2"/>
        <v>170.5116339</v>
      </c>
      <c r="S25" s="62">
        <f t="shared" si="2"/>
        <v>168.0704275</v>
      </c>
      <c r="T25" s="32"/>
    </row>
    <row r="26">
      <c r="A26" s="31"/>
      <c r="B26" s="64">
        <v>185.0</v>
      </c>
      <c r="C26" s="56">
        <v>4.0</v>
      </c>
      <c r="D26" s="57">
        <v>8.5</v>
      </c>
      <c r="E26" s="58">
        <v>1.3862943611198906</v>
      </c>
      <c r="F26" s="59">
        <v>8.5</v>
      </c>
      <c r="G26" s="50"/>
      <c r="H26" s="60"/>
      <c r="I26" s="53">
        <v>9.0</v>
      </c>
      <c r="J26" s="61">
        <f t="shared" ref="J26:S26" si="3">($C$34*LN(J$23)) + ($B$34 * $I26) + $D$34</f>
        <v>216.4940222</v>
      </c>
      <c r="K26" s="61">
        <f t="shared" si="3"/>
        <v>200.4337804</v>
      </c>
      <c r="L26" s="61">
        <f t="shared" si="3"/>
        <v>191.0391411</v>
      </c>
      <c r="M26" s="61">
        <f t="shared" si="3"/>
        <v>184.3735385</v>
      </c>
      <c r="N26" s="61">
        <f t="shared" si="3"/>
        <v>179.2032954</v>
      </c>
      <c r="O26" s="61">
        <f t="shared" si="3"/>
        <v>174.9788993</v>
      </c>
      <c r="P26" s="61">
        <f t="shared" si="3"/>
        <v>171.4072232</v>
      </c>
      <c r="Q26" s="61">
        <f t="shared" si="3"/>
        <v>168.3132966</v>
      </c>
      <c r="R26" s="61">
        <f t="shared" si="3"/>
        <v>165.58426</v>
      </c>
      <c r="S26" s="62">
        <f t="shared" si="3"/>
        <v>163.1430536</v>
      </c>
      <c r="T26" s="32"/>
    </row>
    <row r="27">
      <c r="A27" s="31"/>
      <c r="B27" s="63">
        <v>177.5</v>
      </c>
      <c r="C27" s="46">
        <v>5.0</v>
      </c>
      <c r="D27" s="47">
        <v>8.0</v>
      </c>
      <c r="E27" s="48">
        <v>1.6094379124341003</v>
      </c>
      <c r="F27" s="49">
        <v>8.0</v>
      </c>
      <c r="G27" s="50"/>
      <c r="H27" s="60"/>
      <c r="I27" s="53">
        <v>8.5</v>
      </c>
      <c r="J27" s="61">
        <f t="shared" ref="J27:S27" si="4">($C$34*LN(J$23)) + ($B$34 * $I27) + $D$34</f>
        <v>211.5666483</v>
      </c>
      <c r="K27" s="61">
        <f t="shared" si="4"/>
        <v>195.5064064</v>
      </c>
      <c r="L27" s="61">
        <f t="shared" si="4"/>
        <v>186.1117672</v>
      </c>
      <c r="M27" s="61">
        <f t="shared" si="4"/>
        <v>179.4461646</v>
      </c>
      <c r="N27" s="61">
        <f t="shared" si="4"/>
        <v>174.2759215</v>
      </c>
      <c r="O27" s="61">
        <f t="shared" si="4"/>
        <v>170.0515253</v>
      </c>
      <c r="P27" s="61">
        <f t="shared" si="4"/>
        <v>166.4798492</v>
      </c>
      <c r="Q27" s="61">
        <f t="shared" si="4"/>
        <v>163.3859227</v>
      </c>
      <c r="R27" s="61">
        <f t="shared" si="4"/>
        <v>160.6568861</v>
      </c>
      <c r="S27" s="62">
        <f t="shared" si="4"/>
        <v>158.2156796</v>
      </c>
      <c r="T27" s="32"/>
    </row>
    <row r="28">
      <c r="A28" s="31"/>
      <c r="B28" s="64">
        <v>170.0</v>
      </c>
      <c r="C28" s="56">
        <v>6.0</v>
      </c>
      <c r="D28" s="57">
        <v>8.0</v>
      </c>
      <c r="E28" s="58">
        <v>1.791759469228055</v>
      </c>
      <c r="F28" s="59">
        <v>8.0</v>
      </c>
      <c r="G28" s="50"/>
      <c r="H28" s="60"/>
      <c r="I28" s="53">
        <v>8.0</v>
      </c>
      <c r="J28" s="61">
        <f t="shared" ref="J28:S28" si="5">($C$34*LN(J$23)) + ($B$34 * $I28) + $D$34</f>
        <v>206.6392744</v>
      </c>
      <c r="K28" s="61">
        <f t="shared" si="5"/>
        <v>190.5790325</v>
      </c>
      <c r="L28" s="61">
        <f t="shared" si="5"/>
        <v>181.1843933</v>
      </c>
      <c r="M28" s="61">
        <f t="shared" si="5"/>
        <v>174.5187906</v>
      </c>
      <c r="N28" s="61">
        <f t="shared" si="5"/>
        <v>169.3485476</v>
      </c>
      <c r="O28" s="61">
        <f t="shared" si="5"/>
        <v>165.1241514</v>
      </c>
      <c r="P28" s="61">
        <f t="shared" si="5"/>
        <v>161.5524753</v>
      </c>
      <c r="Q28" s="61">
        <f t="shared" si="5"/>
        <v>158.4585488</v>
      </c>
      <c r="R28" s="61">
        <f t="shared" si="5"/>
        <v>155.7295122</v>
      </c>
      <c r="S28" s="62">
        <f t="shared" si="5"/>
        <v>153.2883057</v>
      </c>
      <c r="T28" s="32"/>
    </row>
    <row r="29">
      <c r="A29" s="31"/>
      <c r="B29" s="63">
        <v>165.0</v>
      </c>
      <c r="C29" s="46">
        <v>2.0</v>
      </c>
      <c r="D29" s="47">
        <v>6.0</v>
      </c>
      <c r="E29" s="48">
        <v>0.6931471805599453</v>
      </c>
      <c r="F29" s="49">
        <v>6.0</v>
      </c>
      <c r="G29" s="50"/>
      <c r="H29" s="60"/>
      <c r="I29" s="53">
        <v>7.5</v>
      </c>
      <c r="J29" s="61">
        <f t="shared" ref="J29:S29" si="6">($C$34*LN(J$23)) + ($B$34 * $I29) + $D$34</f>
        <v>201.7119005</v>
      </c>
      <c r="K29" s="61">
        <f t="shared" si="6"/>
        <v>185.6516586</v>
      </c>
      <c r="L29" s="61">
        <f t="shared" si="6"/>
        <v>176.2570193</v>
      </c>
      <c r="M29" s="61">
        <f t="shared" si="6"/>
        <v>169.5914167</v>
      </c>
      <c r="N29" s="61">
        <f t="shared" si="6"/>
        <v>164.4211737</v>
      </c>
      <c r="O29" s="61">
        <f t="shared" si="6"/>
        <v>160.1967775</v>
      </c>
      <c r="P29" s="61">
        <f t="shared" si="6"/>
        <v>156.6251014</v>
      </c>
      <c r="Q29" s="61">
        <f t="shared" si="6"/>
        <v>153.5311748</v>
      </c>
      <c r="R29" s="61">
        <f t="shared" si="6"/>
        <v>150.8021382</v>
      </c>
      <c r="S29" s="62">
        <f t="shared" si="6"/>
        <v>148.3609318</v>
      </c>
      <c r="T29" s="32"/>
    </row>
    <row r="30">
      <c r="A30" s="31"/>
      <c r="B30" s="64">
        <v>160.0</v>
      </c>
      <c r="C30" s="56">
        <v>8.0</v>
      </c>
      <c r="D30" s="57">
        <v>9.0</v>
      </c>
      <c r="E30" s="58">
        <v>2.0794415416798357</v>
      </c>
      <c r="F30" s="59">
        <v>9.0</v>
      </c>
      <c r="G30" s="50"/>
      <c r="H30" s="60"/>
      <c r="I30" s="53">
        <v>7.0</v>
      </c>
      <c r="J30" s="61">
        <f t="shared" ref="J30:S30" si="7">($C$34*LN(J$23)) + ($B$34 * $I30) + $D$34</f>
        <v>196.7845265</v>
      </c>
      <c r="K30" s="61">
        <f t="shared" si="7"/>
        <v>180.7242847</v>
      </c>
      <c r="L30" s="61">
        <f t="shared" si="7"/>
        <v>171.3296454</v>
      </c>
      <c r="M30" s="61">
        <f t="shared" si="7"/>
        <v>164.6640428</v>
      </c>
      <c r="N30" s="61">
        <f t="shared" si="7"/>
        <v>159.4937997</v>
      </c>
      <c r="O30" s="61">
        <f t="shared" si="7"/>
        <v>155.2694035</v>
      </c>
      <c r="P30" s="61">
        <f t="shared" si="7"/>
        <v>151.6977275</v>
      </c>
      <c r="Q30" s="61">
        <f t="shared" si="7"/>
        <v>148.6038009</v>
      </c>
      <c r="R30" s="61">
        <f t="shared" si="7"/>
        <v>145.8747643</v>
      </c>
      <c r="S30" s="62">
        <f t="shared" si="7"/>
        <v>143.4335579</v>
      </c>
      <c r="T30" s="32"/>
    </row>
    <row r="31">
      <c r="A31" s="31"/>
      <c r="B31" s="63">
        <v>152.5</v>
      </c>
      <c r="C31" s="46">
        <v>10.0</v>
      </c>
      <c r="D31" s="47">
        <v>8.5</v>
      </c>
      <c r="E31" s="48">
        <v>2.302585092994046</v>
      </c>
      <c r="F31" s="49">
        <v>8.5</v>
      </c>
      <c r="G31" s="50"/>
      <c r="H31" s="60"/>
      <c r="I31" s="53">
        <v>6.5</v>
      </c>
      <c r="J31" s="61">
        <f t="shared" ref="J31:S31" si="8">($C$34*LN(J$23)) + ($B$34 * $I31) + $D$34</f>
        <v>191.8571526</v>
      </c>
      <c r="K31" s="61">
        <f t="shared" si="8"/>
        <v>175.7969107</v>
      </c>
      <c r="L31" s="61">
        <f t="shared" si="8"/>
        <v>166.4022715</v>
      </c>
      <c r="M31" s="61">
        <f t="shared" si="8"/>
        <v>159.7366689</v>
      </c>
      <c r="N31" s="61">
        <f t="shared" si="8"/>
        <v>154.5664258</v>
      </c>
      <c r="O31" s="61">
        <f t="shared" si="8"/>
        <v>150.3420296</v>
      </c>
      <c r="P31" s="61">
        <f t="shared" si="8"/>
        <v>146.7703535</v>
      </c>
      <c r="Q31" s="61">
        <f t="shared" si="8"/>
        <v>143.676427</v>
      </c>
      <c r="R31" s="61">
        <f t="shared" si="8"/>
        <v>140.9473904</v>
      </c>
      <c r="S31" s="62">
        <f t="shared" si="8"/>
        <v>138.5061839</v>
      </c>
      <c r="T31" s="32"/>
    </row>
    <row r="32">
      <c r="A32" s="31"/>
      <c r="B32" s="64">
        <v>145.0</v>
      </c>
      <c r="C32" s="56">
        <v>10.0</v>
      </c>
      <c r="D32" s="57">
        <v>7.0</v>
      </c>
      <c r="E32" s="58">
        <v>2.302585092994046</v>
      </c>
      <c r="F32" s="59">
        <v>7.0</v>
      </c>
      <c r="G32" s="50"/>
      <c r="H32" s="60"/>
      <c r="I32" s="53">
        <v>6.0</v>
      </c>
      <c r="J32" s="61">
        <f t="shared" ref="J32:S32" si="9">($C$34*LN(J$23)) + ($B$34 * $I32) + $D$34</f>
        <v>186.9297787</v>
      </c>
      <c r="K32" s="61">
        <f t="shared" si="9"/>
        <v>170.8695368</v>
      </c>
      <c r="L32" s="61">
        <f t="shared" si="9"/>
        <v>161.4748976</v>
      </c>
      <c r="M32" s="61">
        <f t="shared" si="9"/>
        <v>154.8092949</v>
      </c>
      <c r="N32" s="61">
        <f t="shared" si="9"/>
        <v>149.6390519</v>
      </c>
      <c r="O32" s="61">
        <f t="shared" si="9"/>
        <v>145.4146557</v>
      </c>
      <c r="P32" s="61">
        <f t="shared" si="9"/>
        <v>141.8429796</v>
      </c>
      <c r="Q32" s="61">
        <f t="shared" si="9"/>
        <v>138.7490531</v>
      </c>
      <c r="R32" s="61">
        <f t="shared" si="9"/>
        <v>136.0200164</v>
      </c>
      <c r="S32" s="62">
        <f t="shared" si="9"/>
        <v>133.57881</v>
      </c>
      <c r="T32" s="32"/>
    </row>
    <row r="33">
      <c r="A33" s="31"/>
      <c r="B33" s="65" t="s">
        <v>24</v>
      </c>
      <c r="D33" s="66" t="s">
        <v>25</v>
      </c>
      <c r="E33" s="67"/>
      <c r="F33" s="66"/>
      <c r="G33" s="68"/>
      <c r="H33" s="60"/>
      <c r="I33" s="53">
        <v>5.5</v>
      </c>
      <c r="J33" s="61">
        <f t="shared" ref="J33:S33" si="10">($C$34*LN(J$23)) + ($B$34 * $I33) + $D$34</f>
        <v>182.0024048</v>
      </c>
      <c r="K33" s="61">
        <f t="shared" si="10"/>
        <v>165.9421629</v>
      </c>
      <c r="L33" s="61">
        <f t="shared" si="10"/>
        <v>156.5475236</v>
      </c>
      <c r="M33" s="61">
        <f t="shared" si="10"/>
        <v>149.881921</v>
      </c>
      <c r="N33" s="61">
        <f t="shared" si="10"/>
        <v>144.711678</v>
      </c>
      <c r="O33" s="61">
        <f t="shared" si="10"/>
        <v>140.4872818</v>
      </c>
      <c r="P33" s="61">
        <f t="shared" si="10"/>
        <v>136.9156057</v>
      </c>
      <c r="Q33" s="61">
        <f t="shared" si="10"/>
        <v>133.8216791</v>
      </c>
      <c r="R33" s="61">
        <f t="shared" si="10"/>
        <v>131.0926425</v>
      </c>
      <c r="S33" s="62">
        <f t="shared" si="10"/>
        <v>128.6514361</v>
      </c>
      <c r="T33" s="32"/>
    </row>
    <row r="34">
      <c r="A34" s="31"/>
      <c r="B34" s="69">
        <f t="array" ref="B34:D34">LINEST(B23:B32,E23:F32,TRUE,FALSE)</f>
        <v>9.854747851</v>
      </c>
      <c r="C34" s="70">
        <v>-23.17003130521504</v>
      </c>
      <c r="D34" s="71">
        <v>127.80129158345807</v>
      </c>
      <c r="E34" s="70"/>
      <c r="F34" s="71"/>
      <c r="G34" s="32"/>
      <c r="H34" s="11"/>
      <c r="I34" s="72">
        <v>5.0</v>
      </c>
      <c r="J34" s="73">
        <f t="shared" ref="J34:S34" si="11">($C$34*LN(J$23)) + ($B$34 * $I34) + $D$34</f>
        <v>177.0750308</v>
      </c>
      <c r="K34" s="73">
        <f t="shared" si="11"/>
        <v>161.014789</v>
      </c>
      <c r="L34" s="73">
        <f t="shared" si="11"/>
        <v>151.6201497</v>
      </c>
      <c r="M34" s="73">
        <f t="shared" si="11"/>
        <v>144.9545471</v>
      </c>
      <c r="N34" s="73">
        <f t="shared" si="11"/>
        <v>139.784304</v>
      </c>
      <c r="O34" s="73">
        <f t="shared" si="11"/>
        <v>135.5599078</v>
      </c>
      <c r="P34" s="73">
        <f t="shared" si="11"/>
        <v>131.9882318</v>
      </c>
      <c r="Q34" s="73">
        <f t="shared" si="11"/>
        <v>128.8943052</v>
      </c>
      <c r="R34" s="73">
        <f t="shared" si="11"/>
        <v>126.1652686</v>
      </c>
      <c r="S34" s="74">
        <f t="shared" si="11"/>
        <v>123.7240622</v>
      </c>
      <c r="T34" s="32"/>
    </row>
    <row r="35">
      <c r="A35" s="7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>
      <c r="A36" s="31"/>
      <c r="B36" s="33" t="s">
        <v>26</v>
      </c>
      <c r="C36" s="34"/>
      <c r="D36" s="34"/>
      <c r="E36" s="34"/>
      <c r="F36" s="9"/>
      <c r="G36" s="32"/>
      <c r="H36" s="35" t="s">
        <v>27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9"/>
      <c r="T36" s="32"/>
    </row>
    <row r="37">
      <c r="A37" s="31"/>
      <c r="B37" s="36" t="s">
        <v>20</v>
      </c>
      <c r="C37" s="37" t="s">
        <v>21</v>
      </c>
      <c r="D37" s="38" t="s">
        <v>22</v>
      </c>
      <c r="E37" s="39" t="s">
        <v>23</v>
      </c>
      <c r="F37" s="40" t="s">
        <v>22</v>
      </c>
      <c r="G37" s="41"/>
      <c r="H37" s="42"/>
      <c r="I37" s="43"/>
      <c r="J37" s="43" t="s">
        <v>21</v>
      </c>
      <c r="S37" s="44"/>
      <c r="T37" s="32"/>
    </row>
    <row r="38">
      <c r="A38" s="31"/>
      <c r="B38" s="63">
        <v>180.0</v>
      </c>
      <c r="C38" s="46">
        <v>1.0</v>
      </c>
      <c r="D38" s="47">
        <v>10.0</v>
      </c>
      <c r="E38" s="48">
        <f t="array" ref="E38:E47">IFERROR(LN(C38:C47), "")</f>
        <v>0</v>
      </c>
      <c r="F38" s="49">
        <f t="array" ref="F38:F47">(D38:D47)</f>
        <v>10</v>
      </c>
      <c r="G38" s="50"/>
      <c r="H38" s="51" t="s">
        <v>22</v>
      </c>
      <c r="I38" s="52"/>
      <c r="J38" s="53">
        <v>1.0</v>
      </c>
      <c r="K38" s="53">
        <v>2.0</v>
      </c>
      <c r="L38" s="53">
        <v>3.0</v>
      </c>
      <c r="M38" s="53">
        <v>4.0</v>
      </c>
      <c r="N38" s="53">
        <v>5.0</v>
      </c>
      <c r="O38" s="53">
        <v>6.0</v>
      </c>
      <c r="P38" s="53">
        <v>7.0</v>
      </c>
      <c r="Q38" s="53">
        <v>8.0</v>
      </c>
      <c r="R38" s="53">
        <v>9.0</v>
      </c>
      <c r="S38" s="54">
        <v>10.0</v>
      </c>
      <c r="T38" s="32"/>
    </row>
    <row r="39">
      <c r="A39" s="31"/>
      <c r="B39" s="64">
        <v>165.0</v>
      </c>
      <c r="C39" s="56">
        <v>2.0</v>
      </c>
      <c r="D39" s="57">
        <v>9.5</v>
      </c>
      <c r="E39" s="58">
        <v>0.6931471805599453</v>
      </c>
      <c r="F39" s="59">
        <v>9.5</v>
      </c>
      <c r="G39" s="50"/>
      <c r="H39" s="60"/>
      <c r="I39" s="53">
        <v>10.0</v>
      </c>
      <c r="J39" s="61">
        <f t="shared" ref="J39:S39" si="12">($C$49*LN(J$38)) + ($B$49 * $I39) + $D$49</f>
        <v>181.8241851</v>
      </c>
      <c r="K39" s="61">
        <f t="shared" si="12"/>
        <v>168.6799736</v>
      </c>
      <c r="L39" s="61">
        <f t="shared" si="12"/>
        <v>160.9911028</v>
      </c>
      <c r="M39" s="61">
        <f t="shared" si="12"/>
        <v>155.5357621</v>
      </c>
      <c r="N39" s="61">
        <f t="shared" si="12"/>
        <v>151.3042711</v>
      </c>
      <c r="O39" s="61">
        <f t="shared" si="12"/>
        <v>147.8468913</v>
      </c>
      <c r="P39" s="61">
        <f t="shared" si="12"/>
        <v>144.9237183</v>
      </c>
      <c r="Q39" s="61">
        <f t="shared" si="12"/>
        <v>142.3915506</v>
      </c>
      <c r="R39" s="61">
        <f t="shared" si="12"/>
        <v>140.1580205</v>
      </c>
      <c r="S39" s="62">
        <f t="shared" si="12"/>
        <v>138.1600597</v>
      </c>
      <c r="T39" s="32"/>
    </row>
    <row r="40">
      <c r="A40" s="31"/>
      <c r="B40" s="63">
        <v>155.0</v>
      </c>
      <c r="C40" s="46">
        <v>3.0</v>
      </c>
      <c r="D40" s="47">
        <v>9.0</v>
      </c>
      <c r="E40" s="48">
        <v>1.0986122886681098</v>
      </c>
      <c r="F40" s="49">
        <v>9.0</v>
      </c>
      <c r="G40" s="50"/>
      <c r="H40" s="60"/>
      <c r="I40" s="53">
        <v>9.5</v>
      </c>
      <c r="J40" s="61">
        <f t="shared" ref="J40:S40" si="13">($C$49*LN(J$38)) + ($B$49 * $I40) + $D$49</f>
        <v>177.8522508</v>
      </c>
      <c r="K40" s="61">
        <f t="shared" si="13"/>
        <v>164.7080394</v>
      </c>
      <c r="L40" s="61">
        <f t="shared" si="13"/>
        <v>157.0191685</v>
      </c>
      <c r="M40" s="61">
        <f t="shared" si="13"/>
        <v>151.5638279</v>
      </c>
      <c r="N40" s="61">
        <f t="shared" si="13"/>
        <v>147.3323369</v>
      </c>
      <c r="O40" s="61">
        <f t="shared" si="13"/>
        <v>143.8749571</v>
      </c>
      <c r="P40" s="61">
        <f t="shared" si="13"/>
        <v>140.951784</v>
      </c>
      <c r="Q40" s="61">
        <f t="shared" si="13"/>
        <v>138.4196164</v>
      </c>
      <c r="R40" s="61">
        <f t="shared" si="13"/>
        <v>136.1860862</v>
      </c>
      <c r="S40" s="62">
        <f t="shared" si="13"/>
        <v>134.1881254</v>
      </c>
      <c r="T40" s="32"/>
    </row>
    <row r="41">
      <c r="A41" s="31"/>
      <c r="B41" s="64">
        <v>147.5</v>
      </c>
      <c r="C41" s="56">
        <v>4.0</v>
      </c>
      <c r="D41" s="57">
        <v>8.5</v>
      </c>
      <c r="E41" s="58">
        <v>1.3862943611198906</v>
      </c>
      <c r="F41" s="59">
        <v>8.5</v>
      </c>
      <c r="G41" s="50"/>
      <c r="H41" s="60"/>
      <c r="I41" s="53">
        <v>9.0</v>
      </c>
      <c r="J41" s="61">
        <f t="shared" ref="J41:S41" si="14">($C$49*LN(J$38)) + ($B$49 * $I41) + $D$49</f>
        <v>173.8803166</v>
      </c>
      <c r="K41" s="61">
        <f t="shared" si="14"/>
        <v>160.7361051</v>
      </c>
      <c r="L41" s="61">
        <f t="shared" si="14"/>
        <v>153.0472343</v>
      </c>
      <c r="M41" s="61">
        <f t="shared" si="14"/>
        <v>147.5918937</v>
      </c>
      <c r="N41" s="61">
        <f t="shared" si="14"/>
        <v>143.3604027</v>
      </c>
      <c r="O41" s="61">
        <f t="shared" si="14"/>
        <v>139.9030228</v>
      </c>
      <c r="P41" s="61">
        <f t="shared" si="14"/>
        <v>136.9798498</v>
      </c>
      <c r="Q41" s="61">
        <f t="shared" si="14"/>
        <v>134.4476822</v>
      </c>
      <c r="R41" s="61">
        <f t="shared" si="14"/>
        <v>132.214152</v>
      </c>
      <c r="S41" s="62">
        <f t="shared" si="14"/>
        <v>130.2161912</v>
      </c>
      <c r="T41" s="32"/>
    </row>
    <row r="42">
      <c r="A42" s="31"/>
      <c r="B42" s="63">
        <v>142.5</v>
      </c>
      <c r="C42" s="46">
        <v>5.0</v>
      </c>
      <c r="D42" s="47">
        <v>8.0</v>
      </c>
      <c r="E42" s="48">
        <v>1.6094379124341003</v>
      </c>
      <c r="F42" s="49">
        <v>8.0</v>
      </c>
      <c r="G42" s="50"/>
      <c r="H42" s="60"/>
      <c r="I42" s="53">
        <v>8.5</v>
      </c>
      <c r="J42" s="61">
        <f t="shared" ref="J42:S42" si="15">($C$49*LN(J$38)) + ($B$49 * $I42) + $D$49</f>
        <v>169.9083824</v>
      </c>
      <c r="K42" s="61">
        <f t="shared" si="15"/>
        <v>156.7641709</v>
      </c>
      <c r="L42" s="61">
        <f t="shared" si="15"/>
        <v>149.0753001</v>
      </c>
      <c r="M42" s="61">
        <f t="shared" si="15"/>
        <v>143.6199594</v>
      </c>
      <c r="N42" s="61">
        <f t="shared" si="15"/>
        <v>139.3884685</v>
      </c>
      <c r="O42" s="61">
        <f t="shared" si="15"/>
        <v>135.9310886</v>
      </c>
      <c r="P42" s="61">
        <f t="shared" si="15"/>
        <v>133.0079156</v>
      </c>
      <c r="Q42" s="61">
        <f t="shared" si="15"/>
        <v>130.4757479</v>
      </c>
      <c r="R42" s="61">
        <f t="shared" si="15"/>
        <v>128.2422178</v>
      </c>
      <c r="S42" s="62">
        <f t="shared" si="15"/>
        <v>126.244257</v>
      </c>
      <c r="T42" s="32"/>
    </row>
    <row r="43">
      <c r="A43" s="31"/>
      <c r="B43" s="64">
        <v>135.0</v>
      </c>
      <c r="C43" s="56">
        <v>6.0</v>
      </c>
      <c r="D43" s="57">
        <v>8.0</v>
      </c>
      <c r="E43" s="58">
        <v>1.791759469228055</v>
      </c>
      <c r="F43" s="59">
        <v>8.0</v>
      </c>
      <c r="G43" s="50"/>
      <c r="H43" s="60"/>
      <c r="I43" s="53">
        <v>8.0</v>
      </c>
      <c r="J43" s="61">
        <f t="shared" ref="J43:S43" si="16">($C$49*LN(J$38)) + ($B$49 * $I43) + $D$49</f>
        <v>165.9364482</v>
      </c>
      <c r="K43" s="61">
        <f t="shared" si="16"/>
        <v>152.7922367</v>
      </c>
      <c r="L43" s="61">
        <f t="shared" si="16"/>
        <v>145.1033659</v>
      </c>
      <c r="M43" s="61">
        <f t="shared" si="16"/>
        <v>139.6480252</v>
      </c>
      <c r="N43" s="61">
        <f t="shared" si="16"/>
        <v>135.4165342</v>
      </c>
      <c r="O43" s="61">
        <f t="shared" si="16"/>
        <v>131.9591544</v>
      </c>
      <c r="P43" s="61">
        <f t="shared" si="16"/>
        <v>129.0359814</v>
      </c>
      <c r="Q43" s="61">
        <f t="shared" si="16"/>
        <v>126.5038137</v>
      </c>
      <c r="R43" s="61">
        <f t="shared" si="16"/>
        <v>124.2702836</v>
      </c>
      <c r="S43" s="62">
        <f t="shared" si="16"/>
        <v>122.2723228</v>
      </c>
      <c r="T43" s="32"/>
    </row>
    <row r="44">
      <c r="A44" s="31"/>
      <c r="B44" s="63">
        <v>132.5</v>
      </c>
      <c r="C44" s="46">
        <v>2.0</v>
      </c>
      <c r="D44" s="47">
        <v>6.0</v>
      </c>
      <c r="E44" s="48">
        <v>0.6931471805599453</v>
      </c>
      <c r="F44" s="49">
        <v>6.0</v>
      </c>
      <c r="G44" s="50"/>
      <c r="H44" s="60"/>
      <c r="I44" s="53">
        <v>7.5</v>
      </c>
      <c r="J44" s="61">
        <f t="shared" ref="J44:S44" si="17">($C$49*LN(J$38)) + ($B$49 * $I44) + $D$49</f>
        <v>161.9645139</v>
      </c>
      <c r="K44" s="61">
        <f t="shared" si="17"/>
        <v>148.8203024</v>
      </c>
      <c r="L44" s="61">
        <f t="shared" si="17"/>
        <v>141.1314316</v>
      </c>
      <c r="M44" s="61">
        <f t="shared" si="17"/>
        <v>135.676091</v>
      </c>
      <c r="N44" s="61">
        <f t="shared" si="17"/>
        <v>131.4446</v>
      </c>
      <c r="O44" s="61">
        <f t="shared" si="17"/>
        <v>127.9872202</v>
      </c>
      <c r="P44" s="61">
        <f t="shared" si="17"/>
        <v>125.0640471</v>
      </c>
      <c r="Q44" s="61">
        <f t="shared" si="17"/>
        <v>122.5318795</v>
      </c>
      <c r="R44" s="61">
        <f t="shared" si="17"/>
        <v>120.2983493</v>
      </c>
      <c r="S44" s="62">
        <f t="shared" si="17"/>
        <v>118.3003885</v>
      </c>
      <c r="T44" s="32"/>
    </row>
    <row r="45">
      <c r="A45" s="31"/>
      <c r="B45" s="64">
        <v>127.5</v>
      </c>
      <c r="C45" s="56">
        <v>8.0</v>
      </c>
      <c r="D45" s="57">
        <v>9.0</v>
      </c>
      <c r="E45" s="58">
        <v>2.0794415416798357</v>
      </c>
      <c r="F45" s="59">
        <v>9.0</v>
      </c>
      <c r="G45" s="50"/>
      <c r="H45" s="60"/>
      <c r="I45" s="53">
        <v>7.0</v>
      </c>
      <c r="J45" s="61">
        <f t="shared" ref="J45:S45" si="18">($C$49*LN(J$38)) + ($B$49 * $I45) + $D$49</f>
        <v>157.9925797</v>
      </c>
      <c r="K45" s="61">
        <f t="shared" si="18"/>
        <v>144.8483682</v>
      </c>
      <c r="L45" s="61">
        <f t="shared" si="18"/>
        <v>137.1594974</v>
      </c>
      <c r="M45" s="61">
        <f t="shared" si="18"/>
        <v>131.7041567</v>
      </c>
      <c r="N45" s="61">
        <f t="shared" si="18"/>
        <v>127.4726658</v>
      </c>
      <c r="O45" s="61">
        <f t="shared" si="18"/>
        <v>124.0152859</v>
      </c>
      <c r="P45" s="61">
        <f t="shared" si="18"/>
        <v>121.0921129</v>
      </c>
      <c r="Q45" s="61">
        <f t="shared" si="18"/>
        <v>118.5599453</v>
      </c>
      <c r="R45" s="61">
        <f t="shared" si="18"/>
        <v>116.3264151</v>
      </c>
      <c r="S45" s="62">
        <f t="shared" si="18"/>
        <v>114.3284543</v>
      </c>
      <c r="T45" s="32"/>
    </row>
    <row r="46">
      <c r="A46" s="31"/>
      <c r="B46" s="63">
        <v>122.5</v>
      </c>
      <c r="C46" s="46">
        <v>10.0</v>
      </c>
      <c r="D46" s="47">
        <v>8.5</v>
      </c>
      <c r="E46" s="48">
        <v>2.302585092994046</v>
      </c>
      <c r="F46" s="49">
        <v>8.5</v>
      </c>
      <c r="G46" s="50"/>
      <c r="H46" s="60"/>
      <c r="I46" s="53">
        <v>6.5</v>
      </c>
      <c r="J46" s="61">
        <f t="shared" ref="J46:S46" si="19">($C$49*LN(J$38)) + ($B$49 * $I46) + $D$49</f>
        <v>154.0206455</v>
      </c>
      <c r="K46" s="61">
        <f t="shared" si="19"/>
        <v>140.876434</v>
      </c>
      <c r="L46" s="61">
        <f t="shared" si="19"/>
        <v>133.1875632</v>
      </c>
      <c r="M46" s="61">
        <f t="shared" si="19"/>
        <v>127.7322225</v>
      </c>
      <c r="N46" s="61">
        <f t="shared" si="19"/>
        <v>123.5007316</v>
      </c>
      <c r="O46" s="61">
        <f t="shared" si="19"/>
        <v>120.0433517</v>
      </c>
      <c r="P46" s="61">
        <f t="shared" si="19"/>
        <v>117.1201787</v>
      </c>
      <c r="Q46" s="61">
        <f t="shared" si="19"/>
        <v>114.588011</v>
      </c>
      <c r="R46" s="61">
        <f t="shared" si="19"/>
        <v>112.3544809</v>
      </c>
      <c r="S46" s="62">
        <f t="shared" si="19"/>
        <v>110.3565201</v>
      </c>
      <c r="T46" s="32"/>
    </row>
    <row r="47">
      <c r="A47" s="31"/>
      <c r="B47" s="64">
        <v>115.0</v>
      </c>
      <c r="C47" s="56">
        <v>10.0</v>
      </c>
      <c r="D47" s="57">
        <v>7.0</v>
      </c>
      <c r="E47" s="58">
        <v>2.302585092994046</v>
      </c>
      <c r="F47" s="59">
        <v>7.0</v>
      </c>
      <c r="G47" s="50"/>
      <c r="H47" s="60"/>
      <c r="I47" s="53">
        <v>6.0</v>
      </c>
      <c r="J47" s="61">
        <f t="shared" ref="J47:S47" si="20">($C$49*LN(J$38)) + ($B$49 * $I47) + $D$49</f>
        <v>150.0487112</v>
      </c>
      <c r="K47" s="61">
        <f t="shared" si="20"/>
        <v>136.9044998</v>
      </c>
      <c r="L47" s="61">
        <f t="shared" si="20"/>
        <v>129.215629</v>
      </c>
      <c r="M47" s="61">
        <f t="shared" si="20"/>
        <v>123.7602883</v>
      </c>
      <c r="N47" s="61">
        <f t="shared" si="20"/>
        <v>119.5287973</v>
      </c>
      <c r="O47" s="61">
        <f t="shared" si="20"/>
        <v>116.0714175</v>
      </c>
      <c r="P47" s="61">
        <f t="shared" si="20"/>
        <v>113.1482445</v>
      </c>
      <c r="Q47" s="61">
        <f t="shared" si="20"/>
        <v>110.6160768</v>
      </c>
      <c r="R47" s="61">
        <f t="shared" si="20"/>
        <v>108.3825467</v>
      </c>
      <c r="S47" s="62">
        <f t="shared" si="20"/>
        <v>106.3845859</v>
      </c>
      <c r="T47" s="32"/>
    </row>
    <row r="48">
      <c r="A48" s="31"/>
      <c r="B48" s="65" t="s">
        <v>24</v>
      </c>
      <c r="D48" s="66" t="s">
        <v>25</v>
      </c>
      <c r="E48" s="67"/>
      <c r="F48" s="66"/>
      <c r="G48" s="68"/>
      <c r="H48" s="60"/>
      <c r="I48" s="53">
        <v>5.5</v>
      </c>
      <c r="J48" s="61">
        <f t="shared" ref="J48:S48" si="21">($C$49*LN(J$38)) + ($B$49 * $I48) + $D$49</f>
        <v>146.076777</v>
      </c>
      <c r="K48" s="61">
        <f t="shared" si="21"/>
        <v>132.9325655</v>
      </c>
      <c r="L48" s="61">
        <f t="shared" si="21"/>
        <v>125.2436947</v>
      </c>
      <c r="M48" s="61">
        <f t="shared" si="21"/>
        <v>119.7883541</v>
      </c>
      <c r="N48" s="61">
        <f t="shared" si="21"/>
        <v>115.5568631</v>
      </c>
      <c r="O48" s="61">
        <f t="shared" si="21"/>
        <v>112.0994832</v>
      </c>
      <c r="P48" s="61">
        <f t="shared" si="21"/>
        <v>109.1763102</v>
      </c>
      <c r="Q48" s="61">
        <f t="shared" si="21"/>
        <v>106.6441426</v>
      </c>
      <c r="R48" s="61">
        <f t="shared" si="21"/>
        <v>104.4106124</v>
      </c>
      <c r="S48" s="62">
        <f t="shared" si="21"/>
        <v>102.4126516</v>
      </c>
      <c r="T48" s="32"/>
    </row>
    <row r="49">
      <c r="A49" s="31"/>
      <c r="B49" s="69">
        <f t="array" ref="B49:D49">LINEST(B38:B47,E38:F47,TRUE,FALSE)</f>
        <v>7.943868453</v>
      </c>
      <c r="C49" s="70">
        <v>-18.963088716385208</v>
      </c>
      <c r="D49" s="71">
        <v>102.38550052729626</v>
      </c>
      <c r="E49" s="70"/>
      <c r="F49" s="71"/>
      <c r="G49" s="32"/>
      <c r="H49" s="11"/>
      <c r="I49" s="72">
        <v>5.0</v>
      </c>
      <c r="J49" s="73">
        <f t="shared" ref="J49:S49" si="22">($C$49*LN(J$38)) + ($B$49 * $I49) + $D$49</f>
        <v>142.1048428</v>
      </c>
      <c r="K49" s="73">
        <f t="shared" si="22"/>
        <v>128.9606313</v>
      </c>
      <c r="L49" s="73">
        <f t="shared" si="22"/>
        <v>121.2717605</v>
      </c>
      <c r="M49" s="73">
        <f t="shared" si="22"/>
        <v>115.8164198</v>
      </c>
      <c r="N49" s="73">
        <f t="shared" si="22"/>
        <v>111.5849289</v>
      </c>
      <c r="O49" s="73">
        <f t="shared" si="22"/>
        <v>108.127549</v>
      </c>
      <c r="P49" s="73">
        <f t="shared" si="22"/>
        <v>105.204376</v>
      </c>
      <c r="Q49" s="73">
        <f t="shared" si="22"/>
        <v>102.6722084</v>
      </c>
      <c r="R49" s="73">
        <f t="shared" si="22"/>
        <v>100.4386782</v>
      </c>
      <c r="S49" s="74">
        <f t="shared" si="22"/>
        <v>98.4407174</v>
      </c>
      <c r="T49" s="32"/>
    </row>
    <row r="50">
      <c r="A50" s="6"/>
      <c r="B50" s="6"/>
      <c r="C50" s="6"/>
      <c r="D50" s="6"/>
      <c r="E50" s="6"/>
      <c r="F50" s="6"/>
      <c r="G50" s="6"/>
      <c r="T50" s="6"/>
    </row>
    <row r="51">
      <c r="A51" s="31"/>
      <c r="B51" s="33" t="s">
        <v>28</v>
      </c>
      <c r="C51" s="34"/>
      <c r="D51" s="34"/>
      <c r="E51" s="34"/>
      <c r="F51" s="9"/>
      <c r="G51" s="32"/>
      <c r="H51" s="35" t="s">
        <v>29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9"/>
      <c r="T51" s="32"/>
    </row>
    <row r="52">
      <c r="A52" s="31"/>
      <c r="B52" s="36" t="s">
        <v>20</v>
      </c>
      <c r="C52" s="37" t="s">
        <v>21</v>
      </c>
      <c r="D52" s="38" t="s">
        <v>22</v>
      </c>
      <c r="E52" s="39" t="s">
        <v>23</v>
      </c>
      <c r="F52" s="40" t="s">
        <v>22</v>
      </c>
      <c r="G52" s="41"/>
      <c r="H52" s="42"/>
      <c r="I52" s="43"/>
      <c r="J52" s="43" t="s">
        <v>21</v>
      </c>
      <c r="S52" s="44"/>
      <c r="T52" s="32"/>
    </row>
    <row r="53">
      <c r="A53" s="31"/>
      <c r="B53" s="63">
        <v>337.5</v>
      </c>
      <c r="C53" s="46">
        <v>1.0</v>
      </c>
      <c r="D53" s="47">
        <v>10.0</v>
      </c>
      <c r="E53" s="48">
        <f t="array" ref="E53:E62">IFERROR(LN(C53:C62), "")</f>
        <v>0</v>
      </c>
      <c r="F53" s="49">
        <f t="array" ref="F53:F62">(D53:D62)</f>
        <v>10</v>
      </c>
      <c r="G53" s="50"/>
      <c r="H53" s="51" t="s">
        <v>22</v>
      </c>
      <c r="I53" s="52"/>
      <c r="J53" s="53">
        <v>1.0</v>
      </c>
      <c r="K53" s="53">
        <v>2.0</v>
      </c>
      <c r="L53" s="53">
        <v>3.0</v>
      </c>
      <c r="M53" s="53">
        <v>4.0</v>
      </c>
      <c r="N53" s="53">
        <v>5.0</v>
      </c>
      <c r="O53" s="53">
        <v>6.0</v>
      </c>
      <c r="P53" s="53">
        <v>7.0</v>
      </c>
      <c r="Q53" s="53">
        <v>8.0</v>
      </c>
      <c r="R53" s="53">
        <v>9.0</v>
      </c>
      <c r="S53" s="54">
        <v>10.0</v>
      </c>
      <c r="T53" s="32"/>
    </row>
    <row r="54">
      <c r="A54" s="31"/>
      <c r="B54" s="64">
        <v>307.5</v>
      </c>
      <c r="C54" s="56">
        <v>2.0</v>
      </c>
      <c r="D54" s="57">
        <v>9.5</v>
      </c>
      <c r="E54" s="58">
        <v>0.6931471805599453</v>
      </c>
      <c r="F54" s="59">
        <v>9.5</v>
      </c>
      <c r="G54" s="50"/>
      <c r="H54" s="60"/>
      <c r="I54" s="53">
        <v>10.0</v>
      </c>
      <c r="J54" s="61">
        <f t="shared" ref="J54:S54" si="23">($C$64*LN(J$53)) + ($B$64 * $I54) + $D$64</f>
        <v>339.7206914</v>
      </c>
      <c r="K54" s="61">
        <f t="shared" si="23"/>
        <v>315.7940844</v>
      </c>
      <c r="L54" s="61">
        <f t="shared" si="23"/>
        <v>301.7979165</v>
      </c>
      <c r="M54" s="61">
        <f t="shared" si="23"/>
        <v>291.8674774</v>
      </c>
      <c r="N54" s="61">
        <f t="shared" si="23"/>
        <v>284.1648304</v>
      </c>
      <c r="O54" s="61">
        <f t="shared" si="23"/>
        <v>277.8713095</v>
      </c>
      <c r="P54" s="61">
        <f t="shared" si="23"/>
        <v>272.5502135</v>
      </c>
      <c r="Q54" s="61">
        <f t="shared" si="23"/>
        <v>267.9408704</v>
      </c>
      <c r="R54" s="61">
        <f t="shared" si="23"/>
        <v>263.8751417</v>
      </c>
      <c r="S54" s="62">
        <f t="shared" si="23"/>
        <v>260.2382234</v>
      </c>
      <c r="T54" s="32"/>
    </row>
    <row r="55">
      <c r="A55" s="31"/>
      <c r="B55" s="63">
        <v>290.0</v>
      </c>
      <c r="C55" s="46">
        <v>3.0</v>
      </c>
      <c r="D55" s="47">
        <v>9.0</v>
      </c>
      <c r="E55" s="48">
        <v>1.0986122886681098</v>
      </c>
      <c r="F55" s="49">
        <v>9.0</v>
      </c>
      <c r="G55" s="50"/>
      <c r="H55" s="60"/>
      <c r="I55" s="53">
        <v>9.5</v>
      </c>
      <c r="J55" s="61">
        <f t="shared" ref="J55:S55" si="24">($C$64*LN(J$53)) + ($B$64 * $I55) + $D$64</f>
        <v>332.283488</v>
      </c>
      <c r="K55" s="61">
        <f t="shared" si="24"/>
        <v>308.356881</v>
      </c>
      <c r="L55" s="61">
        <f t="shared" si="24"/>
        <v>294.3607132</v>
      </c>
      <c r="M55" s="61">
        <f t="shared" si="24"/>
        <v>284.430274</v>
      </c>
      <c r="N55" s="61">
        <f t="shared" si="24"/>
        <v>276.727627</v>
      </c>
      <c r="O55" s="61">
        <f t="shared" si="24"/>
        <v>270.4341062</v>
      </c>
      <c r="P55" s="61">
        <f t="shared" si="24"/>
        <v>265.1130101</v>
      </c>
      <c r="Q55" s="61">
        <f t="shared" si="24"/>
        <v>260.503667</v>
      </c>
      <c r="R55" s="61">
        <f t="shared" si="24"/>
        <v>256.4379383</v>
      </c>
      <c r="S55" s="62">
        <f t="shared" si="24"/>
        <v>252.80102</v>
      </c>
      <c r="T55" s="32"/>
    </row>
    <row r="56">
      <c r="A56" s="31"/>
      <c r="B56" s="64">
        <v>277.5</v>
      </c>
      <c r="C56" s="56">
        <v>4.0</v>
      </c>
      <c r="D56" s="57">
        <v>8.5</v>
      </c>
      <c r="E56" s="58">
        <v>1.3862943611198906</v>
      </c>
      <c r="F56" s="59">
        <v>8.5</v>
      </c>
      <c r="G56" s="50"/>
      <c r="H56" s="60"/>
      <c r="I56" s="53">
        <v>9.0</v>
      </c>
      <c r="J56" s="61">
        <f t="shared" ref="J56:S56" si="25">($C$64*LN(J$53)) + ($B$64 * $I56) + $D$64</f>
        <v>324.8462847</v>
      </c>
      <c r="K56" s="61">
        <f t="shared" si="25"/>
        <v>300.9196777</v>
      </c>
      <c r="L56" s="61">
        <f t="shared" si="25"/>
        <v>286.9235098</v>
      </c>
      <c r="M56" s="61">
        <f t="shared" si="25"/>
        <v>276.9930707</v>
      </c>
      <c r="N56" s="61">
        <f t="shared" si="25"/>
        <v>269.2904236</v>
      </c>
      <c r="O56" s="61">
        <f t="shared" si="25"/>
        <v>262.9969028</v>
      </c>
      <c r="P56" s="61">
        <f t="shared" si="25"/>
        <v>257.6758067</v>
      </c>
      <c r="Q56" s="61">
        <f t="shared" si="25"/>
        <v>253.0664636</v>
      </c>
      <c r="R56" s="61">
        <f t="shared" si="25"/>
        <v>249.0007349</v>
      </c>
      <c r="S56" s="62">
        <f t="shared" si="25"/>
        <v>245.3638166</v>
      </c>
      <c r="T56" s="32"/>
    </row>
    <row r="57">
      <c r="A57" s="31"/>
      <c r="B57" s="63">
        <v>267.5</v>
      </c>
      <c r="C57" s="46">
        <v>5.0</v>
      </c>
      <c r="D57" s="47">
        <v>8.0</v>
      </c>
      <c r="E57" s="48">
        <v>1.6094379124341003</v>
      </c>
      <c r="F57" s="49">
        <v>8.0</v>
      </c>
      <c r="G57" s="50"/>
      <c r="H57" s="60"/>
      <c r="I57" s="53">
        <v>8.5</v>
      </c>
      <c r="J57" s="61">
        <f t="shared" ref="J57:S57" si="26">($C$64*LN(J$53)) + ($B$64 * $I57) + $D$64</f>
        <v>317.4090813</v>
      </c>
      <c r="K57" s="61">
        <f t="shared" si="26"/>
        <v>293.4824743</v>
      </c>
      <c r="L57" s="61">
        <f t="shared" si="26"/>
        <v>279.4863064</v>
      </c>
      <c r="M57" s="61">
        <f t="shared" si="26"/>
        <v>269.5558673</v>
      </c>
      <c r="N57" s="61">
        <f t="shared" si="26"/>
        <v>261.8532203</v>
      </c>
      <c r="O57" s="61">
        <f t="shared" si="26"/>
        <v>255.5596994</v>
      </c>
      <c r="P57" s="61">
        <f t="shared" si="26"/>
        <v>250.2386034</v>
      </c>
      <c r="Q57" s="61">
        <f t="shared" si="26"/>
        <v>245.6292603</v>
      </c>
      <c r="R57" s="61">
        <f t="shared" si="26"/>
        <v>241.5635315</v>
      </c>
      <c r="S57" s="62">
        <f t="shared" si="26"/>
        <v>237.9266133</v>
      </c>
      <c r="T57" s="32"/>
    </row>
    <row r="58">
      <c r="A58" s="31"/>
      <c r="B58" s="64">
        <v>255.0</v>
      </c>
      <c r="C58" s="56">
        <v>6.0</v>
      </c>
      <c r="D58" s="57">
        <v>8.0</v>
      </c>
      <c r="E58" s="58">
        <v>1.791759469228055</v>
      </c>
      <c r="F58" s="59">
        <v>8.0</v>
      </c>
      <c r="G58" s="50"/>
      <c r="H58" s="60"/>
      <c r="I58" s="53">
        <v>8.0</v>
      </c>
      <c r="J58" s="61">
        <f t="shared" ref="J58:S58" si="27">($C$64*LN(J$53)) + ($B$64 * $I58) + $D$64</f>
        <v>309.9718779</v>
      </c>
      <c r="K58" s="61">
        <f t="shared" si="27"/>
        <v>286.0452709</v>
      </c>
      <c r="L58" s="61">
        <f t="shared" si="27"/>
        <v>272.0491031</v>
      </c>
      <c r="M58" s="61">
        <f t="shared" si="27"/>
        <v>262.1186639</v>
      </c>
      <c r="N58" s="61">
        <f t="shared" si="27"/>
        <v>254.4160169</v>
      </c>
      <c r="O58" s="61">
        <f t="shared" si="27"/>
        <v>248.122496</v>
      </c>
      <c r="P58" s="61">
        <f t="shared" si="27"/>
        <v>242.8014</v>
      </c>
      <c r="Q58" s="61">
        <f t="shared" si="27"/>
        <v>238.1920569</v>
      </c>
      <c r="R58" s="61">
        <f t="shared" si="27"/>
        <v>234.1263282</v>
      </c>
      <c r="S58" s="62">
        <f t="shared" si="27"/>
        <v>230.4894099</v>
      </c>
      <c r="T58" s="32"/>
    </row>
    <row r="59">
      <c r="A59" s="31"/>
      <c r="B59" s="63">
        <v>247.5</v>
      </c>
      <c r="C59" s="46">
        <v>2.0</v>
      </c>
      <c r="D59" s="47">
        <v>6.0</v>
      </c>
      <c r="E59" s="48">
        <v>0.6931471805599453</v>
      </c>
      <c r="F59" s="49">
        <v>6.0</v>
      </c>
      <c r="G59" s="50"/>
      <c r="H59" s="60"/>
      <c r="I59" s="53">
        <v>7.5</v>
      </c>
      <c r="J59" s="61">
        <f t="shared" ref="J59:S59" si="28">($C$64*LN(J$53)) + ($B$64 * $I59) + $D$64</f>
        <v>302.5346746</v>
      </c>
      <c r="K59" s="61">
        <f t="shared" si="28"/>
        <v>278.6080676</v>
      </c>
      <c r="L59" s="61">
        <f t="shared" si="28"/>
        <v>264.6118997</v>
      </c>
      <c r="M59" s="61">
        <f t="shared" si="28"/>
        <v>254.6814605</v>
      </c>
      <c r="N59" s="61">
        <f t="shared" si="28"/>
        <v>246.9788135</v>
      </c>
      <c r="O59" s="61">
        <f t="shared" si="28"/>
        <v>240.6852927</v>
      </c>
      <c r="P59" s="61">
        <f t="shared" si="28"/>
        <v>235.3641966</v>
      </c>
      <c r="Q59" s="61">
        <f t="shared" si="28"/>
        <v>230.7548535</v>
      </c>
      <c r="R59" s="61">
        <f t="shared" si="28"/>
        <v>226.6891248</v>
      </c>
      <c r="S59" s="62">
        <f t="shared" si="28"/>
        <v>223.0522065</v>
      </c>
      <c r="T59" s="32"/>
    </row>
    <row r="60">
      <c r="A60" s="31"/>
      <c r="B60" s="64">
        <v>240.0</v>
      </c>
      <c r="C60" s="56">
        <v>8.0</v>
      </c>
      <c r="D60" s="57">
        <v>9.0</v>
      </c>
      <c r="E60" s="58">
        <v>2.0794415416798357</v>
      </c>
      <c r="F60" s="59">
        <v>9.0</v>
      </c>
      <c r="G60" s="50"/>
      <c r="H60" s="60"/>
      <c r="I60" s="53">
        <v>7.0</v>
      </c>
      <c r="J60" s="61">
        <f t="shared" ref="J60:S60" si="29">($C$64*LN(J$53)) + ($B$64 * $I60) + $D$64</f>
        <v>295.0974712</v>
      </c>
      <c r="K60" s="61">
        <f t="shared" si="29"/>
        <v>271.1708642</v>
      </c>
      <c r="L60" s="61">
        <f t="shared" si="29"/>
        <v>257.1746963</v>
      </c>
      <c r="M60" s="61">
        <f t="shared" si="29"/>
        <v>247.2442572</v>
      </c>
      <c r="N60" s="61">
        <f t="shared" si="29"/>
        <v>239.5416102</v>
      </c>
      <c r="O60" s="61">
        <f t="shared" si="29"/>
        <v>233.2480893</v>
      </c>
      <c r="P60" s="61">
        <f t="shared" si="29"/>
        <v>227.9269932</v>
      </c>
      <c r="Q60" s="61">
        <f t="shared" si="29"/>
        <v>223.3176502</v>
      </c>
      <c r="R60" s="61">
        <f t="shared" si="29"/>
        <v>219.2519214</v>
      </c>
      <c r="S60" s="62">
        <f t="shared" si="29"/>
        <v>215.6150032</v>
      </c>
      <c r="T60" s="32"/>
    </row>
    <row r="61">
      <c r="A61" s="31"/>
      <c r="B61" s="63">
        <v>230.0</v>
      </c>
      <c r="C61" s="46">
        <v>10.0</v>
      </c>
      <c r="D61" s="47">
        <v>8.5</v>
      </c>
      <c r="E61" s="48">
        <v>2.302585092994046</v>
      </c>
      <c r="F61" s="49">
        <v>8.5</v>
      </c>
      <c r="G61" s="50"/>
      <c r="H61" s="60"/>
      <c r="I61" s="53">
        <v>6.5</v>
      </c>
      <c r="J61" s="61">
        <f t="shared" ref="J61:S61" si="30">($C$64*LN(J$53)) + ($B$64 * $I61) + $D$64</f>
        <v>287.6602678</v>
      </c>
      <c r="K61" s="61">
        <f t="shared" si="30"/>
        <v>263.7336608</v>
      </c>
      <c r="L61" s="61">
        <f t="shared" si="30"/>
        <v>249.737493</v>
      </c>
      <c r="M61" s="61">
        <f t="shared" si="30"/>
        <v>239.8070538</v>
      </c>
      <c r="N61" s="61">
        <f t="shared" si="30"/>
        <v>232.1044068</v>
      </c>
      <c r="O61" s="61">
        <f t="shared" si="30"/>
        <v>225.8108859</v>
      </c>
      <c r="P61" s="61">
        <f t="shared" si="30"/>
        <v>220.4897899</v>
      </c>
      <c r="Q61" s="61">
        <f t="shared" si="30"/>
        <v>215.8804468</v>
      </c>
      <c r="R61" s="61">
        <f t="shared" si="30"/>
        <v>211.8147181</v>
      </c>
      <c r="S61" s="62">
        <f t="shared" si="30"/>
        <v>208.1777998</v>
      </c>
      <c r="T61" s="32"/>
    </row>
    <row r="62">
      <c r="A62" s="31"/>
      <c r="B62" s="64">
        <v>217.5</v>
      </c>
      <c r="C62" s="56">
        <v>10.0</v>
      </c>
      <c r="D62" s="57">
        <v>7.0</v>
      </c>
      <c r="E62" s="58">
        <v>2.302585092994046</v>
      </c>
      <c r="F62" s="59">
        <v>7.0</v>
      </c>
      <c r="G62" s="50"/>
      <c r="H62" s="60"/>
      <c r="I62" s="53">
        <v>6.0</v>
      </c>
      <c r="J62" s="61">
        <f t="shared" ref="J62:S62" si="31">($C$64*LN(J$53)) + ($B$64 * $I62) + $D$64</f>
        <v>280.2230645</v>
      </c>
      <c r="K62" s="61">
        <f t="shared" si="31"/>
        <v>256.2964575</v>
      </c>
      <c r="L62" s="61">
        <f t="shared" si="31"/>
        <v>242.3002896</v>
      </c>
      <c r="M62" s="61">
        <f t="shared" si="31"/>
        <v>232.3698504</v>
      </c>
      <c r="N62" s="61">
        <f t="shared" si="31"/>
        <v>224.6672034</v>
      </c>
      <c r="O62" s="61">
        <f t="shared" si="31"/>
        <v>218.3736826</v>
      </c>
      <c r="P62" s="61">
        <f t="shared" si="31"/>
        <v>213.0525865</v>
      </c>
      <c r="Q62" s="61">
        <f t="shared" si="31"/>
        <v>208.4432434</v>
      </c>
      <c r="R62" s="61">
        <f t="shared" si="31"/>
        <v>204.3775147</v>
      </c>
      <c r="S62" s="62">
        <f t="shared" si="31"/>
        <v>200.7405964</v>
      </c>
      <c r="T62" s="32"/>
    </row>
    <row r="63">
      <c r="A63" s="31"/>
      <c r="B63" s="65" t="s">
        <v>24</v>
      </c>
      <c r="D63" s="66" t="s">
        <v>25</v>
      </c>
      <c r="E63" s="67"/>
      <c r="F63" s="66"/>
      <c r="G63" s="68"/>
      <c r="H63" s="60"/>
      <c r="I63" s="53">
        <v>5.5</v>
      </c>
      <c r="J63" s="61">
        <f t="shared" ref="J63:S63" si="32">($C$64*LN(J$53)) + ($B$64 * $I63) + $D$64</f>
        <v>272.7858611</v>
      </c>
      <c r="K63" s="61">
        <f t="shared" si="32"/>
        <v>248.8592541</v>
      </c>
      <c r="L63" s="61">
        <f t="shared" si="32"/>
        <v>234.8630862</v>
      </c>
      <c r="M63" s="61">
        <f t="shared" si="32"/>
        <v>224.9326471</v>
      </c>
      <c r="N63" s="61">
        <f t="shared" si="32"/>
        <v>217.2300001</v>
      </c>
      <c r="O63" s="61">
        <f t="shared" si="32"/>
        <v>210.9364792</v>
      </c>
      <c r="P63" s="61">
        <f t="shared" si="32"/>
        <v>205.6153831</v>
      </c>
      <c r="Q63" s="61">
        <f t="shared" si="32"/>
        <v>201.0060401</v>
      </c>
      <c r="R63" s="61">
        <f t="shared" si="32"/>
        <v>196.9403113</v>
      </c>
      <c r="S63" s="62">
        <f t="shared" si="32"/>
        <v>193.3033931</v>
      </c>
      <c r="T63" s="32"/>
    </row>
    <row r="64">
      <c r="A64" s="31"/>
      <c r="B64" s="69">
        <f t="array" ref="B64:D64">LINEST(B53:B62,E53:F62,TRUE,FALSE)</f>
        <v>14.87440674</v>
      </c>
      <c r="C64" s="70">
        <v>-34.51879727411049</v>
      </c>
      <c r="D64" s="71">
        <v>190.97662404193375</v>
      </c>
      <c r="E64" s="70"/>
      <c r="F64" s="71"/>
      <c r="G64" s="32"/>
      <c r="H64" s="11"/>
      <c r="I64" s="72">
        <v>5.0</v>
      </c>
      <c r="J64" s="73">
        <f t="shared" ref="J64:S64" si="33">($C$64*LN(J$53)) + ($B$64 * $I64) + $D$64</f>
        <v>265.3486577</v>
      </c>
      <c r="K64" s="73">
        <f t="shared" si="33"/>
        <v>241.4220507</v>
      </c>
      <c r="L64" s="73">
        <f t="shared" si="33"/>
        <v>227.4258828</v>
      </c>
      <c r="M64" s="73">
        <f t="shared" si="33"/>
        <v>217.4954437</v>
      </c>
      <c r="N64" s="73">
        <f t="shared" si="33"/>
        <v>209.7927967</v>
      </c>
      <c r="O64" s="73">
        <f t="shared" si="33"/>
        <v>203.4992758</v>
      </c>
      <c r="P64" s="73">
        <f t="shared" si="33"/>
        <v>198.1781798</v>
      </c>
      <c r="Q64" s="73">
        <f t="shared" si="33"/>
        <v>193.5688367</v>
      </c>
      <c r="R64" s="73">
        <f t="shared" si="33"/>
        <v>189.503108</v>
      </c>
      <c r="S64" s="74">
        <f t="shared" si="33"/>
        <v>185.8661897</v>
      </c>
      <c r="T64" s="32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76" t="s">
        <v>30</v>
      </c>
      <c r="C67" s="77"/>
      <c r="D67" s="77"/>
      <c r="E67" s="77"/>
      <c r="F67" s="4"/>
      <c r="G67" s="4"/>
      <c r="H67" s="4"/>
      <c r="I67" s="4"/>
      <c r="J67" s="4"/>
      <c r="K67" s="4"/>
      <c r="L67" s="4"/>
      <c r="M67" s="4"/>
      <c r="N67" s="4"/>
      <c r="O67" s="4"/>
      <c r="P67" s="76" t="s">
        <v>30</v>
      </c>
      <c r="R67" s="77"/>
      <c r="T67" s="78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</sheetData>
  <mergeCells count="32">
    <mergeCell ref="B1:C4"/>
    <mergeCell ref="D2:S3"/>
    <mergeCell ref="B6:B7"/>
    <mergeCell ref="C6:D7"/>
    <mergeCell ref="H6:S7"/>
    <mergeCell ref="B8:B9"/>
    <mergeCell ref="H8:S8"/>
    <mergeCell ref="H21:S21"/>
    <mergeCell ref="J22:S22"/>
    <mergeCell ref="H36:S36"/>
    <mergeCell ref="J37:S37"/>
    <mergeCell ref="H51:S51"/>
    <mergeCell ref="J52:S52"/>
    <mergeCell ref="P67:Q67"/>
    <mergeCell ref="R67:S67"/>
    <mergeCell ref="C8:D9"/>
    <mergeCell ref="H9:M18"/>
    <mergeCell ref="N9:S18"/>
    <mergeCell ref="B10:B11"/>
    <mergeCell ref="C10:D11"/>
    <mergeCell ref="B13:E14"/>
    <mergeCell ref="N19:S19"/>
    <mergeCell ref="H38:H49"/>
    <mergeCell ref="H53:H64"/>
    <mergeCell ref="D17:D19"/>
    <mergeCell ref="B21:F21"/>
    <mergeCell ref="H23:H34"/>
    <mergeCell ref="B33:C33"/>
    <mergeCell ref="B36:F36"/>
    <mergeCell ref="B48:C48"/>
    <mergeCell ref="B51:F51"/>
    <mergeCell ref="B63:C63"/>
  </mergeCells>
  <conditionalFormatting sqref="J39:S49">
    <cfRule type="colorScale" priority="1">
      <colorScale>
        <cfvo type="min"/>
        <cfvo type="max"/>
        <color rgb="FFFFFFFF"/>
        <color rgb="FF93C47D"/>
      </colorScale>
    </cfRule>
  </conditionalFormatting>
  <conditionalFormatting sqref="J54:S64">
    <cfRule type="colorScale" priority="2">
      <colorScale>
        <cfvo type="min"/>
        <cfvo type="max"/>
        <color rgb="FFFFFFFF"/>
        <color rgb="FFE06666"/>
      </colorScale>
    </cfRule>
  </conditionalFormatting>
  <conditionalFormatting sqref="J24:S34 J39:S49 J54:S64">
    <cfRule type="colorScale" priority="3">
      <colorScale>
        <cfvo type="min"/>
        <cfvo type="max"/>
        <color rgb="FFFFFFFF"/>
        <color rgb="FF6D9EEB"/>
      </colorScale>
    </cfRule>
  </conditionalFormatting>
  <dataValidations>
    <dataValidation type="list" allowBlank="1" showErrorMessage="1" sqref="C16">
      <formula1>"Squat,Bench,Deadlift"</formula1>
    </dataValidation>
  </dataValidations>
  <hyperlinks>
    <hyperlink r:id="rId1" ref="H6"/>
    <hyperlink r:id="rId2" ref="H8"/>
    <hyperlink r:id="rId3" ref="N19"/>
  </hyperlinks>
  <drawing r:id="rId4"/>
  <tableParts count="3">
    <tablePart r:id="rId8"/>
    <tablePart r:id="rId9"/>
    <tablePart r:id="rId10"/>
  </tableParts>
</worksheet>
</file>