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ance\Desktop\DevProjects\Syphermia\"/>
    </mc:Choice>
  </mc:AlternateContent>
  <bookViews>
    <workbookView xWindow="0" yWindow="0" windowWidth="28800" windowHeight="14235"/>
  </bookViews>
  <sheets>
    <sheet name="Simulator" sheetId="2" r:id="rId1"/>
    <sheet name="Character Stats" sheetId="5" r:id="rId2"/>
    <sheet name="Weapons" sheetId="1" r:id="rId3"/>
    <sheet name="Armor" sheetId="3" r:id="rId4"/>
  </sheets>
  <definedNames>
    <definedName name="Armors">Armor!$A$2:$A$136</definedName>
    <definedName name="Characters">'Character Stats'!$A$2:$A$111</definedName>
    <definedName name="MinimumHealth">'Character Stats'!$V$3</definedName>
    <definedName name="Weapons">Weapons!$A$2:$A$111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C3" i="2" s="1"/>
  <c r="J2" i="2"/>
  <c r="K3" i="2" s="1"/>
  <c r="C2" i="2"/>
  <c r="K2" i="2"/>
  <c r="B3" i="2"/>
  <c r="L3" i="2"/>
  <c r="B4" i="2"/>
  <c r="B5" i="2"/>
  <c r="L5" i="2"/>
  <c r="L4" i="2"/>
  <c r="L12" i="2"/>
  <c r="L11" i="2"/>
  <c r="L10" i="2"/>
  <c r="L9" i="2"/>
  <c r="L8" i="2"/>
  <c r="L7" i="2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B12" i="2"/>
  <c r="B11" i="2"/>
  <c r="B10" i="2"/>
  <c r="B9" i="2"/>
  <c r="B8" i="2"/>
  <c r="B7" i="2"/>
  <c r="M2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E2" i="1" l="1"/>
  <c r="H2" i="1" s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3"/>
</calcChain>
</file>

<file path=xl/sharedStrings.xml><?xml version="1.0" encoding="utf-8"?>
<sst xmlns="http://schemas.openxmlformats.org/spreadsheetml/2006/main" count="56" uniqueCount="44">
  <si>
    <t>Weapon Name</t>
  </si>
  <si>
    <t>Damage Per Hit</t>
  </si>
  <si>
    <t>Hit Rate</t>
  </si>
  <si>
    <t>Stick</t>
  </si>
  <si>
    <t>Armor Name</t>
  </si>
  <si>
    <t>Deflection</t>
  </si>
  <si>
    <t>Dodge Modifier</t>
  </si>
  <si>
    <t>Dampening</t>
  </si>
  <si>
    <t>Effective Resistance</t>
  </si>
  <si>
    <t>Clothes</t>
  </si>
  <si>
    <t>Durability</t>
  </si>
  <si>
    <t>Cost</t>
  </si>
  <si>
    <t>Actual Value</t>
  </si>
  <si>
    <t>Weight</t>
  </si>
  <si>
    <t>Average Damage</t>
  </si>
  <si>
    <t>Constitution</t>
  </si>
  <si>
    <t>Reflexes</t>
  </si>
  <si>
    <t>Willpower</t>
  </si>
  <si>
    <t>Faith</t>
  </si>
  <si>
    <t>Luck</t>
  </si>
  <si>
    <t>Perception</t>
  </si>
  <si>
    <t>HP</t>
  </si>
  <si>
    <t>Dodge</t>
  </si>
  <si>
    <t>Resist</t>
  </si>
  <si>
    <t>Empower</t>
  </si>
  <si>
    <t>Age</t>
  </si>
  <si>
    <t>HP Mods</t>
  </si>
  <si>
    <t>Armor</t>
  </si>
  <si>
    <t>Weapon</t>
  </si>
  <si>
    <t>Combatant 1</t>
  </si>
  <si>
    <t>Combatant 2</t>
  </si>
  <si>
    <t>Name</t>
  </si>
  <si>
    <t>Basic</t>
  </si>
  <si>
    <t>CON</t>
  </si>
  <si>
    <t>REF</t>
  </si>
  <si>
    <t>WILL</t>
  </si>
  <si>
    <t>FAI</t>
  </si>
  <si>
    <t>LUCK</t>
  </si>
  <si>
    <t>PER</t>
  </si>
  <si>
    <t>Tough</t>
  </si>
  <si>
    <t>Healing Received</t>
  </si>
  <si>
    <t>Max HP</t>
  </si>
  <si>
    <t>HP Remaining</t>
  </si>
  <si>
    <t>Damage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</si>
</sst>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22" sqref="C22"/>
    </sheetView>
  </sheetViews>
  <sheetFormatPr defaultRowHeight="15" x14ac:dyDescent="0.25"/>
  <cols>
    <col min="1" max="1" width="17.28515625" customWidth="1"/>
    <col min="2" max="3" width="18.5703125" customWidth="1"/>
    <col min="4" max="4" width="18.85546875" customWidth="1"/>
    <col min="5" max="5" width="18.42578125" customWidth="1"/>
    <col min="8" max="8" width="9.140625" customWidth="1"/>
    <col min="9" max="9" width="19.140625" customWidth="1"/>
    <col min="10" max="11" width="21" customWidth="1"/>
    <col min="12" max="12" width="23.85546875" customWidth="1"/>
  </cols>
  <sheetData>
    <row r="1" spans="1:12" x14ac:dyDescent="0.25">
      <c r="B1" t="s">
        <v>29</v>
      </c>
      <c r="C1" s="1" t="s">
        <v>42</v>
      </c>
      <c r="D1" s="1" t="s">
        <v>43</v>
      </c>
      <c r="E1" s="1" t="s">
        <v>40</v>
      </c>
      <c r="F1" s="1"/>
      <c r="G1" s="1"/>
      <c r="H1" s="1"/>
      <c r="I1" s="1" t="s">
        <v>40</v>
      </c>
      <c r="J1" s="1" t="s">
        <v>43</v>
      </c>
      <c r="K1" s="1" t="s">
        <v>42</v>
      </c>
      <c r="L1" t="s">
        <v>30</v>
      </c>
    </row>
    <row r="2" spans="1:12" x14ac:dyDescent="0.25">
      <c r="B2" t="s">
        <v>32</v>
      </c>
      <c r="C2" s="1">
        <f>B3</f>
        <v>5</v>
      </c>
      <c r="D2" s="1">
        <f>VLOOKUP(L4,Weapons!A1:H37, 5, FALSE)</f>
        <v>1.3</v>
      </c>
      <c r="E2" s="1"/>
      <c r="F2" s="1"/>
      <c r="G2" s="1"/>
      <c r="H2" s="1"/>
      <c r="I2" s="1"/>
      <c r="J2" s="1">
        <f>VLOOKUP(B4,Weapons!A1:H39, 5, FALSE)</f>
        <v>1.3</v>
      </c>
      <c r="K2" s="1">
        <f>L3</f>
        <v>11</v>
      </c>
      <c r="L2" t="s">
        <v>39</v>
      </c>
    </row>
    <row r="3" spans="1:12" x14ac:dyDescent="0.25">
      <c r="A3" t="s">
        <v>41</v>
      </c>
      <c r="B3" s="5">
        <f>VLOOKUP(B2, 'Character Stats'!A1:O38,12, FALSE)</f>
        <v>5</v>
      </c>
      <c r="C3" s="1">
        <f>C2 - D2 + E2</f>
        <v>3.7</v>
      </c>
      <c r="D3" s="1"/>
      <c r="E3" s="1"/>
      <c r="F3" s="1"/>
      <c r="G3" s="1"/>
      <c r="H3" s="1"/>
      <c r="I3" s="1"/>
      <c r="J3" s="1"/>
      <c r="K3" s="1">
        <f xml:space="preserve"> K2 -J2 + I2</f>
        <v>9.6999999999999993</v>
      </c>
      <c r="L3" s="4">
        <f>VLOOKUP(L2, 'Character Stats'!A1:O38,12, FALSE)</f>
        <v>11</v>
      </c>
    </row>
    <row r="4" spans="1:12" x14ac:dyDescent="0.25">
      <c r="A4" t="s">
        <v>28</v>
      </c>
      <c r="B4" t="str">
        <f>VLOOKUP(B2, 'Character Stats'!A1:O38,3, FALSE)</f>
        <v>Stick</v>
      </c>
      <c r="C4" s="1"/>
      <c r="D4" s="1"/>
      <c r="E4" s="1"/>
      <c r="F4" s="1"/>
      <c r="G4" s="1"/>
      <c r="H4" s="1"/>
      <c r="I4" s="1"/>
      <c r="J4" s="1"/>
      <c r="K4" s="1"/>
      <c r="L4" s="4" t="str">
        <f>VLOOKUP(L2, 'Character Stats'!A1:O38,3, FALSE)</f>
        <v>Stick</v>
      </c>
    </row>
    <row r="5" spans="1:12" x14ac:dyDescent="0.25">
      <c r="A5" t="s">
        <v>27</v>
      </c>
      <c r="B5" t="str">
        <f>VLOOKUP(B2, 'Character Stats'!A2:O38,4, FALSE)</f>
        <v>Clothes</v>
      </c>
      <c r="C5" s="1"/>
      <c r="D5" s="1"/>
      <c r="E5" s="1"/>
      <c r="F5" s="1"/>
      <c r="G5" s="1"/>
      <c r="H5" s="1"/>
      <c r="I5" s="1"/>
      <c r="J5" s="1"/>
      <c r="K5" s="1"/>
      <c r="L5" s="4" t="str">
        <f>VLOOKUP(L2, 'Character Stats'!A2:O39,4, FALSE)</f>
        <v>Clothes</v>
      </c>
    </row>
    <row r="6" spans="1:12" x14ac:dyDescent="0.25">
      <c r="C6" s="1"/>
      <c r="D6" s="1"/>
      <c r="E6" s="1"/>
      <c r="F6" s="1"/>
      <c r="G6" s="1"/>
      <c r="H6" s="1"/>
      <c r="I6" s="1"/>
      <c r="J6" s="1"/>
      <c r="K6" s="1"/>
      <c r="L6" s="4"/>
    </row>
    <row r="7" spans="1:12" x14ac:dyDescent="0.25">
      <c r="A7" t="s">
        <v>33</v>
      </c>
      <c r="B7">
        <f>VLOOKUP(B2, 'Character Stats'!A2:O39,5, FALSE)</f>
        <v>1</v>
      </c>
      <c r="C7" s="1"/>
      <c r="D7" s="1"/>
      <c r="E7" s="1"/>
      <c r="F7" s="1"/>
      <c r="G7" s="1"/>
      <c r="H7" s="1"/>
      <c r="I7" s="1"/>
      <c r="J7" s="1"/>
      <c r="K7" s="1"/>
      <c r="L7" s="4">
        <f>VLOOKUP(L2, 'Character Stats'!A2:O39,5, FALSE)</f>
        <v>4</v>
      </c>
    </row>
    <row r="8" spans="1:12" x14ac:dyDescent="0.25">
      <c r="A8" t="s">
        <v>34</v>
      </c>
      <c r="B8">
        <f>VLOOKUP(B2, 'Character Stats'!A2:O39,6, FALSE)</f>
        <v>1</v>
      </c>
      <c r="C8" s="1"/>
      <c r="D8" s="1"/>
      <c r="E8" s="1"/>
      <c r="F8" s="1"/>
      <c r="G8" s="1"/>
      <c r="H8" s="1"/>
      <c r="I8" s="1"/>
      <c r="J8" s="1"/>
      <c r="K8" s="1"/>
      <c r="L8" s="4">
        <f>VLOOKUP(L2, 'Character Stats'!A2:O39,6, FALSE)</f>
        <v>1</v>
      </c>
    </row>
    <row r="9" spans="1:12" x14ac:dyDescent="0.25">
      <c r="A9" t="s">
        <v>35</v>
      </c>
      <c r="B9">
        <f>VLOOKUP(B2, 'Character Stats'!A2:O39,7, FALSE)</f>
        <v>1</v>
      </c>
      <c r="C9" s="1"/>
      <c r="D9" s="1"/>
      <c r="E9" s="1"/>
      <c r="F9" s="1"/>
      <c r="G9" s="1"/>
      <c r="H9" s="1"/>
      <c r="I9" s="1"/>
      <c r="J9" s="1"/>
      <c r="K9" s="1"/>
      <c r="L9" s="4">
        <f>VLOOKUP(L2, 'Character Stats'!A2:O39,7, FALSE)</f>
        <v>1</v>
      </c>
    </row>
    <row r="10" spans="1:12" x14ac:dyDescent="0.25">
      <c r="A10" t="s">
        <v>36</v>
      </c>
      <c r="B10">
        <f>VLOOKUP(B2, 'Character Stats'!A2:O39,8, FALSE)</f>
        <v>1</v>
      </c>
      <c r="C10" s="1"/>
      <c r="D10" s="1"/>
      <c r="E10" s="1"/>
      <c r="F10" s="1"/>
      <c r="G10" s="1"/>
      <c r="H10" s="1"/>
      <c r="I10" s="1"/>
      <c r="J10" s="1"/>
      <c r="K10" s="1"/>
      <c r="L10" s="4">
        <f>VLOOKUP(L2, 'Character Stats'!A2:O39,8, FALSE)</f>
        <v>1</v>
      </c>
    </row>
    <row r="11" spans="1:12" x14ac:dyDescent="0.25">
      <c r="A11" t="s">
        <v>37</v>
      </c>
      <c r="B11">
        <f>VLOOKUP(B2, 'Character Stats'!A2:O39,9, FALSE)</f>
        <v>1</v>
      </c>
      <c r="C11" s="1"/>
      <c r="D11" s="1"/>
      <c r="E11" s="1"/>
      <c r="F11" s="1"/>
      <c r="G11" s="1"/>
      <c r="H11" s="1"/>
      <c r="I11" s="1"/>
      <c r="J11" s="1"/>
      <c r="K11" s="1"/>
      <c r="L11" s="4">
        <f>VLOOKUP(L2, 'Character Stats'!A2:O39,9, FALSE)</f>
        <v>1</v>
      </c>
    </row>
    <row r="12" spans="1:12" x14ac:dyDescent="0.25">
      <c r="A12" t="s">
        <v>38</v>
      </c>
      <c r="B12">
        <f>VLOOKUP(B2, 'Character Stats'!A2:O39,10, FALSE)</f>
        <v>1</v>
      </c>
      <c r="C12" s="1"/>
      <c r="D12" s="1"/>
      <c r="E12" s="1"/>
      <c r="F12" s="1"/>
      <c r="G12" s="1"/>
      <c r="H12" s="1"/>
      <c r="I12" s="1"/>
      <c r="J12" s="1"/>
      <c r="K12" s="1"/>
      <c r="L12" s="4">
        <f>VLOOKUP(L2, 'Character Stats'!A2:O39,10, FALSE)</f>
        <v>1</v>
      </c>
    </row>
    <row r="13" spans="1:12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5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25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25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5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25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25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25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25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25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25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25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25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5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25">
      <c r="C34" s="1"/>
      <c r="D34" s="1"/>
      <c r="E34" s="1"/>
      <c r="F34" s="1"/>
      <c r="G34" s="1"/>
      <c r="H34" s="1"/>
      <c r="I34" s="1"/>
      <c r="J34" s="1"/>
      <c r="K34" s="1"/>
    </row>
  </sheetData>
  <dataValidations count="1">
    <dataValidation type="list" allowBlank="1" showInputMessage="1" showErrorMessage="1" sqref="B2:C2 L2">
      <formula1>Characters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L2" sqref="L2"/>
    </sheetView>
  </sheetViews>
  <sheetFormatPr defaultRowHeight="15" x14ac:dyDescent="0.25"/>
  <cols>
    <col min="1" max="3" width="9.140625" style="2"/>
    <col min="4" max="4" width="11.28515625" style="2" customWidth="1"/>
    <col min="5" max="10" width="16.5703125" style="2" customWidth="1"/>
    <col min="11" max="11" width="16" style="2" customWidth="1"/>
    <col min="12" max="15" width="16.28515625" style="2" customWidth="1"/>
    <col min="16" max="16384" width="9.140625" style="2"/>
  </cols>
  <sheetData>
    <row r="1" spans="1:22" x14ac:dyDescent="0.25">
      <c r="A1" s="2" t="s">
        <v>31</v>
      </c>
      <c r="B1" s="2" t="s">
        <v>25</v>
      </c>
      <c r="C1" s="2" t="s">
        <v>28</v>
      </c>
      <c r="D1" s="2" t="s">
        <v>27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26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22" x14ac:dyDescent="0.25">
      <c r="A2" s="2" t="s">
        <v>32</v>
      </c>
      <c r="B2" s="2">
        <v>20</v>
      </c>
      <c r="C2" s="2" t="s">
        <v>3</v>
      </c>
      <c r="D2" s="2" t="s">
        <v>9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f>SUM(MinimumHealth+(E2*2) + (B2 / 10) + K2)</f>
        <v>5</v>
      </c>
      <c r="M2" s="3">
        <f xml:space="preserve"> (F2 + (1 * (E2 -((VLOOKUP(D2, Armor!A1:H221,6,FALSE)) * VLOOKUP(D2, Armor!A1:H221, 5, FALSE))))) * 0.01</f>
        <v>0.01</v>
      </c>
    </row>
    <row r="3" spans="1:22" x14ac:dyDescent="0.25">
      <c r="A3" s="2" t="s">
        <v>39</v>
      </c>
      <c r="B3" s="2">
        <v>20</v>
      </c>
      <c r="C3" s="2" t="s">
        <v>3</v>
      </c>
      <c r="D3" s="2" t="s">
        <v>9</v>
      </c>
      <c r="E3" s="2">
        <v>4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f>SUM(MinimumHealth+(E3*2) + (B3 / 10) + K3)</f>
        <v>11</v>
      </c>
      <c r="M3" s="3">
        <f xml:space="preserve"> (F3 + (1 * (E3 -((VLOOKUP(D3, Armor!A2:H222,6,FALSE)) * VLOOKUP(D3, Armor!A2:H222, 5, FALSE))))) * 0.01</f>
        <v>0.04</v>
      </c>
      <c r="V3" s="2">
        <v>1</v>
      </c>
    </row>
    <row r="4" spans="1:22" x14ac:dyDescent="0.25">
      <c r="L4" s="2">
        <f>SUM(MinimumHealth+(E4*2) + (B4 / 10) + K4)</f>
        <v>1</v>
      </c>
      <c r="M4" s="3" t="e">
        <f xml:space="preserve"> (F4 + (1 * (E4 -((VLOOKUP(D4, Armor!A3:H223,6,FALSE)) * VLOOKUP(D4, Armor!A3:H223, 5, FALSE))))) * 0.01</f>
        <v>#N/A</v>
      </c>
    </row>
    <row r="5" spans="1:22" x14ac:dyDescent="0.25">
      <c r="L5" s="2">
        <f>SUM(MinimumHealth+(E5*2) + (B5 / 10) + K5)</f>
        <v>1</v>
      </c>
      <c r="M5" s="3" t="e">
        <f xml:space="preserve"> (F5 + (1 * (E5 -((VLOOKUP(D5, Armor!A4:H224,6,FALSE)) * VLOOKUP(D5, Armor!A4:H224, 5, FALSE))))) * 0.01</f>
        <v>#N/A</v>
      </c>
    </row>
    <row r="6" spans="1:22" x14ac:dyDescent="0.25">
      <c r="L6" s="2">
        <f>SUM(MinimumHealth+(E6*2) + (B6 / 10) + K6)</f>
        <v>1</v>
      </c>
      <c r="M6" s="3" t="e">
        <f xml:space="preserve"> (F6 + (1 * (E6 -((VLOOKUP(D6, Armor!A5:H225,6,FALSE)) * VLOOKUP(D6, Armor!A5:H225, 5, FALSE))))) * 0.01</f>
        <v>#N/A</v>
      </c>
    </row>
    <row r="7" spans="1:22" x14ac:dyDescent="0.25">
      <c r="L7" s="2">
        <f>SUM(MinimumHealth+(E7*2) + (B7 / 10) + K7)</f>
        <v>1</v>
      </c>
      <c r="M7" s="3" t="e">
        <f xml:space="preserve"> (F7 + (1 * (E7 -((VLOOKUP(D7, Armor!A6:H226,6,FALSE)) * VLOOKUP(D7, Armor!A6:H226, 5, FALSE))))) * 0.01</f>
        <v>#N/A</v>
      </c>
    </row>
    <row r="8" spans="1:22" x14ac:dyDescent="0.25">
      <c r="L8" s="2">
        <f>SUM(MinimumHealth+(E8*2) + (B8 / 10) + K8)</f>
        <v>1</v>
      </c>
      <c r="M8" s="3" t="e">
        <f xml:space="preserve"> (F8 + (1 * (E8 -((VLOOKUP(D8, Armor!A7:H227,6,FALSE)) * VLOOKUP(D8, Armor!A7:H227, 5, FALSE))))) * 0.01</f>
        <v>#N/A</v>
      </c>
    </row>
    <row r="9" spans="1:22" x14ac:dyDescent="0.25">
      <c r="L9" s="2">
        <f>SUM(MinimumHealth+(E9*2) + (B9 / 10) + K9)</f>
        <v>1</v>
      </c>
      <c r="M9" s="3" t="e">
        <f xml:space="preserve"> (F9 + (1 * (E9 -((VLOOKUP(D9, Armor!A8:H228,6,FALSE)) * VLOOKUP(D9, Armor!A8:H228, 5, FALSE))))) * 0.01</f>
        <v>#N/A</v>
      </c>
    </row>
    <row r="10" spans="1:22" x14ac:dyDescent="0.25">
      <c r="L10" s="2">
        <f>SUM(MinimumHealth+(E10*2) + (B10 / 10) + K10)</f>
        <v>1</v>
      </c>
      <c r="M10" s="3" t="e">
        <f xml:space="preserve"> (F10 + (1 * (E10 -((VLOOKUP(D10, Armor!A9:H229,6,FALSE)) * VLOOKUP(D10, Armor!A9:H229, 5, FALSE))))) * 0.01</f>
        <v>#N/A</v>
      </c>
    </row>
    <row r="11" spans="1:22" x14ac:dyDescent="0.25">
      <c r="L11" s="2">
        <f>SUM(MinimumHealth+(E11*2) + (B11 / 10) + K11)</f>
        <v>1</v>
      </c>
      <c r="M11" s="3" t="e">
        <f xml:space="preserve"> (F11 + (1 * (E11 -((VLOOKUP(D11, Armor!A10:H230,6,FALSE)) * VLOOKUP(D11, Armor!A10:H230, 5, FALSE))))) * 0.01</f>
        <v>#N/A</v>
      </c>
    </row>
    <row r="12" spans="1:22" x14ac:dyDescent="0.25">
      <c r="L12" s="2">
        <f>SUM(MinimumHealth+(E12*2) + (B12 / 10) + K12)</f>
        <v>1</v>
      </c>
      <c r="M12" s="3" t="e">
        <f xml:space="preserve"> (F12 + (1 * (E12 -((VLOOKUP(D12, Armor!A11:H231,6,FALSE)) * VLOOKUP(D12, Armor!A11:H231, 5, FALSE))))) * 0.01</f>
        <v>#N/A</v>
      </c>
    </row>
    <row r="13" spans="1:22" x14ac:dyDescent="0.25">
      <c r="L13" s="2">
        <f>SUM(MinimumHealth+(E13*2) + (B13 / 10) + K13)</f>
        <v>1</v>
      </c>
      <c r="M13" s="3" t="e">
        <f xml:space="preserve"> (F13 + (1 * (E13 -((VLOOKUP(D13, Armor!A12:H232,6,FALSE)) * VLOOKUP(D13, Armor!A12:H232, 5, FALSE))))) * 0.01</f>
        <v>#N/A</v>
      </c>
    </row>
    <row r="14" spans="1:22" x14ac:dyDescent="0.25">
      <c r="L14" s="2">
        <f>SUM(MinimumHealth+(E14*2) + (B14 / 10) + K14)</f>
        <v>1</v>
      </c>
      <c r="M14" s="3" t="e">
        <f xml:space="preserve"> (F14 + (1 * (E14 -((VLOOKUP(D14, Armor!A13:H233,6,FALSE)) * VLOOKUP(D14, Armor!A13:H233, 5, FALSE))))) * 0.01</f>
        <v>#N/A</v>
      </c>
    </row>
    <row r="15" spans="1:22" x14ac:dyDescent="0.25">
      <c r="L15" s="2">
        <f>SUM(MinimumHealth+(E15*2) + (B15 / 10) + K15)</f>
        <v>1</v>
      </c>
      <c r="M15" s="3" t="e">
        <f xml:space="preserve"> (F15 + (1 * (E15 -((VLOOKUP(D15, Armor!A14:H234,6,FALSE)) * VLOOKUP(D15, Armor!A14:H234, 5, FALSE))))) * 0.01</f>
        <v>#N/A</v>
      </c>
    </row>
    <row r="16" spans="1:22" x14ac:dyDescent="0.25">
      <c r="L16" s="2">
        <f>SUM(MinimumHealth+(E16*2) + (B16 / 10) + K16)</f>
        <v>1</v>
      </c>
      <c r="M16" s="3" t="e">
        <f xml:space="preserve"> (F16 + (1 * (E16 -((VLOOKUP(D16, Armor!A15:H235,6,FALSE)) * VLOOKUP(D16, Armor!A15:H235, 5, FALSE))))) * 0.01</f>
        <v>#N/A</v>
      </c>
    </row>
    <row r="17" spans="12:13" x14ac:dyDescent="0.25">
      <c r="L17" s="2">
        <f>SUM(MinimumHealth+(E17*2) + (B17 / 10) + K17)</f>
        <v>1</v>
      </c>
      <c r="M17" s="3" t="e">
        <f xml:space="preserve"> (F17 + (1 * (E17 -((VLOOKUP(D17, Armor!A16:H236,6,FALSE)) * VLOOKUP(D17, Armor!A16:H236, 5, FALSE))))) * 0.01</f>
        <v>#N/A</v>
      </c>
    </row>
    <row r="18" spans="12:13" x14ac:dyDescent="0.25">
      <c r="L18" s="2">
        <f>SUM(MinimumHealth+(E18*2) + (B18 / 10) + K18)</f>
        <v>1</v>
      </c>
      <c r="M18" s="3" t="e">
        <f xml:space="preserve"> (F18 + (1 * (E18 -((VLOOKUP(D18, Armor!A17:H237,6,FALSE)) * VLOOKUP(D18, Armor!A17:H237, 5, FALSE))))) * 0.01</f>
        <v>#N/A</v>
      </c>
    </row>
    <row r="19" spans="12:13" x14ac:dyDescent="0.25">
      <c r="L19" s="2">
        <f>SUM(MinimumHealth+(E19*2) + (B19 / 10) + K19)</f>
        <v>1</v>
      </c>
      <c r="M19" s="3" t="e">
        <f xml:space="preserve"> (F19 + (1 * (E19 -((VLOOKUP(D19, Armor!A18:H238,6,FALSE)) * VLOOKUP(D19, Armor!A18:H238, 5, FALSE))))) * 0.01</f>
        <v>#N/A</v>
      </c>
    </row>
    <row r="20" spans="12:13" x14ac:dyDescent="0.25">
      <c r="L20" s="2">
        <f>SUM(MinimumHealth+(E20*2) + (B20 / 10) + K20)</f>
        <v>1</v>
      </c>
      <c r="M20" s="3" t="e">
        <f xml:space="preserve"> (F20 + (1 * (E20 -((VLOOKUP(D20, Armor!A19:H239,6,FALSE)) * VLOOKUP(D20, Armor!A19:H239, 5, FALSE))))) * 0.01</f>
        <v>#N/A</v>
      </c>
    </row>
    <row r="21" spans="12:13" x14ac:dyDescent="0.25">
      <c r="L21" s="2">
        <f>SUM(MinimumHealth+(E21*2) + (B21 / 10) + K21)</f>
        <v>1</v>
      </c>
      <c r="M21" s="3" t="e">
        <f xml:space="preserve"> (F21 + (1 * (E21 -((VLOOKUP(D21, Armor!A20:H240,6,FALSE)) * VLOOKUP(D21, Armor!A20:H240, 5, FALSE))))) * 0.01</f>
        <v>#N/A</v>
      </c>
    </row>
    <row r="22" spans="12:13" x14ac:dyDescent="0.25">
      <c r="L22" s="2">
        <f>SUM(MinimumHealth+(E22*2) + (B22 / 10) + K22)</f>
        <v>1</v>
      </c>
      <c r="M22" s="3" t="e">
        <f xml:space="preserve"> (F22 + (1 * (E22 -((VLOOKUP(D22, Armor!A21:H241,6,FALSE)) * VLOOKUP(D22, Armor!A21:H241, 5, FALSE))))) * 0.01</f>
        <v>#N/A</v>
      </c>
    </row>
    <row r="23" spans="12:13" x14ac:dyDescent="0.25">
      <c r="L23" s="2">
        <f>SUM(MinimumHealth+(E23*2) + (B23 / 10) + K23)</f>
        <v>1</v>
      </c>
      <c r="M23" s="3" t="e">
        <f xml:space="preserve"> (F23 + (1 * (E23 -((VLOOKUP(D23, Armor!A22:H242,6,FALSE)) * VLOOKUP(D23, Armor!A22:H242, 5, FALSE))))) * 0.01</f>
        <v>#N/A</v>
      </c>
    </row>
    <row r="24" spans="12:13" x14ac:dyDescent="0.25">
      <c r="L24" s="2">
        <f>SUM(MinimumHealth+(E24*2) + (B24 / 10) + K24)</f>
        <v>1</v>
      </c>
      <c r="M24" s="3" t="e">
        <f xml:space="preserve"> (F24 + (1 * (E24 -((VLOOKUP(D24, Armor!A23:H243,6,FALSE)) * VLOOKUP(D24, Armor!A23:H243, 5, FALSE))))) * 0.01</f>
        <v>#N/A</v>
      </c>
    </row>
    <row r="25" spans="12:13" x14ac:dyDescent="0.25">
      <c r="L25" s="2">
        <f>SUM(MinimumHealth+(E25*2) + (B25 / 10) + K25)</f>
        <v>1</v>
      </c>
      <c r="M25" s="3" t="e">
        <f xml:space="preserve"> (F25 + (1 * (E25 -((VLOOKUP(D25, Armor!A24:H244,6,FALSE)) * VLOOKUP(D25, Armor!A24:H244, 5, FALSE))))) * 0.01</f>
        <v>#N/A</v>
      </c>
    </row>
    <row r="26" spans="12:13" x14ac:dyDescent="0.25">
      <c r="L26" s="2">
        <f>SUM(MinimumHealth+(E26*2) + (B26 / 10) + K26)</f>
        <v>1</v>
      </c>
      <c r="M26" s="3" t="e">
        <f xml:space="preserve"> (F26 + (1 * (E26 -((VLOOKUP(D26, Armor!A25:H245,6,FALSE)) * VLOOKUP(D26, Armor!A25:H245, 5, FALSE))))) * 0.01</f>
        <v>#N/A</v>
      </c>
    </row>
    <row r="27" spans="12:13" x14ac:dyDescent="0.25">
      <c r="L27" s="2">
        <f>SUM(MinimumHealth+(E27*2) + (B27 / 10) + K27)</f>
        <v>1</v>
      </c>
      <c r="M27" s="3" t="e">
        <f xml:space="preserve"> (F27 + (1 * (E27 -((VLOOKUP(D27, Armor!A26:H246,6,FALSE)) * VLOOKUP(D27, Armor!A26:H246, 5, FALSE))))) * 0.01</f>
        <v>#N/A</v>
      </c>
    </row>
    <row r="28" spans="12:13" x14ac:dyDescent="0.25">
      <c r="L28" s="2">
        <f>SUM(MinimumHealth+(E28*2) + (B28 / 10) + K28)</f>
        <v>1</v>
      </c>
      <c r="M28" s="3" t="e">
        <f xml:space="preserve"> (F28 + (1 * (E28 -((VLOOKUP(D28, Armor!A27:H247,6,FALSE)) * VLOOKUP(D28, Armor!A27:H247, 5, FALSE))))) * 0.01</f>
        <v>#N/A</v>
      </c>
    </row>
    <row r="29" spans="12:13" x14ac:dyDescent="0.25">
      <c r="L29" s="2">
        <f>SUM(MinimumHealth+(E29*2) + (B29 / 10) + K29)</f>
        <v>1</v>
      </c>
      <c r="M29" s="3" t="e">
        <f xml:space="preserve"> (F29 + (1 * (E29 -((VLOOKUP(D29, Armor!A28:H248,6,FALSE)) * VLOOKUP(D29, Armor!A28:H248, 5, FALSE))))) * 0.01</f>
        <v>#N/A</v>
      </c>
    </row>
    <row r="30" spans="12:13" x14ac:dyDescent="0.25">
      <c r="L30" s="2">
        <f>SUM(MinimumHealth+(E30*2) + (B30 / 10) + K30)</f>
        <v>1</v>
      </c>
      <c r="M30" s="3" t="e">
        <f xml:space="preserve"> (F30 + (1 * (E30 -((VLOOKUP(D30, Armor!A29:H249,6,FALSE)) * VLOOKUP(D30, Armor!A29:H249, 5, FALSE))))) * 0.01</f>
        <v>#N/A</v>
      </c>
    </row>
    <row r="31" spans="12:13" x14ac:dyDescent="0.25">
      <c r="L31" s="2">
        <f>SUM(MinimumHealth+(E31*2) + (B31 / 10) + K31)</f>
        <v>1</v>
      </c>
      <c r="M31" s="3" t="e">
        <f xml:space="preserve"> (F31 + (1 * (E31 -((VLOOKUP(D31, Armor!A30:H250,6,FALSE)) * VLOOKUP(D31, Armor!A30:H250, 5, FALSE))))) * 0.01</f>
        <v>#N/A</v>
      </c>
    </row>
    <row r="32" spans="12:13" x14ac:dyDescent="0.25">
      <c r="L32" s="2">
        <f>SUM(MinimumHealth+(E32*2) + (B32 / 10) + K32)</f>
        <v>1</v>
      </c>
      <c r="M32" s="3" t="e">
        <f xml:space="preserve"> (F32 + (1 * (E32 -((VLOOKUP(D32, Armor!A31:H251,6,FALSE)) * VLOOKUP(D32, Armor!A31:H251, 5, FALSE))))) * 0.01</f>
        <v>#N/A</v>
      </c>
    </row>
    <row r="33" spans="12:13" x14ac:dyDescent="0.25">
      <c r="L33" s="2">
        <f>SUM(MinimumHealth+(E33*2) + (B33 / 10) + K33)</f>
        <v>1</v>
      </c>
      <c r="M33" s="3" t="e">
        <f xml:space="preserve"> (F33 + (1 * (E33 -((VLOOKUP(D33, Armor!A32:H252,6,FALSE)) * VLOOKUP(D33, Armor!A32:H252, 5, FALSE))))) * 0.01</f>
        <v>#N/A</v>
      </c>
    </row>
    <row r="34" spans="12:13" x14ac:dyDescent="0.25">
      <c r="L34" s="2">
        <f>SUM(MinimumHealth+(E34*2) + (B34 / 10) + K34)</f>
        <v>1</v>
      </c>
      <c r="M34" s="3" t="e">
        <f xml:space="preserve"> (F34 + (1 * (E34 -((VLOOKUP(D34, Armor!A33:H253,6,FALSE)) * VLOOKUP(D34, Armor!A33:H253, 5, FALSE))))) * 0.01</f>
        <v>#N/A</v>
      </c>
    </row>
    <row r="35" spans="12:13" x14ac:dyDescent="0.25">
      <c r="L35" s="2">
        <f>SUM(MinimumHealth+(E35*2) + (B35 / 10) + K35)</f>
        <v>1</v>
      </c>
      <c r="M35" s="3" t="e">
        <f xml:space="preserve"> (F35 + (1 * (E35 -((VLOOKUP(D35, Armor!A34:H254,6,FALSE)) * VLOOKUP(D35, Armor!A34:H254, 5, FALSE))))) * 0.01</f>
        <v>#N/A</v>
      </c>
    </row>
    <row r="36" spans="12:13" x14ac:dyDescent="0.25">
      <c r="L36" s="2">
        <f>SUM(MinimumHealth+(E36*2) + (B36 / 10) + K36)</f>
        <v>1</v>
      </c>
      <c r="M36" s="3" t="e">
        <f xml:space="preserve"> (F36 + (1 * (E36 -((VLOOKUP(D36, Armor!A35:H255,6,FALSE)) * VLOOKUP(D36, Armor!A35:H255, 5, FALSE))))) * 0.01</f>
        <v>#N/A</v>
      </c>
    </row>
    <row r="37" spans="12:13" x14ac:dyDescent="0.25">
      <c r="L37" s="2">
        <f>SUM(MinimumHealth+(E37*2) + (B37 / 10) + K37)</f>
        <v>1</v>
      </c>
      <c r="M37" s="3" t="e">
        <f xml:space="preserve"> (F37 + (1 * (E37 -((VLOOKUP(D37, Armor!A36:H256,6,FALSE)) * VLOOKUP(D37, Armor!A36:H256, 5, FALSE))))) * 0.01</f>
        <v>#N/A</v>
      </c>
    </row>
    <row r="38" spans="12:13" x14ac:dyDescent="0.25">
      <c r="L38" s="2">
        <f>SUM(MinimumHealth+(E38*2) + (B38 / 10) + K38)</f>
        <v>1</v>
      </c>
      <c r="M38" s="3" t="e">
        <f xml:space="preserve"> (F38 + (1 * (E38 -((VLOOKUP(D38, Armor!A37:H257,6,FALSE)) * VLOOKUP(D38, Armor!A37:H257, 5, FALSE))))) * 0.01</f>
        <v>#N/A</v>
      </c>
    </row>
    <row r="39" spans="12:13" x14ac:dyDescent="0.25">
      <c r="L39" s="2">
        <f>SUM(MinimumHealth+(E39*2) + (B39 / 10) + K39)</f>
        <v>1</v>
      </c>
    </row>
  </sheetData>
  <dataValidations count="2">
    <dataValidation type="list" allowBlank="1" showInputMessage="1" showErrorMessage="1" sqref="D1:D1048576">
      <formula1>Armors</formula1>
    </dataValidation>
    <dataValidation type="list" allowBlank="1" showInputMessage="1" showErrorMessage="1" sqref="C2:C39">
      <formula1>Weapons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E2" sqref="E2"/>
    </sheetView>
  </sheetViews>
  <sheetFormatPr defaultRowHeight="15" x14ac:dyDescent="0.25"/>
  <cols>
    <col min="1" max="1" width="18.28515625" style="1" customWidth="1"/>
    <col min="2" max="2" width="18.42578125" style="1" customWidth="1"/>
    <col min="3" max="3" width="17.5703125" style="1" customWidth="1"/>
    <col min="4" max="4" width="8.85546875" style="1" customWidth="1"/>
    <col min="5" max="6" width="17.85546875" style="1" customWidth="1"/>
    <col min="7" max="7" width="14.85546875" style="1" customWidth="1"/>
    <col min="8" max="8" width="13.85546875" style="1" customWidth="1"/>
    <col min="9" max="9" width="15.5703125" style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10</v>
      </c>
      <c r="G1" s="1" t="s">
        <v>11</v>
      </c>
      <c r="H1" s="1" t="s">
        <v>12</v>
      </c>
    </row>
    <row r="2" spans="1:8" x14ac:dyDescent="0.25">
      <c r="A2" s="1" t="s">
        <v>3</v>
      </c>
      <c r="B2" s="1">
        <v>1</v>
      </c>
      <c r="C2" s="1">
        <v>0.65</v>
      </c>
      <c r="D2" s="1">
        <v>2</v>
      </c>
      <c r="E2" s="1">
        <f>(B2 + IF(B2 - D2 &lt; 1, -(1- D2), D2)) * C2</f>
        <v>1.3</v>
      </c>
      <c r="F2" s="1">
        <v>1</v>
      </c>
      <c r="G2" s="1">
        <v>1</v>
      </c>
      <c r="H2" s="1">
        <f t="shared" ref="H2" si="0">IF(ISBLANK($A2), "", E2 * F2)</f>
        <v>1.3</v>
      </c>
    </row>
    <row r="3" spans="1:8" x14ac:dyDescent="0.25">
      <c r="H3" s="1" t="str">
        <f>IF(ISBLANK($A3), "", E3 * F3)</f>
        <v/>
      </c>
    </row>
    <row r="4" spans="1:8" x14ac:dyDescent="0.25">
      <c r="H4" s="1" t="str">
        <f t="shared" ref="H4:H67" si="1">IF(ISBLANK($A4), "", E4 * F4)</f>
        <v/>
      </c>
    </row>
    <row r="5" spans="1:8" x14ac:dyDescent="0.25">
      <c r="H5" s="1" t="str">
        <f t="shared" si="1"/>
        <v/>
      </c>
    </row>
    <row r="6" spans="1:8" x14ac:dyDescent="0.25">
      <c r="H6" s="1" t="str">
        <f t="shared" si="1"/>
        <v/>
      </c>
    </row>
    <row r="7" spans="1:8" x14ac:dyDescent="0.25">
      <c r="H7" s="1" t="str">
        <f t="shared" si="1"/>
        <v/>
      </c>
    </row>
    <row r="8" spans="1:8" x14ac:dyDescent="0.25">
      <c r="H8" s="1" t="str">
        <f t="shared" si="1"/>
        <v/>
      </c>
    </row>
    <row r="9" spans="1:8" x14ac:dyDescent="0.25">
      <c r="H9" s="1" t="str">
        <f t="shared" si="1"/>
        <v/>
      </c>
    </row>
    <row r="10" spans="1:8" x14ac:dyDescent="0.25">
      <c r="H10" s="1" t="str">
        <f t="shared" si="1"/>
        <v/>
      </c>
    </row>
    <row r="11" spans="1:8" x14ac:dyDescent="0.25">
      <c r="H11" s="1" t="str">
        <f t="shared" si="1"/>
        <v/>
      </c>
    </row>
    <row r="12" spans="1:8" x14ac:dyDescent="0.25">
      <c r="H12" s="1" t="str">
        <f t="shared" si="1"/>
        <v/>
      </c>
    </row>
    <row r="13" spans="1:8" x14ac:dyDescent="0.25">
      <c r="H13" s="1" t="str">
        <f t="shared" si="1"/>
        <v/>
      </c>
    </row>
    <row r="14" spans="1:8" x14ac:dyDescent="0.25">
      <c r="H14" s="1" t="str">
        <f t="shared" si="1"/>
        <v/>
      </c>
    </row>
    <row r="15" spans="1:8" x14ac:dyDescent="0.25">
      <c r="H15" s="1" t="str">
        <f t="shared" si="1"/>
        <v/>
      </c>
    </row>
    <row r="16" spans="1:8" x14ac:dyDescent="0.25">
      <c r="H16" s="1" t="str">
        <f t="shared" si="1"/>
        <v/>
      </c>
    </row>
    <row r="17" spans="8:8" x14ac:dyDescent="0.25">
      <c r="H17" s="1" t="str">
        <f t="shared" si="1"/>
        <v/>
      </c>
    </row>
    <row r="18" spans="8:8" x14ac:dyDescent="0.25">
      <c r="H18" s="1" t="str">
        <f t="shared" si="1"/>
        <v/>
      </c>
    </row>
    <row r="19" spans="8:8" x14ac:dyDescent="0.25">
      <c r="H19" s="1" t="str">
        <f t="shared" si="1"/>
        <v/>
      </c>
    </row>
    <row r="20" spans="8:8" x14ac:dyDescent="0.25">
      <c r="H20" s="1" t="str">
        <f t="shared" si="1"/>
        <v/>
      </c>
    </row>
    <row r="21" spans="8:8" x14ac:dyDescent="0.25">
      <c r="H21" s="1" t="str">
        <f t="shared" si="1"/>
        <v/>
      </c>
    </row>
    <row r="22" spans="8:8" x14ac:dyDescent="0.25">
      <c r="H22" s="1" t="str">
        <f t="shared" si="1"/>
        <v/>
      </c>
    </row>
    <row r="23" spans="8:8" x14ac:dyDescent="0.25">
      <c r="H23" s="1" t="str">
        <f t="shared" si="1"/>
        <v/>
      </c>
    </row>
    <row r="24" spans="8:8" x14ac:dyDescent="0.25">
      <c r="H24" s="1" t="str">
        <f t="shared" si="1"/>
        <v/>
      </c>
    </row>
    <row r="25" spans="8:8" x14ac:dyDescent="0.25">
      <c r="H25" s="1" t="str">
        <f t="shared" si="1"/>
        <v/>
      </c>
    </row>
    <row r="26" spans="8:8" x14ac:dyDescent="0.25">
      <c r="H26" s="1" t="str">
        <f t="shared" si="1"/>
        <v/>
      </c>
    </row>
    <row r="27" spans="8:8" x14ac:dyDescent="0.25">
      <c r="H27" s="1" t="str">
        <f t="shared" si="1"/>
        <v/>
      </c>
    </row>
    <row r="28" spans="8:8" x14ac:dyDescent="0.25">
      <c r="H28" s="1" t="str">
        <f t="shared" si="1"/>
        <v/>
      </c>
    </row>
    <row r="29" spans="8:8" x14ac:dyDescent="0.25">
      <c r="H29" s="1" t="str">
        <f t="shared" si="1"/>
        <v/>
      </c>
    </row>
    <row r="30" spans="8:8" x14ac:dyDescent="0.25">
      <c r="H30" s="1" t="str">
        <f t="shared" si="1"/>
        <v/>
      </c>
    </row>
    <row r="31" spans="8:8" x14ac:dyDescent="0.25">
      <c r="H31" s="1" t="str">
        <f t="shared" si="1"/>
        <v/>
      </c>
    </row>
    <row r="32" spans="8:8" x14ac:dyDescent="0.25">
      <c r="H32" s="1" t="str">
        <f t="shared" si="1"/>
        <v/>
      </c>
    </row>
    <row r="33" spans="8:8" x14ac:dyDescent="0.25">
      <c r="H33" s="1" t="str">
        <f t="shared" si="1"/>
        <v/>
      </c>
    </row>
    <row r="34" spans="8:8" x14ac:dyDescent="0.25">
      <c r="H34" s="1" t="str">
        <f t="shared" si="1"/>
        <v/>
      </c>
    </row>
    <row r="35" spans="8:8" x14ac:dyDescent="0.25">
      <c r="H35" s="1" t="str">
        <f t="shared" si="1"/>
        <v/>
      </c>
    </row>
    <row r="36" spans="8:8" x14ac:dyDescent="0.25">
      <c r="H36" s="1" t="str">
        <f t="shared" si="1"/>
        <v/>
      </c>
    </row>
    <row r="37" spans="8:8" x14ac:dyDescent="0.25">
      <c r="H37" s="1" t="str">
        <f t="shared" si="1"/>
        <v/>
      </c>
    </row>
    <row r="38" spans="8:8" x14ac:dyDescent="0.25">
      <c r="H38" s="1" t="str">
        <f t="shared" si="1"/>
        <v/>
      </c>
    </row>
    <row r="39" spans="8:8" x14ac:dyDescent="0.25">
      <c r="H39" s="1" t="str">
        <f t="shared" si="1"/>
        <v/>
      </c>
    </row>
    <row r="40" spans="8:8" x14ac:dyDescent="0.25">
      <c r="H40" s="1" t="str">
        <f t="shared" si="1"/>
        <v/>
      </c>
    </row>
    <row r="41" spans="8:8" x14ac:dyDescent="0.25">
      <c r="H41" s="1" t="str">
        <f t="shared" si="1"/>
        <v/>
      </c>
    </row>
    <row r="42" spans="8:8" x14ac:dyDescent="0.25">
      <c r="H42" s="1" t="str">
        <f t="shared" si="1"/>
        <v/>
      </c>
    </row>
    <row r="43" spans="8:8" x14ac:dyDescent="0.25">
      <c r="H43" s="1" t="str">
        <f t="shared" si="1"/>
        <v/>
      </c>
    </row>
    <row r="44" spans="8:8" x14ac:dyDescent="0.25">
      <c r="H44" s="1" t="str">
        <f t="shared" si="1"/>
        <v/>
      </c>
    </row>
    <row r="45" spans="8:8" x14ac:dyDescent="0.25">
      <c r="H45" s="1" t="str">
        <f t="shared" si="1"/>
        <v/>
      </c>
    </row>
    <row r="46" spans="8:8" x14ac:dyDescent="0.25">
      <c r="H46" s="1" t="str">
        <f t="shared" si="1"/>
        <v/>
      </c>
    </row>
    <row r="47" spans="8:8" x14ac:dyDescent="0.25">
      <c r="H47" s="1" t="str">
        <f t="shared" si="1"/>
        <v/>
      </c>
    </row>
    <row r="48" spans="8:8" x14ac:dyDescent="0.25">
      <c r="H48" s="1" t="str">
        <f t="shared" si="1"/>
        <v/>
      </c>
    </row>
    <row r="49" spans="8:8" x14ac:dyDescent="0.25">
      <c r="H49" s="1" t="str">
        <f t="shared" si="1"/>
        <v/>
      </c>
    </row>
    <row r="50" spans="8:8" x14ac:dyDescent="0.25">
      <c r="H50" s="1" t="str">
        <f t="shared" si="1"/>
        <v/>
      </c>
    </row>
    <row r="51" spans="8:8" x14ac:dyDescent="0.25">
      <c r="H51" s="1" t="str">
        <f t="shared" si="1"/>
        <v/>
      </c>
    </row>
    <row r="52" spans="8:8" x14ac:dyDescent="0.25">
      <c r="H52" s="1" t="str">
        <f t="shared" si="1"/>
        <v/>
      </c>
    </row>
    <row r="53" spans="8:8" x14ac:dyDescent="0.25">
      <c r="H53" s="1" t="str">
        <f t="shared" si="1"/>
        <v/>
      </c>
    </row>
    <row r="54" spans="8:8" x14ac:dyDescent="0.25">
      <c r="H54" s="1" t="str">
        <f t="shared" si="1"/>
        <v/>
      </c>
    </row>
    <row r="55" spans="8:8" x14ac:dyDescent="0.25">
      <c r="H55" s="1" t="str">
        <f t="shared" si="1"/>
        <v/>
      </c>
    </row>
    <row r="56" spans="8:8" x14ac:dyDescent="0.25">
      <c r="H56" s="1" t="str">
        <f t="shared" si="1"/>
        <v/>
      </c>
    </row>
    <row r="57" spans="8:8" x14ac:dyDescent="0.25">
      <c r="H57" s="1" t="str">
        <f t="shared" si="1"/>
        <v/>
      </c>
    </row>
    <row r="58" spans="8:8" x14ac:dyDescent="0.25">
      <c r="H58" s="1" t="str">
        <f t="shared" si="1"/>
        <v/>
      </c>
    </row>
    <row r="59" spans="8:8" x14ac:dyDescent="0.25">
      <c r="H59" s="1" t="str">
        <f t="shared" si="1"/>
        <v/>
      </c>
    </row>
    <row r="60" spans="8:8" x14ac:dyDescent="0.25">
      <c r="H60" s="1" t="str">
        <f t="shared" si="1"/>
        <v/>
      </c>
    </row>
    <row r="61" spans="8:8" x14ac:dyDescent="0.25">
      <c r="H61" s="1" t="str">
        <f t="shared" si="1"/>
        <v/>
      </c>
    </row>
    <row r="62" spans="8:8" x14ac:dyDescent="0.25">
      <c r="H62" s="1" t="str">
        <f t="shared" si="1"/>
        <v/>
      </c>
    </row>
    <row r="63" spans="8:8" x14ac:dyDescent="0.25">
      <c r="H63" s="1" t="str">
        <f t="shared" si="1"/>
        <v/>
      </c>
    </row>
    <row r="64" spans="8:8" x14ac:dyDescent="0.25">
      <c r="H64" s="1" t="str">
        <f t="shared" si="1"/>
        <v/>
      </c>
    </row>
    <row r="65" spans="8:8" x14ac:dyDescent="0.25">
      <c r="H65" s="1" t="str">
        <f t="shared" si="1"/>
        <v/>
      </c>
    </row>
    <row r="66" spans="8:8" x14ac:dyDescent="0.25">
      <c r="H66" s="1" t="str">
        <f t="shared" si="1"/>
        <v/>
      </c>
    </row>
    <row r="67" spans="8:8" x14ac:dyDescent="0.25">
      <c r="H67" s="1" t="str">
        <f t="shared" si="1"/>
        <v/>
      </c>
    </row>
    <row r="68" spans="8:8" x14ac:dyDescent="0.25">
      <c r="H68" s="1" t="str">
        <f t="shared" ref="H68:H80" si="2">IF(ISBLANK($A68), "", E68 * F68)</f>
        <v/>
      </c>
    </row>
    <row r="69" spans="8:8" x14ac:dyDescent="0.25">
      <c r="H69" s="1" t="str">
        <f t="shared" si="2"/>
        <v/>
      </c>
    </row>
    <row r="70" spans="8:8" x14ac:dyDescent="0.25">
      <c r="H70" s="1" t="str">
        <f t="shared" si="2"/>
        <v/>
      </c>
    </row>
    <row r="71" spans="8:8" x14ac:dyDescent="0.25">
      <c r="H71" s="1" t="str">
        <f t="shared" si="2"/>
        <v/>
      </c>
    </row>
    <row r="72" spans="8:8" x14ac:dyDescent="0.25">
      <c r="H72" s="1" t="str">
        <f t="shared" si="2"/>
        <v/>
      </c>
    </row>
    <row r="73" spans="8:8" x14ac:dyDescent="0.25">
      <c r="H73" s="1" t="str">
        <f t="shared" si="2"/>
        <v/>
      </c>
    </row>
    <row r="74" spans="8:8" x14ac:dyDescent="0.25">
      <c r="H74" s="1" t="str">
        <f t="shared" si="2"/>
        <v/>
      </c>
    </row>
    <row r="75" spans="8:8" x14ac:dyDescent="0.25">
      <c r="H75" s="1" t="str">
        <f t="shared" si="2"/>
        <v/>
      </c>
    </row>
    <row r="76" spans="8:8" x14ac:dyDescent="0.25">
      <c r="H76" s="1" t="str">
        <f t="shared" si="2"/>
        <v/>
      </c>
    </row>
    <row r="77" spans="8:8" x14ac:dyDescent="0.25">
      <c r="H77" s="1" t="str">
        <f t="shared" si="2"/>
        <v/>
      </c>
    </row>
    <row r="78" spans="8:8" x14ac:dyDescent="0.25">
      <c r="H78" s="1" t="str">
        <f t="shared" si="2"/>
        <v/>
      </c>
    </row>
    <row r="79" spans="8:8" x14ac:dyDescent="0.25">
      <c r="H79" s="1" t="str">
        <f t="shared" si="2"/>
        <v/>
      </c>
    </row>
    <row r="80" spans="8:8" x14ac:dyDescent="0.25">
      <c r="H80" s="1" t="str">
        <f t="shared" si="2"/>
        <v/>
      </c>
    </row>
  </sheetData>
  <conditionalFormatting sqref="H1:H1048576">
    <cfRule type="expression" dxfId="3" priority="1" stopIfTrue="1">
      <formula>OR(H1 = "",H1 = "Actual Value")</formula>
    </cfRule>
    <cfRule type="expression" dxfId="2" priority="2" stopIfTrue="1">
      <formula>G1 &lt; H1 - (H1 * 0.1)</formula>
    </cfRule>
    <cfRule type="expression" dxfId="1" priority="4" stopIfTrue="1">
      <formula>(G1 ) &gt; H1 + (H1 * 0.1)</formula>
    </cfRule>
    <cfRule type="expression" dxfId="0" priority="5">
      <formula>TRUE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1" max="1" width="19.7109375" style="1" customWidth="1"/>
    <col min="2" max="2" width="16.5703125" style="1" customWidth="1"/>
    <col min="3" max="4" width="17" style="1" customWidth="1"/>
    <col min="5" max="5" width="17.28515625" style="1" customWidth="1"/>
    <col min="6" max="7" width="9.140625" style="1"/>
    <col min="8" max="8" width="25.85546875" style="1" customWidth="1"/>
    <col min="9" max="16384" width="9.140625" style="1"/>
  </cols>
  <sheetData>
    <row r="1" spans="1:8" x14ac:dyDescent="0.25">
      <c r="A1" s="1" t="s">
        <v>4</v>
      </c>
      <c r="B1" s="1" t="s">
        <v>5</v>
      </c>
      <c r="C1" s="1" t="s">
        <v>7</v>
      </c>
      <c r="E1" s="1" t="s">
        <v>6</v>
      </c>
      <c r="F1" s="1" t="s">
        <v>13</v>
      </c>
      <c r="H1" s="1" t="s">
        <v>8</v>
      </c>
    </row>
    <row r="2" spans="1:8" x14ac:dyDescent="0.25">
      <c r="A2" s="1" t="s">
        <v>9</v>
      </c>
      <c r="B2" s="1">
        <v>1</v>
      </c>
      <c r="C2" s="1">
        <v>0</v>
      </c>
      <c r="E2" s="1">
        <v>1</v>
      </c>
      <c r="F2" s="1">
        <v>1</v>
      </c>
      <c r="H2" s="1">
        <f>SUM(B2)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Simulator</vt:lpstr>
      <vt:lpstr>Character Stats</vt:lpstr>
      <vt:lpstr>Weapons</vt:lpstr>
      <vt:lpstr>Armor</vt:lpstr>
      <vt:lpstr>Armors</vt:lpstr>
      <vt:lpstr>Characters</vt:lpstr>
      <vt:lpstr>MinimumHealth</vt:lpstr>
      <vt:lpstr>Weapons</vt:lpstr>
    </vt:vector>
  </TitlesOfParts>
  <Company>UCF/FIEA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Vance</dc:creator>
  <cp:lastModifiedBy>Christopher Vance</cp:lastModifiedBy>
  <dcterms:created xsi:type="dcterms:W3CDTF">2017-06-16T17:49:27Z</dcterms:created>
  <dcterms:modified xsi:type="dcterms:W3CDTF">2017-06-19T00:27:00Z</dcterms:modified>
</cp:coreProperties>
</file>