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1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8e4902c3cfe63ae/Escritorio/"/>
    </mc:Choice>
  </mc:AlternateContent>
  <xr:revisionPtr revIDLastSave="0" documentId="8_{1E1537EA-7448-4440-BF2A-F67509FC355D}" xr6:coauthVersionLast="47" xr6:coauthVersionMax="47" xr10:uidLastSave="{00000000-0000-0000-0000-000000000000}"/>
  <bookViews>
    <workbookView xWindow="-90" yWindow="-90" windowWidth="19380" windowHeight="10260" tabRatio="597" firstSheet="1" activeTab="1" xr2:uid="{103C209F-7DBC-47B3-9263-C35842E0A239}"/>
  </bookViews>
  <sheets>
    <sheet name="L-PRECIO 2022" sheetId="1" r:id="rId1"/>
    <sheet name="SOPORTES RIGIDOS" sheetId="2" r:id="rId2"/>
    <sheet name="calculador de Ojetillos" sheetId="4" r:id="rId3"/>
    <sheet name="Hoja3" sheetId="3" state="hidden" r:id="rId4"/>
  </sheets>
  <externalReferences>
    <externalReference r:id="rId5"/>
  </externalReferences>
  <definedNames>
    <definedName name="CALIDAD">[1]CALCULOS!#REF!</definedName>
    <definedName name="CATEGORIACORTA">[1]CALCULOS!$B$7:$F$7</definedName>
    <definedName name="COMPLEMENTO">[1]CALCULOS!$B$35:$B$39</definedName>
    <definedName name="CONDICION">[1]CALCULOS!$B$2:$B$3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5" i="4" l="1"/>
  <c r="J6" i="4" s="1"/>
  <c r="I5" i="4"/>
  <c r="I6" i="4" s="1"/>
  <c r="I9" i="4" l="1"/>
  <c r="I13" i="4" s="1"/>
  <c r="D21" i="2" l="1"/>
  <c r="B3" i="2"/>
  <c r="B4" i="2" s="1"/>
  <c r="A3" i="2"/>
  <c r="A4" i="2" s="1"/>
  <c r="D22" i="2"/>
  <c r="M22" i="2" s="1"/>
  <c r="K22" i="1"/>
  <c r="M4" i="2"/>
  <c r="F4" i="2"/>
  <c r="D20" i="2"/>
  <c r="D19" i="2"/>
  <c r="D18" i="2"/>
  <c r="D17" i="2"/>
  <c r="D16" i="2"/>
  <c r="D15" i="2"/>
  <c r="D14" i="2"/>
  <c r="D13" i="2"/>
  <c r="D12" i="2"/>
  <c r="D11" i="2"/>
  <c r="E72" i="1"/>
  <c r="F11" i="2" l="1"/>
  <c r="I11" i="2" s="1"/>
  <c r="N17" i="2"/>
  <c r="Q17" i="2" s="1"/>
  <c r="F21" i="2"/>
  <c r="I21" i="2" s="1"/>
  <c r="M21" i="2"/>
  <c r="P21" i="2" s="1"/>
  <c r="F37" i="2"/>
  <c r="F22" i="2"/>
  <c r="I22" i="2" s="1"/>
  <c r="N22" i="2"/>
  <c r="Q22" i="2" s="1"/>
  <c r="G22" i="2"/>
  <c r="J22" i="2" s="1"/>
  <c r="P22" i="2"/>
  <c r="N16" i="2"/>
  <c r="Q16" i="2" s="1"/>
  <c r="M11" i="2"/>
  <c r="P11" i="2" s="1"/>
  <c r="M18" i="2"/>
  <c r="P18" i="2" s="1"/>
  <c r="N20" i="2"/>
  <c r="Q20" i="2" s="1"/>
  <c r="N14" i="2"/>
  <c r="Q14" i="2" s="1"/>
  <c r="N13" i="2"/>
  <c r="Q13" i="2" s="1"/>
  <c r="G15" i="2"/>
  <c r="J15" i="2" s="1"/>
  <c r="M15" i="2"/>
  <c r="P15" i="2" s="1"/>
  <c r="N11" i="2"/>
  <c r="Q11" i="2" s="1"/>
  <c r="N15" i="2"/>
  <c r="Q15" i="2" s="1"/>
  <c r="N18" i="2"/>
  <c r="Q18" i="2" s="1"/>
  <c r="M12" i="2"/>
  <c r="P12" i="2" s="1"/>
  <c r="M16" i="2"/>
  <c r="P16" i="2" s="1"/>
  <c r="M19" i="2"/>
  <c r="P19" i="2" s="1"/>
  <c r="N12" i="2"/>
  <c r="Q12" i="2" s="1"/>
  <c r="N19" i="2"/>
  <c r="Q19" i="2" s="1"/>
  <c r="N21" i="2"/>
  <c r="Q21" i="2" s="1"/>
  <c r="M13" i="2"/>
  <c r="P13" i="2" s="1"/>
  <c r="M17" i="2"/>
  <c r="P17" i="2" s="1"/>
  <c r="M20" i="2"/>
  <c r="P20" i="2" s="1"/>
  <c r="M14" i="2"/>
  <c r="P14" i="2" s="1"/>
  <c r="G12" i="2"/>
  <c r="J12" i="2" s="1"/>
  <c r="G20" i="2"/>
  <c r="J20" i="2" s="1"/>
  <c r="G17" i="2"/>
  <c r="J17" i="2" s="1"/>
  <c r="G16" i="2"/>
  <c r="J16" i="2" s="1"/>
  <c r="G11" i="2"/>
  <c r="J11" i="2" s="1"/>
  <c r="G14" i="2"/>
  <c r="J14" i="2" s="1"/>
  <c r="G21" i="2"/>
  <c r="J21" i="2" s="1"/>
  <c r="G13" i="2"/>
  <c r="J13" i="2" s="1"/>
  <c r="G19" i="2"/>
  <c r="J19" i="2" s="1"/>
  <c r="G18" i="2"/>
  <c r="J18" i="2" s="1"/>
  <c r="F16" i="2"/>
  <c r="I16" i="2" s="1"/>
  <c r="F15" i="2"/>
  <c r="I15" i="2" s="1"/>
  <c r="F13" i="2"/>
  <c r="I13" i="2" s="1"/>
  <c r="F20" i="2"/>
  <c r="I20" i="2" s="1"/>
  <c r="F17" i="2"/>
  <c r="I17" i="2" s="1"/>
  <c r="F14" i="2"/>
  <c r="I14" i="2" s="1"/>
  <c r="F18" i="2"/>
  <c r="I18" i="2" s="1"/>
  <c r="F12" i="2"/>
  <c r="I12" i="2" s="1"/>
  <c r="F19" i="2"/>
  <c r="I19" i="2" s="1"/>
  <c r="F38" i="2" l="1"/>
  <c r="F36" i="2" s="1"/>
</calcChain>
</file>

<file path=xl/sharedStrings.xml><?xml version="1.0" encoding="utf-8"?>
<sst xmlns="http://schemas.openxmlformats.org/spreadsheetml/2006/main" count="266" uniqueCount="159">
  <si>
    <t>LISTA DE VALORES 2022</t>
  </si>
  <si>
    <t>CATEGORIAS</t>
  </si>
  <si>
    <t>IMPRESIONES</t>
  </si>
  <si>
    <t>CALIDAD IMPRESIÓN</t>
  </si>
  <si>
    <t>CALCULO PLOTTER DE CORTE</t>
  </si>
  <si>
    <t>VALOR X MT2</t>
  </si>
  <si>
    <t>ESTÁNDAR</t>
  </si>
  <si>
    <t>ALTA</t>
  </si>
  <si>
    <t>Desde</t>
  </si>
  <si>
    <t>Hasta</t>
  </si>
  <si>
    <t>SUSTRATO</t>
  </si>
  <si>
    <t>PLOTER DE CORTE</t>
  </si>
  <si>
    <t>CORTE NORMAL</t>
  </si>
  <si>
    <t>TELAS</t>
  </si>
  <si>
    <t xml:space="preserve">PVC 10 OZ                               </t>
  </si>
  <si>
    <t>CORTE CON CALCE</t>
  </si>
  <si>
    <t xml:space="preserve">PVC 13 OZ                               </t>
  </si>
  <si>
    <t>TROQUEL</t>
  </si>
  <si>
    <t xml:space="preserve">MALLA MESH                          </t>
  </si>
  <si>
    <t>TELA VITRINAS (BLACKOUT) TIRO</t>
  </si>
  <si>
    <t>ACCESORIO PLOTER</t>
  </si>
  <si>
    <t>TRANSFER</t>
  </si>
  <si>
    <t>TELA VITRINAS (BLACKOUT) TIRO / RETIRO</t>
  </si>
  <si>
    <t>PELADO</t>
  </si>
  <si>
    <t xml:space="preserve"> BANDERA ECONOMICA ECOSOLVENTE</t>
  </si>
  <si>
    <t>DIFICULTAD PLOTTER</t>
  </si>
  <si>
    <t>BAJA</t>
  </si>
  <si>
    <t>MEDIA</t>
  </si>
  <si>
    <t>ADHESIVOS</t>
  </si>
  <si>
    <t>ADHESIVO NORMAL BLANCO</t>
  </si>
  <si>
    <t>ADHESIVO BLACK OUT (REVERSO NEGRO)</t>
  </si>
  <si>
    <t xml:space="preserve">ADHESIVO BLACK OUT (REVERSO BLANCO)  </t>
  </si>
  <si>
    <t>ADHESIVOS DE COLOR Y REFLECTIVOS</t>
  </si>
  <si>
    <t>ADHESIVO ARCLAD P4</t>
  </si>
  <si>
    <t>WINDOWS VISION</t>
  </si>
  <si>
    <t>IMPRESIÓN</t>
  </si>
  <si>
    <t>ADHESIVO ECONOMICO IMPRESIÓN ESTÁNDAR</t>
  </si>
  <si>
    <t>ADHESIVO TRANSPARENTE</t>
  </si>
  <si>
    <t xml:space="preserve">ADHESIVO BLANCO NORMAL </t>
  </si>
  <si>
    <t>ADHESIVO TRANSPARENTE FONDO BLANCO</t>
  </si>
  <si>
    <t xml:space="preserve">ADHESIVO BLANCO P4  </t>
  </si>
  <si>
    <t>REFLECTANTE GRADO INGENIRIA</t>
  </si>
  <si>
    <t>ADHESIVO NORMAL COLOR PARA CORTE</t>
  </si>
  <si>
    <t xml:space="preserve">IMPRESIÓN EMPAVONADO </t>
  </si>
  <si>
    <t>EMPAVONADO PARA CORTE</t>
  </si>
  <si>
    <t>IMPRESIÓN FOTOLUMINCENT</t>
  </si>
  <si>
    <t>FOTOLUMINCENT 8 HRS</t>
  </si>
  <si>
    <t>ESPECIAL</t>
  </si>
  <si>
    <t>SINTETICO 180 gr</t>
  </si>
  <si>
    <t>REFLECTANTE NORMAL BLANCO ECONOMICO (GRADO ING.)</t>
  </si>
  <si>
    <t>IMANTADO 0,44 mm  (61 de ancho)  vender por metro lineal</t>
  </si>
  <si>
    <t>CAJAS DE LUZ</t>
  </si>
  <si>
    <t>TELA BACKLIGTH</t>
  </si>
  <si>
    <t>PRODUCTOS TERMINADOS</t>
  </si>
  <si>
    <t>Mayor a 6 - 10</t>
  </si>
  <si>
    <t>x unidad</t>
  </si>
  <si>
    <t>FILMS BACKLIGHT</t>
  </si>
  <si>
    <t>TELA PERL</t>
  </si>
  <si>
    <t>PRODUCTOS</t>
  </si>
  <si>
    <t>ROLLER 80</t>
  </si>
  <si>
    <t>ROLLER 90</t>
  </si>
  <si>
    <t>VEHICULAR</t>
  </si>
  <si>
    <t xml:space="preserve">ADHESIVO NORMAL REMOVIBLE </t>
  </si>
  <si>
    <t>ROLLER 100</t>
  </si>
  <si>
    <t xml:space="preserve">ADHESIVO PARA CORTE (BLANCO SIN IMPRESIÓN) </t>
  </si>
  <si>
    <t>ROLLER 120</t>
  </si>
  <si>
    <t>PIGMENTADO ESPACIAL CURVAS (DEL COLOR)</t>
  </si>
  <si>
    <t xml:space="preserve">ROLLER 150 </t>
  </si>
  <si>
    <t>IMANTADO x metro lineal 60 x 100 cm (Vehicular)  0,88 mm</t>
  </si>
  <si>
    <t>TOTEM FOAM 3 CARAS (40 cm 3 cara  x hasta 200 cm alto)</t>
  </si>
  <si>
    <t>ADHESIVO VEHICULAR SCOTCH CAL TAC</t>
  </si>
  <si>
    <t>TOTEM FOAM 3 CARAS (50 cm 3 cara  x hasta 200 cm alto)</t>
  </si>
  <si>
    <t>ADHESIVO VEHICULAR CONTROL TAC</t>
  </si>
  <si>
    <t>TOTEM FOAM 3 CARAS (60 cm 3 cara  x hasta 200 cm alto)</t>
  </si>
  <si>
    <t>TOTEM FOAM 3 CARAS (70 cm 3 cara  x hasta 200 cm alto)</t>
  </si>
  <si>
    <t>TOTEM FOAM 3 CARAS (80 a 100 cm 3 cara  x hasta 200 cm alto)</t>
  </si>
  <si>
    <t>LAMINADO</t>
  </si>
  <si>
    <t>PENDON COLGANTE ( CON TRAVESAÑO Y CUERDA) 40X60 cm</t>
  </si>
  <si>
    <t>PENDON COLGANTE ( CON TRAVESAÑO Y CUERDA) 100X60 cm</t>
  </si>
  <si>
    <t>LAMINADO CURVAS (VEHICULAR)</t>
  </si>
  <si>
    <t>PENDON COLGANTE ( CON TRAVESAÑO Y CUERDA) 150X80 cm</t>
  </si>
  <si>
    <t>COMPLEMENTO</t>
  </si>
  <si>
    <t>LAMINADO NORMAL 75 micras (brillante o matte)</t>
  </si>
  <si>
    <t>LAMINADO FLOORGRAPHIC (matte)</t>
  </si>
  <si>
    <t>MANO DE OBRA</t>
  </si>
  <si>
    <t>INSTALACION ADHESIVO NORMAL</t>
  </si>
  <si>
    <t>INSTALACION ADHESIVO VEHICULAR</t>
  </si>
  <si>
    <t>INSTALACION TELA PVC (nivel piso)</t>
  </si>
  <si>
    <t>INSTALACION PVC (Sobre 2 metros) hasta 6 metros maximo de alto (escalera)</t>
  </si>
  <si>
    <t>ARMADO DE PALOMAS, POSTERAS, ETC</t>
  </si>
  <si>
    <t>PLISADO MANUAL X HOJA SEGÚN DIFICULTAD</t>
  </si>
  <si>
    <t>UNITARIOS</t>
  </si>
  <si>
    <t>SALIDA MININA</t>
  </si>
  <si>
    <t>TERMINACIÓN</t>
  </si>
  <si>
    <t>TERMINACION</t>
  </si>
  <si>
    <t>SELLADO</t>
  </si>
  <si>
    <t>OJETILLOS</t>
  </si>
  <si>
    <t>EMPLACADO METRO LINEAL</t>
  </si>
  <si>
    <t>EMPLACADO RETIRO 4/4 (valor por ambas caras) M. Lineal</t>
  </si>
  <si>
    <t>CORTE RECTO (CORTA CARTON)  TAMAÑO MINIMO CARTA</t>
  </si>
  <si>
    <t>OTROS</t>
  </si>
  <si>
    <t>AMARRAS PLASTICAS</t>
  </si>
  <si>
    <t>PERFORACION ACRILICO  (BROCA)</t>
  </si>
  <si>
    <t>DISTANCIADORES X UNIDAD</t>
  </si>
  <si>
    <t>DISTANCIADORES + PERFORACIÓN X UNIDAD</t>
  </si>
  <si>
    <t>PALOS 2X1</t>
  </si>
  <si>
    <t>DESPACHO</t>
  </si>
  <si>
    <t>DISEÑOS BASICOS</t>
  </si>
  <si>
    <t>COSTO PLANCHA</t>
  </si>
  <si>
    <t>SIN LAMINADO</t>
  </si>
  <si>
    <t>SUTRATO</t>
  </si>
  <si>
    <t>VALOR COMPRA</t>
  </si>
  <si>
    <t>PONDERACION</t>
  </si>
  <si>
    <t>VALOR</t>
  </si>
  <si>
    <t>RIGIDO</t>
  </si>
  <si>
    <t>PANCHA COMPLETA</t>
  </si>
  <si>
    <t>CENTIMETRO LINEAL</t>
  </si>
  <si>
    <t>4/0</t>
  </si>
  <si>
    <t>4/4</t>
  </si>
  <si>
    <t>FOAM 5 mm</t>
  </si>
  <si>
    <t>FOAM 10 mm</t>
  </si>
  <si>
    <t>TROVISEL 2 mm</t>
  </si>
  <si>
    <t>TROVISEL 3 mm</t>
  </si>
  <si>
    <t>TROVISEL 5 mm</t>
  </si>
  <si>
    <t>PAI 0,5 mm</t>
  </si>
  <si>
    <t>PAI 0,7 mm</t>
  </si>
  <si>
    <t>ACRILICO 3 mm</t>
  </si>
  <si>
    <t>ACRILICO 4 mm</t>
  </si>
  <si>
    <t>ACRILICO 5 mm</t>
  </si>
  <si>
    <t>ALUPANEL 4 mm</t>
  </si>
  <si>
    <t>CARTON 160X120</t>
  </si>
  <si>
    <t>BUSCADOR DE SUSTRATOS</t>
  </si>
  <si>
    <t>ELIJE SUSTRATO</t>
  </si>
  <si>
    <t>VARIABLE LAMINADO</t>
  </si>
  <si>
    <t>SIN LAMINAR</t>
  </si>
  <si>
    <t>EMPLACADO</t>
  </si>
  <si>
    <t>TIRO/RETIRO</t>
  </si>
  <si>
    <t>VALOR MEDIA PLANCHA</t>
  </si>
  <si>
    <t>COBRAR ESE VALOR COMO MINIMO</t>
  </si>
  <si>
    <t>VALOR CENTIMETRO LINEAL</t>
  </si>
  <si>
    <t>COBRAR ESTE VALOR SI EL LARGO SUPERA LA MEDIA PLANCHA</t>
  </si>
  <si>
    <t>VALOR PLANCHA COMPLETA</t>
  </si>
  <si>
    <t>COBRAR ESTE VALOR SI EL LARGO SUPERA LOS 200 CM</t>
  </si>
  <si>
    <t>mt</t>
  </si>
  <si>
    <t>largo</t>
  </si>
  <si>
    <t>ancho</t>
  </si>
  <si>
    <t>Valor Cada Ojetillos</t>
  </si>
  <si>
    <t>Largo</t>
  </si>
  <si>
    <t>Ancho</t>
  </si>
  <si>
    <t>Medidas</t>
  </si>
  <si>
    <t>Cantidad</t>
  </si>
  <si>
    <t xml:space="preserve">Cantidad de Ojetillos </t>
  </si>
  <si>
    <t>VALOR NETO</t>
  </si>
  <si>
    <t>A cobrar</t>
  </si>
  <si>
    <t>TIRO</t>
  </si>
  <si>
    <t>PAI 2,0 mm</t>
  </si>
  <si>
    <t>ACRILICO 10 mm</t>
  </si>
  <si>
    <t>IMANTADO 0,44 mm</t>
  </si>
  <si>
    <t>ALUPANEL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</si>
</sst>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 &quot;$&quot;* #,##0_ ;_ &quot;$&quot;* \-#,##0_ ;_ &quot;$&quot;* &quot;-&quot;_ ;_ @_ "/>
    <numFmt numFmtId="165" formatCode="_ &quot;$&quot;* #,##0.00_ ;_ &quot;$&quot;* \-#,##0.00_ ;_ &quot;$&quot;* &quot;-&quot;??_ ;_ @_ "/>
    <numFmt numFmtId="166" formatCode="_-[$$-340A]\ * #,##0_-;\-[$$-340A]\ * #,##0_-;_-[$$-340A]\ * &quot;-&quot;??_-;_-@_-"/>
    <numFmt numFmtId="167" formatCode="_-[$$-340A]\ * #,##0.00_-;\-[$$-340A]\ * #,##0.00_-;_-[$$-340A]\ * &quot;-&quot;??_-;_-@_-"/>
    <numFmt numFmtId="168" formatCode="0.0"/>
    <numFmt numFmtId="169" formatCode="&quot;$&quot;#,##0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4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theme="3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4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2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6" fontId="7" fillId="2" borderId="13" xfId="1" applyNumberFormat="1" applyFont="1" applyFill="1" applyBorder="1" applyAlignment="1">
      <alignment horizontal="center" vertical="center"/>
    </xf>
    <xf numFmtId="0" fontId="0" fillId="0" borderId="9" xfId="0" applyBorder="1"/>
    <xf numFmtId="166" fontId="0" fillId="0" borderId="9" xfId="0" applyNumberFormat="1" applyBorder="1"/>
    <xf numFmtId="166" fontId="0" fillId="0" borderId="0" xfId="0" applyNumberFormat="1"/>
    <xf numFmtId="164" fontId="0" fillId="0" borderId="0" xfId="2" applyFont="1" applyFill="1"/>
    <xf numFmtId="0" fontId="8" fillId="0" borderId="0" xfId="0" applyFont="1"/>
    <xf numFmtId="0" fontId="4" fillId="0" borderId="0" xfId="0" applyFont="1"/>
    <xf numFmtId="0" fontId="0" fillId="0" borderId="16" xfId="0" applyBorder="1"/>
    <xf numFmtId="167" fontId="0" fillId="0" borderId="0" xfId="0" applyNumberFormat="1"/>
    <xf numFmtId="164" fontId="0" fillId="0" borderId="0" xfId="2" applyFont="1"/>
    <xf numFmtId="0" fontId="4" fillId="3" borderId="9" xfId="0" applyFont="1" applyFill="1" applyBorder="1" applyAlignment="1">
      <alignment horizontal="center" vertical="center" wrapText="1"/>
    </xf>
    <xf numFmtId="0" fontId="8" fillId="6" borderId="9" xfId="0" applyFont="1" applyFill="1" applyBorder="1"/>
    <xf numFmtId="166" fontId="2" fillId="0" borderId="9" xfId="0" applyNumberFormat="1" applyFont="1" applyBorder="1"/>
    <xf numFmtId="9" fontId="0" fillId="0" borderId="0" xfId="0" applyNumberFormat="1"/>
    <xf numFmtId="164" fontId="0" fillId="0" borderId="0" xfId="2" applyFont="1" applyAlignment="1">
      <alignment horizontal="center" vertical="center"/>
    </xf>
    <xf numFmtId="164" fontId="0" fillId="0" borderId="9" xfId="2" applyFont="1" applyBorder="1" applyAlignment="1">
      <alignment horizontal="center" vertical="center"/>
    </xf>
    <xf numFmtId="12" fontId="0" fillId="0" borderId="9" xfId="2" quotePrefix="1" applyNumberFormat="1" applyFont="1" applyBorder="1" applyAlignment="1">
      <alignment horizontal="center" vertical="center"/>
    </xf>
    <xf numFmtId="164" fontId="0" fillId="0" borderId="0" xfId="0" applyNumberFormat="1"/>
    <xf numFmtId="164" fontId="0" fillId="0" borderId="0" xfId="2" applyFont="1" applyBorder="1" applyAlignment="1">
      <alignment horizontal="center" vertical="center"/>
    </xf>
    <xf numFmtId="12" fontId="0" fillId="0" borderId="0" xfId="2" quotePrefix="1" applyNumberFormat="1" applyFont="1" applyBorder="1" applyAlignment="1">
      <alignment horizontal="center" vertical="center"/>
    </xf>
    <xf numFmtId="0" fontId="0" fillId="0" borderId="21" xfId="0" applyBorder="1"/>
    <xf numFmtId="164" fontId="0" fillId="0" borderId="21" xfId="2" applyFont="1" applyBorder="1"/>
    <xf numFmtId="164" fontId="0" fillId="0" borderId="21" xfId="0" applyNumberFormat="1" applyBorder="1"/>
    <xf numFmtId="9" fontId="0" fillId="0" borderId="0" xfId="0" applyNumberFormat="1" applyAlignment="1">
      <alignment horizontal="center" vertical="center"/>
    </xf>
    <xf numFmtId="168" fontId="0" fillId="0" borderId="0" xfId="0" applyNumberFormat="1" applyAlignment="1">
      <alignment horizontal="center" vertical="center"/>
    </xf>
    <xf numFmtId="0" fontId="0" fillId="5" borderId="0" xfId="0" applyFill="1"/>
    <xf numFmtId="0" fontId="4" fillId="5" borderId="0" xfId="0" applyFont="1" applyFill="1"/>
    <xf numFmtId="0" fontId="0" fillId="7" borderId="0" xfId="0" applyFill="1"/>
    <xf numFmtId="0" fontId="0" fillId="7" borderId="0" xfId="0" applyFill="1" applyAlignment="1">
      <alignment horizontal="left"/>
    </xf>
    <xf numFmtId="0" fontId="0" fillId="4" borderId="0" xfId="0" applyFill="1" applyAlignment="1">
      <alignment horizontal="left"/>
    </xf>
    <xf numFmtId="164" fontId="0" fillId="0" borderId="10" xfId="2" applyFont="1" applyBorder="1"/>
    <xf numFmtId="164" fontId="0" fillId="0" borderId="14" xfId="2" applyFont="1" applyBorder="1"/>
    <xf numFmtId="164" fontId="0" fillId="0" borderId="10" xfId="0" applyNumberFormat="1" applyBorder="1"/>
    <xf numFmtId="164" fontId="0" fillId="0" borderId="14" xfId="0" applyNumberFormat="1" applyBorder="1"/>
    <xf numFmtId="0" fontId="0" fillId="0" borderId="0" xfId="0" applyAlignment="1">
      <alignment horizontal="center" vertical="center" wrapText="1"/>
    </xf>
    <xf numFmtId="9" fontId="0" fillId="0" borderId="0" xfId="0" applyNumberFormat="1" applyAlignment="1">
      <alignment horizontal="center" vertical="center" wrapText="1"/>
    </xf>
    <xf numFmtId="0" fontId="3" fillId="0" borderId="13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9" fontId="4" fillId="5" borderId="0" xfId="0" applyNumberFormat="1" applyFont="1" applyFill="1" applyAlignment="1">
      <alignment vertical="center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2" xfId="0" applyBorder="1"/>
    <xf numFmtId="164" fontId="0" fillId="0" borderId="2" xfId="2" applyFont="1" applyBorder="1" applyAlignment="1">
      <alignment horizontal="center" vertical="center"/>
    </xf>
    <xf numFmtId="0" fontId="0" fillId="0" borderId="3" xfId="0" applyBorder="1"/>
    <xf numFmtId="0" fontId="0" fillId="0" borderId="2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164" fontId="9" fillId="0" borderId="0" xfId="2" applyFont="1" applyBorder="1" applyAlignment="1">
      <alignment horizontal="center" vertical="center"/>
    </xf>
    <xf numFmtId="0" fontId="3" fillId="0" borderId="22" xfId="0" applyFont="1" applyBorder="1"/>
    <xf numFmtId="0" fontId="10" fillId="0" borderId="0" xfId="0" applyFont="1"/>
    <xf numFmtId="0" fontId="8" fillId="4" borderId="0" xfId="0" applyFont="1" applyFill="1"/>
    <xf numFmtId="0" fontId="3" fillId="0" borderId="0" xfId="0" applyFont="1" applyAlignment="1">
      <alignment horizontal="right"/>
    </xf>
    <xf numFmtId="0" fontId="11" fillId="0" borderId="0" xfId="0" applyFont="1" applyAlignment="1">
      <alignment horizontal="center" vertical="center"/>
    </xf>
    <xf numFmtId="0" fontId="3" fillId="4" borderId="14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/>
    <xf numFmtId="169" fontId="9" fillId="0" borderId="0" xfId="2" applyNumberFormat="1" applyFont="1" applyAlignment="1">
      <alignment horizontal="center"/>
    </xf>
    <xf numFmtId="0" fontId="4" fillId="5" borderId="19" xfId="0" applyFont="1" applyFill="1" applyBorder="1" applyAlignment="1">
      <alignment horizontal="center" vertical="center"/>
    </xf>
    <xf numFmtId="0" fontId="4" fillId="5" borderId="20" xfId="0" applyFont="1" applyFill="1" applyBorder="1" applyAlignment="1">
      <alignment horizontal="center" vertical="center"/>
    </xf>
    <xf numFmtId="166" fontId="7" fillId="2" borderId="13" xfId="1" applyNumberFormat="1" applyFont="1" applyFill="1" applyBorder="1" applyAlignment="1">
      <alignment horizontal="center" vertical="center" wrapText="1"/>
    </xf>
    <xf numFmtId="166" fontId="7" fillId="2" borderId="15" xfId="1" applyNumberFormat="1" applyFont="1" applyFill="1" applyBorder="1" applyAlignment="1">
      <alignment horizontal="center" vertical="center" wrapText="1"/>
    </xf>
    <xf numFmtId="166" fontId="4" fillId="5" borderId="13" xfId="1" applyNumberFormat="1" applyFont="1" applyFill="1" applyBorder="1" applyAlignment="1">
      <alignment horizontal="center" vertical="center"/>
    </xf>
    <xf numFmtId="166" fontId="4" fillId="5" borderId="15" xfId="1" applyNumberFormat="1" applyFont="1" applyFill="1" applyBorder="1" applyAlignment="1">
      <alignment horizontal="center" vertical="center"/>
    </xf>
    <xf numFmtId="0" fontId="4" fillId="5" borderId="9" xfId="0" applyFont="1" applyFill="1" applyBorder="1" applyAlignment="1">
      <alignment horizontal="center" vertical="center"/>
    </xf>
    <xf numFmtId="166" fontId="4" fillId="5" borderId="10" xfId="1" applyNumberFormat="1" applyFont="1" applyFill="1" applyBorder="1" applyAlignment="1">
      <alignment horizontal="center" vertical="center" wrapText="1"/>
    </xf>
    <xf numFmtId="166" fontId="4" fillId="5" borderId="11" xfId="1" applyNumberFormat="1" applyFont="1" applyFill="1" applyBorder="1" applyAlignment="1">
      <alignment horizontal="center" vertical="center" wrapText="1"/>
    </xf>
    <xf numFmtId="0" fontId="6" fillId="5" borderId="8" xfId="0" applyFont="1" applyFill="1" applyBorder="1" applyAlignment="1">
      <alignment horizontal="center" vertical="center" wrapText="1"/>
    </xf>
    <xf numFmtId="0" fontId="6" fillId="5" borderId="10" xfId="0" applyFont="1" applyFill="1" applyBorder="1" applyAlignment="1">
      <alignment horizontal="center" vertical="center" wrapText="1"/>
    </xf>
    <xf numFmtId="166" fontId="7" fillId="2" borderId="13" xfId="1" applyNumberFormat="1" applyFont="1" applyFill="1" applyBorder="1" applyAlignment="1">
      <alignment horizontal="center" vertical="center"/>
    </xf>
    <xf numFmtId="166" fontId="7" fillId="2" borderId="15" xfId="1" applyNumberFormat="1" applyFont="1" applyFill="1" applyBorder="1" applyAlignment="1">
      <alignment horizontal="center" vertical="center"/>
    </xf>
    <xf numFmtId="166" fontId="7" fillId="2" borderId="17" xfId="1" applyNumberFormat="1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5" borderId="5" xfId="0" applyFont="1" applyFill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center" vertical="center" wrapText="1"/>
    </xf>
    <xf numFmtId="0" fontId="4" fillId="5" borderId="0" xfId="0" applyFont="1" applyFill="1" applyAlignment="1">
      <alignment horizontal="center" vertical="center" wrapText="1"/>
    </xf>
    <xf numFmtId="0" fontId="4" fillId="5" borderId="12" xfId="0" applyFont="1" applyFill="1" applyBorder="1" applyAlignment="1">
      <alignment horizontal="center" vertical="center" wrapText="1"/>
    </xf>
    <xf numFmtId="0" fontId="6" fillId="5" borderId="11" xfId="0" applyFont="1" applyFill="1" applyBorder="1" applyAlignment="1">
      <alignment horizontal="center" vertical="center" wrapText="1"/>
    </xf>
    <xf numFmtId="0" fontId="4" fillId="5" borderId="9" xfId="0" applyFont="1" applyFill="1" applyBorder="1" applyAlignment="1">
      <alignment horizontal="center" vertical="center" wrapText="1"/>
    </xf>
    <xf numFmtId="166" fontId="4" fillId="5" borderId="7" xfId="1" applyNumberFormat="1" applyFont="1" applyFill="1" applyBorder="1" applyAlignment="1">
      <alignment horizontal="center" vertical="center" wrapText="1"/>
    </xf>
    <xf numFmtId="166" fontId="4" fillId="5" borderId="0" xfId="1" applyNumberFormat="1" applyFont="1" applyFill="1" applyBorder="1" applyAlignment="1">
      <alignment horizontal="center" vertical="center" wrapText="1"/>
    </xf>
    <xf numFmtId="166" fontId="4" fillId="5" borderId="12" xfId="1" applyNumberFormat="1" applyFont="1" applyFill="1" applyBorder="1" applyAlignment="1">
      <alignment horizontal="center" vertical="center" wrapText="1"/>
    </xf>
    <xf numFmtId="166" fontId="7" fillId="2" borderId="8" xfId="1" applyNumberFormat="1" applyFont="1" applyFill="1" applyBorder="1" applyAlignment="1">
      <alignment horizontal="center" vertical="center"/>
    </xf>
    <xf numFmtId="166" fontId="7" fillId="2" borderId="11" xfId="1" applyNumberFormat="1" applyFont="1" applyFill="1" applyBorder="1" applyAlignment="1">
      <alignment horizontal="center" vertical="center"/>
    </xf>
    <xf numFmtId="166" fontId="7" fillId="2" borderId="8" xfId="1" applyNumberFormat="1" applyFont="1" applyFill="1" applyBorder="1" applyAlignment="1">
      <alignment horizontal="center" vertical="center" wrapText="1"/>
    </xf>
    <xf numFmtId="166" fontId="7" fillId="2" borderId="11" xfId="1" applyNumberFormat="1" applyFont="1" applyFill="1" applyBorder="1" applyAlignment="1">
      <alignment horizontal="center" vertical="center" wrapText="1"/>
    </xf>
    <xf numFmtId="0" fontId="0" fillId="8" borderId="9" xfId="0" applyFill="1" applyBorder="1" applyAlignment="1">
      <alignment horizontal="left"/>
    </xf>
    <xf numFmtId="0" fontId="4" fillId="5" borderId="1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9" fontId="0" fillId="5" borderId="7" xfId="0" applyNumberFormat="1" applyFill="1" applyBorder="1" applyAlignment="1">
      <alignment horizontal="center"/>
    </xf>
    <xf numFmtId="9" fontId="0" fillId="5" borderId="0" xfId="0" applyNumberFormat="1" applyFill="1" applyAlignment="1">
      <alignment horizontal="center"/>
    </xf>
    <xf numFmtId="0" fontId="0" fillId="5" borderId="0" xfId="0" applyFill="1" applyAlignment="1">
      <alignment horizontal="center"/>
    </xf>
    <xf numFmtId="0" fontId="3" fillId="0" borderId="10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9" fontId="0" fillId="5" borderId="5" xfId="0" applyNumberFormat="1" applyFill="1" applyBorder="1" applyAlignment="1">
      <alignment horizontal="center"/>
    </xf>
    <xf numFmtId="9" fontId="4" fillId="5" borderId="8" xfId="0" applyNumberFormat="1" applyFont="1" applyFill="1" applyBorder="1" applyAlignment="1">
      <alignment horizontal="center" vertical="center"/>
    </xf>
    <xf numFmtId="9" fontId="4" fillId="5" borderId="7" xfId="0" applyNumberFormat="1" applyFont="1" applyFill="1" applyBorder="1" applyAlignment="1">
      <alignment horizontal="center" vertical="center"/>
    </xf>
    <xf numFmtId="9" fontId="4" fillId="5" borderId="18" xfId="0" applyNumberFormat="1" applyFont="1" applyFill="1" applyBorder="1" applyAlignment="1">
      <alignment horizontal="center" vertical="center"/>
    </xf>
    <xf numFmtId="9" fontId="4" fillId="5" borderId="11" xfId="0" applyNumberFormat="1" applyFont="1" applyFill="1" applyBorder="1" applyAlignment="1">
      <alignment horizontal="center" vertical="center"/>
    </xf>
    <xf numFmtId="9" fontId="4" fillId="5" borderId="12" xfId="0" applyNumberFormat="1" applyFont="1" applyFill="1" applyBorder="1" applyAlignment="1">
      <alignment horizontal="center" vertical="center"/>
    </xf>
    <xf numFmtId="9" fontId="4" fillId="5" borderId="20" xfId="0" applyNumberFormat="1" applyFont="1" applyFill="1" applyBorder="1" applyAlignment="1">
      <alignment horizontal="center" vertical="center"/>
    </xf>
    <xf numFmtId="164" fontId="12" fillId="0" borderId="0" xfId="0" applyNumberFormat="1" applyFont="1" applyAlignment="1">
      <alignment horizontal="center"/>
    </xf>
    <xf numFmtId="0" fontId="14" fillId="0" borderId="0" xfId="0" applyFont="1" applyAlignment="1">
      <alignment horizontal="center" vertical="center"/>
    </xf>
    <xf numFmtId="0" fontId="13" fillId="0" borderId="0" xfId="0" applyFont="1" applyAlignment="1">
      <alignment horizontal="right" vertical="center"/>
    </xf>
  </cellXfs>
  <cellStyles count="3">
    <cellStyle name="Moneda" xfId="1" builtinId="4"/>
    <cellStyle name="Moneda [0]" xfId="2" builtinId="7"/>
    <cellStyle name="Normal" xfId="0" builtinId="0"/>
  </cellStyles>
  <dxfs count="0"/>
  <tableStyles count="0" defaultTableStyle="TableStyleMedium2" defaultPivotStyle="PivotStyleLight16"/>
  <colors>
    <mruColors>
      <color rgb="FFCC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omentaneo/Cotizaciones/000-LISTA%20DE%20PRECIOS/LISTA%20DE%20PRECIOS%20VALORES%20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CALCULOS"/>
      <sheetName val="Hoja3"/>
      <sheetName val="actualizada"/>
      <sheetName val="vehicular Promocion"/>
      <sheetName val="Solo empresa"/>
      <sheetName val="Hoja4"/>
      <sheetName val="L-PRECIO 2020"/>
      <sheetName val="Hoja2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3F439A-F676-408C-841D-CAE17E6726B6}">
  <sheetPr>
    <pageSetUpPr fitToPage="1"/>
  </sheetPr>
  <dimension ref="B1:P109"/>
  <sheetViews>
    <sheetView showGridLines="0" showRowColHeaders="0" zoomScale="85" zoomScaleNormal="85" workbookViewId="0">
      <selection activeCell="G14" sqref="G14"/>
    </sheetView>
  </sheetViews>
  <sheetFormatPr defaultColWidth="11.42578125" defaultRowHeight="14.85"/>
  <cols>
    <col min="1" max="1" width="6.5703125" customWidth="1"/>
    <col min="2" max="2" width="19.5703125" bestFit="1" customWidth="1"/>
    <col min="3" max="3" width="11.42578125" hidden="1" customWidth="1"/>
    <col min="4" max="4" width="78.5703125" customWidth="1"/>
    <col min="5" max="5" width="13.5703125" customWidth="1"/>
    <col min="6" max="6" width="15" customWidth="1"/>
    <col min="8" max="8" width="11.140625" customWidth="1"/>
    <col min="9" max="9" width="19.5703125" bestFit="1" customWidth="1"/>
    <col min="10" max="10" width="59.28515625" bestFit="1" customWidth="1"/>
    <col min="11" max="11" width="16.5703125" customWidth="1"/>
    <col min="12" max="12" width="17" customWidth="1"/>
  </cols>
  <sheetData>
    <row r="1" spans="2:13" ht="15.6" thickBot="1"/>
    <row r="2" spans="2:13" ht="15" customHeight="1">
      <c r="B2" s="76" t="s">
        <v>0</v>
      </c>
      <c r="C2" s="77"/>
      <c r="D2" s="77"/>
      <c r="E2" s="77"/>
      <c r="F2" s="77"/>
      <c r="G2" s="77"/>
      <c r="H2" s="77"/>
      <c r="I2" s="77"/>
      <c r="J2" s="77"/>
      <c r="K2" s="77"/>
      <c r="L2" s="78"/>
    </row>
    <row r="3" spans="2:13" ht="15" customHeight="1" thickBot="1">
      <c r="B3" s="79"/>
      <c r="C3" s="80"/>
      <c r="D3" s="80"/>
      <c r="E3" s="80"/>
      <c r="F3" s="80"/>
      <c r="G3" s="80"/>
      <c r="H3" s="80"/>
      <c r="I3" s="80"/>
      <c r="J3" s="80"/>
      <c r="K3" s="80"/>
      <c r="L3" s="81"/>
    </row>
    <row r="5" spans="2:13">
      <c r="E5" s="1"/>
      <c r="F5" s="1"/>
      <c r="G5" s="2"/>
    </row>
    <row r="6" spans="2:13" ht="15" customHeight="1">
      <c r="B6" s="82" t="s">
        <v>1</v>
      </c>
      <c r="D6" s="71" t="s">
        <v>2</v>
      </c>
      <c r="E6" s="86" t="s">
        <v>3</v>
      </c>
      <c r="F6" s="86"/>
      <c r="G6" s="2"/>
      <c r="I6" s="82" t="s">
        <v>1</v>
      </c>
      <c r="J6" s="82" t="s">
        <v>4</v>
      </c>
      <c r="K6" s="87" t="s">
        <v>5</v>
      </c>
    </row>
    <row r="7" spans="2:13" ht="15" customHeight="1">
      <c r="B7" s="83"/>
      <c r="D7" s="72"/>
      <c r="E7" s="13" t="s">
        <v>6</v>
      </c>
      <c r="F7" s="13" t="s">
        <v>7</v>
      </c>
      <c r="G7" s="2"/>
      <c r="I7" s="83"/>
      <c r="J7" s="83"/>
      <c r="K7" s="88"/>
    </row>
    <row r="8" spans="2:13" ht="18.75" customHeight="1">
      <c r="B8" s="83"/>
      <c r="D8" s="85"/>
      <c r="E8" s="90" t="s">
        <v>8</v>
      </c>
      <c r="F8" s="92" t="s">
        <v>9</v>
      </c>
      <c r="G8" s="2"/>
      <c r="I8" s="84"/>
      <c r="J8" s="84"/>
      <c r="K8" s="89"/>
    </row>
    <row r="9" spans="2:13" ht="15.95">
      <c r="B9" s="84"/>
      <c r="D9" s="3" t="s">
        <v>10</v>
      </c>
      <c r="E9" s="91"/>
      <c r="F9" s="93"/>
      <c r="G9" s="2"/>
      <c r="I9" s="4" t="s">
        <v>11</v>
      </c>
      <c r="J9" s="14" t="s">
        <v>12</v>
      </c>
      <c r="K9" s="5">
        <v>3000</v>
      </c>
    </row>
    <row r="10" spans="2:13">
      <c r="B10" s="4" t="s">
        <v>13</v>
      </c>
      <c r="C10" s="4">
        <v>1</v>
      </c>
      <c r="D10" s="14" t="s">
        <v>14</v>
      </c>
      <c r="E10" s="5">
        <v>5000</v>
      </c>
      <c r="F10" s="5">
        <v>7000</v>
      </c>
      <c r="G10" s="2"/>
      <c r="H10" s="6"/>
      <c r="I10" s="4" t="s">
        <v>11</v>
      </c>
      <c r="J10" s="14" t="s">
        <v>15</v>
      </c>
      <c r="K10" s="5">
        <v>4000</v>
      </c>
    </row>
    <row r="11" spans="2:13">
      <c r="B11" s="4" t="s">
        <v>13</v>
      </c>
      <c r="C11" s="4">
        <v>2</v>
      </c>
      <c r="D11" s="14" t="s">
        <v>16</v>
      </c>
      <c r="E11" s="5">
        <v>6000</v>
      </c>
      <c r="F11" s="5">
        <v>8000</v>
      </c>
      <c r="H11" s="6"/>
      <c r="I11" s="4" t="s">
        <v>11</v>
      </c>
      <c r="J11" s="14" t="s">
        <v>17</v>
      </c>
      <c r="K11" s="5">
        <v>5500</v>
      </c>
      <c r="M11" s="6"/>
    </row>
    <row r="12" spans="2:13">
      <c r="B12" s="4" t="s">
        <v>13</v>
      </c>
      <c r="C12" s="4">
        <v>4</v>
      </c>
      <c r="D12" s="14" t="s">
        <v>18</v>
      </c>
      <c r="E12" s="5">
        <v>7000</v>
      </c>
      <c r="F12" s="5">
        <v>9000</v>
      </c>
      <c r="H12" s="6"/>
      <c r="J12" s="14"/>
      <c r="M12" s="6"/>
    </row>
    <row r="13" spans="2:13">
      <c r="B13" s="4" t="s">
        <v>13</v>
      </c>
      <c r="C13" s="4">
        <v>23</v>
      </c>
      <c r="D13" s="14" t="s">
        <v>19</v>
      </c>
      <c r="E13" s="5">
        <v>9500</v>
      </c>
      <c r="F13" s="5">
        <v>13500</v>
      </c>
      <c r="I13" s="4" t="s">
        <v>20</v>
      </c>
      <c r="J13" s="14" t="s">
        <v>21</v>
      </c>
      <c r="K13" s="5">
        <v>1500</v>
      </c>
      <c r="M13" s="6"/>
    </row>
    <row r="14" spans="2:13">
      <c r="B14" s="4" t="s">
        <v>13</v>
      </c>
      <c r="C14" s="4">
        <v>23</v>
      </c>
      <c r="D14" s="14" t="s">
        <v>22</v>
      </c>
      <c r="E14" s="5">
        <v>13500</v>
      </c>
      <c r="F14" s="5">
        <v>16000</v>
      </c>
      <c r="H14" s="7"/>
      <c r="I14" s="4" t="s">
        <v>20</v>
      </c>
      <c r="J14" s="14" t="s">
        <v>23</v>
      </c>
      <c r="K14" s="5">
        <v>600</v>
      </c>
    </row>
    <row r="15" spans="2:13">
      <c r="B15" s="4" t="s">
        <v>13</v>
      </c>
      <c r="C15" s="4"/>
      <c r="D15" s="14" t="s">
        <v>24</v>
      </c>
      <c r="E15" s="5">
        <v>6500</v>
      </c>
      <c r="F15" s="5">
        <v>8000</v>
      </c>
      <c r="H15" s="6"/>
      <c r="J15" s="14"/>
      <c r="M15" s="6"/>
    </row>
    <row r="16" spans="2:13">
      <c r="H16" s="6"/>
      <c r="I16" s="4" t="s">
        <v>25</v>
      </c>
      <c r="J16" s="14" t="s">
        <v>26</v>
      </c>
      <c r="K16" s="5">
        <v>3000</v>
      </c>
    </row>
    <row r="17" spans="2:13">
      <c r="H17" s="6"/>
      <c r="I17" s="4" t="s">
        <v>25</v>
      </c>
      <c r="J17" s="14" t="s">
        <v>27</v>
      </c>
      <c r="K17" s="5">
        <v>6100</v>
      </c>
    </row>
    <row r="18" spans="2:13">
      <c r="B18" s="4" t="s">
        <v>28</v>
      </c>
      <c r="C18" s="4">
        <v>6</v>
      </c>
      <c r="D18" s="14" t="s">
        <v>29</v>
      </c>
      <c r="E18" s="5">
        <v>5500</v>
      </c>
      <c r="F18" s="5">
        <v>9000</v>
      </c>
      <c r="H18" s="6"/>
      <c r="I18" s="4" t="s">
        <v>25</v>
      </c>
      <c r="J18" s="14" t="s">
        <v>7</v>
      </c>
      <c r="K18" s="5">
        <v>8100</v>
      </c>
    </row>
    <row r="19" spans="2:13">
      <c r="B19" s="4" t="s">
        <v>28</v>
      </c>
      <c r="C19" s="4">
        <v>7</v>
      </c>
      <c r="D19" s="14" t="s">
        <v>30</v>
      </c>
      <c r="E19" s="5">
        <v>6000</v>
      </c>
      <c r="F19" s="5">
        <v>9000</v>
      </c>
      <c r="H19" s="6"/>
    </row>
    <row r="20" spans="2:13">
      <c r="B20" s="4" t="s">
        <v>28</v>
      </c>
      <c r="C20" s="4">
        <v>7</v>
      </c>
      <c r="D20" s="14" t="s">
        <v>31</v>
      </c>
      <c r="E20" s="5">
        <v>6000</v>
      </c>
      <c r="F20" s="5">
        <v>9000</v>
      </c>
      <c r="H20" s="6"/>
      <c r="I20" s="62" t="s">
        <v>1</v>
      </c>
      <c r="J20" s="68" t="s">
        <v>32</v>
      </c>
      <c r="K20" s="69" t="s">
        <v>5</v>
      </c>
    </row>
    <row r="21" spans="2:13">
      <c r="B21" s="4" t="s">
        <v>28</v>
      </c>
      <c r="C21" s="4">
        <v>9</v>
      </c>
      <c r="D21" s="14" t="s">
        <v>33</v>
      </c>
      <c r="E21" s="5">
        <v>7000</v>
      </c>
      <c r="F21" s="5">
        <v>9000</v>
      </c>
      <c r="H21" s="6"/>
      <c r="I21" s="63"/>
      <c r="J21" s="68"/>
      <c r="K21" s="70"/>
      <c r="M21" s="6"/>
    </row>
    <row r="22" spans="2:13">
      <c r="B22" s="4" t="s">
        <v>28</v>
      </c>
      <c r="C22" s="4">
        <v>10</v>
      </c>
      <c r="D22" s="14" t="s">
        <v>34</v>
      </c>
      <c r="E22" s="5">
        <v>12000</v>
      </c>
      <c r="F22" s="5">
        <v>16500</v>
      </c>
      <c r="I22" s="4" t="s">
        <v>35</v>
      </c>
      <c r="J22" s="14" t="s">
        <v>36</v>
      </c>
      <c r="K22" s="5">
        <f>+E18</f>
        <v>5500</v>
      </c>
    </row>
    <row r="23" spans="2:13">
      <c r="B23" s="4" t="s">
        <v>28</v>
      </c>
      <c r="C23" s="4">
        <v>12</v>
      </c>
      <c r="D23" s="14" t="s">
        <v>37</v>
      </c>
      <c r="E23" s="5">
        <v>6000</v>
      </c>
      <c r="F23" s="5">
        <v>9000</v>
      </c>
      <c r="H23" s="6"/>
      <c r="I23" s="4" t="s">
        <v>11</v>
      </c>
      <c r="J23" s="14" t="s">
        <v>38</v>
      </c>
      <c r="K23" s="5">
        <v>3500</v>
      </c>
    </row>
    <row r="24" spans="2:13">
      <c r="B24" s="4" t="s">
        <v>28</v>
      </c>
      <c r="C24" s="4">
        <v>13</v>
      </c>
      <c r="D24" s="14" t="s">
        <v>39</v>
      </c>
      <c r="E24" s="5">
        <v>7000</v>
      </c>
      <c r="F24" s="5">
        <v>10000</v>
      </c>
      <c r="H24" s="6"/>
      <c r="I24" s="4" t="s">
        <v>11</v>
      </c>
      <c r="J24" s="14" t="s">
        <v>40</v>
      </c>
      <c r="K24" s="5">
        <v>4000</v>
      </c>
    </row>
    <row r="25" spans="2:13">
      <c r="B25" s="4" t="s">
        <v>28</v>
      </c>
      <c r="C25" s="4">
        <v>22</v>
      </c>
      <c r="D25" s="14" t="s">
        <v>41</v>
      </c>
      <c r="E25" s="5">
        <v>12500</v>
      </c>
      <c r="F25" s="5">
        <v>14500</v>
      </c>
      <c r="H25" s="6"/>
      <c r="I25" s="4" t="s">
        <v>11</v>
      </c>
      <c r="J25" s="14" t="s">
        <v>42</v>
      </c>
      <c r="K25" s="5">
        <v>6500</v>
      </c>
    </row>
    <row r="26" spans="2:13">
      <c r="B26" s="4" t="s">
        <v>28</v>
      </c>
      <c r="C26" s="4">
        <v>25</v>
      </c>
      <c r="D26" s="14" t="s">
        <v>43</v>
      </c>
      <c r="E26" s="5">
        <v>12000</v>
      </c>
      <c r="F26" s="5">
        <v>14000</v>
      </c>
      <c r="H26" s="6"/>
      <c r="I26" s="4" t="s">
        <v>11</v>
      </c>
      <c r="J26" s="14" t="s">
        <v>44</v>
      </c>
      <c r="K26" s="5">
        <v>9000</v>
      </c>
    </row>
    <row r="27" spans="2:13">
      <c r="B27" s="4" t="s">
        <v>28</v>
      </c>
      <c r="C27" s="4">
        <v>27</v>
      </c>
      <c r="D27" s="14" t="s">
        <v>45</v>
      </c>
      <c r="E27" s="5">
        <v>24000</v>
      </c>
      <c r="F27" s="5">
        <v>27000</v>
      </c>
      <c r="H27" s="6"/>
      <c r="I27" s="4" t="s">
        <v>11</v>
      </c>
      <c r="J27" s="14" t="s">
        <v>46</v>
      </c>
      <c r="K27" s="5">
        <v>21450</v>
      </c>
    </row>
    <row r="28" spans="2:13">
      <c r="B28" s="4" t="s">
        <v>47</v>
      </c>
      <c r="C28" s="4">
        <v>22</v>
      </c>
      <c r="D28" s="14" t="s">
        <v>48</v>
      </c>
      <c r="E28" s="5">
        <v>7000</v>
      </c>
      <c r="F28" s="5">
        <v>8500</v>
      </c>
      <c r="H28" s="6"/>
      <c r="I28" s="4" t="s">
        <v>11</v>
      </c>
      <c r="J28" s="14" t="s">
        <v>49</v>
      </c>
      <c r="K28" s="5">
        <v>12500</v>
      </c>
    </row>
    <row r="29" spans="2:13">
      <c r="B29" s="4" t="s">
        <v>47</v>
      </c>
      <c r="D29" s="14" t="s">
        <v>50</v>
      </c>
      <c r="E29" s="5">
        <v>12500</v>
      </c>
      <c r="F29" s="5">
        <v>15600</v>
      </c>
      <c r="H29" s="6"/>
    </row>
    <row r="30" spans="2:13" ht="14.85" customHeight="1">
      <c r="D30" s="8"/>
      <c r="E30" s="6"/>
      <c r="F30" s="6"/>
      <c r="H30" s="6"/>
    </row>
    <row r="31" spans="2:13" ht="14.85" customHeight="1">
      <c r="B31" s="4" t="s">
        <v>51</v>
      </c>
      <c r="C31" s="4">
        <v>15</v>
      </c>
      <c r="D31" s="14" t="s">
        <v>52</v>
      </c>
      <c r="E31" s="5">
        <v>16000</v>
      </c>
      <c r="F31" s="5">
        <v>23000</v>
      </c>
      <c r="H31" s="6"/>
      <c r="I31" s="62" t="s">
        <v>1</v>
      </c>
      <c r="J31" s="66" t="s">
        <v>53</v>
      </c>
      <c r="K31" s="64" t="s">
        <v>54</v>
      </c>
      <c r="L31" s="64" t="s">
        <v>55</v>
      </c>
    </row>
    <row r="32" spans="2:13" ht="14.85" customHeight="1">
      <c r="B32" s="4" t="s">
        <v>51</v>
      </c>
      <c r="C32" s="4">
        <v>16</v>
      </c>
      <c r="D32" s="14" t="s">
        <v>56</v>
      </c>
      <c r="E32" s="5">
        <v>23000</v>
      </c>
      <c r="F32" s="5">
        <v>30000</v>
      </c>
      <c r="H32" s="6"/>
      <c r="I32" s="63"/>
      <c r="J32" s="67"/>
      <c r="K32" s="65"/>
      <c r="L32" s="65"/>
    </row>
    <row r="33" spans="2:16">
      <c r="B33" s="4" t="s">
        <v>51</v>
      </c>
      <c r="C33" s="4"/>
      <c r="D33" s="14" t="s">
        <v>57</v>
      </c>
      <c r="E33" s="15">
        <v>0</v>
      </c>
      <c r="F33" s="5">
        <v>46500</v>
      </c>
      <c r="H33" s="6"/>
      <c r="I33" s="4" t="s">
        <v>58</v>
      </c>
      <c r="J33" s="14" t="s">
        <v>59</v>
      </c>
      <c r="K33" s="5">
        <v>28780</v>
      </c>
      <c r="L33" s="5">
        <v>31700</v>
      </c>
      <c r="N33" s="12"/>
      <c r="O33" s="12"/>
      <c r="P33" s="12"/>
    </row>
    <row r="34" spans="2:16">
      <c r="D34" s="8"/>
      <c r="E34" s="6"/>
      <c r="F34" s="6"/>
      <c r="H34" s="6"/>
      <c r="I34" s="4" t="s">
        <v>58</v>
      </c>
      <c r="J34" s="14" t="s">
        <v>60</v>
      </c>
      <c r="K34" s="5">
        <v>32912</v>
      </c>
      <c r="L34" s="5">
        <v>35900</v>
      </c>
      <c r="N34" s="12"/>
      <c r="O34" s="12"/>
      <c r="P34" s="12"/>
    </row>
    <row r="35" spans="2:16">
      <c r="B35" s="4" t="s">
        <v>61</v>
      </c>
      <c r="C35" s="4">
        <v>18</v>
      </c>
      <c r="D35" s="14" t="s">
        <v>62</v>
      </c>
      <c r="E35" s="5">
        <v>13500</v>
      </c>
      <c r="F35" s="5">
        <v>19000</v>
      </c>
      <c r="I35" s="4" t="s">
        <v>58</v>
      </c>
      <c r="J35" s="14" t="s">
        <v>63</v>
      </c>
      <c r="K35" s="5">
        <v>35900</v>
      </c>
      <c r="L35" s="5">
        <v>39650</v>
      </c>
      <c r="N35" s="12"/>
      <c r="O35" s="12"/>
      <c r="P35" s="12"/>
    </row>
    <row r="36" spans="2:16">
      <c r="B36" s="4" t="s">
        <v>61</v>
      </c>
      <c r="C36" s="4"/>
      <c r="D36" s="14" t="s">
        <v>64</v>
      </c>
      <c r="E36" s="5">
        <v>10500</v>
      </c>
      <c r="F36" s="5">
        <v>12000</v>
      </c>
      <c r="H36" s="6"/>
      <c r="I36" s="4" t="s">
        <v>58</v>
      </c>
      <c r="J36" s="14" t="s">
        <v>65</v>
      </c>
      <c r="K36" s="5">
        <v>43000</v>
      </c>
      <c r="L36" s="5">
        <v>48000</v>
      </c>
      <c r="N36" s="12"/>
      <c r="O36" s="12"/>
      <c r="P36" s="12"/>
    </row>
    <row r="37" spans="2:16" ht="15" customHeight="1">
      <c r="B37" s="4" t="s">
        <v>61</v>
      </c>
      <c r="C37" s="4">
        <v>19</v>
      </c>
      <c r="D37" s="14" t="s">
        <v>66</v>
      </c>
      <c r="E37" s="5">
        <v>21000</v>
      </c>
      <c r="F37" s="5">
        <v>24000</v>
      </c>
      <c r="H37" s="6"/>
      <c r="I37" s="4" t="s">
        <v>58</v>
      </c>
      <c r="J37" s="14" t="s">
        <v>67</v>
      </c>
      <c r="K37" s="5">
        <v>60000</v>
      </c>
      <c r="L37" s="5">
        <v>68000</v>
      </c>
      <c r="N37" s="12"/>
      <c r="O37" s="12"/>
      <c r="P37" s="12"/>
    </row>
    <row r="38" spans="2:16">
      <c r="B38" s="4" t="s">
        <v>61</v>
      </c>
      <c r="C38" s="4"/>
      <c r="D38" s="14" t="s">
        <v>68</v>
      </c>
      <c r="E38" s="5">
        <v>21000</v>
      </c>
      <c r="F38" s="5">
        <v>35000</v>
      </c>
      <c r="H38" s="6"/>
      <c r="I38" s="4" t="s">
        <v>58</v>
      </c>
      <c r="J38" s="14" t="s">
        <v>69</v>
      </c>
      <c r="K38" s="5">
        <v>64300</v>
      </c>
      <c r="L38" s="5">
        <v>98000</v>
      </c>
      <c r="P38" s="12"/>
    </row>
    <row r="39" spans="2:16">
      <c r="B39" s="4" t="s">
        <v>61</v>
      </c>
      <c r="C39" s="4">
        <v>20</v>
      </c>
      <c r="D39" s="14" t="s">
        <v>70</v>
      </c>
      <c r="E39" s="5">
        <v>21500</v>
      </c>
      <c r="F39" s="5">
        <v>24500</v>
      </c>
      <c r="H39" s="6"/>
      <c r="I39" s="4" t="s">
        <v>58</v>
      </c>
      <c r="J39" s="14" t="s">
        <v>71</v>
      </c>
      <c r="K39" s="5">
        <v>77900</v>
      </c>
      <c r="L39" s="5">
        <v>117810</v>
      </c>
      <c r="P39" s="12"/>
    </row>
    <row r="40" spans="2:16">
      <c r="B40" s="4" t="s">
        <v>61</v>
      </c>
      <c r="C40" s="4">
        <v>20</v>
      </c>
      <c r="D40" s="14" t="s">
        <v>72</v>
      </c>
      <c r="E40" s="5">
        <v>24000</v>
      </c>
      <c r="F40" s="5">
        <v>27000</v>
      </c>
      <c r="I40" s="4" t="s">
        <v>58</v>
      </c>
      <c r="J40" s="14" t="s">
        <v>73</v>
      </c>
      <c r="K40" s="5">
        <v>94010</v>
      </c>
      <c r="L40" s="5">
        <v>145000</v>
      </c>
      <c r="P40" s="12"/>
    </row>
    <row r="41" spans="2:16">
      <c r="D41" s="8"/>
      <c r="E41" s="6"/>
      <c r="F41" s="6"/>
      <c r="I41" s="4" t="s">
        <v>58</v>
      </c>
      <c r="J41" s="14" t="s">
        <v>74</v>
      </c>
      <c r="K41" s="5">
        <v>105000</v>
      </c>
      <c r="L41" s="5">
        <v>165000</v>
      </c>
      <c r="P41" s="12"/>
    </row>
    <row r="42" spans="2:16" ht="15.6" thickBot="1">
      <c r="C42" s="10"/>
      <c r="I42" s="4" t="s">
        <v>58</v>
      </c>
      <c r="J42" s="14" t="s">
        <v>75</v>
      </c>
      <c r="K42" s="5">
        <v>126990</v>
      </c>
      <c r="L42" s="5">
        <v>195600</v>
      </c>
      <c r="P42" s="12"/>
    </row>
    <row r="43" spans="2:16" ht="15.6" thickTop="1">
      <c r="C43">
        <v>29</v>
      </c>
      <c r="D43" s="71" t="s">
        <v>76</v>
      </c>
      <c r="E43" s="73" t="s">
        <v>8</v>
      </c>
      <c r="F43" s="64" t="s">
        <v>9</v>
      </c>
      <c r="I43" s="4" t="s">
        <v>58</v>
      </c>
      <c r="J43" s="14" t="s">
        <v>77</v>
      </c>
      <c r="K43" s="5">
        <v>7500</v>
      </c>
      <c r="L43" s="5">
        <v>9800</v>
      </c>
      <c r="P43" s="12"/>
    </row>
    <row r="44" spans="2:16">
      <c r="D44" s="72"/>
      <c r="E44" s="74"/>
      <c r="F44" s="75"/>
      <c r="I44" s="4" t="s">
        <v>58</v>
      </c>
      <c r="J44" s="14" t="s">
        <v>78</v>
      </c>
      <c r="K44" s="5">
        <v>8500</v>
      </c>
      <c r="L44" s="5">
        <v>14990</v>
      </c>
      <c r="P44" s="12"/>
    </row>
    <row r="45" spans="2:16">
      <c r="B45" s="4" t="s">
        <v>76</v>
      </c>
      <c r="C45" s="4">
        <v>30</v>
      </c>
      <c r="D45" s="14" t="s">
        <v>79</v>
      </c>
      <c r="E45" s="5">
        <v>11500</v>
      </c>
      <c r="F45" s="5">
        <v>14300</v>
      </c>
      <c r="H45" s="6"/>
      <c r="I45" s="4" t="s">
        <v>58</v>
      </c>
      <c r="J45" s="14" t="s">
        <v>80</v>
      </c>
      <c r="K45" s="5">
        <v>12000</v>
      </c>
      <c r="L45" s="5">
        <v>19990</v>
      </c>
      <c r="P45" s="12"/>
    </row>
    <row r="46" spans="2:16">
      <c r="B46" s="4" t="s">
        <v>76</v>
      </c>
      <c r="C46" s="4" t="s">
        <v>81</v>
      </c>
      <c r="D46" s="14" t="s">
        <v>82</v>
      </c>
      <c r="E46" s="5">
        <v>3500</v>
      </c>
      <c r="F46" s="5">
        <v>4000</v>
      </c>
      <c r="H46" s="6"/>
    </row>
    <row r="47" spans="2:16">
      <c r="B47" s="4" t="s">
        <v>76</v>
      </c>
      <c r="C47" s="4">
        <v>32</v>
      </c>
      <c r="D47" s="14" t="s">
        <v>83</v>
      </c>
      <c r="E47" s="5">
        <v>6000</v>
      </c>
      <c r="F47" s="5">
        <v>7000</v>
      </c>
      <c r="H47" s="6"/>
    </row>
    <row r="48" spans="2:16">
      <c r="C48">
        <v>35</v>
      </c>
      <c r="D48" s="9"/>
      <c r="E48" s="6"/>
      <c r="F48" s="6"/>
      <c r="H48" s="6"/>
    </row>
    <row r="49" spans="2:10">
      <c r="D49" s="71" t="s">
        <v>84</v>
      </c>
      <c r="E49" s="73" t="s">
        <v>8</v>
      </c>
      <c r="F49" s="64" t="s">
        <v>9</v>
      </c>
      <c r="H49" s="6"/>
    </row>
    <row r="50" spans="2:10">
      <c r="D50" s="72"/>
      <c r="E50" s="74"/>
      <c r="F50" s="75"/>
      <c r="H50" s="6"/>
    </row>
    <row r="51" spans="2:10">
      <c r="B51" s="4" t="s">
        <v>84</v>
      </c>
      <c r="C51" s="4">
        <v>36</v>
      </c>
      <c r="D51" s="14" t="s">
        <v>85</v>
      </c>
      <c r="E51" s="5">
        <v>4500</v>
      </c>
      <c r="F51" s="5">
        <v>6000</v>
      </c>
      <c r="H51" s="6"/>
    </row>
    <row r="52" spans="2:10">
      <c r="B52" s="4" t="s">
        <v>84</v>
      </c>
      <c r="C52" s="4">
        <v>37</v>
      </c>
      <c r="D52" s="14" t="s">
        <v>86</v>
      </c>
      <c r="E52" s="5">
        <v>5000</v>
      </c>
      <c r="F52" s="5">
        <v>6000</v>
      </c>
      <c r="H52" s="6"/>
    </row>
    <row r="53" spans="2:10">
      <c r="B53" s="4" t="s">
        <v>84</v>
      </c>
      <c r="C53" s="4">
        <v>38</v>
      </c>
      <c r="D53" s="14" t="s">
        <v>87</v>
      </c>
      <c r="E53" s="5">
        <v>5000</v>
      </c>
      <c r="F53" s="5">
        <v>6000</v>
      </c>
      <c r="H53" s="6"/>
    </row>
    <row r="54" spans="2:10">
      <c r="B54" s="4" t="s">
        <v>84</v>
      </c>
      <c r="C54" s="4">
        <v>39</v>
      </c>
      <c r="D54" s="14" t="s">
        <v>88</v>
      </c>
      <c r="E54" s="5">
        <v>6500</v>
      </c>
      <c r="F54" s="5">
        <v>8000</v>
      </c>
      <c r="G54" s="6"/>
      <c r="H54" s="6"/>
    </row>
    <row r="55" spans="2:10">
      <c r="B55" s="4" t="s">
        <v>84</v>
      </c>
      <c r="C55" s="4">
        <v>39</v>
      </c>
      <c r="D55" s="14" t="s">
        <v>89</v>
      </c>
      <c r="E55" s="5">
        <v>3000</v>
      </c>
      <c r="F55" s="5">
        <v>4000</v>
      </c>
      <c r="G55" s="6"/>
      <c r="H55" s="6"/>
    </row>
    <row r="56" spans="2:10">
      <c r="B56" s="4" t="s">
        <v>84</v>
      </c>
      <c r="C56" s="4">
        <v>48</v>
      </c>
      <c r="D56" s="14" t="s">
        <v>90</v>
      </c>
      <c r="E56" s="5">
        <v>500</v>
      </c>
      <c r="F56" s="5">
        <v>3000</v>
      </c>
      <c r="G56" s="6"/>
      <c r="H56" s="6"/>
    </row>
    <row r="57" spans="2:10">
      <c r="B57" s="4" t="s">
        <v>91</v>
      </c>
      <c r="C57" s="4">
        <v>48</v>
      </c>
      <c r="D57" s="14" t="s">
        <v>92</v>
      </c>
      <c r="E57" s="5">
        <v>25000</v>
      </c>
      <c r="F57" s="5">
        <v>30000</v>
      </c>
      <c r="G57" s="6"/>
      <c r="H57" s="6"/>
    </row>
    <row r="58" spans="2:10">
      <c r="C58">
        <v>41</v>
      </c>
      <c r="D58" s="9"/>
      <c r="E58" s="6"/>
      <c r="F58" s="6"/>
      <c r="H58" s="6"/>
      <c r="I58" s="6"/>
    </row>
    <row r="59" spans="2:10">
      <c r="D59" s="71" t="s">
        <v>93</v>
      </c>
      <c r="E59" s="73" t="s">
        <v>8</v>
      </c>
      <c r="F59" s="64" t="s">
        <v>9</v>
      </c>
      <c r="H59" s="6"/>
    </row>
    <row r="60" spans="2:10">
      <c r="D60" s="72"/>
      <c r="E60" s="74"/>
      <c r="F60" s="75"/>
      <c r="H60" s="6"/>
    </row>
    <row r="61" spans="2:10">
      <c r="B61" s="4" t="s">
        <v>94</v>
      </c>
      <c r="C61" s="4">
        <v>42</v>
      </c>
      <c r="D61" s="14" t="s">
        <v>95</v>
      </c>
      <c r="E61" s="5">
        <v>500</v>
      </c>
      <c r="F61" s="5">
        <v>600</v>
      </c>
      <c r="H61" s="6"/>
      <c r="I61" s="6"/>
      <c r="J61" s="11"/>
    </row>
    <row r="62" spans="2:10">
      <c r="B62" s="4" t="s">
        <v>94</v>
      </c>
      <c r="C62" s="4">
        <v>43</v>
      </c>
      <c r="D62" s="14" t="s">
        <v>96</v>
      </c>
      <c r="E62" s="5">
        <v>100</v>
      </c>
      <c r="F62" s="5">
        <v>120</v>
      </c>
      <c r="G62" s="6"/>
      <c r="H62" s="6"/>
    </row>
    <row r="63" spans="2:10">
      <c r="B63" s="4" t="s">
        <v>94</v>
      </c>
      <c r="C63" s="4"/>
      <c r="D63" s="14" t="s">
        <v>97</v>
      </c>
      <c r="E63" s="5">
        <v>1200</v>
      </c>
      <c r="F63" s="5">
        <v>2000</v>
      </c>
      <c r="G63" s="6"/>
      <c r="H63" s="6"/>
    </row>
    <row r="64" spans="2:10" ht="14.85" customHeight="1">
      <c r="B64" s="4" t="s">
        <v>94</v>
      </c>
      <c r="C64" s="4"/>
      <c r="D64" s="14" t="s">
        <v>98</v>
      </c>
      <c r="E64" s="5">
        <v>1800</v>
      </c>
      <c r="F64" s="5">
        <v>2500</v>
      </c>
      <c r="G64" s="6"/>
      <c r="H64" s="6"/>
    </row>
    <row r="65" spans="2:9" ht="15" customHeight="1">
      <c r="B65" s="4" t="s">
        <v>94</v>
      </c>
      <c r="C65" s="4"/>
      <c r="D65" s="14" t="s">
        <v>99</v>
      </c>
      <c r="E65" s="5">
        <v>500</v>
      </c>
      <c r="F65" s="5">
        <v>800</v>
      </c>
      <c r="G65" s="6"/>
      <c r="H65" s="6"/>
    </row>
    <row r="66" spans="2:9">
      <c r="E66" s="6"/>
      <c r="F66" s="6"/>
      <c r="G66" s="6"/>
    </row>
    <row r="67" spans="2:9">
      <c r="D67" s="71" t="s">
        <v>100</v>
      </c>
      <c r="E67" s="73" t="s">
        <v>8</v>
      </c>
      <c r="F67" s="64" t="s">
        <v>9</v>
      </c>
    </row>
    <row r="68" spans="2:9">
      <c r="D68" s="72"/>
      <c r="E68" s="74"/>
      <c r="F68" s="75"/>
    </row>
    <row r="69" spans="2:9">
      <c r="B69" s="4" t="s">
        <v>91</v>
      </c>
      <c r="C69" s="4">
        <v>45</v>
      </c>
      <c r="D69" s="14" t="s">
        <v>101</v>
      </c>
      <c r="E69" s="5">
        <v>150</v>
      </c>
      <c r="F69" s="5">
        <v>300</v>
      </c>
    </row>
    <row r="70" spans="2:9">
      <c r="B70" s="4" t="s">
        <v>91</v>
      </c>
      <c r="C70" s="4">
        <v>46</v>
      </c>
      <c r="D70" s="14" t="s">
        <v>102</v>
      </c>
      <c r="E70" s="5">
        <v>300</v>
      </c>
      <c r="F70" s="5">
        <v>500</v>
      </c>
    </row>
    <row r="71" spans="2:9">
      <c r="B71" s="4" t="s">
        <v>91</v>
      </c>
      <c r="C71" s="4">
        <v>47</v>
      </c>
      <c r="D71" s="14" t="s">
        <v>103</v>
      </c>
      <c r="E71" s="5">
        <v>1500</v>
      </c>
      <c r="F71" s="5">
        <v>2500</v>
      </c>
    </row>
    <row r="72" spans="2:9">
      <c r="B72" s="4" t="s">
        <v>91</v>
      </c>
      <c r="C72" s="4">
        <v>48</v>
      </c>
      <c r="D72" s="14" t="s">
        <v>104</v>
      </c>
      <c r="E72" s="5">
        <f>+E71+E70</f>
        <v>1800</v>
      </c>
      <c r="F72" s="5">
        <v>2500</v>
      </c>
    </row>
    <row r="73" spans="2:9">
      <c r="B73" s="4" t="s">
        <v>91</v>
      </c>
      <c r="C73" s="4">
        <v>48</v>
      </c>
      <c r="D73" s="14" t="s">
        <v>105</v>
      </c>
      <c r="E73" s="5">
        <v>3000</v>
      </c>
      <c r="F73" s="5">
        <v>3000</v>
      </c>
    </row>
    <row r="74" spans="2:9">
      <c r="B74" s="4" t="s">
        <v>91</v>
      </c>
      <c r="C74" s="4">
        <v>48</v>
      </c>
      <c r="D74" s="14" t="s">
        <v>106</v>
      </c>
      <c r="E74" s="5">
        <v>15000</v>
      </c>
      <c r="F74" s="5">
        <v>35000</v>
      </c>
    </row>
    <row r="75" spans="2:9">
      <c r="B75" s="4" t="s">
        <v>91</v>
      </c>
      <c r="C75" s="4">
        <v>48</v>
      </c>
      <c r="D75" s="14" t="s">
        <v>107</v>
      </c>
      <c r="E75" s="5">
        <v>9000</v>
      </c>
      <c r="F75" s="5">
        <v>50000</v>
      </c>
      <c r="I75" s="6"/>
    </row>
    <row r="76" spans="2:9">
      <c r="I76" s="6"/>
    </row>
    <row r="82" spans="7:8">
      <c r="H82" s="12"/>
    </row>
    <row r="84" spans="7:8">
      <c r="G84" s="6"/>
    </row>
    <row r="85" spans="7:8">
      <c r="G85" s="6"/>
    </row>
    <row r="86" spans="7:8">
      <c r="G86" s="6"/>
    </row>
    <row r="87" spans="7:8">
      <c r="G87" s="6"/>
    </row>
    <row r="88" spans="7:8">
      <c r="G88" s="6"/>
    </row>
    <row r="89" spans="7:8">
      <c r="G89" s="6"/>
    </row>
    <row r="90" spans="7:8">
      <c r="G90" s="6"/>
    </row>
    <row r="91" spans="7:8">
      <c r="G91" s="6"/>
    </row>
    <row r="92" spans="7:8">
      <c r="G92" s="6"/>
    </row>
    <row r="93" spans="7:8">
      <c r="G93" s="6"/>
      <c r="H93" s="6"/>
    </row>
    <row r="94" spans="7:8">
      <c r="G94" s="6"/>
      <c r="H94" s="6"/>
    </row>
    <row r="95" spans="7:8">
      <c r="G95" s="6"/>
      <c r="H95" s="6"/>
    </row>
    <row r="96" spans="7:8">
      <c r="G96" s="6"/>
      <c r="H96" s="6"/>
    </row>
    <row r="97" spans="6:8">
      <c r="G97" s="6"/>
      <c r="H97" s="6"/>
    </row>
    <row r="98" spans="6:8">
      <c r="H98" s="6"/>
    </row>
    <row r="99" spans="6:8">
      <c r="H99" s="6"/>
    </row>
    <row r="100" spans="6:8">
      <c r="H100" s="6"/>
    </row>
    <row r="101" spans="6:8">
      <c r="H101" s="6"/>
    </row>
    <row r="102" spans="6:8">
      <c r="H102" s="6"/>
    </row>
    <row r="103" spans="6:8">
      <c r="H103" s="6"/>
    </row>
    <row r="104" spans="6:8">
      <c r="F104" s="6"/>
      <c r="H104" s="6"/>
    </row>
    <row r="105" spans="6:8">
      <c r="H105" s="6"/>
    </row>
    <row r="106" spans="6:8">
      <c r="H106" s="6"/>
    </row>
    <row r="107" spans="6:8">
      <c r="H107" s="6"/>
    </row>
    <row r="108" spans="6:8">
      <c r="H108" s="6"/>
    </row>
    <row r="109" spans="6:8">
      <c r="H109" s="6"/>
    </row>
  </sheetData>
  <mergeCells count="28">
    <mergeCell ref="B2:L3"/>
    <mergeCell ref="B6:B9"/>
    <mergeCell ref="D6:D8"/>
    <mergeCell ref="E6:F6"/>
    <mergeCell ref="I6:I8"/>
    <mergeCell ref="J6:J8"/>
    <mergeCell ref="K6:K8"/>
    <mergeCell ref="E8:E9"/>
    <mergeCell ref="F8:F9"/>
    <mergeCell ref="D67:D68"/>
    <mergeCell ref="E67:E68"/>
    <mergeCell ref="F67:F68"/>
    <mergeCell ref="E59:E60"/>
    <mergeCell ref="D43:D44"/>
    <mergeCell ref="D49:D50"/>
    <mergeCell ref="D59:D60"/>
    <mergeCell ref="F59:F60"/>
    <mergeCell ref="E49:E50"/>
    <mergeCell ref="F49:F50"/>
    <mergeCell ref="E43:E44"/>
    <mergeCell ref="F43:F44"/>
    <mergeCell ref="I20:I21"/>
    <mergeCell ref="I31:I32"/>
    <mergeCell ref="K31:K32"/>
    <mergeCell ref="L31:L32"/>
    <mergeCell ref="J31:J32"/>
    <mergeCell ref="J20:J21"/>
    <mergeCell ref="K20:K21"/>
  </mergeCells>
  <pageMargins left="0.70866141732283472" right="0.70866141732283472" top="0.74803149606299213" bottom="0.74803149606299213" header="0.31496062992125984" footer="0.31496062992125984"/>
  <pageSetup scale="45" orientation="landscape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35465-44A2-4AE9-A09A-DA42C8416696}">
  <sheetPr>
    <pageSetUpPr fitToPage="1"/>
  </sheetPr>
  <dimension ref="A1:R39"/>
  <sheetViews>
    <sheetView showGridLines="0" showRowColHeaders="0" tabSelected="1" topLeftCell="A26" workbookViewId="0">
      <selection activeCell="I44" sqref="I44"/>
    </sheetView>
  </sheetViews>
  <sheetFormatPr defaultColWidth="11.42578125" defaultRowHeight="14.85"/>
  <cols>
    <col min="2" max="2" width="24" bestFit="1" customWidth="1"/>
    <col min="3" max="4" width="10.28515625" hidden="1" customWidth="1"/>
    <col min="5" max="5" width="1.5703125" customWidth="1"/>
    <col min="8" max="8" width="4.7109375" customWidth="1"/>
    <col min="9" max="10" width="11.7109375" customWidth="1"/>
    <col min="11" max="11" width="4.7109375" customWidth="1"/>
    <col min="12" max="12" width="0.42578125" customWidth="1"/>
    <col min="13" max="13" width="9.85546875" customWidth="1"/>
    <col min="15" max="15" width="3.5703125" customWidth="1"/>
    <col min="18" max="18" width="2.85546875" customWidth="1"/>
  </cols>
  <sheetData>
    <row r="1" spans="1:18" hidden="1">
      <c r="B1">
        <v>1</v>
      </c>
      <c r="C1">
        <v>2</v>
      </c>
      <c r="D1">
        <v>3</v>
      </c>
      <c r="E1" s="29">
        <v>4</v>
      </c>
      <c r="F1">
        <v>5</v>
      </c>
      <c r="G1">
        <v>6</v>
      </c>
      <c r="H1" s="29">
        <v>7</v>
      </c>
      <c r="I1">
        <v>8</v>
      </c>
      <c r="J1">
        <v>9</v>
      </c>
      <c r="K1" s="29">
        <v>10</v>
      </c>
      <c r="L1">
        <v>11</v>
      </c>
      <c r="M1">
        <v>12</v>
      </c>
      <c r="N1">
        <v>13</v>
      </c>
      <c r="O1" s="29">
        <v>14</v>
      </c>
      <c r="P1">
        <v>15</v>
      </c>
      <c r="Q1">
        <v>16</v>
      </c>
    </row>
    <row r="2" spans="1:18" hidden="1"/>
    <row r="3" spans="1:18" hidden="1">
      <c r="A3" s="30">
        <f>IF(F32="LAMINADO",12,5)</f>
        <v>5</v>
      </c>
      <c r="B3" s="32">
        <f>IF(F32="LAMINADO",15,8)</f>
        <v>8</v>
      </c>
      <c r="C3" s="109" t="s">
        <v>108</v>
      </c>
      <c r="D3" s="109"/>
      <c r="E3" s="1"/>
      <c r="F3" s="1" t="s">
        <v>35</v>
      </c>
      <c r="G3" s="1"/>
      <c r="H3" s="1"/>
      <c r="I3" s="1"/>
      <c r="J3" s="1"/>
      <c r="K3" s="1"/>
      <c r="L3" s="1"/>
      <c r="M3" s="1" t="s">
        <v>76</v>
      </c>
      <c r="N3" s="1"/>
      <c r="O3" s="1"/>
      <c r="P3" s="1"/>
      <c r="Q3" s="1"/>
    </row>
    <row r="4" spans="1:18" hidden="1">
      <c r="A4" s="30">
        <f>IF(F33="TIRO",A3+0,A3+1)</f>
        <v>6</v>
      </c>
      <c r="B4" s="31">
        <f>IF(F33="TIRO",B3+0,B3+1)</f>
        <v>9</v>
      </c>
      <c r="C4" s="1"/>
      <c r="D4" s="26"/>
      <c r="E4" s="26"/>
      <c r="F4" s="17">
        <f>+'L-PRECIO 2022'!E19*2.97</f>
        <v>17820</v>
      </c>
      <c r="G4" s="1"/>
      <c r="H4" s="1"/>
      <c r="I4" s="1"/>
      <c r="J4" s="1"/>
      <c r="K4" s="1"/>
      <c r="L4" s="1"/>
      <c r="M4" s="17">
        <f>(+'L-PRECIO 2022'!E19+'L-PRECIO 2022'!E46)*2.97</f>
        <v>28215.000000000004</v>
      </c>
      <c r="N4" s="1"/>
      <c r="O4" s="1"/>
      <c r="P4" s="1"/>
      <c r="Q4" s="1"/>
    </row>
    <row r="5" spans="1:18" hidden="1">
      <c r="A5" s="28"/>
      <c r="B5" s="28"/>
      <c r="D5" s="16"/>
      <c r="E5" s="41"/>
      <c r="F5" s="111" t="s">
        <v>109</v>
      </c>
      <c r="G5" s="112"/>
      <c r="H5" s="112"/>
      <c r="I5" s="112"/>
      <c r="J5" s="113"/>
      <c r="K5" s="104"/>
      <c r="L5" s="111" t="s">
        <v>76</v>
      </c>
      <c r="M5" s="112"/>
      <c r="N5" s="112"/>
      <c r="O5" s="112"/>
      <c r="P5" s="112"/>
      <c r="Q5" s="113"/>
      <c r="R5" s="104"/>
    </row>
    <row r="6" spans="1:18" hidden="1">
      <c r="A6" s="28"/>
      <c r="B6" s="28"/>
      <c r="D6" s="16"/>
      <c r="E6" s="41"/>
      <c r="F6" s="114"/>
      <c r="G6" s="115"/>
      <c r="H6" s="115"/>
      <c r="I6" s="115"/>
      <c r="J6" s="116"/>
      <c r="K6" s="104"/>
      <c r="L6" s="114"/>
      <c r="M6" s="115"/>
      <c r="N6" s="115"/>
      <c r="O6" s="115"/>
      <c r="P6" s="115"/>
      <c r="Q6" s="116"/>
      <c r="R6" s="104"/>
    </row>
    <row r="7" spans="1:18" ht="22.7" hidden="1" customHeight="1">
      <c r="A7" s="28"/>
      <c r="B7" s="39" t="s">
        <v>110</v>
      </c>
      <c r="C7" s="101" t="s">
        <v>111</v>
      </c>
      <c r="D7" s="38" t="s">
        <v>112</v>
      </c>
      <c r="E7" s="103"/>
      <c r="F7" s="105" t="s">
        <v>113</v>
      </c>
      <c r="G7" s="106"/>
      <c r="H7" s="102"/>
      <c r="I7" s="105" t="s">
        <v>113</v>
      </c>
      <c r="J7" s="106"/>
      <c r="K7" s="104"/>
      <c r="L7" s="103"/>
      <c r="M7" s="105" t="s">
        <v>113</v>
      </c>
      <c r="N7" s="106"/>
      <c r="O7" s="103"/>
      <c r="P7" s="105" t="s">
        <v>113</v>
      </c>
      <c r="Q7" s="106"/>
      <c r="R7" s="104"/>
    </row>
    <row r="8" spans="1:18" ht="19.7" hidden="1" customHeight="1">
      <c r="A8" s="28"/>
      <c r="B8" s="40" t="s">
        <v>114</v>
      </c>
      <c r="C8" s="101"/>
      <c r="D8" s="16">
        <v>1.45</v>
      </c>
      <c r="E8" s="103"/>
      <c r="F8" s="107" t="s">
        <v>115</v>
      </c>
      <c r="G8" s="108"/>
      <c r="H8" s="103"/>
      <c r="I8" s="107" t="s">
        <v>116</v>
      </c>
      <c r="J8" s="108"/>
      <c r="K8" s="104"/>
      <c r="L8" s="103"/>
      <c r="M8" s="107" t="s">
        <v>115</v>
      </c>
      <c r="N8" s="108"/>
      <c r="O8" s="103"/>
      <c r="P8" s="107" t="s">
        <v>116</v>
      </c>
      <c r="Q8" s="108"/>
      <c r="R8" s="104"/>
    </row>
    <row r="9" spans="1:18" hidden="1">
      <c r="A9" s="28"/>
      <c r="D9" s="16"/>
      <c r="E9" s="103"/>
      <c r="F9" s="18" t="s">
        <v>117</v>
      </c>
      <c r="G9" s="19" t="s">
        <v>118</v>
      </c>
      <c r="H9" s="103"/>
      <c r="I9" s="18" t="s">
        <v>117</v>
      </c>
      <c r="J9" s="19" t="s">
        <v>118</v>
      </c>
      <c r="K9" s="104"/>
      <c r="L9" s="103"/>
      <c r="M9" s="18" t="s">
        <v>117</v>
      </c>
      <c r="N9" s="19" t="s">
        <v>118</v>
      </c>
      <c r="O9" s="103"/>
      <c r="P9" s="18" t="s">
        <v>117</v>
      </c>
      <c r="Q9" s="19" t="s">
        <v>118</v>
      </c>
      <c r="R9" s="104"/>
    </row>
    <row r="10" spans="1:18" hidden="1">
      <c r="A10" s="28"/>
      <c r="D10" s="16"/>
      <c r="E10" s="103"/>
      <c r="F10" s="21"/>
      <c r="G10" s="22"/>
      <c r="H10" s="103"/>
      <c r="I10" s="21"/>
      <c r="J10" s="22"/>
      <c r="K10" s="104"/>
      <c r="L10" s="103"/>
      <c r="M10" s="21"/>
      <c r="N10" s="22"/>
      <c r="O10" s="103"/>
      <c r="R10" s="104"/>
    </row>
    <row r="11" spans="1:18" hidden="1">
      <c r="A11" s="28"/>
      <c r="B11" t="s">
        <v>119</v>
      </c>
      <c r="C11" s="12">
        <v>8300</v>
      </c>
      <c r="D11" s="12">
        <f t="shared" ref="D11:D22" si="0">C11*$D$8</f>
        <v>12035</v>
      </c>
      <c r="E11" s="103"/>
      <c r="F11" s="12">
        <f>+D11+$F$4</f>
        <v>29855</v>
      </c>
      <c r="G11" s="33">
        <f t="shared" ref="G11:G21" si="1">+D11+$F$4+$F$4</f>
        <v>47675</v>
      </c>
      <c r="H11" s="103"/>
      <c r="I11" s="20">
        <f>F11/240</f>
        <v>124.39583333333333</v>
      </c>
      <c r="J11" s="35">
        <f>G11/240</f>
        <v>198.64583333333334</v>
      </c>
      <c r="K11" s="104"/>
      <c r="L11" s="103"/>
      <c r="M11" s="12">
        <f t="shared" ref="M11:M21" si="2">+D11+$M$4</f>
        <v>40250</v>
      </c>
      <c r="N11" s="33">
        <f t="shared" ref="N11:N21" si="3">+D11+$M$4+$M$4</f>
        <v>68465</v>
      </c>
      <c r="O11" s="103"/>
      <c r="P11" s="20">
        <f>M11/240</f>
        <v>167.70833333333334</v>
      </c>
      <c r="Q11" s="35">
        <f>N11/240</f>
        <v>285.27083333333331</v>
      </c>
      <c r="R11" s="104"/>
    </row>
    <row r="12" spans="1:18" hidden="1">
      <c r="A12" s="28"/>
      <c r="B12" s="23" t="s">
        <v>120</v>
      </c>
      <c r="C12" s="24">
        <v>10850</v>
      </c>
      <c r="D12" s="24">
        <f t="shared" si="0"/>
        <v>15732.5</v>
      </c>
      <c r="E12" s="103"/>
      <c r="F12" s="24">
        <f t="shared" ref="F12:F21" si="4">+D12+$F$4</f>
        <v>33552.5</v>
      </c>
      <c r="G12" s="34">
        <f t="shared" si="1"/>
        <v>51372.5</v>
      </c>
      <c r="H12" s="103"/>
      <c r="I12" s="25">
        <f t="shared" ref="I12:I22" si="5">F12/240</f>
        <v>139.80208333333334</v>
      </c>
      <c r="J12" s="36">
        <f t="shared" ref="J12:J22" si="6">G12/240</f>
        <v>214.05208333333334</v>
      </c>
      <c r="K12" s="104"/>
      <c r="L12" s="103"/>
      <c r="M12" s="24">
        <f t="shared" si="2"/>
        <v>43947.5</v>
      </c>
      <c r="N12" s="34">
        <f t="shared" si="3"/>
        <v>72162.5</v>
      </c>
      <c r="O12" s="103"/>
      <c r="P12" s="25">
        <f t="shared" ref="P12:P22" si="7">M12/240</f>
        <v>183.11458333333334</v>
      </c>
      <c r="Q12" s="36">
        <f t="shared" ref="Q12:Q22" si="8">N12/240</f>
        <v>300.67708333333331</v>
      </c>
      <c r="R12" s="104"/>
    </row>
    <row r="13" spans="1:18" hidden="1">
      <c r="A13" s="28"/>
      <c r="B13" s="23" t="s">
        <v>121</v>
      </c>
      <c r="C13" s="24">
        <v>12900</v>
      </c>
      <c r="D13" s="24">
        <f t="shared" si="0"/>
        <v>18705</v>
      </c>
      <c r="E13" s="103"/>
      <c r="F13" s="24">
        <f t="shared" si="4"/>
        <v>36525</v>
      </c>
      <c r="G13" s="34">
        <f t="shared" si="1"/>
        <v>54345</v>
      </c>
      <c r="H13" s="103"/>
      <c r="I13" s="25">
        <f t="shared" si="5"/>
        <v>152.1875</v>
      </c>
      <c r="J13" s="36">
        <f t="shared" si="6"/>
        <v>226.4375</v>
      </c>
      <c r="K13" s="104"/>
      <c r="L13" s="103"/>
      <c r="M13" s="24">
        <f t="shared" si="2"/>
        <v>46920</v>
      </c>
      <c r="N13" s="34">
        <f t="shared" si="3"/>
        <v>75135</v>
      </c>
      <c r="O13" s="103"/>
      <c r="P13" s="25">
        <f t="shared" si="7"/>
        <v>195.5</v>
      </c>
      <c r="Q13" s="36">
        <f t="shared" si="8"/>
        <v>313.0625</v>
      </c>
      <c r="R13" s="104"/>
    </row>
    <row r="14" spans="1:18" hidden="1">
      <c r="A14" s="28"/>
      <c r="B14" s="23" t="s">
        <v>122</v>
      </c>
      <c r="C14" s="24">
        <v>14900</v>
      </c>
      <c r="D14" s="24">
        <f t="shared" si="0"/>
        <v>21605</v>
      </c>
      <c r="E14" s="103"/>
      <c r="F14" s="24">
        <f t="shared" si="4"/>
        <v>39425</v>
      </c>
      <c r="G14" s="34">
        <f t="shared" si="1"/>
        <v>57245</v>
      </c>
      <c r="H14" s="103"/>
      <c r="I14" s="25">
        <f t="shared" si="5"/>
        <v>164.27083333333334</v>
      </c>
      <c r="J14" s="36">
        <f t="shared" si="6"/>
        <v>238.52083333333334</v>
      </c>
      <c r="K14" s="104"/>
      <c r="L14" s="103"/>
      <c r="M14" s="24">
        <f t="shared" si="2"/>
        <v>49820</v>
      </c>
      <c r="N14" s="34">
        <f t="shared" si="3"/>
        <v>78035</v>
      </c>
      <c r="O14" s="103"/>
      <c r="P14" s="25">
        <f t="shared" si="7"/>
        <v>207.58333333333334</v>
      </c>
      <c r="Q14" s="36">
        <f t="shared" si="8"/>
        <v>325.14583333333331</v>
      </c>
      <c r="R14" s="104"/>
    </row>
    <row r="15" spans="1:18" hidden="1">
      <c r="A15" s="28"/>
      <c r="B15" s="23" t="s">
        <v>123</v>
      </c>
      <c r="C15" s="24">
        <v>22900</v>
      </c>
      <c r="D15" s="24">
        <f t="shared" si="0"/>
        <v>33205</v>
      </c>
      <c r="E15" s="103"/>
      <c r="F15" s="24">
        <f t="shared" si="4"/>
        <v>51025</v>
      </c>
      <c r="G15" s="34">
        <f t="shared" si="1"/>
        <v>68845</v>
      </c>
      <c r="H15" s="103"/>
      <c r="I15" s="25">
        <f t="shared" si="5"/>
        <v>212.60416666666666</v>
      </c>
      <c r="J15" s="36">
        <f t="shared" si="6"/>
        <v>286.85416666666669</v>
      </c>
      <c r="K15" s="104"/>
      <c r="L15" s="103"/>
      <c r="M15" s="24">
        <f t="shared" si="2"/>
        <v>61420</v>
      </c>
      <c r="N15" s="34">
        <f t="shared" si="3"/>
        <v>89635</v>
      </c>
      <c r="O15" s="103"/>
      <c r="P15" s="25">
        <f t="shared" si="7"/>
        <v>255.91666666666666</v>
      </c>
      <c r="Q15" s="36">
        <f t="shared" si="8"/>
        <v>373.47916666666669</v>
      </c>
      <c r="R15" s="104"/>
    </row>
    <row r="16" spans="1:18" hidden="1">
      <c r="A16" s="28"/>
      <c r="B16" s="23" t="s">
        <v>124</v>
      </c>
      <c r="C16" s="24">
        <v>12500</v>
      </c>
      <c r="D16" s="24">
        <f t="shared" si="0"/>
        <v>18125</v>
      </c>
      <c r="E16" s="103"/>
      <c r="F16" s="24">
        <f t="shared" si="4"/>
        <v>35945</v>
      </c>
      <c r="G16" s="34">
        <f t="shared" si="1"/>
        <v>53765</v>
      </c>
      <c r="H16" s="103"/>
      <c r="I16" s="25">
        <f t="shared" si="5"/>
        <v>149.77083333333334</v>
      </c>
      <c r="J16" s="36">
        <f t="shared" si="6"/>
        <v>224.02083333333334</v>
      </c>
      <c r="K16" s="104"/>
      <c r="L16" s="103"/>
      <c r="M16" s="24">
        <f t="shared" si="2"/>
        <v>46340</v>
      </c>
      <c r="N16" s="34">
        <f t="shared" si="3"/>
        <v>74555</v>
      </c>
      <c r="O16" s="103"/>
      <c r="P16" s="25">
        <f t="shared" si="7"/>
        <v>193.08333333333334</v>
      </c>
      <c r="Q16" s="36">
        <f t="shared" si="8"/>
        <v>310.64583333333331</v>
      </c>
      <c r="R16" s="104"/>
    </row>
    <row r="17" spans="1:18" hidden="1">
      <c r="A17" s="28"/>
      <c r="B17" s="23" t="s">
        <v>125</v>
      </c>
      <c r="C17" s="24">
        <v>16000</v>
      </c>
      <c r="D17" s="24">
        <f t="shared" si="0"/>
        <v>23200</v>
      </c>
      <c r="E17" s="103"/>
      <c r="F17" s="24">
        <f t="shared" si="4"/>
        <v>41020</v>
      </c>
      <c r="G17" s="34">
        <f t="shared" si="1"/>
        <v>58840</v>
      </c>
      <c r="H17" s="103"/>
      <c r="I17" s="25">
        <f t="shared" si="5"/>
        <v>170.91666666666666</v>
      </c>
      <c r="J17" s="36">
        <f t="shared" si="6"/>
        <v>245.16666666666666</v>
      </c>
      <c r="K17" s="104"/>
      <c r="L17" s="103"/>
      <c r="M17" s="24">
        <f t="shared" si="2"/>
        <v>51415</v>
      </c>
      <c r="N17" s="34">
        <f t="shared" si="3"/>
        <v>79630</v>
      </c>
      <c r="O17" s="103"/>
      <c r="P17" s="25">
        <f t="shared" si="7"/>
        <v>214.22916666666666</v>
      </c>
      <c r="Q17" s="36">
        <f t="shared" si="8"/>
        <v>331.79166666666669</v>
      </c>
      <c r="R17" s="104"/>
    </row>
    <row r="18" spans="1:18" hidden="1">
      <c r="A18" s="28"/>
      <c r="B18" s="23" t="s">
        <v>126</v>
      </c>
      <c r="C18" s="24">
        <v>49000</v>
      </c>
      <c r="D18" s="24">
        <f t="shared" si="0"/>
        <v>71050</v>
      </c>
      <c r="E18" s="103"/>
      <c r="F18" s="24">
        <f t="shared" si="4"/>
        <v>88870</v>
      </c>
      <c r="G18" s="34">
        <f t="shared" si="1"/>
        <v>106690</v>
      </c>
      <c r="H18" s="103"/>
      <c r="I18" s="25">
        <f t="shared" si="5"/>
        <v>370.29166666666669</v>
      </c>
      <c r="J18" s="36">
        <f t="shared" si="6"/>
        <v>444.54166666666669</v>
      </c>
      <c r="K18" s="104"/>
      <c r="L18" s="103"/>
      <c r="M18" s="24">
        <f t="shared" si="2"/>
        <v>99265</v>
      </c>
      <c r="N18" s="34">
        <f t="shared" si="3"/>
        <v>127480</v>
      </c>
      <c r="O18" s="103"/>
      <c r="P18" s="25">
        <f t="shared" si="7"/>
        <v>413.60416666666669</v>
      </c>
      <c r="Q18" s="36">
        <f t="shared" si="8"/>
        <v>531.16666666666663</v>
      </c>
      <c r="R18" s="104"/>
    </row>
    <row r="19" spans="1:18" hidden="1">
      <c r="A19" s="28"/>
      <c r="B19" s="23" t="s">
        <v>127</v>
      </c>
      <c r="C19" s="24">
        <v>61000</v>
      </c>
      <c r="D19" s="24">
        <f t="shared" si="0"/>
        <v>88450</v>
      </c>
      <c r="E19" s="103"/>
      <c r="F19" s="24">
        <f t="shared" si="4"/>
        <v>106270</v>
      </c>
      <c r="G19" s="34">
        <f t="shared" si="1"/>
        <v>124090</v>
      </c>
      <c r="H19" s="103"/>
      <c r="I19" s="25">
        <f t="shared" si="5"/>
        <v>442.79166666666669</v>
      </c>
      <c r="J19" s="36">
        <f t="shared" si="6"/>
        <v>517.04166666666663</v>
      </c>
      <c r="K19" s="104"/>
      <c r="L19" s="103"/>
      <c r="M19" s="24">
        <f t="shared" si="2"/>
        <v>116665</v>
      </c>
      <c r="N19" s="34">
        <f t="shared" si="3"/>
        <v>144880</v>
      </c>
      <c r="O19" s="103"/>
      <c r="P19" s="25">
        <f t="shared" si="7"/>
        <v>486.10416666666669</v>
      </c>
      <c r="Q19" s="36">
        <f t="shared" si="8"/>
        <v>603.66666666666663</v>
      </c>
      <c r="R19" s="104"/>
    </row>
    <row r="20" spans="1:18" hidden="1">
      <c r="A20" s="28"/>
      <c r="B20" s="23" t="s">
        <v>128</v>
      </c>
      <c r="C20" s="24">
        <v>74000</v>
      </c>
      <c r="D20" s="24">
        <f t="shared" si="0"/>
        <v>107300</v>
      </c>
      <c r="E20" s="103"/>
      <c r="F20" s="24">
        <f t="shared" si="4"/>
        <v>125120</v>
      </c>
      <c r="G20" s="34">
        <f t="shared" si="1"/>
        <v>142940</v>
      </c>
      <c r="H20" s="103"/>
      <c r="I20" s="25">
        <f t="shared" si="5"/>
        <v>521.33333333333337</v>
      </c>
      <c r="J20" s="36">
        <f t="shared" si="6"/>
        <v>595.58333333333337</v>
      </c>
      <c r="K20" s="104"/>
      <c r="L20" s="103"/>
      <c r="M20" s="24">
        <f t="shared" si="2"/>
        <v>135515</v>
      </c>
      <c r="N20" s="34">
        <f t="shared" si="3"/>
        <v>163730</v>
      </c>
      <c r="O20" s="103"/>
      <c r="P20" s="25">
        <f t="shared" si="7"/>
        <v>564.64583333333337</v>
      </c>
      <c r="Q20" s="36">
        <f t="shared" si="8"/>
        <v>682.20833333333337</v>
      </c>
      <c r="R20" s="104"/>
    </row>
    <row r="21" spans="1:18" hidden="1">
      <c r="A21" s="28"/>
      <c r="B21" s="23" t="s">
        <v>129</v>
      </c>
      <c r="C21" s="24">
        <v>61500</v>
      </c>
      <c r="D21" s="24">
        <f t="shared" si="0"/>
        <v>89175</v>
      </c>
      <c r="E21" s="103"/>
      <c r="F21" s="24">
        <f t="shared" si="4"/>
        <v>106995</v>
      </c>
      <c r="G21" s="34">
        <f t="shared" si="1"/>
        <v>124815</v>
      </c>
      <c r="H21" s="103"/>
      <c r="I21" s="25">
        <f t="shared" si="5"/>
        <v>445.8125</v>
      </c>
      <c r="J21" s="36">
        <f t="shared" si="6"/>
        <v>520.0625</v>
      </c>
      <c r="K21" s="104"/>
      <c r="L21" s="103"/>
      <c r="M21" s="24">
        <f t="shared" si="2"/>
        <v>117390</v>
      </c>
      <c r="N21" s="34">
        <f t="shared" si="3"/>
        <v>145605</v>
      </c>
      <c r="O21" s="103"/>
      <c r="P21" s="25">
        <f t="shared" si="7"/>
        <v>489.125</v>
      </c>
      <c r="Q21" s="36">
        <f t="shared" si="8"/>
        <v>606.6875</v>
      </c>
      <c r="R21" s="104"/>
    </row>
    <row r="22" spans="1:18" ht="15.6" hidden="1" thickBot="1">
      <c r="A22" s="28"/>
      <c r="B22" s="23" t="s">
        <v>130</v>
      </c>
      <c r="C22" s="24">
        <v>1800</v>
      </c>
      <c r="D22" s="24">
        <f t="shared" si="0"/>
        <v>2610</v>
      </c>
      <c r="E22" s="110"/>
      <c r="F22" s="24">
        <f>((1.6*1.2)*'L-PRECIO 2022'!E18)+D22</f>
        <v>13170</v>
      </c>
      <c r="G22" s="34">
        <f>((1.6*1.2)*('L-PRECIO 2022'!E18+'L-PRECIO 2022'!E18))+D22</f>
        <v>23730</v>
      </c>
      <c r="H22" s="103"/>
      <c r="I22" s="25">
        <f t="shared" si="5"/>
        <v>54.875</v>
      </c>
      <c r="J22" s="36">
        <f t="shared" si="6"/>
        <v>98.875</v>
      </c>
      <c r="K22" s="104"/>
      <c r="L22" s="110"/>
      <c r="M22" s="24">
        <f>((1.6*1.2)*('L-PRECIO 2022'!E18+'L-PRECIO 2022'!E46))+D22</f>
        <v>19890</v>
      </c>
      <c r="N22" s="34">
        <f>(1.6*1.2)*(2*('L-PRECIO 2022'!E18+'L-PRECIO 2022'!E46))+D22</f>
        <v>37170</v>
      </c>
      <c r="O22" s="110"/>
      <c r="P22" s="25">
        <f t="shared" si="7"/>
        <v>82.875</v>
      </c>
      <c r="Q22" s="36">
        <f t="shared" si="8"/>
        <v>154.875</v>
      </c>
      <c r="R22" s="104"/>
    </row>
    <row r="23" spans="1:18" hidden="1">
      <c r="A23" s="28"/>
      <c r="B23" s="28"/>
      <c r="C23" s="28"/>
      <c r="D23" s="28"/>
      <c r="E23" s="28"/>
      <c r="F23" s="28"/>
      <c r="G23" s="28"/>
      <c r="H23" s="103"/>
      <c r="I23" s="28"/>
      <c r="J23" s="28"/>
      <c r="K23" s="104"/>
      <c r="L23" s="28"/>
      <c r="M23" s="28"/>
      <c r="N23" s="28"/>
      <c r="O23" s="28"/>
      <c r="P23" s="28"/>
      <c r="Q23" s="28"/>
      <c r="R23" s="104"/>
    </row>
    <row r="24" spans="1:18" hidden="1">
      <c r="A24" s="28"/>
      <c r="B24" s="28"/>
      <c r="C24" s="28"/>
      <c r="D24" s="28"/>
      <c r="E24" s="28"/>
      <c r="F24" s="28"/>
      <c r="G24" s="28"/>
      <c r="H24" s="103"/>
      <c r="I24" s="28"/>
      <c r="J24" s="28"/>
      <c r="K24" s="104"/>
      <c r="L24" s="28"/>
      <c r="M24" s="28"/>
      <c r="N24" s="28"/>
      <c r="O24" s="28"/>
      <c r="P24" s="28"/>
      <c r="Q24" s="28"/>
      <c r="R24" s="104"/>
    </row>
    <row r="25" spans="1:18" hidden="1">
      <c r="C25" s="2"/>
      <c r="D25" s="2"/>
    </row>
    <row r="26" spans="1:18" ht="15.6" thickBot="1">
      <c r="C26" s="2"/>
      <c r="D26" s="2"/>
    </row>
    <row r="27" spans="1:18">
      <c r="B27" s="95" t="s">
        <v>131</v>
      </c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7"/>
    </row>
    <row r="28" spans="1:18" ht="15.6" thickBot="1">
      <c r="B28" s="98"/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100"/>
    </row>
    <row r="29" spans="1:18">
      <c r="C29" s="2"/>
      <c r="D29" s="2"/>
    </row>
    <row r="30" spans="1:18">
      <c r="C30" s="2"/>
      <c r="D30" s="2"/>
    </row>
    <row r="31" spans="1:18">
      <c r="B31" s="54" t="s">
        <v>132</v>
      </c>
      <c r="C31" s="27"/>
      <c r="F31" s="94" t="s">
        <v>119</v>
      </c>
      <c r="G31" s="94"/>
    </row>
    <row r="32" spans="1:18">
      <c r="B32" s="54" t="s">
        <v>133</v>
      </c>
      <c r="C32" s="27"/>
      <c r="F32" s="94" t="s">
        <v>134</v>
      </c>
      <c r="G32" s="94"/>
    </row>
    <row r="33" spans="2:14">
      <c r="B33" s="54" t="s">
        <v>135</v>
      </c>
      <c r="C33" s="27"/>
      <c r="F33" s="94" t="s">
        <v>136</v>
      </c>
      <c r="G33" s="94"/>
    </row>
    <row r="34" spans="2:14" ht="15.6" thickBot="1">
      <c r="C34" s="2"/>
      <c r="F34" s="17"/>
    </row>
    <row r="35" spans="2:14">
      <c r="B35" s="42"/>
      <c r="C35" s="43"/>
      <c r="D35" s="44"/>
      <c r="E35" s="44"/>
      <c r="F35" s="45"/>
      <c r="G35" s="44"/>
      <c r="H35" s="44"/>
      <c r="I35" s="44"/>
      <c r="J35" s="44"/>
      <c r="K35" s="44"/>
      <c r="L35" s="44"/>
      <c r="M35" s="44"/>
      <c r="N35" s="46"/>
    </row>
    <row r="36" spans="2:14">
      <c r="B36" s="52" t="s">
        <v>137</v>
      </c>
      <c r="C36" s="2"/>
      <c r="F36" s="51">
        <f>F38/2</f>
        <v>23837.5</v>
      </c>
      <c r="H36" s="53" t="s">
        <v>138</v>
      </c>
      <c r="I36" s="53"/>
      <c r="N36" s="47"/>
    </row>
    <row r="37" spans="2:14">
      <c r="B37" s="52" t="s">
        <v>139</v>
      </c>
      <c r="C37" s="2"/>
      <c r="F37" s="51">
        <f>VLOOKUP(F31,B11:Q22,B4,0)</f>
        <v>198.64583333333334</v>
      </c>
      <c r="H37" s="53" t="s">
        <v>140</v>
      </c>
      <c r="I37" s="53"/>
      <c r="N37" s="47"/>
    </row>
    <row r="38" spans="2:14">
      <c r="B38" s="52" t="s">
        <v>141</v>
      </c>
      <c r="C38" s="2"/>
      <c r="F38" s="51">
        <f>VLOOKUP(F31,B11:Q22,A4,0)</f>
        <v>47675</v>
      </c>
      <c r="H38" s="53" t="s">
        <v>142</v>
      </c>
      <c r="I38" s="53"/>
      <c r="N38" s="47"/>
    </row>
    <row r="39" spans="2:14" ht="15.6" thickBot="1">
      <c r="B39" s="48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50"/>
    </row>
  </sheetData>
  <mergeCells count="22">
    <mergeCell ref="C3:D3"/>
    <mergeCell ref="E7:E22"/>
    <mergeCell ref="L7:L22"/>
    <mergeCell ref="O7:O22"/>
    <mergeCell ref="F5:J6"/>
    <mergeCell ref="L5:Q6"/>
    <mergeCell ref="I8:J8"/>
    <mergeCell ref="R5:R24"/>
    <mergeCell ref="I7:J7"/>
    <mergeCell ref="F7:G7"/>
    <mergeCell ref="F8:G8"/>
    <mergeCell ref="M7:N7"/>
    <mergeCell ref="M8:N8"/>
    <mergeCell ref="P7:Q7"/>
    <mergeCell ref="P8:Q8"/>
    <mergeCell ref="F31:G31"/>
    <mergeCell ref="F32:G32"/>
    <mergeCell ref="F33:G33"/>
    <mergeCell ref="B27:N28"/>
    <mergeCell ref="C7:C8"/>
    <mergeCell ref="H7:H24"/>
    <mergeCell ref="K5:K24"/>
  </mergeCells>
  <dataValidations count="1">
    <dataValidation type="list" allowBlank="1" showInputMessage="1" showErrorMessage="1" sqref="F31" xr:uid="{DD726E0B-9608-4892-A244-0D557CD718AE}">
      <formula1>$B$11:$B$22</formula1>
    </dataValidation>
  </dataValidations>
  <pageMargins left="0.7" right="0.7" top="0.75" bottom="0.75" header="0.3" footer="0.3"/>
  <pageSetup paperSize="9" scale="78" orientation="portrait" horizontalDpi="360" verticalDpi="36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34C65406-59D0-4DE1-9B1E-BBAF32C825A4}">
          <x14:formula1>
            <xm:f>Hoja3!$C$1:$C$2</xm:f>
          </x14:formula1>
          <xm:sqref>F32</xm:sqref>
        </x14:dataValidation>
        <x14:dataValidation type="list" allowBlank="1" showInputMessage="1" showErrorMessage="1" xr:uid="{91255CF5-863C-492B-A6CE-BFDFF5C3E5FE}">
          <x14:formula1>
            <xm:f>Hoja3!$C$4:$C$5</xm:f>
          </x14:formula1>
          <xm:sqref>F33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466C8D-DBFE-43CE-B8B5-74BFB6798B11}">
  <dimension ref="A1:J126"/>
  <sheetViews>
    <sheetView showGridLines="0" showRowColHeaders="0" topLeftCell="G1" workbookViewId="0">
      <selection activeCell="K9" sqref="K9"/>
    </sheetView>
  </sheetViews>
  <sheetFormatPr defaultColWidth="11.42578125" defaultRowHeight="14.85"/>
  <cols>
    <col min="1" max="6" width="10.85546875" hidden="1" customWidth="1"/>
    <col min="8" max="8" width="10.42578125" customWidth="1"/>
  </cols>
  <sheetData>
    <row r="1" spans="1:10" ht="29.45">
      <c r="A1" s="1" t="s">
        <v>143</v>
      </c>
      <c r="B1" s="1" t="s">
        <v>144</v>
      </c>
      <c r="C1" s="1" t="s">
        <v>145</v>
      </c>
      <c r="E1" s="37" t="s">
        <v>146</v>
      </c>
    </row>
    <row r="2" spans="1:10" ht="18.600000000000001">
      <c r="A2">
        <v>1</v>
      </c>
      <c r="B2">
        <v>6</v>
      </c>
      <c r="C2">
        <v>2</v>
      </c>
      <c r="E2" s="61">
        <v>110</v>
      </c>
      <c r="I2" s="56" t="s">
        <v>147</v>
      </c>
      <c r="J2" s="56" t="s">
        <v>148</v>
      </c>
    </row>
    <row r="3" spans="1:10">
      <c r="A3">
        <v>1.5</v>
      </c>
      <c r="B3">
        <v>8</v>
      </c>
      <c r="C3">
        <v>4</v>
      </c>
      <c r="H3" s="60" t="s">
        <v>149</v>
      </c>
      <c r="I3" s="57">
        <v>2.83</v>
      </c>
      <c r="J3" s="58">
        <v>7.5</v>
      </c>
    </row>
    <row r="4" spans="1:10" hidden="1">
      <c r="A4">
        <v>2</v>
      </c>
      <c r="B4">
        <v>10</v>
      </c>
      <c r="C4">
        <v>6</v>
      </c>
    </row>
    <row r="5" spans="1:10" hidden="1">
      <c r="A5">
        <v>2.5</v>
      </c>
      <c r="B5">
        <v>12</v>
      </c>
      <c r="C5">
        <v>8</v>
      </c>
      <c r="I5">
        <f>ROUNDUP(I3,0)</f>
        <v>3</v>
      </c>
      <c r="J5">
        <f>ROUNDUP(J3,0)</f>
        <v>8</v>
      </c>
    </row>
    <row r="6" spans="1:10" hidden="1">
      <c r="A6">
        <v>3</v>
      </c>
      <c r="B6">
        <v>14</v>
      </c>
      <c r="C6">
        <v>10</v>
      </c>
      <c r="H6" t="s">
        <v>150</v>
      </c>
      <c r="I6">
        <f>VLOOKUP(I5,A:C,2,0)</f>
        <v>14</v>
      </c>
      <c r="J6">
        <f>VLOOKUP(J5,A:C,3,0)</f>
        <v>30</v>
      </c>
    </row>
    <row r="7" spans="1:10" hidden="1">
      <c r="A7">
        <v>3.5</v>
      </c>
      <c r="B7">
        <v>16</v>
      </c>
      <c r="C7">
        <v>12</v>
      </c>
    </row>
    <row r="8" spans="1:10">
      <c r="A8">
        <v>4</v>
      </c>
      <c r="B8">
        <v>18</v>
      </c>
      <c r="C8">
        <v>14</v>
      </c>
    </row>
    <row r="9" spans="1:10" ht="33.75">
      <c r="A9">
        <v>5.5</v>
      </c>
      <c r="B9">
        <v>24</v>
      </c>
      <c r="C9">
        <v>20</v>
      </c>
      <c r="H9" s="59" t="s">
        <v>151</v>
      </c>
      <c r="I9" s="118">
        <f>I6+J6</f>
        <v>44</v>
      </c>
      <c r="J9" s="118"/>
    </row>
    <row r="10" spans="1:10">
      <c r="A10">
        <v>6</v>
      </c>
      <c r="B10">
        <v>26</v>
      </c>
      <c r="C10">
        <v>22</v>
      </c>
      <c r="I10" s="20"/>
    </row>
    <row r="11" spans="1:10">
      <c r="A11">
        <v>6.5</v>
      </c>
      <c r="B11">
        <v>28</v>
      </c>
      <c r="C11">
        <v>24</v>
      </c>
      <c r="H11" s="119" t="s">
        <v>152</v>
      </c>
      <c r="I11" s="119"/>
      <c r="J11" s="119"/>
    </row>
    <row r="12" spans="1:10">
      <c r="A12">
        <v>7</v>
      </c>
      <c r="B12">
        <v>30</v>
      </c>
      <c r="C12">
        <v>26</v>
      </c>
      <c r="H12" s="119"/>
      <c r="I12" s="119"/>
      <c r="J12" s="119"/>
    </row>
    <row r="13" spans="1:10" ht="31.35">
      <c r="A13">
        <v>7.5</v>
      </c>
      <c r="B13">
        <v>32</v>
      </c>
      <c r="C13">
        <v>28</v>
      </c>
      <c r="H13" s="55" t="s">
        <v>153</v>
      </c>
      <c r="I13" s="117">
        <f>E2*I9</f>
        <v>4840</v>
      </c>
      <c r="J13" s="117"/>
    </row>
    <row r="14" spans="1:10">
      <c r="A14">
        <v>8</v>
      </c>
      <c r="B14">
        <v>34</v>
      </c>
      <c r="C14">
        <v>30</v>
      </c>
    </row>
    <row r="15" spans="1:10">
      <c r="A15">
        <v>8.5</v>
      </c>
      <c r="B15">
        <v>36</v>
      </c>
      <c r="C15">
        <v>32</v>
      </c>
    </row>
    <row r="16" spans="1:10">
      <c r="A16">
        <v>9</v>
      </c>
      <c r="B16">
        <v>38</v>
      </c>
      <c r="C16">
        <v>34</v>
      </c>
    </row>
    <row r="17" spans="1:3">
      <c r="A17">
        <v>9.5</v>
      </c>
      <c r="B17">
        <v>40</v>
      </c>
      <c r="C17">
        <v>36</v>
      </c>
    </row>
    <row r="18" spans="1:3">
      <c r="A18">
        <v>10</v>
      </c>
      <c r="B18">
        <v>42</v>
      </c>
      <c r="C18">
        <v>38</v>
      </c>
    </row>
    <row r="19" spans="1:3">
      <c r="A19">
        <v>10.5</v>
      </c>
      <c r="B19">
        <v>44</v>
      </c>
      <c r="C19">
        <v>40</v>
      </c>
    </row>
    <row r="20" spans="1:3">
      <c r="A20">
        <v>11</v>
      </c>
      <c r="B20">
        <v>46</v>
      </c>
      <c r="C20">
        <v>42</v>
      </c>
    </row>
    <row r="21" spans="1:3">
      <c r="A21">
        <v>11.5</v>
      </c>
      <c r="B21">
        <v>48</v>
      </c>
      <c r="C21">
        <v>44</v>
      </c>
    </row>
    <row r="22" spans="1:3">
      <c r="A22">
        <v>12</v>
      </c>
      <c r="B22">
        <v>50</v>
      </c>
      <c r="C22">
        <v>46</v>
      </c>
    </row>
    <row r="23" spans="1:3">
      <c r="A23">
        <v>12.5</v>
      </c>
      <c r="B23">
        <v>52</v>
      </c>
      <c r="C23">
        <v>48</v>
      </c>
    </row>
    <row r="24" spans="1:3">
      <c r="A24">
        <v>13</v>
      </c>
      <c r="B24">
        <v>54</v>
      </c>
      <c r="C24">
        <v>50</v>
      </c>
    </row>
    <row r="25" spans="1:3">
      <c r="A25">
        <v>13.5</v>
      </c>
      <c r="B25">
        <v>56</v>
      </c>
      <c r="C25">
        <v>52</v>
      </c>
    </row>
    <row r="26" spans="1:3">
      <c r="A26">
        <v>14</v>
      </c>
      <c r="B26">
        <v>58</v>
      </c>
      <c r="C26">
        <v>54</v>
      </c>
    </row>
    <row r="27" spans="1:3">
      <c r="A27">
        <v>14.5</v>
      </c>
      <c r="B27">
        <v>60</v>
      </c>
      <c r="C27">
        <v>56</v>
      </c>
    </row>
    <row r="28" spans="1:3">
      <c r="A28">
        <v>15</v>
      </c>
      <c r="B28">
        <v>62</v>
      </c>
      <c r="C28">
        <v>58</v>
      </c>
    </row>
    <row r="29" spans="1:3">
      <c r="A29">
        <v>15.5</v>
      </c>
      <c r="B29">
        <v>64</v>
      </c>
      <c r="C29">
        <v>60</v>
      </c>
    </row>
    <row r="30" spans="1:3">
      <c r="A30">
        <v>16</v>
      </c>
      <c r="B30">
        <v>66</v>
      </c>
      <c r="C30">
        <v>62</v>
      </c>
    </row>
    <row r="31" spans="1:3">
      <c r="A31">
        <v>16.5</v>
      </c>
      <c r="B31">
        <v>68</v>
      </c>
      <c r="C31">
        <v>64</v>
      </c>
    </row>
    <row r="32" spans="1:3">
      <c r="A32">
        <v>17</v>
      </c>
      <c r="B32">
        <v>70</v>
      </c>
      <c r="C32">
        <v>66</v>
      </c>
    </row>
    <row r="33" spans="1:3">
      <c r="A33">
        <v>17.5</v>
      </c>
      <c r="B33">
        <v>72</v>
      </c>
      <c r="C33">
        <v>68</v>
      </c>
    </row>
    <row r="34" spans="1:3">
      <c r="A34">
        <v>18</v>
      </c>
      <c r="B34">
        <v>74</v>
      </c>
      <c r="C34">
        <v>70</v>
      </c>
    </row>
    <row r="35" spans="1:3">
      <c r="A35">
        <v>18.5</v>
      </c>
      <c r="B35">
        <v>76</v>
      </c>
      <c r="C35">
        <v>72</v>
      </c>
    </row>
    <row r="36" spans="1:3">
      <c r="A36">
        <v>19</v>
      </c>
      <c r="B36">
        <v>78</v>
      </c>
      <c r="C36">
        <v>74</v>
      </c>
    </row>
    <row r="37" spans="1:3">
      <c r="A37">
        <v>19.5</v>
      </c>
      <c r="B37">
        <v>80</v>
      </c>
      <c r="C37">
        <v>76</v>
      </c>
    </row>
    <row r="38" spans="1:3">
      <c r="A38">
        <v>20</v>
      </c>
      <c r="B38">
        <v>82</v>
      </c>
      <c r="C38">
        <v>78</v>
      </c>
    </row>
    <row r="39" spans="1:3">
      <c r="A39">
        <v>20.5</v>
      </c>
      <c r="B39">
        <v>84</v>
      </c>
      <c r="C39">
        <v>80</v>
      </c>
    </row>
    <row r="40" spans="1:3">
      <c r="A40">
        <v>21</v>
      </c>
      <c r="B40">
        <v>86</v>
      </c>
      <c r="C40">
        <v>82</v>
      </c>
    </row>
    <row r="41" spans="1:3">
      <c r="A41">
        <v>21.5</v>
      </c>
      <c r="B41">
        <v>88</v>
      </c>
      <c r="C41">
        <v>84</v>
      </c>
    </row>
    <row r="42" spans="1:3">
      <c r="A42">
        <v>22</v>
      </c>
      <c r="B42">
        <v>90</v>
      </c>
      <c r="C42">
        <v>86</v>
      </c>
    </row>
    <row r="43" spans="1:3">
      <c r="A43">
        <v>22.5</v>
      </c>
      <c r="B43">
        <v>92</v>
      </c>
      <c r="C43">
        <v>88</v>
      </c>
    </row>
    <row r="44" spans="1:3">
      <c r="A44">
        <v>23</v>
      </c>
      <c r="B44">
        <v>94</v>
      </c>
      <c r="C44">
        <v>90</v>
      </c>
    </row>
    <row r="45" spans="1:3">
      <c r="A45">
        <v>23.5</v>
      </c>
      <c r="B45">
        <v>96</v>
      </c>
      <c r="C45">
        <v>92</v>
      </c>
    </row>
    <row r="46" spans="1:3">
      <c r="A46">
        <v>24</v>
      </c>
      <c r="B46">
        <v>98</v>
      </c>
      <c r="C46">
        <v>94</v>
      </c>
    </row>
    <row r="47" spans="1:3">
      <c r="A47">
        <v>24.5</v>
      </c>
      <c r="B47">
        <v>100</v>
      </c>
      <c r="C47">
        <v>96</v>
      </c>
    </row>
    <row r="48" spans="1:3">
      <c r="A48">
        <v>25</v>
      </c>
      <c r="B48">
        <v>102</v>
      </c>
      <c r="C48">
        <v>98</v>
      </c>
    </row>
    <row r="49" spans="1:3">
      <c r="A49">
        <v>25.5</v>
      </c>
      <c r="B49">
        <v>104</v>
      </c>
      <c r="C49">
        <v>100</v>
      </c>
    </row>
    <row r="50" spans="1:3">
      <c r="A50">
        <v>26</v>
      </c>
      <c r="B50">
        <v>106</v>
      </c>
      <c r="C50">
        <v>102</v>
      </c>
    </row>
    <row r="51" spans="1:3">
      <c r="A51">
        <v>26.5</v>
      </c>
      <c r="B51">
        <v>108</v>
      </c>
      <c r="C51">
        <v>104</v>
      </c>
    </row>
    <row r="52" spans="1:3">
      <c r="A52">
        <v>27</v>
      </c>
      <c r="B52">
        <v>110</v>
      </c>
      <c r="C52">
        <v>106</v>
      </c>
    </row>
    <row r="53" spans="1:3">
      <c r="A53">
        <v>27.5</v>
      </c>
      <c r="B53">
        <v>112</v>
      </c>
      <c r="C53">
        <v>108</v>
      </c>
    </row>
    <row r="54" spans="1:3">
      <c r="A54">
        <v>28</v>
      </c>
      <c r="B54">
        <v>114</v>
      </c>
      <c r="C54">
        <v>110</v>
      </c>
    </row>
    <row r="55" spans="1:3">
      <c r="A55">
        <v>28.5</v>
      </c>
      <c r="B55">
        <v>116</v>
      </c>
      <c r="C55">
        <v>112</v>
      </c>
    </row>
    <row r="56" spans="1:3">
      <c r="A56">
        <v>29</v>
      </c>
      <c r="B56">
        <v>118</v>
      </c>
      <c r="C56">
        <v>114</v>
      </c>
    </row>
    <row r="57" spans="1:3">
      <c r="A57">
        <v>29.5</v>
      </c>
      <c r="B57">
        <v>120</v>
      </c>
      <c r="C57">
        <v>116</v>
      </c>
    </row>
    <row r="58" spans="1:3">
      <c r="A58">
        <v>30</v>
      </c>
      <c r="B58">
        <v>122</v>
      </c>
      <c r="C58">
        <v>118</v>
      </c>
    </row>
    <row r="59" spans="1:3">
      <c r="A59">
        <v>30.5</v>
      </c>
      <c r="B59">
        <v>124</v>
      </c>
      <c r="C59">
        <v>120</v>
      </c>
    </row>
    <row r="60" spans="1:3">
      <c r="A60">
        <v>31</v>
      </c>
      <c r="B60">
        <v>126</v>
      </c>
      <c r="C60">
        <v>122</v>
      </c>
    </row>
    <row r="61" spans="1:3">
      <c r="A61">
        <v>31.5</v>
      </c>
      <c r="B61">
        <v>128</v>
      </c>
      <c r="C61">
        <v>124</v>
      </c>
    </row>
    <row r="62" spans="1:3">
      <c r="A62">
        <v>32</v>
      </c>
      <c r="B62">
        <v>130</v>
      </c>
      <c r="C62">
        <v>126</v>
      </c>
    </row>
    <row r="63" spans="1:3">
      <c r="A63">
        <v>32.5</v>
      </c>
      <c r="B63">
        <v>132</v>
      </c>
      <c r="C63">
        <v>128</v>
      </c>
    </row>
    <row r="64" spans="1:3">
      <c r="A64">
        <v>33</v>
      </c>
      <c r="B64">
        <v>134</v>
      </c>
      <c r="C64">
        <v>130</v>
      </c>
    </row>
    <row r="65" spans="1:3">
      <c r="A65">
        <v>33.5</v>
      </c>
      <c r="B65">
        <v>136</v>
      </c>
      <c r="C65">
        <v>132</v>
      </c>
    </row>
    <row r="66" spans="1:3">
      <c r="A66">
        <v>34</v>
      </c>
      <c r="B66">
        <v>138</v>
      </c>
      <c r="C66">
        <v>134</v>
      </c>
    </row>
    <row r="67" spans="1:3">
      <c r="A67">
        <v>34.5</v>
      </c>
      <c r="B67">
        <v>140</v>
      </c>
      <c r="C67">
        <v>136</v>
      </c>
    </row>
    <row r="68" spans="1:3">
      <c r="A68">
        <v>35</v>
      </c>
      <c r="B68">
        <v>142</v>
      </c>
      <c r="C68">
        <v>138</v>
      </c>
    </row>
    <row r="69" spans="1:3">
      <c r="A69">
        <v>35.5</v>
      </c>
      <c r="B69">
        <v>144</v>
      </c>
      <c r="C69">
        <v>140</v>
      </c>
    </row>
    <row r="70" spans="1:3">
      <c r="A70">
        <v>36</v>
      </c>
      <c r="B70">
        <v>146</v>
      </c>
      <c r="C70">
        <v>142</v>
      </c>
    </row>
    <row r="71" spans="1:3">
      <c r="A71">
        <v>36.5</v>
      </c>
      <c r="B71">
        <v>148</v>
      </c>
      <c r="C71">
        <v>144</v>
      </c>
    </row>
    <row r="72" spans="1:3">
      <c r="A72">
        <v>37</v>
      </c>
      <c r="B72">
        <v>150</v>
      </c>
      <c r="C72">
        <v>146</v>
      </c>
    </row>
    <row r="73" spans="1:3">
      <c r="A73">
        <v>37.5</v>
      </c>
      <c r="B73">
        <v>152</v>
      </c>
      <c r="C73">
        <v>148</v>
      </c>
    </row>
    <row r="74" spans="1:3">
      <c r="A74">
        <v>38</v>
      </c>
      <c r="B74">
        <v>154</v>
      </c>
      <c r="C74">
        <v>150</v>
      </c>
    </row>
    <row r="75" spans="1:3">
      <c r="A75">
        <v>38.5</v>
      </c>
      <c r="B75">
        <v>156</v>
      </c>
      <c r="C75">
        <v>152</v>
      </c>
    </row>
    <row r="76" spans="1:3">
      <c r="A76">
        <v>39</v>
      </c>
      <c r="B76">
        <v>158</v>
      </c>
      <c r="C76">
        <v>154</v>
      </c>
    </row>
    <row r="77" spans="1:3">
      <c r="A77">
        <v>39.5</v>
      </c>
      <c r="B77">
        <v>160</v>
      </c>
      <c r="C77">
        <v>156</v>
      </c>
    </row>
    <row r="78" spans="1:3">
      <c r="A78">
        <v>40</v>
      </c>
      <c r="B78">
        <v>162</v>
      </c>
      <c r="C78">
        <v>158</v>
      </c>
    </row>
    <row r="79" spans="1:3">
      <c r="A79">
        <v>40.5</v>
      </c>
      <c r="B79">
        <v>164</v>
      </c>
      <c r="C79">
        <v>160</v>
      </c>
    </row>
    <row r="80" spans="1:3">
      <c r="A80">
        <v>41</v>
      </c>
      <c r="B80">
        <v>166</v>
      </c>
      <c r="C80">
        <v>162</v>
      </c>
    </row>
    <row r="81" spans="1:3">
      <c r="A81">
        <v>41.5</v>
      </c>
      <c r="B81">
        <v>168</v>
      </c>
      <c r="C81">
        <v>164</v>
      </c>
    </row>
    <row r="82" spans="1:3">
      <c r="A82">
        <v>42</v>
      </c>
      <c r="B82">
        <v>170</v>
      </c>
      <c r="C82">
        <v>166</v>
      </c>
    </row>
    <row r="83" spans="1:3">
      <c r="A83">
        <v>42.5</v>
      </c>
      <c r="B83">
        <v>172</v>
      </c>
      <c r="C83">
        <v>168</v>
      </c>
    </row>
    <row r="84" spans="1:3">
      <c r="A84">
        <v>43</v>
      </c>
      <c r="B84">
        <v>174</v>
      </c>
      <c r="C84">
        <v>170</v>
      </c>
    </row>
    <row r="85" spans="1:3">
      <c r="A85">
        <v>43.5</v>
      </c>
      <c r="B85">
        <v>176</v>
      </c>
      <c r="C85">
        <v>172</v>
      </c>
    </row>
    <row r="86" spans="1:3">
      <c r="A86">
        <v>44</v>
      </c>
      <c r="B86">
        <v>178</v>
      </c>
      <c r="C86">
        <v>174</v>
      </c>
    </row>
    <row r="87" spans="1:3">
      <c r="A87">
        <v>44.5</v>
      </c>
      <c r="B87">
        <v>180</v>
      </c>
      <c r="C87">
        <v>176</v>
      </c>
    </row>
    <row r="88" spans="1:3">
      <c r="A88">
        <v>45</v>
      </c>
      <c r="B88">
        <v>182</v>
      </c>
      <c r="C88">
        <v>178</v>
      </c>
    </row>
    <row r="89" spans="1:3">
      <c r="A89">
        <v>45.5</v>
      </c>
      <c r="B89">
        <v>184</v>
      </c>
      <c r="C89">
        <v>180</v>
      </c>
    </row>
    <row r="90" spans="1:3">
      <c r="A90">
        <v>46</v>
      </c>
      <c r="B90">
        <v>186</v>
      </c>
      <c r="C90">
        <v>182</v>
      </c>
    </row>
    <row r="91" spans="1:3">
      <c r="A91">
        <v>46.5</v>
      </c>
      <c r="B91">
        <v>188</v>
      </c>
      <c r="C91">
        <v>184</v>
      </c>
    </row>
    <row r="92" spans="1:3">
      <c r="A92">
        <v>47</v>
      </c>
      <c r="B92">
        <v>190</v>
      </c>
      <c r="C92">
        <v>186</v>
      </c>
    </row>
    <row r="93" spans="1:3">
      <c r="A93">
        <v>47.5</v>
      </c>
      <c r="B93">
        <v>192</v>
      </c>
      <c r="C93">
        <v>188</v>
      </c>
    </row>
    <row r="94" spans="1:3">
      <c r="A94">
        <v>48</v>
      </c>
      <c r="B94">
        <v>194</v>
      </c>
      <c r="C94">
        <v>190</v>
      </c>
    </row>
    <row r="95" spans="1:3">
      <c r="A95">
        <v>48.5</v>
      </c>
      <c r="B95">
        <v>196</v>
      </c>
      <c r="C95">
        <v>192</v>
      </c>
    </row>
    <row r="96" spans="1:3">
      <c r="A96">
        <v>49</v>
      </c>
      <c r="B96">
        <v>198</v>
      </c>
      <c r="C96">
        <v>194</v>
      </c>
    </row>
    <row r="97" spans="1:3">
      <c r="A97">
        <v>49.5</v>
      </c>
      <c r="B97">
        <v>200</v>
      </c>
      <c r="C97">
        <v>196</v>
      </c>
    </row>
    <row r="98" spans="1:3">
      <c r="A98">
        <v>50</v>
      </c>
      <c r="B98">
        <v>202</v>
      </c>
      <c r="C98">
        <v>198</v>
      </c>
    </row>
    <row r="99" spans="1:3">
      <c r="A99">
        <v>50.5</v>
      </c>
      <c r="B99">
        <v>204</v>
      </c>
      <c r="C99">
        <v>200</v>
      </c>
    </row>
    <row r="100" spans="1:3">
      <c r="A100">
        <v>51</v>
      </c>
      <c r="B100">
        <v>206</v>
      </c>
      <c r="C100">
        <v>202</v>
      </c>
    </row>
    <row r="101" spans="1:3">
      <c r="A101">
        <v>51.5</v>
      </c>
      <c r="B101">
        <v>208</v>
      </c>
      <c r="C101">
        <v>204</v>
      </c>
    </row>
    <row r="102" spans="1:3">
      <c r="A102">
        <v>52</v>
      </c>
      <c r="B102">
        <v>210</v>
      </c>
      <c r="C102">
        <v>206</v>
      </c>
    </row>
    <row r="103" spans="1:3">
      <c r="A103">
        <v>52.5</v>
      </c>
      <c r="B103">
        <v>212</v>
      </c>
      <c r="C103">
        <v>208</v>
      </c>
    </row>
    <row r="104" spans="1:3">
      <c r="A104">
        <v>53</v>
      </c>
      <c r="B104">
        <v>214</v>
      </c>
      <c r="C104">
        <v>210</v>
      </c>
    </row>
    <row r="105" spans="1:3">
      <c r="A105">
        <v>53.5</v>
      </c>
      <c r="B105">
        <v>216</v>
      </c>
      <c r="C105">
        <v>212</v>
      </c>
    </row>
    <row r="106" spans="1:3">
      <c r="A106">
        <v>54</v>
      </c>
      <c r="B106">
        <v>218</v>
      </c>
      <c r="C106">
        <v>214</v>
      </c>
    </row>
    <row r="107" spans="1:3">
      <c r="A107">
        <v>54.5</v>
      </c>
      <c r="B107">
        <v>220</v>
      </c>
      <c r="C107">
        <v>216</v>
      </c>
    </row>
    <row r="108" spans="1:3">
      <c r="A108">
        <v>55</v>
      </c>
      <c r="B108">
        <v>222</v>
      </c>
      <c r="C108">
        <v>218</v>
      </c>
    </row>
    <row r="109" spans="1:3">
      <c r="A109">
        <v>55.5</v>
      </c>
      <c r="B109">
        <v>224</v>
      </c>
      <c r="C109">
        <v>220</v>
      </c>
    </row>
    <row r="110" spans="1:3">
      <c r="A110">
        <v>56</v>
      </c>
      <c r="B110">
        <v>226</v>
      </c>
      <c r="C110">
        <v>222</v>
      </c>
    </row>
    <row r="111" spans="1:3">
      <c r="A111">
        <v>56.5</v>
      </c>
      <c r="B111">
        <v>228</v>
      </c>
      <c r="C111">
        <v>224</v>
      </c>
    </row>
    <row r="112" spans="1:3">
      <c r="A112">
        <v>57</v>
      </c>
      <c r="B112">
        <v>230</v>
      </c>
      <c r="C112">
        <v>226</v>
      </c>
    </row>
    <row r="113" spans="1:3">
      <c r="A113">
        <v>57.5</v>
      </c>
      <c r="B113">
        <v>232</v>
      </c>
      <c r="C113">
        <v>228</v>
      </c>
    </row>
    <row r="114" spans="1:3">
      <c r="A114">
        <v>58</v>
      </c>
      <c r="B114">
        <v>234</v>
      </c>
      <c r="C114">
        <v>230</v>
      </c>
    </row>
    <row r="115" spans="1:3">
      <c r="A115">
        <v>58.5</v>
      </c>
      <c r="B115">
        <v>236</v>
      </c>
      <c r="C115">
        <v>232</v>
      </c>
    </row>
    <row r="116" spans="1:3">
      <c r="A116">
        <v>59</v>
      </c>
      <c r="B116">
        <v>238</v>
      </c>
      <c r="C116">
        <v>234</v>
      </c>
    </row>
    <row r="117" spans="1:3">
      <c r="A117">
        <v>59.5</v>
      </c>
      <c r="B117">
        <v>240</v>
      </c>
      <c r="C117">
        <v>236</v>
      </c>
    </row>
    <row r="118" spans="1:3">
      <c r="A118">
        <v>60</v>
      </c>
      <c r="B118">
        <v>242</v>
      </c>
      <c r="C118">
        <v>238</v>
      </c>
    </row>
    <row r="119" spans="1:3">
      <c r="A119">
        <v>60.5</v>
      </c>
      <c r="B119">
        <v>244</v>
      </c>
      <c r="C119">
        <v>240</v>
      </c>
    </row>
    <row r="120" spans="1:3">
      <c r="A120">
        <v>61</v>
      </c>
      <c r="B120">
        <v>246</v>
      </c>
      <c r="C120">
        <v>242</v>
      </c>
    </row>
    <row r="121" spans="1:3">
      <c r="A121">
        <v>61.5</v>
      </c>
      <c r="B121">
        <v>248</v>
      </c>
      <c r="C121">
        <v>244</v>
      </c>
    </row>
    <row r="122" spans="1:3">
      <c r="A122">
        <v>62</v>
      </c>
      <c r="B122">
        <v>250</v>
      </c>
      <c r="C122">
        <v>246</v>
      </c>
    </row>
    <row r="123" spans="1:3">
      <c r="A123">
        <v>62.5</v>
      </c>
      <c r="B123">
        <v>252</v>
      </c>
      <c r="C123">
        <v>248</v>
      </c>
    </row>
    <row r="124" spans="1:3">
      <c r="A124">
        <v>63</v>
      </c>
      <c r="B124">
        <v>254</v>
      </c>
      <c r="C124">
        <v>250</v>
      </c>
    </row>
    <row r="125" spans="1:3">
      <c r="A125">
        <v>63.5</v>
      </c>
      <c r="B125">
        <v>256</v>
      </c>
      <c r="C125">
        <v>252</v>
      </c>
    </row>
    <row r="126" spans="1:3">
      <c r="A126">
        <v>64</v>
      </c>
      <c r="B126">
        <v>258</v>
      </c>
      <c r="C126">
        <v>254</v>
      </c>
    </row>
  </sheetData>
  <mergeCells count="3">
    <mergeCell ref="I13:J13"/>
    <mergeCell ref="I9:J9"/>
    <mergeCell ref="H11:J12"/>
  </mergeCells>
  <pageMargins left="0.7" right="0.7" top="0.75" bottom="0.75" header="0.3" footer="0.3"/>
  <pageSetup paperSize="9"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36A16E-C330-48D7-A1AA-89CAEAD61E1B}">
  <dimension ref="A1:C15"/>
  <sheetViews>
    <sheetView workbookViewId="0">
      <selection activeCell="C6" sqref="C6"/>
    </sheetView>
  </sheetViews>
  <sheetFormatPr defaultColWidth="11.42578125" defaultRowHeight="14.85"/>
  <cols>
    <col min="1" max="1" width="17.5703125" bestFit="1" customWidth="1"/>
  </cols>
  <sheetData>
    <row r="1" spans="1:3">
      <c r="A1" t="s">
        <v>119</v>
      </c>
      <c r="C1" t="s">
        <v>76</v>
      </c>
    </row>
    <row r="2" spans="1:3">
      <c r="A2" s="23" t="s">
        <v>120</v>
      </c>
      <c r="C2" t="s">
        <v>134</v>
      </c>
    </row>
    <row r="3" spans="1:3">
      <c r="A3" s="23" t="s">
        <v>121</v>
      </c>
    </row>
    <row r="4" spans="1:3">
      <c r="A4" s="23" t="s">
        <v>122</v>
      </c>
      <c r="C4" t="s">
        <v>154</v>
      </c>
    </row>
    <row r="5" spans="1:3">
      <c r="A5" s="23" t="s">
        <v>123</v>
      </c>
      <c r="C5" t="s">
        <v>136</v>
      </c>
    </row>
    <row r="6" spans="1:3">
      <c r="A6" s="23" t="s">
        <v>124</v>
      </c>
    </row>
    <row r="7" spans="1:3">
      <c r="A7" s="23" t="s">
        <v>125</v>
      </c>
    </row>
    <row r="8" spans="1:3">
      <c r="A8" s="23" t="s">
        <v>155</v>
      </c>
    </row>
    <row r="9" spans="1:3">
      <c r="A9" s="23" t="s">
        <v>126</v>
      </c>
    </row>
    <row r="10" spans="1:3">
      <c r="A10" s="23" t="s">
        <v>127</v>
      </c>
    </row>
    <row r="11" spans="1:3">
      <c r="A11" s="23" t="s">
        <v>128</v>
      </c>
    </row>
    <row r="12" spans="1:3">
      <c r="A12" s="23" t="s">
        <v>156</v>
      </c>
    </row>
    <row r="13" spans="1:3">
      <c r="A13" s="23" t="s">
        <v>157</v>
      </c>
    </row>
    <row r="14" spans="1:3">
      <c r="A14" s="23" t="s">
        <v>158</v>
      </c>
    </row>
    <row r="15" spans="1:3">
      <c r="A15" s="23" t="s">
        <v>130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cristopher alvial</dc:creator>
  <cp:keywords/>
  <dc:description/>
  <cp:lastModifiedBy>cristopher alvial</cp:lastModifiedBy>
  <cp:revision/>
  <dcterms:created xsi:type="dcterms:W3CDTF">2022-03-17T18:27:25Z</dcterms:created>
  <dcterms:modified xsi:type="dcterms:W3CDTF">2022-03-18T22:34:15Z</dcterms:modified>
  <cp:category/>
  <cp:contentStatus/>
</cp:coreProperties>
</file>