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2.17\Recursos Excel Intermedio 2016\Excel Intermedio 2016 Sesión1\Funciones Busqueda y Referencia\"/>
    </mc:Choice>
  </mc:AlternateContent>
  <bookViews>
    <workbookView xWindow="0" yWindow="0" windowWidth="15330" windowHeight="7620"/>
  </bookViews>
  <sheets>
    <sheet name="Funciones de búsqueda" sheetId="1" r:id="rId1"/>
  </sheets>
  <definedNames>
    <definedName name="TABLA">'Funciones de búsqueda'!$G$67:$K$76</definedName>
  </definedNames>
  <calcPr calcId="162913"/>
</workbook>
</file>

<file path=xl/calcChain.xml><?xml version="1.0" encoding="utf-8"?>
<calcChain xmlns="http://schemas.openxmlformats.org/spreadsheetml/2006/main">
  <c r="J43" i="1" l="1"/>
  <c r="J44" i="1"/>
  <c r="J45" i="1"/>
  <c r="J46" i="1"/>
  <c r="J47" i="1"/>
  <c r="J48" i="1"/>
  <c r="J49" i="1"/>
  <c r="J50" i="1"/>
  <c r="J51" i="1"/>
  <c r="J42" i="1"/>
  <c r="I43" i="1" l="1"/>
  <c r="I44" i="1"/>
  <c r="I45" i="1"/>
  <c r="I46" i="1"/>
  <c r="I47" i="1"/>
  <c r="I48" i="1"/>
  <c r="I49" i="1"/>
  <c r="I50" i="1"/>
  <c r="I51" i="1"/>
  <c r="I42" i="1"/>
  <c r="H43" i="1"/>
  <c r="H44" i="1"/>
  <c r="H45" i="1"/>
  <c r="H46" i="1"/>
  <c r="H47" i="1"/>
  <c r="H48" i="1"/>
  <c r="H49" i="1"/>
  <c r="H50" i="1"/>
  <c r="H51" i="1"/>
  <c r="H42" i="1"/>
  <c r="G43" i="1"/>
  <c r="G44" i="1"/>
  <c r="G45" i="1"/>
  <c r="G46" i="1"/>
  <c r="G47" i="1"/>
  <c r="G48" i="1"/>
  <c r="G49" i="1"/>
  <c r="G50" i="1"/>
  <c r="G51" i="1"/>
  <c r="G42" i="1"/>
  <c r="E43" i="1"/>
  <c r="E44" i="1"/>
  <c r="E45" i="1"/>
  <c r="E46" i="1"/>
  <c r="E47" i="1"/>
  <c r="E48" i="1"/>
  <c r="E49" i="1"/>
  <c r="E50" i="1"/>
  <c r="E51" i="1"/>
  <c r="E42" i="1"/>
  <c r="E74" i="1"/>
  <c r="E72" i="1"/>
  <c r="E70" i="1"/>
  <c r="E68" i="1"/>
  <c r="H75" i="1"/>
  <c r="H73" i="1"/>
  <c r="H74" i="1"/>
  <c r="H70" i="1"/>
  <c r="H76" i="1"/>
  <c r="H69" i="1"/>
  <c r="H72" i="1"/>
  <c r="H71" i="1"/>
  <c r="H68" i="1"/>
</calcChain>
</file>

<file path=xl/sharedStrings.xml><?xml version="1.0" encoding="utf-8"?>
<sst xmlns="http://schemas.openxmlformats.org/spreadsheetml/2006/main" count="119" uniqueCount="88">
  <si>
    <t>FUNCIONES DE BÚSQUEDA</t>
  </si>
  <si>
    <t>BUSCARV</t>
  </si>
  <si>
    <t>Busca un valor específico en la columna más a izquierda de una matriz y devuelve</t>
  </si>
  <si>
    <t>el valor en la misma fila de la columna especificada en la tabla</t>
  </si>
  <si>
    <t>La V de BUSCARV significa "Vertical".</t>
  </si>
  <si>
    <t>=BUSCARV(valor_buscado;matriz_buscar_en;indicador_columnas;ordenado)</t>
  </si>
  <si>
    <t>BUSCARH</t>
  </si>
  <si>
    <t>Busca un valor específico en la fila superior de una matriz o tabla y devuelve</t>
  </si>
  <si>
    <t>el valor en la misma columna de la fila especificada en la tabla</t>
  </si>
  <si>
    <t>La H de BUSCARH significa "Horizontal".</t>
  </si>
  <si>
    <t>=BUSCARH(valor_buscado;matriz_buscar_en;indicador_filas;ordenado)</t>
  </si>
  <si>
    <t>Ejemplo 1</t>
  </si>
  <si>
    <t>Margen de ganancia</t>
  </si>
  <si>
    <t>Tipo de cambio</t>
  </si>
  <si>
    <t>Código</t>
  </si>
  <si>
    <t>Tipo</t>
  </si>
  <si>
    <t>Unidades</t>
  </si>
  <si>
    <t>Costo</t>
  </si>
  <si>
    <t>Precio de lista</t>
  </si>
  <si>
    <t>Descuento</t>
  </si>
  <si>
    <t>Precio de venta</t>
  </si>
  <si>
    <t>Venta</t>
  </si>
  <si>
    <t>Venta $</t>
  </si>
  <si>
    <t>A01</t>
  </si>
  <si>
    <t>A</t>
  </si>
  <si>
    <t>A02</t>
  </si>
  <si>
    <t>B</t>
  </si>
  <si>
    <t>A03</t>
  </si>
  <si>
    <t>C</t>
  </si>
  <si>
    <t>A04</t>
  </si>
  <si>
    <t>A05</t>
  </si>
  <si>
    <t>D</t>
  </si>
  <si>
    <t>A06</t>
  </si>
  <si>
    <t>A07</t>
  </si>
  <si>
    <t>A08</t>
  </si>
  <si>
    <t>A09</t>
  </si>
  <si>
    <t>A10</t>
  </si>
  <si>
    <t>Tabla de costos por tipo</t>
  </si>
  <si>
    <t>% Descuento</t>
  </si>
  <si>
    <t>Ejemplo 2</t>
  </si>
  <si>
    <t>Operario</t>
  </si>
  <si>
    <t>Años de serv.</t>
  </si>
  <si>
    <t>Escala</t>
  </si>
  <si>
    <t>Total horas</t>
  </si>
  <si>
    <t>Tarifa / hr</t>
  </si>
  <si>
    <t>Remuneración</t>
  </si>
  <si>
    <t>Bonificación</t>
  </si>
  <si>
    <t>Neto</t>
  </si>
  <si>
    <t>Luis</t>
  </si>
  <si>
    <t>Ruth</t>
  </si>
  <si>
    <t>Eduardo</t>
  </si>
  <si>
    <t>Matías</t>
  </si>
  <si>
    <t>Ignacio</t>
  </si>
  <si>
    <t>Pablo</t>
  </si>
  <si>
    <t>Liz</t>
  </si>
  <si>
    <t>María</t>
  </si>
  <si>
    <t>Juan</t>
  </si>
  <si>
    <t>Rafael</t>
  </si>
  <si>
    <t>Escala de pagos</t>
  </si>
  <si>
    <t>Años de servicio</t>
  </si>
  <si>
    <t>11 a 20</t>
  </si>
  <si>
    <t>6 a 10</t>
  </si>
  <si>
    <t>0 a 5</t>
  </si>
  <si>
    <t>Ejemplo 3</t>
  </si>
  <si>
    <t>Informacion de cursos</t>
  </si>
  <si>
    <t>Ingrese el nombre del curso</t>
  </si>
  <si>
    <t>Lista de cursos</t>
  </si>
  <si>
    <t>Nombre</t>
  </si>
  <si>
    <t>Codigo</t>
  </si>
  <si>
    <t>Nivel</t>
  </si>
  <si>
    <t>Horas</t>
  </si>
  <si>
    <t>Condición</t>
  </si>
  <si>
    <t>Codigo del curso</t>
  </si>
  <si>
    <t>Banca</t>
  </si>
  <si>
    <t>I</t>
  </si>
  <si>
    <t>Obligatorio</t>
  </si>
  <si>
    <t>Finanzas</t>
  </si>
  <si>
    <t>II</t>
  </si>
  <si>
    <t>Inversiones</t>
  </si>
  <si>
    <t>Electivo</t>
  </si>
  <si>
    <t>Bolsa</t>
  </si>
  <si>
    <t>Horas semanales</t>
  </si>
  <si>
    <t>Proyectos</t>
  </si>
  <si>
    <t>Comercio</t>
  </si>
  <si>
    <t>Moneda</t>
  </si>
  <si>
    <t>Marketing</t>
  </si>
  <si>
    <t>Operaciones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</si>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</sst>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[$S/.-280A]\ * #,##0.00_ ;_ [$S/.-280A]\ * \-#,##0.00_ ;_ [$S/.-280A]\ * &quot;-&quot;??_ ;_ @_ "/>
    <numFmt numFmtId="165" formatCode="_-[$$-540A]* #,##0.00_ ;_-[$$-540A]* \-#,##0.00\ ;_-[$$-540A]* &quot;-&quot;??_ ;_-@_ "/>
  </numFmts>
  <fonts count="11" x14ac:knownFonts="1">
    <font>
      <sz val="10"/>
      <name val="Arial"/>
    </font>
    <font>
      <sz val="10"/>
      <name val="Arial"/>
    </font>
    <font>
      <b/>
      <u/>
      <sz val="16"/>
      <color indexed="12"/>
      <name val="Arial"/>
      <family val="2"/>
    </font>
    <font>
      <b/>
      <sz val="15"/>
      <color indexed="57"/>
      <name val="Arial"/>
      <family val="2"/>
    </font>
    <font>
      <sz val="12"/>
      <name val="Arial"/>
      <family val="2"/>
    </font>
    <font>
      <b/>
      <sz val="13"/>
      <color indexed="10"/>
      <name val="Arial"/>
      <family val="2"/>
    </font>
    <font>
      <b/>
      <sz val="12"/>
      <name val="Arial"/>
      <family val="2"/>
    </font>
    <font>
      <b/>
      <u/>
      <sz val="12"/>
      <color indexed="9"/>
      <name val="Arial"/>
      <family val="2"/>
    </font>
    <font>
      <sz val="12"/>
      <name val="Arial"/>
      <family val="2"/>
    </font>
    <font>
      <sz val="14"/>
      <color indexed="10"/>
      <name val="Arial"/>
      <family val="2"/>
    </font>
    <font>
      <b/>
      <sz val="12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quotePrefix="1" applyFont="1"/>
    <xf numFmtId="0" fontId="6" fillId="0" borderId="0" xfId="0" quotePrefix="1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7" fillId="3" borderId="0" xfId="0" applyFont="1" applyFill="1" applyAlignment="1">
      <alignment horizontal="center"/>
    </xf>
    <xf numFmtId="0" fontId="8" fillId="0" borderId="0" xfId="0" applyFont="1"/>
    <xf numFmtId="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/>
    <xf numFmtId="0" fontId="8" fillId="0" borderId="1" xfId="0" applyFont="1" applyBorder="1"/>
    <xf numFmtId="0" fontId="8" fillId="0" borderId="0" xfId="0" applyFont="1" applyFill="1" applyBorder="1"/>
    <xf numFmtId="16" fontId="0" fillId="0" borderId="0" xfId="0" applyNumberFormat="1"/>
    <xf numFmtId="17" fontId="8" fillId="0" borderId="1" xfId="0" applyNumberFormat="1" applyFont="1" applyBorder="1"/>
    <xf numFmtId="0" fontId="9" fillId="0" borderId="0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9" fontId="8" fillId="0" borderId="0" xfId="1" applyFont="1" applyFill="1" applyBorder="1" applyAlignment="1">
      <alignment horizontal="center"/>
    </xf>
    <xf numFmtId="164" fontId="8" fillId="0" borderId="0" xfId="0" applyNumberFormat="1" applyFont="1"/>
    <xf numFmtId="165" fontId="8" fillId="0" borderId="0" xfId="0" applyNumberFormat="1" applyFont="1"/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4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C37" workbookViewId="0">
      <selection activeCell="I55" sqref="I55"/>
    </sheetView>
  </sheetViews>
  <sheetFormatPr baseColWidth="10" defaultRowHeight="12.75" x14ac:dyDescent="0.2"/>
  <cols>
    <col min="1" max="1" width="11" customWidth="1"/>
    <col min="2" max="2" width="7.140625" customWidth="1"/>
    <col min="3" max="3" width="17" customWidth="1"/>
    <col min="4" max="4" width="18.28515625" bestFit="1" customWidth="1"/>
    <col min="5" max="5" width="13.7109375" customWidth="1"/>
    <col min="6" max="6" width="12.85546875" customWidth="1"/>
    <col min="7" max="7" width="14.85546875" customWidth="1"/>
    <col min="8" max="8" width="15.7109375" bestFit="1" customWidth="1"/>
    <col min="9" max="10" width="17" bestFit="1" customWidth="1"/>
    <col min="11" max="11" width="12.7109375" bestFit="1" customWidth="1"/>
    <col min="15" max="15" width="13.42578125" customWidth="1"/>
  </cols>
  <sheetData>
    <row r="1" spans="1:3" ht="20.25" x14ac:dyDescent="0.3">
      <c r="A1" s="1" t="s">
        <v>0</v>
      </c>
    </row>
    <row r="2" spans="1:3" ht="15" customHeight="1" x14ac:dyDescent="0.2"/>
    <row r="3" spans="1:3" ht="19.5" x14ac:dyDescent="0.3">
      <c r="A3" s="2" t="s">
        <v>1</v>
      </c>
      <c r="C3" s="3" t="s">
        <v>2</v>
      </c>
    </row>
    <row r="4" spans="1:3" ht="15" x14ac:dyDescent="0.2">
      <c r="C4" s="3" t="s">
        <v>3</v>
      </c>
    </row>
    <row r="5" spans="1:3" ht="15" x14ac:dyDescent="0.2">
      <c r="C5" s="3" t="s">
        <v>4</v>
      </c>
    </row>
    <row r="6" spans="1:3" ht="15" x14ac:dyDescent="0.2">
      <c r="C6" s="3"/>
    </row>
    <row r="7" spans="1:3" ht="16.5" x14ac:dyDescent="0.25">
      <c r="C7" s="4" t="s">
        <v>5</v>
      </c>
    </row>
    <row r="8" spans="1:3" ht="15.75" x14ac:dyDescent="0.25">
      <c r="C8" s="5"/>
    </row>
    <row r="9" spans="1:3" ht="19.5" x14ac:dyDescent="0.3">
      <c r="A9" s="2" t="s">
        <v>6</v>
      </c>
      <c r="C9" s="3" t="s">
        <v>7</v>
      </c>
    </row>
    <row r="10" spans="1:3" ht="15" x14ac:dyDescent="0.2">
      <c r="C10" s="3" t="s">
        <v>8</v>
      </c>
    </row>
    <row r="11" spans="1:3" ht="15" x14ac:dyDescent="0.2">
      <c r="C11" s="3" t="s">
        <v>9</v>
      </c>
    </row>
    <row r="12" spans="1:3" ht="15" x14ac:dyDescent="0.2">
      <c r="C12" s="3"/>
    </row>
    <row r="13" spans="1:3" ht="16.5" x14ac:dyDescent="0.25">
      <c r="C13" s="4" t="s">
        <v>10</v>
      </c>
    </row>
    <row r="14" spans="1:3" ht="15" x14ac:dyDescent="0.2">
      <c r="C14" s="3"/>
    </row>
    <row r="15" spans="1:3" s="6" customFormat="1" x14ac:dyDescent="0.2"/>
    <row r="16" spans="1:3" s="7" customFormat="1" ht="13.5" thickBot="1" x14ac:dyDescent="0.25"/>
    <row r="17" spans="1:11" s="8" customFormat="1" ht="13.5" thickTop="1" x14ac:dyDescent="0.2"/>
    <row r="18" spans="1:11" s="10" customFormat="1" ht="15.75" x14ac:dyDescent="0.25">
      <c r="A18" s="9" t="s">
        <v>11</v>
      </c>
      <c r="E18" s="10" t="s">
        <v>12</v>
      </c>
      <c r="G18" s="11">
        <v>0.15</v>
      </c>
      <c r="J18" s="12" t="s">
        <v>13</v>
      </c>
      <c r="K18" s="10">
        <v>3.18</v>
      </c>
    </row>
    <row r="19" spans="1:11" s="10" customFormat="1" ht="15" x14ac:dyDescent="0.2">
      <c r="C19" s="13" t="s">
        <v>14</v>
      </c>
      <c r="D19" s="13" t="s">
        <v>15</v>
      </c>
      <c r="E19" s="10" t="s">
        <v>16</v>
      </c>
      <c r="F19" s="10" t="s">
        <v>17</v>
      </c>
      <c r="G19" s="10" t="s">
        <v>18</v>
      </c>
      <c r="H19" s="10" t="s">
        <v>19</v>
      </c>
      <c r="I19" s="10" t="s">
        <v>20</v>
      </c>
      <c r="J19" s="10" t="s">
        <v>21</v>
      </c>
      <c r="K19" s="10" t="s">
        <v>22</v>
      </c>
    </row>
    <row r="20" spans="1:11" s="10" customFormat="1" ht="15" x14ac:dyDescent="0.2">
      <c r="C20" s="14" t="s">
        <v>23</v>
      </c>
      <c r="D20" s="14" t="s">
        <v>24</v>
      </c>
      <c r="E20" s="15">
        <v>100</v>
      </c>
      <c r="F20" s="16"/>
      <c r="G20" s="16"/>
      <c r="H20" s="29"/>
      <c r="I20" s="30"/>
      <c r="J20" s="30"/>
      <c r="K20" s="31"/>
    </row>
    <row r="21" spans="1:11" s="10" customFormat="1" ht="15" x14ac:dyDescent="0.2">
      <c r="C21" s="14" t="s">
        <v>25</v>
      </c>
      <c r="D21" s="14" t="s">
        <v>26</v>
      </c>
      <c r="E21" s="17">
        <v>120</v>
      </c>
      <c r="F21" s="16"/>
      <c r="G21" s="16"/>
      <c r="H21" s="29"/>
      <c r="I21" s="30"/>
      <c r="J21" s="30"/>
      <c r="K21" s="31"/>
    </row>
    <row r="22" spans="1:11" s="10" customFormat="1" ht="15" x14ac:dyDescent="0.2">
      <c r="C22" s="14" t="s">
        <v>27</v>
      </c>
      <c r="D22" s="14" t="s">
        <v>28</v>
      </c>
      <c r="E22" s="17">
        <v>150</v>
      </c>
      <c r="F22" s="16"/>
      <c r="G22" s="16"/>
      <c r="H22" s="29"/>
      <c r="I22" s="30"/>
      <c r="J22" s="30"/>
      <c r="K22" s="31"/>
    </row>
    <row r="23" spans="1:11" s="10" customFormat="1" ht="15" x14ac:dyDescent="0.2">
      <c r="C23" s="14" t="s">
        <v>29</v>
      </c>
      <c r="D23" s="14" t="s">
        <v>24</v>
      </c>
      <c r="E23" s="17">
        <v>134</v>
      </c>
      <c r="F23" s="16"/>
      <c r="G23" s="16"/>
      <c r="H23" s="29"/>
      <c r="I23" s="30"/>
      <c r="J23" s="30"/>
      <c r="K23" s="31"/>
    </row>
    <row r="24" spans="1:11" s="10" customFormat="1" ht="15" x14ac:dyDescent="0.2">
      <c r="C24" s="14" t="s">
        <v>30</v>
      </c>
      <c r="D24" s="14" t="s">
        <v>31</v>
      </c>
      <c r="E24" s="17">
        <v>125</v>
      </c>
      <c r="F24" s="16"/>
      <c r="G24" s="16"/>
      <c r="H24" s="29"/>
      <c r="I24" s="30"/>
      <c r="J24" s="30"/>
      <c r="K24" s="31"/>
    </row>
    <row r="25" spans="1:11" s="10" customFormat="1" ht="15" x14ac:dyDescent="0.2">
      <c r="C25" s="14" t="s">
        <v>32</v>
      </c>
      <c r="D25" s="14" t="s">
        <v>24</v>
      </c>
      <c r="E25" s="17">
        <v>120</v>
      </c>
      <c r="F25" s="16"/>
      <c r="G25" s="16"/>
      <c r="H25" s="29"/>
      <c r="I25" s="30"/>
      <c r="J25" s="30"/>
      <c r="K25" s="31"/>
    </row>
    <row r="26" spans="1:11" s="10" customFormat="1" ht="15" x14ac:dyDescent="0.2">
      <c r="C26" s="14" t="s">
        <v>33</v>
      </c>
      <c r="D26" s="14" t="s">
        <v>28</v>
      </c>
      <c r="E26" s="17">
        <v>110</v>
      </c>
      <c r="F26" s="16"/>
      <c r="G26" s="16"/>
      <c r="H26" s="29"/>
      <c r="I26" s="30"/>
      <c r="J26" s="30"/>
      <c r="K26" s="31"/>
    </row>
    <row r="27" spans="1:11" s="10" customFormat="1" ht="15" x14ac:dyDescent="0.2">
      <c r="C27" s="14" t="s">
        <v>34</v>
      </c>
      <c r="D27" s="13" t="s">
        <v>26</v>
      </c>
      <c r="E27" s="10">
        <v>170</v>
      </c>
      <c r="F27" s="16"/>
      <c r="G27" s="16"/>
      <c r="H27" s="29"/>
      <c r="I27" s="30"/>
      <c r="J27" s="30"/>
      <c r="K27" s="31"/>
    </row>
    <row r="28" spans="1:11" s="10" customFormat="1" ht="15" x14ac:dyDescent="0.2">
      <c r="C28" s="14" t="s">
        <v>35</v>
      </c>
      <c r="D28" s="13" t="s">
        <v>31</v>
      </c>
      <c r="E28" s="10">
        <v>180</v>
      </c>
      <c r="F28" s="16"/>
      <c r="G28" s="16"/>
      <c r="H28" s="29"/>
      <c r="I28" s="30"/>
      <c r="J28" s="30"/>
      <c r="K28" s="31"/>
    </row>
    <row r="29" spans="1:11" s="10" customFormat="1" ht="15" x14ac:dyDescent="0.2">
      <c r="C29" s="14" t="s">
        <v>36</v>
      </c>
      <c r="D29" s="13" t="s">
        <v>24</v>
      </c>
      <c r="E29" s="10">
        <v>115</v>
      </c>
      <c r="F29" s="16"/>
      <c r="G29" s="16"/>
      <c r="H29" s="29"/>
      <c r="I29" s="30"/>
      <c r="J29" s="30"/>
      <c r="K29" s="31"/>
    </row>
    <row r="30" spans="1:11" s="10" customFormat="1" ht="15" x14ac:dyDescent="0.2"/>
    <row r="31" spans="1:11" s="10" customFormat="1" ht="15" x14ac:dyDescent="0.2"/>
    <row r="32" spans="1:11" s="10" customFormat="1" ht="15" x14ac:dyDescent="0.2">
      <c r="C32" s="10" t="s">
        <v>37</v>
      </c>
      <c r="F32" s="17"/>
    </row>
    <row r="33" spans="1:10" s="10" customFormat="1" ht="15" x14ac:dyDescent="0.2">
      <c r="C33" s="13" t="s">
        <v>15</v>
      </c>
      <c r="D33" s="10" t="s">
        <v>17</v>
      </c>
      <c r="E33" s="10" t="s">
        <v>38</v>
      </c>
      <c r="F33" s="17"/>
    </row>
    <row r="34" spans="1:10" s="10" customFormat="1" ht="15" x14ac:dyDescent="0.2">
      <c r="C34" s="13" t="s">
        <v>24</v>
      </c>
      <c r="D34" s="10">
        <v>15</v>
      </c>
      <c r="E34" s="11">
        <v>0.05</v>
      </c>
      <c r="F34" s="17"/>
    </row>
    <row r="35" spans="1:10" s="10" customFormat="1" ht="15" x14ac:dyDescent="0.2">
      <c r="C35" s="13" t="s">
        <v>26</v>
      </c>
      <c r="D35" s="10">
        <v>12</v>
      </c>
      <c r="E35" s="11">
        <v>7.0000000000000007E-2</v>
      </c>
      <c r="F35" s="17"/>
    </row>
    <row r="36" spans="1:10" s="10" customFormat="1" ht="15" x14ac:dyDescent="0.2">
      <c r="C36" s="13" t="s">
        <v>28</v>
      </c>
      <c r="D36" s="10">
        <v>10</v>
      </c>
      <c r="E36" s="11">
        <v>0.08</v>
      </c>
    </row>
    <row r="37" spans="1:10" s="10" customFormat="1" ht="15" x14ac:dyDescent="0.2">
      <c r="C37" s="13" t="s">
        <v>31</v>
      </c>
      <c r="D37" s="10">
        <v>8</v>
      </c>
      <c r="E37" s="11">
        <v>0.05</v>
      </c>
    </row>
    <row r="38" spans="1:10" s="18" customFormat="1" ht="15.75" thickBot="1" x14ac:dyDescent="0.25"/>
    <row r="39" spans="1:10" s="17" customFormat="1" ht="15.75" thickTop="1" x14ac:dyDescent="0.2"/>
    <row r="40" spans="1:10" s="10" customFormat="1" ht="15.75" x14ac:dyDescent="0.25">
      <c r="A40" s="9" t="s">
        <v>39</v>
      </c>
    </row>
    <row r="41" spans="1:10" s="10" customFormat="1" ht="15" x14ac:dyDescent="0.2">
      <c r="C41" s="13" t="s">
        <v>40</v>
      </c>
      <c r="D41" s="16" t="s">
        <v>41</v>
      </c>
      <c r="E41" s="13" t="s">
        <v>42</v>
      </c>
      <c r="F41" s="13" t="s">
        <v>43</v>
      </c>
      <c r="G41" s="13" t="s">
        <v>44</v>
      </c>
      <c r="H41" s="13" t="s">
        <v>45</v>
      </c>
      <c r="I41" s="13" t="s">
        <v>46</v>
      </c>
      <c r="J41" s="13" t="s">
        <v>47</v>
      </c>
    </row>
    <row r="42" spans="1:10" s="10" customFormat="1" ht="15" x14ac:dyDescent="0.2">
      <c r="C42" s="14" t="s">
        <v>48</v>
      </c>
      <c r="D42" s="14">
        <v>4</v>
      </c>
      <c r="E42" s="13">
        <f>IF(AND(D42&gt;=0,D42&lt;=5),$G$55,IF(AND(D42&gt;=6,D42&lt;=10),$F$55,IF(AND(D42&gt;=11,D42&lt;=20),$E$55," ")))</f>
        <v>3</v>
      </c>
      <c r="F42" s="16">
        <v>48</v>
      </c>
      <c r="G42" s="26">
        <f>HLOOKUP(E42,$E$55:$G$57,2,FALSE)</f>
        <v>15</v>
      </c>
      <c r="H42" s="13">
        <f>F42*G42</f>
        <v>720</v>
      </c>
      <c r="I42" s="13">
        <f>HLOOKUP(E42,$E$55:$G$57,3,FALSE)*H42</f>
        <v>43.199999999999996</v>
      </c>
      <c r="J42" s="13">
        <f>H42+I42</f>
        <v>763.2</v>
      </c>
    </row>
    <row r="43" spans="1:10" s="10" customFormat="1" ht="15" x14ac:dyDescent="0.2">
      <c r="C43" s="14" t="s">
        <v>49</v>
      </c>
      <c r="D43" s="14">
        <v>12</v>
      </c>
      <c r="E43" s="13">
        <f t="shared" ref="E43:E51" si="0">IF(AND(D43&gt;=0,D43&lt;=5),$G$55,IF(AND(D43&gt;=6,D43&lt;=10),$F$55,IF(AND(D43&gt;=11,D43&lt;=20),$E$55," ")))</f>
        <v>1</v>
      </c>
      <c r="F43" s="16">
        <v>52</v>
      </c>
      <c r="G43" s="26">
        <f t="shared" ref="G43:G51" si="1">HLOOKUP(E43,$E$55:$G$57,2,FALSE)</f>
        <v>25</v>
      </c>
      <c r="H43" s="13">
        <f t="shared" ref="H43:H51" si="2">F43*G43</f>
        <v>1300</v>
      </c>
      <c r="I43" s="13">
        <f t="shared" ref="I43:I51" si="3">HLOOKUP(E43,$E$55:$G$57,3,FALSE)*H43</f>
        <v>130</v>
      </c>
      <c r="J43" s="13">
        <f t="shared" ref="J43:J51" si="4">H43+I43</f>
        <v>1430</v>
      </c>
    </row>
    <row r="44" spans="1:10" s="10" customFormat="1" ht="15" x14ac:dyDescent="0.2">
      <c r="C44" s="14" t="s">
        <v>50</v>
      </c>
      <c r="D44" s="16">
        <v>18</v>
      </c>
      <c r="E44" s="13">
        <f t="shared" si="0"/>
        <v>1</v>
      </c>
      <c r="F44" s="16">
        <v>36</v>
      </c>
      <c r="G44" s="26">
        <f t="shared" si="1"/>
        <v>25</v>
      </c>
      <c r="H44" s="13">
        <f t="shared" si="2"/>
        <v>900</v>
      </c>
      <c r="I44" s="13">
        <f t="shared" si="3"/>
        <v>90</v>
      </c>
      <c r="J44" s="13">
        <f t="shared" si="4"/>
        <v>990</v>
      </c>
    </row>
    <row r="45" spans="1:10" s="10" customFormat="1" ht="15" x14ac:dyDescent="0.2">
      <c r="C45" s="14" t="s">
        <v>51</v>
      </c>
      <c r="D45" s="16">
        <v>5</v>
      </c>
      <c r="E45" s="13">
        <f t="shared" si="0"/>
        <v>3</v>
      </c>
      <c r="F45" s="16">
        <v>45</v>
      </c>
      <c r="G45" s="26">
        <f t="shared" si="1"/>
        <v>15</v>
      </c>
      <c r="H45" s="13">
        <f t="shared" si="2"/>
        <v>675</v>
      </c>
      <c r="I45" s="13">
        <f t="shared" si="3"/>
        <v>40.5</v>
      </c>
      <c r="J45" s="13">
        <f t="shared" si="4"/>
        <v>715.5</v>
      </c>
    </row>
    <row r="46" spans="1:10" s="10" customFormat="1" ht="15" x14ac:dyDescent="0.2">
      <c r="C46" s="14" t="s">
        <v>52</v>
      </c>
      <c r="D46" s="16">
        <v>8</v>
      </c>
      <c r="E46" s="13">
        <f t="shared" si="0"/>
        <v>2</v>
      </c>
      <c r="F46" s="16">
        <v>50</v>
      </c>
      <c r="G46" s="26">
        <f t="shared" si="1"/>
        <v>20</v>
      </c>
      <c r="H46" s="13">
        <f t="shared" si="2"/>
        <v>1000</v>
      </c>
      <c r="I46" s="13">
        <f t="shared" si="3"/>
        <v>80</v>
      </c>
      <c r="J46" s="13">
        <f t="shared" si="4"/>
        <v>1080</v>
      </c>
    </row>
    <row r="47" spans="1:10" s="10" customFormat="1" ht="15" x14ac:dyDescent="0.2">
      <c r="C47" s="14" t="s">
        <v>53</v>
      </c>
      <c r="D47" s="16">
        <v>10</v>
      </c>
      <c r="E47" s="13">
        <f t="shared" si="0"/>
        <v>2</v>
      </c>
      <c r="F47" s="16">
        <v>38</v>
      </c>
      <c r="G47" s="26">
        <f t="shared" si="1"/>
        <v>20</v>
      </c>
      <c r="H47" s="13">
        <f t="shared" si="2"/>
        <v>760</v>
      </c>
      <c r="I47" s="13">
        <f t="shared" si="3"/>
        <v>60.800000000000004</v>
      </c>
      <c r="J47" s="13">
        <f t="shared" si="4"/>
        <v>820.8</v>
      </c>
    </row>
    <row r="48" spans="1:10" s="10" customFormat="1" ht="15" x14ac:dyDescent="0.2">
      <c r="C48" s="14" t="s">
        <v>54</v>
      </c>
      <c r="D48" s="16">
        <v>9</v>
      </c>
      <c r="E48" s="13">
        <f t="shared" si="0"/>
        <v>2</v>
      </c>
      <c r="F48" s="16">
        <v>35</v>
      </c>
      <c r="G48" s="26">
        <f t="shared" si="1"/>
        <v>20</v>
      </c>
      <c r="H48" s="13">
        <f t="shared" si="2"/>
        <v>700</v>
      </c>
      <c r="I48" s="13">
        <f t="shared" si="3"/>
        <v>56</v>
      </c>
      <c r="J48" s="13">
        <f t="shared" si="4"/>
        <v>756</v>
      </c>
    </row>
    <row r="49" spans="1:10" s="10" customFormat="1" ht="15" x14ac:dyDescent="0.2">
      <c r="C49" s="14" t="s">
        <v>55</v>
      </c>
      <c r="D49" s="16">
        <v>2</v>
      </c>
      <c r="E49" s="13">
        <f t="shared" si="0"/>
        <v>3</v>
      </c>
      <c r="F49" s="16">
        <v>42</v>
      </c>
      <c r="G49" s="26">
        <f t="shared" si="1"/>
        <v>15</v>
      </c>
      <c r="H49" s="13">
        <f t="shared" si="2"/>
        <v>630</v>
      </c>
      <c r="I49" s="13">
        <f t="shared" si="3"/>
        <v>37.799999999999997</v>
      </c>
      <c r="J49" s="13">
        <f t="shared" si="4"/>
        <v>667.8</v>
      </c>
    </row>
    <row r="50" spans="1:10" s="10" customFormat="1" ht="15" x14ac:dyDescent="0.2">
      <c r="C50" s="14" t="s">
        <v>56</v>
      </c>
      <c r="D50" s="16">
        <v>3</v>
      </c>
      <c r="E50" s="13">
        <f t="shared" si="0"/>
        <v>3</v>
      </c>
      <c r="F50" s="16">
        <v>55</v>
      </c>
      <c r="G50" s="26">
        <f t="shared" si="1"/>
        <v>15</v>
      </c>
      <c r="H50" s="13">
        <f t="shared" si="2"/>
        <v>825</v>
      </c>
      <c r="I50" s="13">
        <f t="shared" si="3"/>
        <v>49.5</v>
      </c>
      <c r="J50" s="13">
        <f t="shared" si="4"/>
        <v>874.5</v>
      </c>
    </row>
    <row r="51" spans="1:10" s="10" customFormat="1" ht="15" x14ac:dyDescent="0.2">
      <c r="C51" s="14" t="s">
        <v>57</v>
      </c>
      <c r="D51" s="16">
        <v>12</v>
      </c>
      <c r="E51" s="13">
        <f t="shared" si="0"/>
        <v>1</v>
      </c>
      <c r="F51" s="16">
        <v>44</v>
      </c>
      <c r="G51" s="26">
        <f t="shared" si="1"/>
        <v>25</v>
      </c>
      <c r="H51" s="13">
        <f t="shared" si="2"/>
        <v>1100</v>
      </c>
      <c r="I51" s="13">
        <f t="shared" si="3"/>
        <v>110</v>
      </c>
      <c r="J51" s="13">
        <f t="shared" si="4"/>
        <v>1210</v>
      </c>
    </row>
    <row r="52" spans="1:10" ht="15" x14ac:dyDescent="0.2">
      <c r="C52" s="17"/>
      <c r="D52" s="19"/>
      <c r="E52" s="19"/>
      <c r="F52" s="19"/>
    </row>
    <row r="53" spans="1:10" ht="15" x14ac:dyDescent="0.2">
      <c r="D53" s="17" t="s">
        <v>58</v>
      </c>
      <c r="E53" s="19"/>
      <c r="F53" s="19"/>
      <c r="G53" s="19"/>
    </row>
    <row r="54" spans="1:10" ht="15" x14ac:dyDescent="0.2">
      <c r="D54" s="16" t="s">
        <v>59</v>
      </c>
      <c r="E54" s="26" t="s">
        <v>60</v>
      </c>
      <c r="F54" s="32" t="s">
        <v>61</v>
      </c>
      <c r="G54" s="26" t="s">
        <v>62</v>
      </c>
    </row>
    <row r="55" spans="1:10" ht="15" x14ac:dyDescent="0.2">
      <c r="D55" s="14" t="s">
        <v>42</v>
      </c>
      <c r="E55" s="16">
        <v>1</v>
      </c>
      <c r="F55" s="16">
        <v>2</v>
      </c>
      <c r="G55" s="16">
        <v>3</v>
      </c>
    </row>
    <row r="56" spans="1:10" ht="15" x14ac:dyDescent="0.2">
      <c r="D56" s="13" t="s">
        <v>44</v>
      </c>
      <c r="E56" s="16">
        <v>25</v>
      </c>
      <c r="F56" s="16">
        <v>20</v>
      </c>
      <c r="G56" s="33">
        <v>15</v>
      </c>
    </row>
    <row r="57" spans="1:10" ht="15" x14ac:dyDescent="0.2">
      <c r="D57" s="16" t="s">
        <v>46</v>
      </c>
      <c r="E57" s="34">
        <v>0.1</v>
      </c>
      <c r="F57" s="34">
        <v>0.08</v>
      </c>
      <c r="G57" s="34">
        <v>0.06</v>
      </c>
    </row>
    <row r="59" spans="1:10" ht="15" x14ac:dyDescent="0.2">
      <c r="C59" s="19"/>
      <c r="D59" s="19"/>
      <c r="E59" s="20"/>
    </row>
    <row r="60" spans="1:10" s="18" customFormat="1" ht="15.75" thickBot="1" x14ac:dyDescent="0.25">
      <c r="D60" s="21"/>
    </row>
    <row r="61" spans="1:10" ht="13.5" thickTop="1" x14ac:dyDescent="0.2"/>
    <row r="62" spans="1:10" ht="15.75" x14ac:dyDescent="0.25">
      <c r="A62" s="9" t="s">
        <v>63</v>
      </c>
    </row>
    <row r="63" spans="1:10" s="3" customFormat="1" ht="12" customHeight="1" x14ac:dyDescent="0.2">
      <c r="C63" s="10"/>
    </row>
    <row r="64" spans="1:10" s="3" customFormat="1" ht="19.5" customHeight="1" x14ac:dyDescent="0.25">
      <c r="C64" s="22" t="s">
        <v>64</v>
      </c>
    </row>
    <row r="65" spans="3:11" s="3" customFormat="1" ht="12" customHeight="1" thickBot="1" x14ac:dyDescent="0.25"/>
    <row r="66" spans="3:11" s="3" customFormat="1" ht="16.5" thickBot="1" x14ac:dyDescent="0.3">
      <c r="C66" s="3" t="s">
        <v>65</v>
      </c>
      <c r="E66" s="23" t="s">
        <v>76</v>
      </c>
      <c r="F66" s="24"/>
      <c r="G66" s="25" t="s">
        <v>66</v>
      </c>
    </row>
    <row r="67" spans="3:11" s="3" customFormat="1" ht="15.75" thickBot="1" x14ac:dyDescent="0.25">
      <c r="C67" s="17"/>
      <c r="G67" s="3" t="s">
        <v>67</v>
      </c>
      <c r="H67" s="3" t="s">
        <v>68</v>
      </c>
      <c r="I67" s="3" t="s">
        <v>69</v>
      </c>
      <c r="J67" s="3" t="s">
        <v>70</v>
      </c>
      <c r="K67" s="3" t="s">
        <v>71</v>
      </c>
    </row>
    <row r="68" spans="3:11" s="3" customFormat="1" ht="15.75" thickBot="1" x14ac:dyDescent="0.25">
      <c r="C68" s="3" t="s">
        <v>72</v>
      </c>
      <c r="E68" s="23" t="str">
        <f>VLOOKUP(E66,TABLA,2,TRUE)</f>
        <v>Fin-II</v>
      </c>
      <c r="F68" s="24"/>
      <c r="G68" s="3" t="s">
        <v>73</v>
      </c>
      <c r="H68" s="3" t="str">
        <f t="shared" ref="H68:H76" si="5">LEFT(G68,3)&amp;"-"&amp;I68</f>
        <v>Ban-I</v>
      </c>
      <c r="I68" s="26" t="s">
        <v>74</v>
      </c>
      <c r="J68" s="3">
        <v>4</v>
      </c>
      <c r="K68" s="3" t="s">
        <v>75</v>
      </c>
    </row>
    <row r="69" spans="3:11" s="3" customFormat="1" ht="15.75" thickBot="1" x14ac:dyDescent="0.25">
      <c r="G69" s="3" t="s">
        <v>80</v>
      </c>
      <c r="H69" s="3" t="str">
        <f t="shared" si="5"/>
        <v>Bol-II</v>
      </c>
      <c r="I69" s="26" t="s">
        <v>77</v>
      </c>
      <c r="J69" s="3">
        <v>6</v>
      </c>
      <c r="K69" s="3" t="s">
        <v>75</v>
      </c>
    </row>
    <row r="70" spans="3:11" s="3" customFormat="1" ht="15.75" thickBot="1" x14ac:dyDescent="0.25">
      <c r="C70" s="3" t="s">
        <v>69</v>
      </c>
      <c r="E70" s="23" t="str">
        <f>VLOOKUP(E66,TABLA,3,TRUE)</f>
        <v>II</v>
      </c>
      <c r="F70" s="24"/>
      <c r="G70" s="3" t="s">
        <v>83</v>
      </c>
      <c r="H70" s="3" t="str">
        <f t="shared" si="5"/>
        <v>Com-II</v>
      </c>
      <c r="I70" s="26" t="s">
        <v>77</v>
      </c>
      <c r="J70" s="3">
        <v>2</v>
      </c>
      <c r="K70" s="3" t="s">
        <v>79</v>
      </c>
    </row>
    <row r="71" spans="3:11" s="3" customFormat="1" ht="15.75" thickBot="1" x14ac:dyDescent="0.25">
      <c r="G71" s="3" t="s">
        <v>76</v>
      </c>
      <c r="H71" s="3" t="str">
        <f t="shared" si="5"/>
        <v>Fin-II</v>
      </c>
      <c r="I71" s="26" t="s">
        <v>77</v>
      </c>
      <c r="J71" s="3">
        <v>6</v>
      </c>
      <c r="K71" s="3" t="s">
        <v>75</v>
      </c>
    </row>
    <row r="72" spans="3:11" s="3" customFormat="1" ht="15.75" thickBot="1" x14ac:dyDescent="0.25">
      <c r="C72" s="3" t="s">
        <v>81</v>
      </c>
      <c r="E72" s="23">
        <f>VLOOKUP(E66,TABLA,4,TRUE)</f>
        <v>6</v>
      </c>
      <c r="F72" s="24"/>
      <c r="G72" s="3" t="s">
        <v>78</v>
      </c>
      <c r="H72" s="3" t="str">
        <f t="shared" si="5"/>
        <v>Inv-I</v>
      </c>
      <c r="I72" s="26" t="s">
        <v>74</v>
      </c>
      <c r="J72" s="3">
        <v>2</v>
      </c>
      <c r="K72" s="3" t="s">
        <v>79</v>
      </c>
    </row>
    <row r="73" spans="3:11" s="3" customFormat="1" ht="15.75" thickBot="1" x14ac:dyDescent="0.25">
      <c r="G73" s="3" t="s">
        <v>85</v>
      </c>
      <c r="H73" s="3" t="str">
        <f t="shared" si="5"/>
        <v>Mar-II</v>
      </c>
      <c r="I73" s="26" t="s">
        <v>77</v>
      </c>
      <c r="J73" s="3">
        <v>4</v>
      </c>
      <c r="K73" s="3" t="s">
        <v>75</v>
      </c>
    </row>
    <row r="74" spans="3:11" s="3" customFormat="1" ht="15.75" thickBot="1" x14ac:dyDescent="0.25">
      <c r="C74" s="3" t="s">
        <v>71</v>
      </c>
      <c r="E74" s="23" t="str">
        <f>VLOOKUP(E66,TABLA,5,TRUE)</f>
        <v>Obligatorio</v>
      </c>
      <c r="F74" s="24"/>
      <c r="G74" s="3" t="s">
        <v>84</v>
      </c>
      <c r="H74" s="3" t="str">
        <f t="shared" si="5"/>
        <v>Mon-I</v>
      </c>
      <c r="I74" s="26" t="s">
        <v>74</v>
      </c>
      <c r="J74" s="3">
        <v>6</v>
      </c>
      <c r="K74" s="3" t="s">
        <v>75</v>
      </c>
    </row>
    <row r="75" spans="3:11" s="3" customFormat="1" ht="15" x14ac:dyDescent="0.2">
      <c r="G75" s="3" t="s">
        <v>86</v>
      </c>
      <c r="H75" s="3" t="str">
        <f t="shared" si="5"/>
        <v>Ope-III</v>
      </c>
      <c r="I75" s="26" t="s">
        <v>87</v>
      </c>
      <c r="J75" s="3">
        <v>2</v>
      </c>
      <c r="K75" s="3" t="s">
        <v>79</v>
      </c>
    </row>
    <row r="76" spans="3:11" s="3" customFormat="1" ht="15" x14ac:dyDescent="0.2">
      <c r="G76" s="3" t="s">
        <v>82</v>
      </c>
      <c r="H76" s="3" t="str">
        <f t="shared" si="5"/>
        <v>Pro-II</v>
      </c>
      <c r="I76" s="26" t="s">
        <v>77</v>
      </c>
      <c r="J76" s="3">
        <v>4</v>
      </c>
      <c r="K76" s="3" t="s">
        <v>75</v>
      </c>
    </row>
    <row r="77" spans="3:11" s="3" customFormat="1" ht="15" x14ac:dyDescent="0.2">
      <c r="C77" s="19"/>
    </row>
    <row r="78" spans="3:11" ht="15" x14ac:dyDescent="0.2">
      <c r="C78" s="19"/>
    </row>
    <row r="79" spans="3:11" s="18" customFormat="1" ht="15.75" thickBot="1" x14ac:dyDescent="0.25"/>
    <row r="80" spans="3:11" ht="13.5" thickTop="1" x14ac:dyDescent="0.2"/>
    <row r="81" spans="3:6" s="3" customFormat="1" ht="15" x14ac:dyDescent="0.2"/>
    <row r="82" spans="3:6" s="3" customFormat="1" ht="15" x14ac:dyDescent="0.2">
      <c r="C82" s="27"/>
    </row>
    <row r="83" spans="3:6" s="3" customFormat="1" ht="15" x14ac:dyDescent="0.2">
      <c r="C83" s="27"/>
      <c r="D83" s="17"/>
      <c r="E83" s="17"/>
      <c r="F83" s="10"/>
    </row>
    <row r="84" spans="3:6" s="3" customFormat="1" ht="15" x14ac:dyDescent="0.2">
      <c r="C84" s="27"/>
      <c r="D84" s="17"/>
      <c r="E84" s="17"/>
      <c r="F84" s="10"/>
    </row>
    <row r="85" spans="3:6" s="3" customFormat="1" ht="15" x14ac:dyDescent="0.2">
      <c r="C85" s="27"/>
      <c r="D85" s="17"/>
      <c r="E85" s="17"/>
      <c r="F85" s="10"/>
    </row>
    <row r="86" spans="3:6" s="3" customFormat="1" ht="15" x14ac:dyDescent="0.2">
      <c r="C86" s="27"/>
      <c r="D86" s="17"/>
      <c r="E86" s="17"/>
      <c r="F86" s="10"/>
    </row>
    <row r="87" spans="3:6" s="3" customFormat="1" ht="15" x14ac:dyDescent="0.2">
      <c r="C87" s="27"/>
      <c r="D87" s="17"/>
      <c r="E87" s="17"/>
      <c r="F87" s="10"/>
    </row>
    <row r="88" spans="3:6" s="3" customFormat="1" ht="15" x14ac:dyDescent="0.2">
      <c r="C88" s="28"/>
      <c r="D88" s="17"/>
      <c r="E88" s="17"/>
      <c r="F88" s="10"/>
    </row>
    <row r="89" spans="3:6" s="3" customFormat="1" ht="15" x14ac:dyDescent="0.2">
      <c r="D89" s="10"/>
      <c r="E89" s="10"/>
      <c r="F89" s="10"/>
    </row>
    <row r="90" spans="3:6" s="3" customFormat="1" ht="15" x14ac:dyDescent="0.2">
      <c r="D90" s="10"/>
      <c r="E90" s="10"/>
      <c r="F90" s="10"/>
    </row>
    <row r="91" spans="3:6" s="3" customFormat="1" ht="15" x14ac:dyDescent="0.2"/>
    <row r="92" spans="3:6" s="3" customFormat="1" ht="15" x14ac:dyDescent="0.2"/>
    <row r="93" spans="3:6" s="3" customFormat="1" ht="15" x14ac:dyDescent="0.2"/>
    <row r="94" spans="3:6" s="3" customFormat="1" ht="15" x14ac:dyDescent="0.2"/>
    <row r="95" spans="3:6" s="3" customFormat="1" ht="15" x14ac:dyDescent="0.2"/>
  </sheetData>
  <sortState ref="G68:K76">
    <sortCondition ref="G68"/>
  </sortState>
  <phoneticPr fontId="0" type="noConversion"/>
  <dataValidations count="1">
    <dataValidation type="list" allowBlank="1" showInputMessage="1" showErrorMessage="1" sqref="E66">
      <formula1>$G$68:$G$76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Funciones de búsqueda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Alumno</cp:lastModifiedBy>
  <dcterms:created xsi:type="dcterms:W3CDTF">2005-09-05T10:12:43Z</dcterms:created>
  <dcterms:modified xsi:type="dcterms:W3CDTF">2017-09-18T01:42:30Z</dcterms:modified>
</cp:coreProperties>
</file>