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nsameu-my.sharepoint.com/personal/claudio_vergari_ensam_eu/Documents/MATLAB/work/data_ellipse/"/>
    </mc:Choice>
  </mc:AlternateContent>
  <xr:revisionPtr revIDLastSave="57" documentId="11_F25DC773A252ABDACC1048D5799C7FB25ADE58EC" xr6:coauthVersionLast="47" xr6:coauthVersionMax="47" xr10:uidLastSave="{F4C284D4-5E13-4850-B278-495D5A07D09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J3" i="1"/>
  <c r="J4" i="1"/>
  <c r="E29" i="1"/>
  <c r="E28" i="1"/>
  <c r="E25" i="1"/>
  <c r="E26" i="1" s="1"/>
  <c r="D31" i="1"/>
  <c r="F11" i="1"/>
  <c r="E11" i="1"/>
  <c r="F7" i="1"/>
  <c r="E7" i="1"/>
  <c r="F6" i="1"/>
  <c r="E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E5" i="1"/>
  <c r="F28" i="1" l="1"/>
  <c r="F29" i="1"/>
  <c r="E10" i="1" l="1"/>
  <c r="F9" i="1"/>
  <c r="F10" i="1"/>
  <c r="F13" i="1"/>
  <c r="E9" i="1"/>
  <c r="E13" i="1"/>
  <c r="E12" i="1" l="1"/>
  <c r="K3" i="1" s="1"/>
  <c r="L3" i="1" l="1"/>
  <c r="L4" i="1"/>
  <c r="K4" i="1"/>
  <c r="K5" i="1"/>
  <c r="K17" i="1"/>
  <c r="K22" i="1"/>
  <c r="K12" i="1"/>
  <c r="L31" i="1"/>
  <c r="F15" i="1"/>
  <c r="L20" i="1"/>
  <c r="L15" i="1"/>
  <c r="L17" i="1"/>
  <c r="K16" i="1"/>
  <c r="L8" i="1"/>
  <c r="L10" i="1"/>
  <c r="K21" i="1"/>
  <c r="K6" i="1"/>
  <c r="K18" i="1"/>
  <c r="K24" i="1"/>
  <c r="L14" i="1"/>
  <c r="L16" i="1"/>
  <c r="L5" i="1"/>
  <c r="K28" i="1"/>
  <c r="L25" i="1"/>
  <c r="L7" i="1"/>
  <c r="L19" i="1"/>
  <c r="K25" i="1"/>
  <c r="L32" i="1"/>
  <c r="K30" i="1"/>
  <c r="K14" i="1"/>
  <c r="L13" i="1"/>
  <c r="L18" i="1"/>
  <c r="E16" i="1"/>
  <c r="K19" i="1"/>
  <c r="K7" i="1"/>
  <c r="K8" i="1"/>
  <c r="K20" i="1"/>
  <c r="L24" i="1"/>
  <c r="K10" i="1"/>
  <c r="L21" i="1"/>
  <c r="L23" i="1"/>
  <c r="K11" i="1"/>
  <c r="L33" i="1"/>
  <c r="L6" i="1"/>
  <c r="L27" i="1"/>
  <c r="K27" i="1"/>
  <c r="K32" i="1"/>
  <c r="L9" i="1"/>
  <c r="L30" i="1"/>
  <c r="L12" i="1"/>
  <c r="L26" i="1"/>
  <c r="L22" i="1"/>
  <c r="K9" i="1"/>
  <c r="K23" i="1"/>
  <c r="E15" i="1"/>
  <c r="K33" i="1"/>
  <c r="K13" i="1"/>
  <c r="K26" i="1"/>
  <c r="K31" i="1"/>
  <c r="L11" i="1"/>
  <c r="F16" i="1"/>
  <c r="K15" i="1"/>
  <c r="L29" i="1"/>
  <c r="K29" i="1"/>
  <c r="L28" i="1"/>
  <c r="F18" i="1"/>
  <c r="F17" i="1"/>
  <c r="E18" i="1"/>
  <c r="E17" i="1"/>
</calcChain>
</file>

<file path=xl/sharedStrings.xml><?xml version="1.0" encoding="utf-8"?>
<sst xmlns="http://schemas.openxmlformats.org/spreadsheetml/2006/main" count="31" uniqueCount="27">
  <si>
    <t>X</t>
  </si>
  <si>
    <t>Y</t>
  </si>
  <si>
    <t>Covariance matrix:</t>
  </si>
  <si>
    <t>Eigenvalues of Cov:</t>
  </si>
  <si>
    <t>Eigenvectors:</t>
  </si>
  <si>
    <t>Confidence interval (95, 99, etc:)</t>
  </si>
  <si>
    <t>Center of the ellipse:</t>
  </si>
  <si>
    <t>Chi square</t>
  </si>
  <si>
    <t>Ellipse X</t>
  </si>
  <si>
    <t>Ellipse Y</t>
  </si>
  <si>
    <t>Node N.</t>
  </si>
  <si>
    <t>Theta</t>
  </si>
  <si>
    <t>%</t>
  </si>
  <si>
    <t>Major radius vector:</t>
  </si>
  <si>
    <t>Minor radius vector:</t>
  </si>
  <si>
    <t>Lines regression:</t>
  </si>
  <si>
    <t>Slope:</t>
  </si>
  <si>
    <t>Intercept</t>
  </si>
  <si>
    <t>Ellipse rotation angle (rad):</t>
  </si>
  <si>
    <t>Vector:</t>
  </si>
  <si>
    <t>Ellipse radii (minor and major):</t>
  </si>
  <si>
    <t>Data</t>
  </si>
  <si>
    <t>Graph</t>
  </si>
  <si>
    <t>Ellipse contour</t>
  </si>
  <si>
    <r>
      <t xml:space="preserve">Calculations </t>
    </r>
    <r>
      <rPr>
        <sz val="18"/>
        <color theme="1"/>
        <rFont val="Calibri"/>
        <family val="2"/>
        <scheme val="minor"/>
      </rPr>
      <t>(do not modify)</t>
    </r>
  </si>
  <si>
    <t>Instructions</t>
  </si>
  <si>
    <t>Paste your data in the X and Y columns. All calculations are automatic.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</si>
</sst>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164" fontId="0" fillId="4" borderId="1" xfId="0" applyNumberFormat="1" applyFill="1" applyBorder="1"/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6" xfId="0" applyBorder="1"/>
    <xf numFmtId="0" fontId="0" fillId="2" borderId="11" xfId="0" applyFill="1" applyBorder="1"/>
    <xf numFmtId="0" fontId="0" fillId="4" borderId="11" xfId="0" applyFill="1" applyBorder="1"/>
    <xf numFmtId="164" fontId="0" fillId="5" borderId="10" xfId="0" applyNumberFormat="1" applyFill="1" applyBorder="1" applyAlignment="1">
      <alignment horizontal="center"/>
    </xf>
    <xf numFmtId="164" fontId="0" fillId="5" borderId="18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8" xfId="0" applyFill="1" applyBorder="1"/>
    <xf numFmtId="0" fontId="0" fillId="3" borderId="10" xfId="0" applyFill="1" applyBorder="1"/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1" fillId="2" borderId="4" xfId="0" applyFont="1" applyFill="1" applyBorder="1"/>
    <xf numFmtId="0" fontId="1" fillId="4" borderId="4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5" borderId="2" xfId="0" applyFont="1" applyFill="1" applyBorder="1"/>
    <xf numFmtId="0" fontId="1" fillId="5" borderId="8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3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0" fontId="0" fillId="3" borderId="3" xfId="0" applyFill="1" applyBorder="1"/>
    <xf numFmtId="0" fontId="2" fillId="0" borderId="6" xfId="0" applyFont="1" applyBorder="1"/>
    <xf numFmtId="0" fontId="1" fillId="3" borderId="7" xfId="0" applyFont="1" applyFill="1" applyBorder="1"/>
    <xf numFmtId="0" fontId="0" fillId="3" borderId="7" xfId="0" applyFill="1" applyBorder="1"/>
    <xf numFmtId="2" fontId="0" fillId="0" borderId="0" xfId="0" applyNumberFormat="1"/>
    <xf numFmtId="164" fontId="0" fillId="4" borderId="2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Sheet1!$A$3:$A$1001</c:f>
              <c:numCache>
                <c:formatCode>General</c:formatCode>
                <c:ptCount val="999"/>
                <c:pt idx="0">
                  <c:v>62.36</c:v>
                </c:pt>
                <c:pt idx="1">
                  <c:v>52.69</c:v>
                </c:pt>
                <c:pt idx="2">
                  <c:v>70.900000000000006</c:v>
                </c:pt>
                <c:pt idx="3">
                  <c:v>45.4</c:v>
                </c:pt>
                <c:pt idx="4">
                  <c:v>33.230000000000004</c:v>
                </c:pt>
                <c:pt idx="5">
                  <c:v>43.99</c:v>
                </c:pt>
                <c:pt idx="6">
                  <c:v>38.69</c:v>
                </c:pt>
                <c:pt idx="7">
                  <c:v>64.44</c:v>
                </c:pt>
                <c:pt idx="8">
                  <c:v>61.82</c:v>
                </c:pt>
                <c:pt idx="9">
                  <c:v>47</c:v>
                </c:pt>
                <c:pt idx="10">
                  <c:v>71.180000000000007</c:v>
                </c:pt>
                <c:pt idx="11">
                  <c:v>36.520000000000003</c:v>
                </c:pt>
                <c:pt idx="12">
                  <c:v>75.850000000000009</c:v>
                </c:pt>
                <c:pt idx="13">
                  <c:v>53.730000000000004</c:v>
                </c:pt>
                <c:pt idx="14">
                  <c:v>62.02</c:v>
                </c:pt>
                <c:pt idx="15">
                  <c:v>65.09</c:v>
                </c:pt>
                <c:pt idx="16">
                  <c:v>51.81</c:v>
                </c:pt>
                <c:pt idx="17">
                  <c:v>52.03</c:v>
                </c:pt>
                <c:pt idx="18">
                  <c:v>64.16</c:v>
                </c:pt>
                <c:pt idx="19">
                  <c:v>48.19</c:v>
                </c:pt>
                <c:pt idx="20">
                  <c:v>38.160000000000004</c:v>
                </c:pt>
                <c:pt idx="21">
                  <c:v>49</c:v>
                </c:pt>
                <c:pt idx="22">
                  <c:v>50.58</c:v>
                </c:pt>
                <c:pt idx="23">
                  <c:v>56.730000000000004</c:v>
                </c:pt>
                <c:pt idx="24">
                  <c:v>50.27</c:v>
                </c:pt>
                <c:pt idx="25">
                  <c:v>61.25</c:v>
                </c:pt>
                <c:pt idx="26">
                  <c:v>55.550000000000004</c:v>
                </c:pt>
                <c:pt idx="27">
                  <c:v>54.42</c:v>
                </c:pt>
                <c:pt idx="28">
                  <c:v>45.96</c:v>
                </c:pt>
                <c:pt idx="29">
                  <c:v>41.89</c:v>
                </c:pt>
                <c:pt idx="30">
                  <c:v>68.8</c:v>
                </c:pt>
                <c:pt idx="31">
                  <c:v>45.42</c:v>
                </c:pt>
                <c:pt idx="32">
                  <c:v>46.28</c:v>
                </c:pt>
                <c:pt idx="33">
                  <c:v>57.03</c:v>
                </c:pt>
                <c:pt idx="34">
                  <c:v>36.880000000000003</c:v>
                </c:pt>
                <c:pt idx="35">
                  <c:v>57.17</c:v>
                </c:pt>
                <c:pt idx="36">
                  <c:v>55.81</c:v>
                </c:pt>
                <c:pt idx="37">
                  <c:v>59.730000000000004</c:v>
                </c:pt>
                <c:pt idx="38">
                  <c:v>42.14</c:v>
                </c:pt>
                <c:pt idx="39">
                  <c:v>75.77</c:v>
                </c:pt>
                <c:pt idx="40">
                  <c:v>65.540000000000006</c:v>
                </c:pt>
                <c:pt idx="41">
                  <c:v>44.65</c:v>
                </c:pt>
                <c:pt idx="42">
                  <c:v>71.290000000000006</c:v>
                </c:pt>
                <c:pt idx="43">
                  <c:v>54.84</c:v>
                </c:pt>
                <c:pt idx="44">
                  <c:v>73.2</c:v>
                </c:pt>
                <c:pt idx="45">
                  <c:v>52.370000000000005</c:v>
                </c:pt>
                <c:pt idx="46">
                  <c:v>40.11</c:v>
                </c:pt>
                <c:pt idx="47">
                  <c:v>65.87</c:v>
                </c:pt>
                <c:pt idx="48">
                  <c:v>71.81</c:v>
                </c:pt>
                <c:pt idx="49">
                  <c:v>50.74</c:v>
                </c:pt>
                <c:pt idx="50">
                  <c:v>39.08</c:v>
                </c:pt>
                <c:pt idx="51">
                  <c:v>59.24</c:v>
                </c:pt>
                <c:pt idx="52">
                  <c:v>55.08</c:v>
                </c:pt>
                <c:pt idx="53">
                  <c:v>52.27</c:v>
                </c:pt>
                <c:pt idx="54">
                  <c:v>43.07</c:v>
                </c:pt>
                <c:pt idx="55">
                  <c:v>54.15</c:v>
                </c:pt>
                <c:pt idx="56">
                  <c:v>46.910000000000004</c:v>
                </c:pt>
                <c:pt idx="57">
                  <c:v>76.12</c:v>
                </c:pt>
                <c:pt idx="58">
                  <c:v>81.040000000000006</c:v>
                </c:pt>
                <c:pt idx="59">
                  <c:v>54.26</c:v>
                </c:pt>
                <c:pt idx="60">
                  <c:v>37.46</c:v>
                </c:pt>
                <c:pt idx="61">
                  <c:v>70.69</c:v>
                </c:pt>
                <c:pt idx="62">
                  <c:v>70.17</c:v>
                </c:pt>
                <c:pt idx="63">
                  <c:v>59.93</c:v>
                </c:pt>
                <c:pt idx="64">
                  <c:v>40.39</c:v>
                </c:pt>
                <c:pt idx="65">
                  <c:v>60.88</c:v>
                </c:pt>
                <c:pt idx="66">
                  <c:v>48.88</c:v>
                </c:pt>
                <c:pt idx="67">
                  <c:v>65.28</c:v>
                </c:pt>
                <c:pt idx="68">
                  <c:v>65.83</c:v>
                </c:pt>
                <c:pt idx="69">
                  <c:v>64.739999999999995</c:v>
                </c:pt>
                <c:pt idx="70">
                  <c:v>42.61</c:v>
                </c:pt>
                <c:pt idx="71">
                  <c:v>55.06</c:v>
                </c:pt>
                <c:pt idx="72">
                  <c:v>34.01</c:v>
                </c:pt>
                <c:pt idx="73">
                  <c:v>53.69</c:v>
                </c:pt>
                <c:pt idx="74">
                  <c:v>59.04</c:v>
                </c:pt>
                <c:pt idx="75">
                  <c:v>67.150000000000006</c:v>
                </c:pt>
                <c:pt idx="76">
                  <c:v>41.75</c:v>
                </c:pt>
                <c:pt idx="77">
                  <c:v>38.380000000000003</c:v>
                </c:pt>
                <c:pt idx="78">
                  <c:v>47.31</c:v>
                </c:pt>
                <c:pt idx="79">
                  <c:v>56.88</c:v>
                </c:pt>
                <c:pt idx="80">
                  <c:v>36</c:v>
                </c:pt>
                <c:pt idx="81">
                  <c:v>37.28</c:v>
                </c:pt>
                <c:pt idx="82">
                  <c:v>47.22</c:v>
                </c:pt>
                <c:pt idx="83">
                  <c:v>57.550000000000004</c:v>
                </c:pt>
                <c:pt idx="84">
                  <c:v>61.63</c:v>
                </c:pt>
                <c:pt idx="85">
                  <c:v>47.6</c:v>
                </c:pt>
                <c:pt idx="86">
                  <c:v>44.17</c:v>
                </c:pt>
                <c:pt idx="87">
                  <c:v>79.52</c:v>
                </c:pt>
                <c:pt idx="88">
                  <c:v>53.32</c:v>
                </c:pt>
                <c:pt idx="89">
                  <c:v>33.29</c:v>
                </c:pt>
                <c:pt idx="90">
                  <c:v>55.07</c:v>
                </c:pt>
                <c:pt idx="91">
                  <c:v>53.27</c:v>
                </c:pt>
                <c:pt idx="92">
                  <c:v>59.67</c:v>
                </c:pt>
                <c:pt idx="93">
                  <c:v>57.43</c:v>
                </c:pt>
                <c:pt idx="94">
                  <c:v>64.070000000000007</c:v>
                </c:pt>
                <c:pt idx="95">
                  <c:v>52.26</c:v>
                </c:pt>
                <c:pt idx="96">
                  <c:v>74.56</c:v>
                </c:pt>
                <c:pt idx="97">
                  <c:v>60.29</c:v>
                </c:pt>
                <c:pt idx="98">
                  <c:v>61.59</c:v>
                </c:pt>
                <c:pt idx="99">
                  <c:v>66.070000000000007</c:v>
                </c:pt>
                <c:pt idx="100">
                  <c:v>64.150000000000006</c:v>
                </c:pt>
                <c:pt idx="101">
                  <c:v>59.78</c:v>
                </c:pt>
                <c:pt idx="102">
                  <c:v>51.6</c:v>
                </c:pt>
                <c:pt idx="103">
                  <c:v>44.62</c:v>
                </c:pt>
                <c:pt idx="104">
                  <c:v>71.38</c:v>
                </c:pt>
                <c:pt idx="105">
                  <c:v>54.09</c:v>
                </c:pt>
                <c:pt idx="106">
                  <c:v>50.26</c:v>
                </c:pt>
                <c:pt idx="107">
                  <c:v>33.78</c:v>
                </c:pt>
                <c:pt idx="108">
                  <c:v>55.97</c:v>
                </c:pt>
                <c:pt idx="109">
                  <c:v>58.81</c:v>
                </c:pt>
                <c:pt idx="110">
                  <c:v>42.37</c:v>
                </c:pt>
                <c:pt idx="111">
                  <c:v>76.600000000000009</c:v>
                </c:pt>
                <c:pt idx="112">
                  <c:v>53.980000000000004</c:v>
                </c:pt>
                <c:pt idx="113">
                  <c:v>42.37</c:v>
                </c:pt>
                <c:pt idx="114">
                  <c:v>42.44</c:v>
                </c:pt>
                <c:pt idx="115">
                  <c:v>63.53</c:v>
                </c:pt>
                <c:pt idx="116">
                  <c:v>39.200000000000003</c:v>
                </c:pt>
                <c:pt idx="117">
                  <c:v>42.79</c:v>
                </c:pt>
                <c:pt idx="118">
                  <c:v>51.88</c:v>
                </c:pt>
                <c:pt idx="119">
                  <c:v>56.86</c:v>
                </c:pt>
                <c:pt idx="120">
                  <c:v>57.17</c:v>
                </c:pt>
                <c:pt idx="121">
                  <c:v>66.790000000000006</c:v>
                </c:pt>
                <c:pt idx="122">
                  <c:v>68.17</c:v>
                </c:pt>
                <c:pt idx="123">
                  <c:v>63.28</c:v>
                </c:pt>
                <c:pt idx="124">
                  <c:v>44.88</c:v>
                </c:pt>
                <c:pt idx="125">
                  <c:v>39.53</c:v>
                </c:pt>
                <c:pt idx="126">
                  <c:v>60.870000000000005</c:v>
                </c:pt>
                <c:pt idx="127">
                  <c:v>41.03</c:v>
                </c:pt>
                <c:pt idx="128">
                  <c:v>51.52</c:v>
                </c:pt>
                <c:pt idx="129">
                  <c:v>55.79</c:v>
                </c:pt>
                <c:pt idx="130">
                  <c:v>61.84</c:v>
                </c:pt>
                <c:pt idx="131">
                  <c:v>54.31</c:v>
                </c:pt>
                <c:pt idx="132">
                  <c:v>46.31</c:v>
                </c:pt>
                <c:pt idx="133">
                  <c:v>40.72</c:v>
                </c:pt>
                <c:pt idx="134">
                  <c:v>42.69</c:v>
                </c:pt>
                <c:pt idx="135">
                  <c:v>64.75</c:v>
                </c:pt>
                <c:pt idx="136">
                  <c:v>56.89</c:v>
                </c:pt>
                <c:pt idx="137">
                  <c:v>69.19</c:v>
                </c:pt>
                <c:pt idx="138">
                  <c:v>50.76</c:v>
                </c:pt>
                <c:pt idx="139">
                  <c:v>47.5</c:v>
                </c:pt>
                <c:pt idx="140">
                  <c:v>52.300000000000004</c:v>
                </c:pt>
                <c:pt idx="141">
                  <c:v>60.02</c:v>
                </c:pt>
                <c:pt idx="142">
                  <c:v>48.52</c:v>
                </c:pt>
                <c:pt idx="143">
                  <c:v>68.84</c:v>
                </c:pt>
                <c:pt idx="144">
                  <c:v>61.58</c:v>
                </c:pt>
                <c:pt idx="145">
                  <c:v>45.97</c:v>
                </c:pt>
                <c:pt idx="146">
                  <c:v>61.18</c:v>
                </c:pt>
                <c:pt idx="147">
                  <c:v>48.47</c:v>
                </c:pt>
                <c:pt idx="148">
                  <c:v>57.480000000000004</c:v>
                </c:pt>
                <c:pt idx="149">
                  <c:v>58.75</c:v>
                </c:pt>
                <c:pt idx="150">
                  <c:v>33.97</c:v>
                </c:pt>
                <c:pt idx="151">
                  <c:v>60.33</c:v>
                </c:pt>
                <c:pt idx="152">
                  <c:v>62.79</c:v>
                </c:pt>
                <c:pt idx="153">
                  <c:v>54.230000000000004</c:v>
                </c:pt>
                <c:pt idx="154">
                  <c:v>56.74</c:v>
                </c:pt>
                <c:pt idx="155">
                  <c:v>63.34</c:v>
                </c:pt>
                <c:pt idx="156">
                  <c:v>58.89</c:v>
                </c:pt>
                <c:pt idx="157">
                  <c:v>59.120000000000005</c:v>
                </c:pt>
                <c:pt idx="158">
                  <c:v>54.93</c:v>
                </c:pt>
                <c:pt idx="159">
                  <c:v>65.12</c:v>
                </c:pt>
                <c:pt idx="160">
                  <c:v>64.44</c:v>
                </c:pt>
                <c:pt idx="161">
                  <c:v>54.800000000000004</c:v>
                </c:pt>
                <c:pt idx="162">
                  <c:v>38.770000000000003</c:v>
                </c:pt>
                <c:pt idx="163">
                  <c:v>59.89</c:v>
                </c:pt>
                <c:pt idx="164">
                  <c:v>50.61</c:v>
                </c:pt>
                <c:pt idx="165">
                  <c:v>71.650000000000006</c:v>
                </c:pt>
                <c:pt idx="166">
                  <c:v>54.51</c:v>
                </c:pt>
                <c:pt idx="167">
                  <c:v>70.73</c:v>
                </c:pt>
                <c:pt idx="168">
                  <c:v>77.33</c:v>
                </c:pt>
                <c:pt idx="169">
                  <c:v>42.82</c:v>
                </c:pt>
                <c:pt idx="170">
                  <c:v>45.43</c:v>
                </c:pt>
                <c:pt idx="171">
                  <c:v>34.83</c:v>
                </c:pt>
                <c:pt idx="172">
                  <c:v>63.49</c:v>
                </c:pt>
                <c:pt idx="173">
                  <c:v>64.489999999999995</c:v>
                </c:pt>
                <c:pt idx="174">
                  <c:v>45.65</c:v>
                </c:pt>
                <c:pt idx="175">
                  <c:v>57.93</c:v>
                </c:pt>
                <c:pt idx="176">
                  <c:v>55.15</c:v>
                </c:pt>
                <c:pt idx="177">
                  <c:v>58.32</c:v>
                </c:pt>
                <c:pt idx="178">
                  <c:v>43.63</c:v>
                </c:pt>
                <c:pt idx="179">
                  <c:v>78.48</c:v>
                </c:pt>
                <c:pt idx="180">
                  <c:v>44.14</c:v>
                </c:pt>
                <c:pt idx="181">
                  <c:v>51.35</c:v>
                </c:pt>
                <c:pt idx="182">
                  <c:v>72.180000000000007</c:v>
                </c:pt>
                <c:pt idx="183">
                  <c:v>56.25</c:v>
                </c:pt>
                <c:pt idx="184">
                  <c:v>48.160000000000004</c:v>
                </c:pt>
                <c:pt idx="185">
                  <c:v>33.42</c:v>
                </c:pt>
                <c:pt idx="186">
                  <c:v>58.28</c:v>
                </c:pt>
                <c:pt idx="187">
                  <c:v>55.300000000000004</c:v>
                </c:pt>
                <c:pt idx="188">
                  <c:v>58.35</c:v>
                </c:pt>
                <c:pt idx="189">
                  <c:v>71.540000000000006</c:v>
                </c:pt>
                <c:pt idx="190">
                  <c:v>58.06</c:v>
                </c:pt>
                <c:pt idx="191">
                  <c:v>47.29</c:v>
                </c:pt>
                <c:pt idx="192">
                  <c:v>55.370000000000005</c:v>
                </c:pt>
                <c:pt idx="193">
                  <c:v>72.94</c:v>
                </c:pt>
                <c:pt idx="194">
                  <c:v>61.86</c:v>
                </c:pt>
                <c:pt idx="195">
                  <c:v>43.33</c:v>
                </c:pt>
                <c:pt idx="196">
                  <c:v>49.58</c:v>
                </c:pt>
                <c:pt idx="197">
                  <c:v>56.52</c:v>
                </c:pt>
                <c:pt idx="198">
                  <c:v>70.69</c:v>
                </c:pt>
                <c:pt idx="199">
                  <c:v>64.680000000000007</c:v>
                </c:pt>
                <c:pt idx="200">
                  <c:v>53.03</c:v>
                </c:pt>
                <c:pt idx="201">
                  <c:v>61.5</c:v>
                </c:pt>
                <c:pt idx="202">
                  <c:v>53.300000000000004</c:v>
                </c:pt>
                <c:pt idx="203">
                  <c:v>62.22</c:v>
                </c:pt>
                <c:pt idx="204">
                  <c:v>40.18</c:v>
                </c:pt>
                <c:pt idx="205">
                  <c:v>74.55</c:v>
                </c:pt>
                <c:pt idx="206">
                  <c:v>57.95</c:v>
                </c:pt>
                <c:pt idx="207">
                  <c:v>51.07</c:v>
                </c:pt>
                <c:pt idx="208">
                  <c:v>50</c:v>
                </c:pt>
                <c:pt idx="209">
                  <c:v>44.89</c:v>
                </c:pt>
                <c:pt idx="210">
                  <c:v>45.25</c:v>
                </c:pt>
                <c:pt idx="211">
                  <c:v>41</c:v>
                </c:pt>
                <c:pt idx="212">
                  <c:v>54</c:v>
                </c:pt>
                <c:pt idx="213">
                  <c:v>60.46</c:v>
                </c:pt>
                <c:pt idx="214">
                  <c:v>72.180000000000007</c:v>
                </c:pt>
                <c:pt idx="215">
                  <c:v>51.26</c:v>
                </c:pt>
                <c:pt idx="216">
                  <c:v>51.11</c:v>
                </c:pt>
                <c:pt idx="217">
                  <c:v>71.44</c:v>
                </c:pt>
                <c:pt idx="218">
                  <c:v>64.39</c:v>
                </c:pt>
                <c:pt idx="219">
                  <c:v>44.730000000000004</c:v>
                </c:pt>
                <c:pt idx="220">
                  <c:v>51.32</c:v>
                </c:pt>
                <c:pt idx="221">
                  <c:v>55.6</c:v>
                </c:pt>
                <c:pt idx="222">
                  <c:v>44.56</c:v>
                </c:pt>
                <c:pt idx="223">
                  <c:v>45.82</c:v>
                </c:pt>
                <c:pt idx="224">
                  <c:v>62.550000000000004</c:v>
                </c:pt>
                <c:pt idx="225">
                  <c:v>58.9</c:v>
                </c:pt>
                <c:pt idx="226">
                  <c:v>79.47</c:v>
                </c:pt>
                <c:pt idx="227">
                  <c:v>54.31</c:v>
                </c:pt>
                <c:pt idx="228">
                  <c:v>65.72</c:v>
                </c:pt>
                <c:pt idx="229">
                  <c:v>60.410000000000004</c:v>
                </c:pt>
                <c:pt idx="230">
                  <c:v>43.14</c:v>
                </c:pt>
                <c:pt idx="231">
                  <c:v>40.49</c:v>
                </c:pt>
                <c:pt idx="232">
                  <c:v>42.15</c:v>
                </c:pt>
                <c:pt idx="233">
                  <c:v>49.42</c:v>
                </c:pt>
                <c:pt idx="234">
                  <c:v>73.72</c:v>
                </c:pt>
                <c:pt idx="235">
                  <c:v>53.550000000000004</c:v>
                </c:pt>
                <c:pt idx="236">
                  <c:v>56.25</c:v>
                </c:pt>
                <c:pt idx="237">
                  <c:v>55.42</c:v>
                </c:pt>
                <c:pt idx="238">
                  <c:v>69.92</c:v>
                </c:pt>
                <c:pt idx="239">
                  <c:v>60.26</c:v>
                </c:pt>
                <c:pt idx="240">
                  <c:v>54.29</c:v>
                </c:pt>
                <c:pt idx="241">
                  <c:v>42.96</c:v>
                </c:pt>
                <c:pt idx="242">
                  <c:v>46.06</c:v>
                </c:pt>
                <c:pt idx="243">
                  <c:v>53.11</c:v>
                </c:pt>
                <c:pt idx="244">
                  <c:v>50.51</c:v>
                </c:pt>
                <c:pt idx="245">
                  <c:v>62.65</c:v>
                </c:pt>
                <c:pt idx="246">
                  <c:v>47.39</c:v>
                </c:pt>
                <c:pt idx="247">
                  <c:v>36.869999999999997</c:v>
                </c:pt>
                <c:pt idx="248">
                  <c:v>51.910000000000004</c:v>
                </c:pt>
                <c:pt idx="249">
                  <c:v>41.410000000000004</c:v>
                </c:pt>
                <c:pt idx="250">
                  <c:v>57</c:v>
                </c:pt>
                <c:pt idx="251">
                  <c:v>43.9</c:v>
                </c:pt>
                <c:pt idx="252">
                  <c:v>58.800000000000004</c:v>
                </c:pt>
                <c:pt idx="253">
                  <c:v>66.2</c:v>
                </c:pt>
                <c:pt idx="254">
                  <c:v>40.800000000000004</c:v>
                </c:pt>
                <c:pt idx="255">
                  <c:v>40.5</c:v>
                </c:pt>
                <c:pt idx="256">
                  <c:v>50.300000000000004</c:v>
                </c:pt>
                <c:pt idx="257">
                  <c:v>45.800000000000004</c:v>
                </c:pt>
                <c:pt idx="258">
                  <c:v>51.1</c:v>
                </c:pt>
                <c:pt idx="259">
                  <c:v>34.300000000000004</c:v>
                </c:pt>
                <c:pt idx="260">
                  <c:v>57.1</c:v>
                </c:pt>
                <c:pt idx="261">
                  <c:v>40.6</c:v>
                </c:pt>
                <c:pt idx="262">
                  <c:v>61.4</c:v>
                </c:pt>
                <c:pt idx="263">
                  <c:v>51.5</c:v>
                </c:pt>
                <c:pt idx="264">
                  <c:v>46.2</c:v>
                </c:pt>
                <c:pt idx="265">
                  <c:v>66.900000000000006</c:v>
                </c:pt>
                <c:pt idx="266">
                  <c:v>46.7</c:v>
                </c:pt>
                <c:pt idx="267">
                  <c:v>41.9</c:v>
                </c:pt>
                <c:pt idx="268">
                  <c:v>55.800000000000004</c:v>
                </c:pt>
                <c:pt idx="269">
                  <c:v>69</c:v>
                </c:pt>
                <c:pt idx="270">
                  <c:v>57.1</c:v>
                </c:pt>
                <c:pt idx="271">
                  <c:v>56</c:v>
                </c:pt>
                <c:pt idx="272">
                  <c:v>51.6</c:v>
                </c:pt>
                <c:pt idx="273">
                  <c:v>56.1</c:v>
                </c:pt>
                <c:pt idx="274">
                  <c:v>56.5</c:v>
                </c:pt>
                <c:pt idx="275">
                  <c:v>38.4</c:v>
                </c:pt>
                <c:pt idx="276">
                  <c:v>67.2</c:v>
                </c:pt>
                <c:pt idx="277">
                  <c:v>53.2</c:v>
                </c:pt>
                <c:pt idx="278">
                  <c:v>56.300000000000004</c:v>
                </c:pt>
                <c:pt idx="279">
                  <c:v>51.4</c:v>
                </c:pt>
                <c:pt idx="280">
                  <c:v>62.7</c:v>
                </c:pt>
                <c:pt idx="281">
                  <c:v>50.2</c:v>
                </c:pt>
                <c:pt idx="282">
                  <c:v>59.5</c:v>
                </c:pt>
                <c:pt idx="283">
                  <c:v>54.1</c:v>
                </c:pt>
                <c:pt idx="284">
                  <c:v>81.8</c:v>
                </c:pt>
                <c:pt idx="285">
                  <c:v>44.6</c:v>
                </c:pt>
                <c:pt idx="286">
                  <c:v>51.5</c:v>
                </c:pt>
                <c:pt idx="287">
                  <c:v>41.4</c:v>
                </c:pt>
                <c:pt idx="288">
                  <c:v>45.800000000000004</c:v>
                </c:pt>
                <c:pt idx="289">
                  <c:v>57.300000000000004</c:v>
                </c:pt>
                <c:pt idx="290">
                  <c:v>50.5</c:v>
                </c:pt>
                <c:pt idx="291">
                  <c:v>78.7</c:v>
                </c:pt>
                <c:pt idx="292">
                  <c:v>51.6</c:v>
                </c:pt>
                <c:pt idx="293">
                  <c:v>56.5</c:v>
                </c:pt>
                <c:pt idx="294">
                  <c:v>56.4</c:v>
                </c:pt>
                <c:pt idx="295">
                  <c:v>66.3</c:v>
                </c:pt>
                <c:pt idx="296">
                  <c:v>51.6</c:v>
                </c:pt>
                <c:pt idx="297">
                  <c:v>40.200000000000003</c:v>
                </c:pt>
                <c:pt idx="298">
                  <c:v>39.700000000000003</c:v>
                </c:pt>
                <c:pt idx="299">
                  <c:v>59.300000000000004</c:v>
                </c:pt>
              </c:numCache>
            </c:numRef>
          </c:xVal>
          <c:yVal>
            <c:numRef>
              <c:f>Sheet1!$B$3:$B$1001</c:f>
              <c:numCache>
                <c:formatCode>General</c:formatCode>
                <c:ptCount val="999"/>
                <c:pt idx="0">
                  <c:v>14.66</c:v>
                </c:pt>
                <c:pt idx="1">
                  <c:v>13.69</c:v>
                </c:pt>
                <c:pt idx="2">
                  <c:v>21.7</c:v>
                </c:pt>
                <c:pt idx="3">
                  <c:v>3.23</c:v>
                </c:pt>
                <c:pt idx="4">
                  <c:v>5.45</c:v>
                </c:pt>
                <c:pt idx="5">
                  <c:v>8.57</c:v>
                </c:pt>
                <c:pt idx="6">
                  <c:v>4.8500000000000005</c:v>
                </c:pt>
                <c:pt idx="7">
                  <c:v>22.080000000000002</c:v>
                </c:pt>
                <c:pt idx="8">
                  <c:v>13.030000000000001</c:v>
                </c:pt>
                <c:pt idx="9">
                  <c:v>15.93</c:v>
                </c:pt>
                <c:pt idx="10">
                  <c:v>20.63</c:v>
                </c:pt>
                <c:pt idx="11">
                  <c:v>3.21</c:v>
                </c:pt>
                <c:pt idx="12">
                  <c:v>23.37</c:v>
                </c:pt>
                <c:pt idx="13">
                  <c:v>8.2900000000000009</c:v>
                </c:pt>
                <c:pt idx="14">
                  <c:v>20.56</c:v>
                </c:pt>
                <c:pt idx="15">
                  <c:v>18.010000000000002</c:v>
                </c:pt>
                <c:pt idx="16">
                  <c:v>6.99</c:v>
                </c:pt>
                <c:pt idx="17">
                  <c:v>18.670000000000002</c:v>
                </c:pt>
                <c:pt idx="18">
                  <c:v>17.91</c:v>
                </c:pt>
                <c:pt idx="19">
                  <c:v>12.21</c:v>
                </c:pt>
                <c:pt idx="20">
                  <c:v>16.07</c:v>
                </c:pt>
                <c:pt idx="21">
                  <c:v>9.4500000000000011</c:v>
                </c:pt>
                <c:pt idx="22">
                  <c:v>-0.09</c:v>
                </c:pt>
                <c:pt idx="23">
                  <c:v>8.19</c:v>
                </c:pt>
                <c:pt idx="24">
                  <c:v>14.19</c:v>
                </c:pt>
                <c:pt idx="25">
                  <c:v>11.65</c:v>
                </c:pt>
                <c:pt idx="26">
                  <c:v>13.040000000000001</c:v>
                </c:pt>
                <c:pt idx="27">
                  <c:v>8.42</c:v>
                </c:pt>
                <c:pt idx="28">
                  <c:v>17.37</c:v>
                </c:pt>
                <c:pt idx="29">
                  <c:v>8.67</c:v>
                </c:pt>
                <c:pt idx="30">
                  <c:v>24.75</c:v>
                </c:pt>
                <c:pt idx="31">
                  <c:v>8.1</c:v>
                </c:pt>
                <c:pt idx="32">
                  <c:v>14.870000000000001</c:v>
                </c:pt>
                <c:pt idx="33">
                  <c:v>13.88</c:v>
                </c:pt>
                <c:pt idx="34">
                  <c:v>9.56</c:v>
                </c:pt>
                <c:pt idx="35">
                  <c:v>13.15</c:v>
                </c:pt>
                <c:pt idx="36">
                  <c:v>16.28</c:v>
                </c:pt>
                <c:pt idx="37">
                  <c:v>15.23</c:v>
                </c:pt>
                <c:pt idx="38">
                  <c:v>4.24</c:v>
                </c:pt>
                <c:pt idx="39">
                  <c:v>13.44</c:v>
                </c:pt>
                <c:pt idx="40">
                  <c:v>16.41</c:v>
                </c:pt>
                <c:pt idx="41">
                  <c:v>12.36</c:v>
                </c:pt>
                <c:pt idx="42">
                  <c:v>17.850000000000001</c:v>
                </c:pt>
                <c:pt idx="43">
                  <c:v>23</c:v>
                </c:pt>
                <c:pt idx="44">
                  <c:v>20.32</c:v>
                </c:pt>
                <c:pt idx="45">
                  <c:v>18.010000000000002</c:v>
                </c:pt>
                <c:pt idx="46">
                  <c:v>5.55</c:v>
                </c:pt>
                <c:pt idx="47">
                  <c:v>12.620000000000001</c:v>
                </c:pt>
                <c:pt idx="48">
                  <c:v>25.34</c:v>
                </c:pt>
                <c:pt idx="49">
                  <c:v>12.48</c:v>
                </c:pt>
                <c:pt idx="50">
                  <c:v>4.1399999999999997</c:v>
                </c:pt>
                <c:pt idx="51">
                  <c:v>24.63</c:v>
                </c:pt>
                <c:pt idx="52">
                  <c:v>23.02</c:v>
                </c:pt>
                <c:pt idx="53">
                  <c:v>10.11</c:v>
                </c:pt>
                <c:pt idx="54">
                  <c:v>13.39</c:v>
                </c:pt>
                <c:pt idx="55">
                  <c:v>16.86</c:v>
                </c:pt>
                <c:pt idx="56">
                  <c:v>14.42</c:v>
                </c:pt>
                <c:pt idx="57">
                  <c:v>19.670000000000002</c:v>
                </c:pt>
                <c:pt idx="58">
                  <c:v>19.170000000000002</c:v>
                </c:pt>
                <c:pt idx="59">
                  <c:v>9.67</c:v>
                </c:pt>
                <c:pt idx="60">
                  <c:v>14.23</c:v>
                </c:pt>
                <c:pt idx="61">
                  <c:v>27.17</c:v>
                </c:pt>
                <c:pt idx="62">
                  <c:v>24.07</c:v>
                </c:pt>
                <c:pt idx="63">
                  <c:v>18.670000000000002</c:v>
                </c:pt>
                <c:pt idx="64">
                  <c:v>8.9500000000000011</c:v>
                </c:pt>
                <c:pt idx="65">
                  <c:v>14.05</c:v>
                </c:pt>
                <c:pt idx="66">
                  <c:v>7.21</c:v>
                </c:pt>
                <c:pt idx="67">
                  <c:v>18.420000000000002</c:v>
                </c:pt>
                <c:pt idx="68">
                  <c:v>15.23</c:v>
                </c:pt>
                <c:pt idx="69">
                  <c:v>19.150000000000002</c:v>
                </c:pt>
                <c:pt idx="70">
                  <c:v>5.51</c:v>
                </c:pt>
                <c:pt idx="71">
                  <c:v>15.73</c:v>
                </c:pt>
                <c:pt idx="72">
                  <c:v>7.3100000000000005</c:v>
                </c:pt>
                <c:pt idx="73">
                  <c:v>19.37</c:v>
                </c:pt>
                <c:pt idx="74">
                  <c:v>11.01</c:v>
                </c:pt>
                <c:pt idx="75">
                  <c:v>23.31</c:v>
                </c:pt>
                <c:pt idx="76">
                  <c:v>12.55</c:v>
                </c:pt>
                <c:pt idx="77">
                  <c:v>3.22</c:v>
                </c:pt>
                <c:pt idx="78">
                  <c:v>15.280000000000001</c:v>
                </c:pt>
                <c:pt idx="79">
                  <c:v>9.5500000000000007</c:v>
                </c:pt>
                <c:pt idx="80">
                  <c:v>9.66</c:v>
                </c:pt>
                <c:pt idx="81">
                  <c:v>-0.04</c:v>
                </c:pt>
                <c:pt idx="82">
                  <c:v>6.3</c:v>
                </c:pt>
                <c:pt idx="83">
                  <c:v>10.870000000000001</c:v>
                </c:pt>
                <c:pt idx="84">
                  <c:v>11.03</c:v>
                </c:pt>
                <c:pt idx="85">
                  <c:v>4.99</c:v>
                </c:pt>
                <c:pt idx="86">
                  <c:v>9.82</c:v>
                </c:pt>
                <c:pt idx="87">
                  <c:v>15.97</c:v>
                </c:pt>
                <c:pt idx="88">
                  <c:v>11.93</c:v>
                </c:pt>
                <c:pt idx="89">
                  <c:v>-4.47</c:v>
                </c:pt>
                <c:pt idx="90">
                  <c:v>18.830000000000002</c:v>
                </c:pt>
                <c:pt idx="91">
                  <c:v>10.08</c:v>
                </c:pt>
                <c:pt idx="92">
                  <c:v>13.31</c:v>
                </c:pt>
                <c:pt idx="93">
                  <c:v>7.53</c:v>
                </c:pt>
                <c:pt idx="94">
                  <c:v>19.91</c:v>
                </c:pt>
                <c:pt idx="95">
                  <c:v>12.16</c:v>
                </c:pt>
                <c:pt idx="96">
                  <c:v>21.93</c:v>
                </c:pt>
                <c:pt idx="97">
                  <c:v>13.69</c:v>
                </c:pt>
                <c:pt idx="98">
                  <c:v>20.51</c:v>
                </c:pt>
                <c:pt idx="99">
                  <c:v>17.78</c:v>
                </c:pt>
                <c:pt idx="100">
                  <c:v>23.68</c:v>
                </c:pt>
                <c:pt idx="101">
                  <c:v>10.38</c:v>
                </c:pt>
                <c:pt idx="102">
                  <c:v>6.98</c:v>
                </c:pt>
                <c:pt idx="103">
                  <c:v>13.36</c:v>
                </c:pt>
                <c:pt idx="104">
                  <c:v>21.41</c:v>
                </c:pt>
                <c:pt idx="105">
                  <c:v>16.600000000000001</c:v>
                </c:pt>
                <c:pt idx="106">
                  <c:v>17.37</c:v>
                </c:pt>
                <c:pt idx="107">
                  <c:v>10.28</c:v>
                </c:pt>
                <c:pt idx="108">
                  <c:v>4.3899999999999997</c:v>
                </c:pt>
                <c:pt idx="109">
                  <c:v>10.94</c:v>
                </c:pt>
                <c:pt idx="110">
                  <c:v>12.3</c:v>
                </c:pt>
                <c:pt idx="111">
                  <c:v>21.79</c:v>
                </c:pt>
                <c:pt idx="112">
                  <c:v>15.71</c:v>
                </c:pt>
                <c:pt idx="113">
                  <c:v>7.8</c:v>
                </c:pt>
                <c:pt idx="114">
                  <c:v>5.92</c:v>
                </c:pt>
                <c:pt idx="115">
                  <c:v>19.86</c:v>
                </c:pt>
                <c:pt idx="116">
                  <c:v>13.34</c:v>
                </c:pt>
                <c:pt idx="117">
                  <c:v>6.16</c:v>
                </c:pt>
                <c:pt idx="118">
                  <c:v>5.83</c:v>
                </c:pt>
                <c:pt idx="119">
                  <c:v>13.63</c:v>
                </c:pt>
                <c:pt idx="120">
                  <c:v>7.95</c:v>
                </c:pt>
                <c:pt idx="121">
                  <c:v>18.52</c:v>
                </c:pt>
                <c:pt idx="122">
                  <c:v>21.150000000000002</c:v>
                </c:pt>
                <c:pt idx="123">
                  <c:v>18.46</c:v>
                </c:pt>
                <c:pt idx="124">
                  <c:v>10.97</c:v>
                </c:pt>
                <c:pt idx="125">
                  <c:v>8.02</c:v>
                </c:pt>
                <c:pt idx="126">
                  <c:v>24.68</c:v>
                </c:pt>
                <c:pt idx="127">
                  <c:v>7.41</c:v>
                </c:pt>
                <c:pt idx="128">
                  <c:v>16.53</c:v>
                </c:pt>
                <c:pt idx="129">
                  <c:v>20.91</c:v>
                </c:pt>
                <c:pt idx="130">
                  <c:v>13.97</c:v>
                </c:pt>
                <c:pt idx="131">
                  <c:v>8.41</c:v>
                </c:pt>
                <c:pt idx="132">
                  <c:v>14.61</c:v>
                </c:pt>
                <c:pt idx="133">
                  <c:v>10.77</c:v>
                </c:pt>
                <c:pt idx="134">
                  <c:v>12.790000000000001</c:v>
                </c:pt>
                <c:pt idx="135">
                  <c:v>8.74</c:v>
                </c:pt>
                <c:pt idx="136">
                  <c:v>10.3</c:v>
                </c:pt>
                <c:pt idx="137">
                  <c:v>20.100000000000001</c:v>
                </c:pt>
                <c:pt idx="138">
                  <c:v>10.24</c:v>
                </c:pt>
                <c:pt idx="139">
                  <c:v>7.76</c:v>
                </c:pt>
                <c:pt idx="140">
                  <c:v>10.220000000000001</c:v>
                </c:pt>
                <c:pt idx="141">
                  <c:v>15.42</c:v>
                </c:pt>
                <c:pt idx="142">
                  <c:v>7.3</c:v>
                </c:pt>
                <c:pt idx="143">
                  <c:v>24.5</c:v>
                </c:pt>
                <c:pt idx="144">
                  <c:v>24.14</c:v>
                </c:pt>
                <c:pt idx="145">
                  <c:v>8.93</c:v>
                </c:pt>
                <c:pt idx="146">
                  <c:v>19.07</c:v>
                </c:pt>
                <c:pt idx="147">
                  <c:v>6.46</c:v>
                </c:pt>
                <c:pt idx="148">
                  <c:v>13.27</c:v>
                </c:pt>
                <c:pt idx="149">
                  <c:v>15.01</c:v>
                </c:pt>
                <c:pt idx="150">
                  <c:v>11.27</c:v>
                </c:pt>
                <c:pt idx="151">
                  <c:v>13.99</c:v>
                </c:pt>
                <c:pt idx="152">
                  <c:v>21.78</c:v>
                </c:pt>
                <c:pt idx="153">
                  <c:v>16.260000000000002</c:v>
                </c:pt>
                <c:pt idx="154">
                  <c:v>15.8</c:v>
                </c:pt>
                <c:pt idx="155">
                  <c:v>11.33</c:v>
                </c:pt>
                <c:pt idx="156">
                  <c:v>7.15</c:v>
                </c:pt>
                <c:pt idx="157">
                  <c:v>11.040000000000001</c:v>
                </c:pt>
                <c:pt idx="158">
                  <c:v>6.21</c:v>
                </c:pt>
                <c:pt idx="159">
                  <c:v>18.900000000000002</c:v>
                </c:pt>
                <c:pt idx="160">
                  <c:v>14.790000000000001</c:v>
                </c:pt>
                <c:pt idx="161">
                  <c:v>10.02</c:v>
                </c:pt>
                <c:pt idx="162">
                  <c:v>13.26</c:v>
                </c:pt>
                <c:pt idx="163">
                  <c:v>16.740000000000002</c:v>
                </c:pt>
                <c:pt idx="164">
                  <c:v>4.57</c:v>
                </c:pt>
                <c:pt idx="165">
                  <c:v>16.38</c:v>
                </c:pt>
                <c:pt idx="166">
                  <c:v>12.96</c:v>
                </c:pt>
                <c:pt idx="167">
                  <c:v>21.06</c:v>
                </c:pt>
                <c:pt idx="168">
                  <c:v>14.31</c:v>
                </c:pt>
                <c:pt idx="169">
                  <c:v>6.19</c:v>
                </c:pt>
                <c:pt idx="170">
                  <c:v>8.69</c:v>
                </c:pt>
                <c:pt idx="171">
                  <c:v>5.63</c:v>
                </c:pt>
                <c:pt idx="172">
                  <c:v>18.12</c:v>
                </c:pt>
                <c:pt idx="173">
                  <c:v>22.5</c:v>
                </c:pt>
                <c:pt idx="174">
                  <c:v>13.84</c:v>
                </c:pt>
                <c:pt idx="175">
                  <c:v>9.33</c:v>
                </c:pt>
                <c:pt idx="176">
                  <c:v>5.46</c:v>
                </c:pt>
                <c:pt idx="177">
                  <c:v>6.78</c:v>
                </c:pt>
                <c:pt idx="178">
                  <c:v>11.44</c:v>
                </c:pt>
                <c:pt idx="179">
                  <c:v>25.92</c:v>
                </c:pt>
                <c:pt idx="180">
                  <c:v>4.8100000000000005</c:v>
                </c:pt>
                <c:pt idx="181">
                  <c:v>16.740000000000002</c:v>
                </c:pt>
                <c:pt idx="182">
                  <c:v>24.21</c:v>
                </c:pt>
                <c:pt idx="183">
                  <c:v>13.38</c:v>
                </c:pt>
                <c:pt idx="184">
                  <c:v>15.57</c:v>
                </c:pt>
                <c:pt idx="185">
                  <c:v>14.34</c:v>
                </c:pt>
                <c:pt idx="186">
                  <c:v>12.11</c:v>
                </c:pt>
                <c:pt idx="187">
                  <c:v>11.47</c:v>
                </c:pt>
                <c:pt idx="188">
                  <c:v>8.39</c:v>
                </c:pt>
                <c:pt idx="189">
                  <c:v>17.87</c:v>
                </c:pt>
                <c:pt idx="190">
                  <c:v>10.82</c:v>
                </c:pt>
                <c:pt idx="191">
                  <c:v>7.46</c:v>
                </c:pt>
                <c:pt idx="192">
                  <c:v>13.56</c:v>
                </c:pt>
                <c:pt idx="193">
                  <c:v>19.990000000000002</c:v>
                </c:pt>
                <c:pt idx="194">
                  <c:v>19.96</c:v>
                </c:pt>
                <c:pt idx="195">
                  <c:v>12.72</c:v>
                </c:pt>
                <c:pt idx="196">
                  <c:v>3.88</c:v>
                </c:pt>
                <c:pt idx="197">
                  <c:v>8.75</c:v>
                </c:pt>
                <c:pt idx="198">
                  <c:v>26.61</c:v>
                </c:pt>
                <c:pt idx="199">
                  <c:v>17.170000000000002</c:v>
                </c:pt>
                <c:pt idx="200">
                  <c:v>16.510000000000002</c:v>
                </c:pt>
                <c:pt idx="201">
                  <c:v>7.7700000000000005</c:v>
                </c:pt>
                <c:pt idx="202">
                  <c:v>15.030000000000001</c:v>
                </c:pt>
                <c:pt idx="203">
                  <c:v>14.370000000000001</c:v>
                </c:pt>
                <c:pt idx="204">
                  <c:v>-0.92</c:v>
                </c:pt>
                <c:pt idx="205">
                  <c:v>26.39</c:v>
                </c:pt>
                <c:pt idx="206">
                  <c:v>11.55</c:v>
                </c:pt>
                <c:pt idx="207">
                  <c:v>7.07</c:v>
                </c:pt>
                <c:pt idx="208">
                  <c:v>10</c:v>
                </c:pt>
                <c:pt idx="209">
                  <c:v>9.09</c:v>
                </c:pt>
                <c:pt idx="210">
                  <c:v>6.59</c:v>
                </c:pt>
                <c:pt idx="211">
                  <c:v>12.040000000000001</c:v>
                </c:pt>
                <c:pt idx="212">
                  <c:v>0.45</c:v>
                </c:pt>
                <c:pt idx="213">
                  <c:v>15.66</c:v>
                </c:pt>
                <c:pt idx="214">
                  <c:v>13.4</c:v>
                </c:pt>
                <c:pt idx="215">
                  <c:v>18.740000000000002</c:v>
                </c:pt>
                <c:pt idx="216">
                  <c:v>8.16</c:v>
                </c:pt>
                <c:pt idx="217">
                  <c:v>18.55</c:v>
                </c:pt>
                <c:pt idx="218">
                  <c:v>18.309999999999999</c:v>
                </c:pt>
                <c:pt idx="219">
                  <c:v>7.16</c:v>
                </c:pt>
                <c:pt idx="220">
                  <c:v>15.19</c:v>
                </c:pt>
                <c:pt idx="221">
                  <c:v>7.34</c:v>
                </c:pt>
                <c:pt idx="222">
                  <c:v>16.25</c:v>
                </c:pt>
                <c:pt idx="223">
                  <c:v>5.22</c:v>
                </c:pt>
                <c:pt idx="224">
                  <c:v>9.870000000000001</c:v>
                </c:pt>
                <c:pt idx="225">
                  <c:v>13.16</c:v>
                </c:pt>
                <c:pt idx="226">
                  <c:v>19.97</c:v>
                </c:pt>
                <c:pt idx="227">
                  <c:v>9.52</c:v>
                </c:pt>
                <c:pt idx="228">
                  <c:v>22.53</c:v>
                </c:pt>
                <c:pt idx="229">
                  <c:v>20.5</c:v>
                </c:pt>
                <c:pt idx="230">
                  <c:v>9.9</c:v>
                </c:pt>
                <c:pt idx="231">
                  <c:v>2.19</c:v>
                </c:pt>
                <c:pt idx="232">
                  <c:v>4</c:v>
                </c:pt>
                <c:pt idx="233">
                  <c:v>11.39</c:v>
                </c:pt>
                <c:pt idx="234">
                  <c:v>20.53</c:v>
                </c:pt>
                <c:pt idx="235">
                  <c:v>11.17</c:v>
                </c:pt>
                <c:pt idx="236">
                  <c:v>18.21</c:v>
                </c:pt>
                <c:pt idx="237">
                  <c:v>3.43</c:v>
                </c:pt>
                <c:pt idx="238">
                  <c:v>19.34</c:v>
                </c:pt>
                <c:pt idx="239">
                  <c:v>19.440000000000001</c:v>
                </c:pt>
                <c:pt idx="240">
                  <c:v>10.51</c:v>
                </c:pt>
                <c:pt idx="241">
                  <c:v>14.780000000000001</c:v>
                </c:pt>
                <c:pt idx="242">
                  <c:v>8.16</c:v>
                </c:pt>
                <c:pt idx="243">
                  <c:v>17.990000000000002</c:v>
                </c:pt>
                <c:pt idx="244">
                  <c:v>8.120000000000001</c:v>
                </c:pt>
                <c:pt idx="245">
                  <c:v>5.87</c:v>
                </c:pt>
                <c:pt idx="246">
                  <c:v>9.49</c:v>
                </c:pt>
                <c:pt idx="247">
                  <c:v>5.21</c:v>
                </c:pt>
                <c:pt idx="248">
                  <c:v>7.09</c:v>
                </c:pt>
                <c:pt idx="249">
                  <c:v>12.11</c:v>
                </c:pt>
                <c:pt idx="250">
                  <c:v>19.5</c:v>
                </c:pt>
                <c:pt idx="251">
                  <c:v>3.1</c:v>
                </c:pt>
                <c:pt idx="252">
                  <c:v>14.5</c:v>
                </c:pt>
                <c:pt idx="253">
                  <c:v>19.7</c:v>
                </c:pt>
                <c:pt idx="254">
                  <c:v>5.2</c:v>
                </c:pt>
                <c:pt idx="255">
                  <c:v>12.8</c:v>
                </c:pt>
                <c:pt idx="256">
                  <c:v>10.4</c:v>
                </c:pt>
                <c:pt idx="257">
                  <c:v>11.4</c:v>
                </c:pt>
                <c:pt idx="258">
                  <c:v>6.9</c:v>
                </c:pt>
                <c:pt idx="259">
                  <c:v>5.3</c:v>
                </c:pt>
                <c:pt idx="260">
                  <c:v>12.5</c:v>
                </c:pt>
                <c:pt idx="261">
                  <c:v>9.4</c:v>
                </c:pt>
                <c:pt idx="262">
                  <c:v>5.4</c:v>
                </c:pt>
                <c:pt idx="263">
                  <c:v>14.3</c:v>
                </c:pt>
                <c:pt idx="264">
                  <c:v>2.3000000000000003</c:v>
                </c:pt>
                <c:pt idx="265">
                  <c:v>26.1</c:v>
                </c:pt>
                <c:pt idx="266">
                  <c:v>17.100000000000001</c:v>
                </c:pt>
                <c:pt idx="267">
                  <c:v>6.2</c:v>
                </c:pt>
                <c:pt idx="268">
                  <c:v>22.1</c:v>
                </c:pt>
                <c:pt idx="269">
                  <c:v>24</c:v>
                </c:pt>
                <c:pt idx="270">
                  <c:v>21.3</c:v>
                </c:pt>
                <c:pt idx="271">
                  <c:v>9.6</c:v>
                </c:pt>
                <c:pt idx="272">
                  <c:v>9.7000000000000011</c:v>
                </c:pt>
                <c:pt idx="273">
                  <c:v>8.6</c:v>
                </c:pt>
                <c:pt idx="274">
                  <c:v>9.9</c:v>
                </c:pt>
                <c:pt idx="275">
                  <c:v>21.5</c:v>
                </c:pt>
                <c:pt idx="276">
                  <c:v>23.7</c:v>
                </c:pt>
                <c:pt idx="277">
                  <c:v>8.1999999999999993</c:v>
                </c:pt>
                <c:pt idx="278">
                  <c:v>12.6</c:v>
                </c:pt>
                <c:pt idx="279">
                  <c:v>9.1</c:v>
                </c:pt>
                <c:pt idx="280">
                  <c:v>18.400000000000002</c:v>
                </c:pt>
                <c:pt idx="281">
                  <c:v>13.1</c:v>
                </c:pt>
                <c:pt idx="282">
                  <c:v>12.6</c:v>
                </c:pt>
                <c:pt idx="283">
                  <c:v>9.8000000000000007</c:v>
                </c:pt>
                <c:pt idx="284">
                  <c:v>25.2</c:v>
                </c:pt>
                <c:pt idx="285">
                  <c:v>18.900000000000002</c:v>
                </c:pt>
                <c:pt idx="286">
                  <c:v>14.3</c:v>
                </c:pt>
                <c:pt idx="287">
                  <c:v>11.200000000000001</c:v>
                </c:pt>
                <c:pt idx="288">
                  <c:v>8.1999999999999993</c:v>
                </c:pt>
                <c:pt idx="289">
                  <c:v>19.600000000000001</c:v>
                </c:pt>
                <c:pt idx="290">
                  <c:v>11</c:v>
                </c:pt>
                <c:pt idx="291">
                  <c:v>19.5</c:v>
                </c:pt>
                <c:pt idx="292">
                  <c:v>13.6</c:v>
                </c:pt>
                <c:pt idx="293">
                  <c:v>22.6</c:v>
                </c:pt>
                <c:pt idx="294">
                  <c:v>9.7000000000000011</c:v>
                </c:pt>
                <c:pt idx="295">
                  <c:v>21.7</c:v>
                </c:pt>
                <c:pt idx="296">
                  <c:v>13.6</c:v>
                </c:pt>
                <c:pt idx="297">
                  <c:v>7</c:v>
                </c:pt>
                <c:pt idx="298">
                  <c:v>1.7</c:v>
                </c:pt>
                <c:pt idx="299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2-4965-96C9-CF28C174EA1A}"/>
            </c:ext>
          </c:extLst>
        </c:ser>
        <c:ser>
          <c:idx val="1"/>
          <c:order val="1"/>
          <c:tx>
            <c:v>Ellipse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Sheet1!$K$3:$K$33</c:f>
              <c:numCache>
                <c:formatCode>General</c:formatCode>
                <c:ptCount val="31"/>
                <c:pt idx="0">
                  <c:v>80.413863108199507</c:v>
                </c:pt>
                <c:pt idx="1">
                  <c:v>78.964408781788464</c:v>
                </c:pt>
                <c:pt idx="2">
                  <c:v>76.453431529243829</c:v>
                </c:pt>
                <c:pt idx="3">
                  <c:v>72.990673105507469</c:v>
                </c:pt>
                <c:pt idx="4">
                  <c:v>68.727472669855104</c:v>
                </c:pt>
                <c:pt idx="5">
                  <c:v>63.850152538430123</c:v>
                </c:pt>
                <c:pt idx="6">
                  <c:v>58.571875004954414</c:v>
                </c:pt>
                <c:pt idx="7">
                  <c:v>53.123326125626569</c:v>
                </c:pt>
                <c:pt idx="8">
                  <c:v>47.742633631511481</c:v>
                </c:pt>
                <c:pt idx="9">
                  <c:v>42.664959604029193</c:v>
                </c:pt>
                <c:pt idx="10">
                  <c:v>38.112222763563956</c:v>
                </c:pt>
                <c:pt idx="11">
                  <c:v>34.283399556499283</c:v>
                </c:pt>
                <c:pt idx="12">
                  <c:v>31.345827929716069</c:v>
                </c:pt>
                <c:pt idx="13">
                  <c:v>29.427893859337345</c:v>
                </c:pt>
                <c:pt idx="14">
                  <c:v>28.613420267507415</c:v>
                </c:pt>
                <c:pt idx="15">
                  <c:v>28.938003558467152</c:v>
                </c:pt>
                <c:pt idx="16">
                  <c:v>30.387457884878188</c:v>
                </c:pt>
                <c:pt idx="17">
                  <c:v>32.898435137422823</c:v>
                </c:pt>
                <c:pt idx="18">
                  <c:v>36.361193561159183</c:v>
                </c:pt>
                <c:pt idx="19">
                  <c:v>40.624393996811548</c:v>
                </c:pt>
                <c:pt idx="20">
                  <c:v>45.501714128236515</c:v>
                </c:pt>
                <c:pt idx="21">
                  <c:v>50.779991661712231</c:v>
                </c:pt>
                <c:pt idx="22">
                  <c:v>56.228540541040061</c:v>
                </c:pt>
                <c:pt idx="23">
                  <c:v>61.609233035155178</c:v>
                </c:pt>
                <c:pt idx="24">
                  <c:v>66.686907062637459</c:v>
                </c:pt>
                <c:pt idx="25">
                  <c:v>71.239643903102703</c:v>
                </c:pt>
                <c:pt idx="26">
                  <c:v>75.068467110167376</c:v>
                </c:pt>
                <c:pt idx="27">
                  <c:v>78.006038736950586</c:v>
                </c:pt>
                <c:pt idx="28">
                  <c:v>79.923972807329307</c:v>
                </c:pt>
                <c:pt idx="29">
                  <c:v>80.738446399159244</c:v>
                </c:pt>
                <c:pt idx="30">
                  <c:v>80.413863108199507</c:v>
                </c:pt>
              </c:numCache>
            </c:numRef>
          </c:xVal>
          <c:yVal>
            <c:numRef>
              <c:f>Sheet1!$L$3:$L$33</c:f>
              <c:numCache>
                <c:formatCode>General</c:formatCode>
                <c:ptCount val="31"/>
                <c:pt idx="0">
                  <c:v>24.642723092588561</c:v>
                </c:pt>
                <c:pt idx="1">
                  <c:v>26.390559332343976</c:v>
                </c:pt>
                <c:pt idx="2">
                  <c:v>27.562512330649383</c:v>
                </c:pt>
                <c:pt idx="3">
                  <c:v>28.107362117824405</c:v>
                </c:pt>
                <c:pt idx="4">
                  <c:v>28.001296143690148</c:v>
                </c:pt>
                <c:pt idx="5">
                  <c:v>27.248950000277297</c:v>
                </c:pt>
                <c:pt idx="6">
                  <c:v>25.883204824210317</c:v>
                </c:pt>
                <c:pt idx="7">
                  <c:v>23.963750233255809</c:v>
                </c:pt>
                <c:pt idx="8">
                  <c:v>21.574475603603503</c:v>
                </c:pt>
                <c:pt idx="9">
                  <c:v>18.819803701580902</c:v>
                </c:pt>
                <c:pt idx="10">
                  <c:v>15.820126907688737</c:v>
                </c:pt>
                <c:pt idx="11">
                  <c:v>12.706545491866347</c:v>
                </c:pt>
                <c:pt idx="12">
                  <c:v>9.6151379026064312</c:v>
                </c:pt>
                <c:pt idx="13">
                  <c:v>6.6810134857790944</c:v>
                </c:pt>
                <c:pt idx="14">
                  <c:v>4.0324075578907514</c:v>
                </c:pt>
                <c:pt idx="15">
                  <c:v>1.7850769074114421</c:v>
                </c:pt>
                <c:pt idx="16">
                  <c:v>3.7240667656025295E-2</c:v>
                </c:pt>
                <c:pt idx="17">
                  <c:v>-1.1347123306493785</c:v>
                </c:pt>
                <c:pt idx="18">
                  <c:v>-1.6795621178244051</c:v>
                </c:pt>
                <c:pt idx="19">
                  <c:v>-1.5734961436901482</c:v>
                </c:pt>
                <c:pt idx="20">
                  <c:v>-0.82115000027729756</c:v>
                </c:pt>
                <c:pt idx="21">
                  <c:v>0.54459517578968253</c:v>
                </c:pt>
                <c:pt idx="22">
                  <c:v>2.4640497667441856</c:v>
                </c:pt>
                <c:pt idx="23">
                  <c:v>4.8533243963965056</c:v>
                </c:pt>
                <c:pt idx="24">
                  <c:v>7.6079962984190983</c:v>
                </c:pt>
                <c:pt idx="25">
                  <c:v>10.60767309231127</c:v>
                </c:pt>
                <c:pt idx="26">
                  <c:v>13.721254508133665</c:v>
                </c:pt>
                <c:pt idx="27">
                  <c:v>16.81266209739357</c:v>
                </c:pt>
                <c:pt idx="28">
                  <c:v>19.746786514220904</c:v>
                </c:pt>
                <c:pt idx="29">
                  <c:v>22.395392442109241</c:v>
                </c:pt>
                <c:pt idx="30">
                  <c:v>24.642723092588561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12-4965-96C9-CF28C174EA1A}"/>
            </c:ext>
          </c:extLst>
        </c:ser>
        <c:ser>
          <c:idx val="2"/>
          <c:order val="2"/>
          <c:tx>
            <c:v>Major radius vector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Sheet1!$E$15:$E$16</c:f>
              <c:numCache>
                <c:formatCode>0.0</c:formatCode>
                <c:ptCount val="2"/>
                <c:pt idx="0">
                  <c:v>28.938003558467152</c:v>
                </c:pt>
                <c:pt idx="1">
                  <c:v>80.413863108199507</c:v>
                </c:pt>
              </c:numCache>
            </c:numRef>
          </c:xVal>
          <c:yVal>
            <c:numRef>
              <c:f>Sheet1!$F$15:$F$16</c:f>
              <c:numCache>
                <c:formatCode>0.0</c:formatCode>
                <c:ptCount val="2"/>
                <c:pt idx="0">
                  <c:v>1.7850769074114403</c:v>
                </c:pt>
                <c:pt idx="1">
                  <c:v>24.642723092588561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12-4965-96C9-CF28C174EA1A}"/>
            </c:ext>
          </c:extLst>
        </c:ser>
        <c:ser>
          <c:idx val="3"/>
          <c:order val="3"/>
          <c:tx>
            <c:v>Minor radius vector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Sheet1!$E$17:$E$18</c:f>
              <c:numCache>
                <c:formatCode>0.0</c:formatCode>
                <c:ptCount val="2"/>
                <c:pt idx="0">
                  <c:v>50.409608504765195</c:v>
                </c:pt>
                <c:pt idx="1">
                  <c:v>58.942258161901457</c:v>
                </c:pt>
              </c:numCache>
            </c:numRef>
          </c:xVal>
          <c:yVal>
            <c:numRef>
              <c:f>Sheet1!$F$17:$F$18</c:f>
              <c:numCache>
                <c:formatCode>0.0</c:formatCode>
                <c:ptCount val="2"/>
                <c:pt idx="0">
                  <c:v>22.821745702473287</c:v>
                </c:pt>
                <c:pt idx="1">
                  <c:v>3.6060542975267129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12-4965-96C9-CF28C174EA1A}"/>
            </c:ext>
          </c:extLst>
        </c:ser>
        <c:ser>
          <c:idx val="4"/>
          <c:order val="4"/>
          <c:tx>
            <c:v>Linear regression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Sheet1!$E$28:$E$29</c:f>
              <c:numCache>
                <c:formatCode>0.0</c:formatCode>
                <c:ptCount val="2"/>
                <c:pt idx="0">
                  <c:v>27.900787263250443</c:v>
                </c:pt>
                <c:pt idx="1">
                  <c:v>87.129212736749551</c:v>
                </c:pt>
              </c:numCache>
            </c:numRef>
          </c:xVal>
          <c:yVal>
            <c:numRef>
              <c:f>Sheet1!$F$28:$F$29</c:f>
              <c:numCache>
                <c:formatCode>0.0</c:formatCode>
                <c:ptCount val="2"/>
                <c:pt idx="0">
                  <c:v>3.2549215325087619</c:v>
                </c:pt>
                <c:pt idx="1">
                  <c:v>25.284852290311768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12-4965-96C9-CF28C174E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39119"/>
        <c:axId val="278228303"/>
      </c:scatterChart>
      <c:valAx>
        <c:axId val="278239119"/>
        <c:scaling>
          <c:orientation val="minMax"/>
          <c:max val="90"/>
          <c:min val="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8228303"/>
        <c:crosses val="autoZero"/>
        <c:crossBetween val="midCat"/>
      </c:valAx>
      <c:valAx>
        <c:axId val="278228303"/>
        <c:scaling>
          <c:orientation val="minMax"/>
          <c:max val="45"/>
          <c:min val="-2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823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57979</xdr:colOff>
      <xdr:row>18</xdr:row>
      <xdr:rowOff>173520</xdr:rowOff>
    </xdr:from>
    <xdr:to>
      <xdr:col>5</xdr:col>
      <xdr:colOff>654326</xdr:colOff>
      <xdr:row>21</xdr:row>
      <xdr:rowOff>125361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842ACB-D13C-4AEB-BE19-AEEDDE45F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6718" y="3776455"/>
          <a:ext cx="3362739" cy="523341"/>
        </a:xfrm>
        <a:prstGeom prst="rect">
          <a:avLst/>
        </a:prstGeom>
      </xdr:spPr>
    </xdr:pic>
    <xdr:clientData/>
  </xdr:twoCellAnchor>
  <xdr:twoCellAnchor>
    <xdr:from>
      <xdr:col>7</xdr:col>
      <xdr:colOff>49694</xdr:colOff>
      <xdr:row>2</xdr:row>
      <xdr:rowOff>115956</xdr:rowOff>
    </xdr:from>
    <xdr:to>
      <xdr:col>7</xdr:col>
      <xdr:colOff>3289694</xdr:colOff>
      <xdr:row>17</xdr:row>
      <xdr:rowOff>36715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0D8C54-979A-4B3E-80FF-498F80363D3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2"/>
  <sheetViews>
    <sheetView tabSelected="1" zoomScale="115" zoomScaleNormal="115" workbookViewId="0">
      <selection activeCell="H24" sqref="H24"/>
    </sheetView>
  </sheetViews>
  <sheetFormatPr defaultRowHeight="15" x14ac:dyDescent="0.25"/>
  <cols>
    <col min="1" max="1" width="9.140625" style="14"/>
    <col min="2" max="2" width="9.140625" style="13"/>
    <col min="3" max="3" width="27.85546875" customWidth="1"/>
    <col min="4" max="4" width="31.28515625" style="14" customWidth="1"/>
    <col min="5" max="5" width="10.140625" style="12" customWidth="1"/>
    <col min="6" max="6" width="10.140625" style="13" customWidth="1"/>
    <col min="7" max="7" width="4.85546875" customWidth="1"/>
    <col min="8" max="8" width="51" customWidth="1"/>
    <col min="9" max="9" width="9.140625" style="14"/>
    <col min="10" max="11" width="9.140625" style="12"/>
    <col min="12" max="12" width="9.140625" style="13"/>
  </cols>
  <sheetData>
    <row r="1" spans="1:12" ht="23.25" x14ac:dyDescent="0.35">
      <c r="A1" s="55" t="s">
        <v>21</v>
      </c>
      <c r="B1" s="56"/>
      <c r="C1" s="11" t="s">
        <v>25</v>
      </c>
      <c r="D1" s="55" t="s">
        <v>24</v>
      </c>
      <c r="E1" s="57"/>
      <c r="F1" s="56"/>
      <c r="H1" s="11" t="s">
        <v>22</v>
      </c>
      <c r="I1" s="55" t="s">
        <v>23</v>
      </c>
      <c r="J1" s="57"/>
      <c r="K1" s="57"/>
      <c r="L1" s="56"/>
    </row>
    <row r="2" spans="1:12" s="63" customFormat="1" ht="45.75" thickBot="1" x14ac:dyDescent="0.3">
      <c r="A2" s="58" t="s">
        <v>0</v>
      </c>
      <c r="B2" s="59" t="s">
        <v>1</v>
      </c>
      <c r="C2" s="67" t="s">
        <v>26</v>
      </c>
      <c r="D2" s="60"/>
      <c r="E2" s="61"/>
      <c r="F2" s="62"/>
      <c r="I2" s="64" t="s">
        <v>10</v>
      </c>
      <c r="J2" s="65" t="s">
        <v>11</v>
      </c>
      <c r="K2" s="65" t="s">
        <v>8</v>
      </c>
      <c r="L2" s="66" t="s">
        <v>9</v>
      </c>
    </row>
    <row r="3" spans="1:12" ht="15.75" thickBot="1" x14ac:dyDescent="0.3">
      <c r="A3" s="14">
        <v>62.36</v>
      </c>
      <c r="B3" s="13">
        <v>14.66</v>
      </c>
      <c r="D3" s="25" t="s">
        <v>5</v>
      </c>
      <c r="E3" s="1">
        <v>95</v>
      </c>
      <c r="F3" s="15" t="s">
        <v>12</v>
      </c>
      <c r="I3" s="14">
        <v>0</v>
      </c>
      <c r="J3" s="12">
        <f t="shared" ref="J3:J4" si="0">I3/30*2*PI()</f>
        <v>0</v>
      </c>
      <c r="K3" s="12">
        <f t="shared" ref="K3:K4" si="1">F$13*COS(J3)*COS(E$12)-E$13*SIN(J3)*SIN(E$12)+E$11</f>
        <v>80.413863108199507</v>
      </c>
      <c r="L3" s="13">
        <f t="shared" ref="L3:L4" si="2">F$13*COS(J3)*SIN(E$12)+E$13*SIN(J3)*COS(E$12)+F$11</f>
        <v>24.642723092588561</v>
      </c>
    </row>
    <row r="4" spans="1:12" ht="15.75" thickBot="1" x14ac:dyDescent="0.3">
      <c r="A4" s="14">
        <v>52.69</v>
      </c>
      <c r="B4" s="13">
        <v>13.69</v>
      </c>
      <c r="I4" s="14">
        <v>1</v>
      </c>
      <c r="J4" s="12">
        <f t="shared" si="0"/>
        <v>0.20943951023931953</v>
      </c>
      <c r="K4" s="12">
        <f t="shared" si="1"/>
        <v>78.964408781788464</v>
      </c>
      <c r="L4" s="13">
        <f t="shared" si="2"/>
        <v>26.390559332343976</v>
      </c>
    </row>
    <row r="5" spans="1:12" ht="15.75" thickBot="1" x14ac:dyDescent="0.3">
      <c r="A5" s="14">
        <v>70.900000000000006</v>
      </c>
      <c r="B5" s="13">
        <v>21.7</v>
      </c>
      <c r="D5" s="26" t="s">
        <v>7</v>
      </c>
      <c r="E5" s="4">
        <f>SQRT(_xlfn.CHISQ.INV(E3/100,2))</f>
        <v>2.4477468306808161</v>
      </c>
      <c r="F5" s="16"/>
      <c r="I5" s="14">
        <v>2</v>
      </c>
      <c r="J5" s="12">
        <f t="shared" ref="J5:J33" si="3">I5/30*2*PI()</f>
        <v>0.41887902047863906</v>
      </c>
      <c r="K5" s="12">
        <f t="shared" ref="K5:K33" si="4">F$13*COS(J5)*COS(E$12)-E$13*SIN(J5)*SIN(E$12)+E$11</f>
        <v>76.453431529243829</v>
      </c>
      <c r="L5" s="13">
        <f t="shared" ref="L5:L33" si="5">F$13*COS(J5)*SIN(E$12)+E$13*SIN(J5)*COS(E$12)+F$11</f>
        <v>27.562512330649383</v>
      </c>
    </row>
    <row r="6" spans="1:12" x14ac:dyDescent="0.25">
      <c r="A6" s="14">
        <v>45.4</v>
      </c>
      <c r="B6" s="13">
        <v>3.23</v>
      </c>
      <c r="D6" s="27" t="s">
        <v>2</v>
      </c>
      <c r="E6" s="41">
        <f>_xlfn.VAR.S(A3:A1001)</f>
        <v>113.60203357413489</v>
      </c>
      <c r="F6" s="42">
        <f>_xlfn.COVARIANCE.S(A3:A1001,B3:B1001)</f>
        <v>42.254118923076931</v>
      </c>
      <c r="I6" s="14">
        <v>3</v>
      </c>
      <c r="J6" s="12">
        <f t="shared" si="3"/>
        <v>0.62831853071795862</v>
      </c>
      <c r="K6" s="12">
        <f t="shared" si="4"/>
        <v>72.990673105507469</v>
      </c>
      <c r="L6" s="13">
        <f t="shared" si="5"/>
        <v>28.107362117824405</v>
      </c>
    </row>
    <row r="7" spans="1:12" ht="15.75" thickBot="1" x14ac:dyDescent="0.3">
      <c r="A7" s="14">
        <v>33.230000000000004</v>
      </c>
      <c r="B7" s="13">
        <v>5.45</v>
      </c>
      <c r="D7" s="28"/>
      <c r="E7" s="43">
        <f>_xlfn.COVARIANCE.S(B3:B1001,A3:A1001)</f>
        <v>42.254118923076931</v>
      </c>
      <c r="F7" s="44">
        <f>_xlfn.VAR.S(B3:B1001)</f>
        <v>37.20771350167221</v>
      </c>
      <c r="I7" s="14">
        <v>4</v>
      </c>
      <c r="J7" s="12">
        <f t="shared" si="3"/>
        <v>0.83775804095727813</v>
      </c>
      <c r="K7" s="12">
        <f t="shared" si="4"/>
        <v>68.727472669855104</v>
      </c>
      <c r="L7" s="13">
        <f t="shared" si="5"/>
        <v>28.001296143690148</v>
      </c>
    </row>
    <row r="8" spans="1:12" ht="15.75" thickBot="1" x14ac:dyDescent="0.3">
      <c r="A8" s="14">
        <v>43.99</v>
      </c>
      <c r="B8" s="13">
        <v>8.57</v>
      </c>
      <c r="D8" s="26" t="s">
        <v>3</v>
      </c>
      <c r="E8" s="45">
        <f>0.5*((E6+F7)-SQRT((E6-F7)^2+4*F6^2))</f>
        <v>18.444943755652275</v>
      </c>
      <c r="F8" s="46">
        <f>0.5*((E6+F7)+SQRT((E6-F7)^2+4*F6^2))</f>
        <v>132.36480332015483</v>
      </c>
      <c r="G8" s="40"/>
      <c r="I8" s="14">
        <v>5</v>
      </c>
      <c r="J8" s="12">
        <f t="shared" si="3"/>
        <v>1.0471975511965976</v>
      </c>
      <c r="K8" s="12">
        <f t="shared" si="4"/>
        <v>63.850152538430123</v>
      </c>
      <c r="L8" s="13">
        <f t="shared" si="5"/>
        <v>27.248950000277297</v>
      </c>
    </row>
    <row r="9" spans="1:12" x14ac:dyDescent="0.25">
      <c r="A9" s="14">
        <v>38.69</v>
      </c>
      <c r="B9" s="13">
        <v>4.8500000000000005</v>
      </c>
      <c r="D9" s="27" t="s">
        <v>4</v>
      </c>
      <c r="E9" s="41">
        <f>1/SQRT((-E7/(F7-E8))^2+1)</f>
        <v>0.40583430412954108</v>
      </c>
      <c r="F9" s="47">
        <f>1/SQRT((-E7/(F7-F8))^2+1)</f>
        <v>0.91394667108737315</v>
      </c>
      <c r="I9" s="14">
        <v>6</v>
      </c>
      <c r="J9" s="12">
        <f t="shared" si="3"/>
        <v>1.2566370614359172</v>
      </c>
      <c r="K9" s="12">
        <f t="shared" si="4"/>
        <v>58.571875004954414</v>
      </c>
      <c r="L9" s="13">
        <f t="shared" si="5"/>
        <v>25.883204824210317</v>
      </c>
    </row>
    <row r="10" spans="1:12" ht="15.75" thickBot="1" x14ac:dyDescent="0.3">
      <c r="A10" s="14">
        <v>64.44</v>
      </c>
      <c r="B10" s="13">
        <v>22.080000000000002</v>
      </c>
      <c r="D10" s="28"/>
      <c r="E10" s="43">
        <f>(-E7/(F7-E8))/SQRT((-E7/(F7-E8))^2+1)</f>
        <v>-0.91394667108737315</v>
      </c>
      <c r="F10" s="48">
        <f>(-E7/(F7-F8))/SQRT((-E7/(F7-F8))^2+1)</f>
        <v>0.40583430412954113</v>
      </c>
      <c r="I10" s="14">
        <v>7</v>
      </c>
      <c r="J10" s="12">
        <f t="shared" si="3"/>
        <v>1.4660765716752369</v>
      </c>
      <c r="K10" s="12">
        <f t="shared" si="4"/>
        <v>53.123326125626569</v>
      </c>
      <c r="L10" s="13">
        <f t="shared" si="5"/>
        <v>23.963750233255809</v>
      </c>
    </row>
    <row r="11" spans="1:12" x14ac:dyDescent="0.25">
      <c r="A11" s="14">
        <v>61.82</v>
      </c>
      <c r="B11" s="13">
        <v>13.030000000000001</v>
      </c>
      <c r="D11" s="29" t="s">
        <v>6</v>
      </c>
      <c r="E11" s="49">
        <f>AVERAGE(A3:A1001)</f>
        <v>54.675933333333326</v>
      </c>
      <c r="F11" s="50">
        <f>AVERAGE(B3:B1001)</f>
        <v>13.213900000000001</v>
      </c>
      <c r="I11" s="14">
        <v>8</v>
      </c>
      <c r="J11" s="12">
        <f t="shared" si="3"/>
        <v>1.6755160819145563</v>
      </c>
      <c r="K11" s="12">
        <f t="shared" si="4"/>
        <v>47.742633631511481</v>
      </c>
      <c r="L11" s="13">
        <f t="shared" si="5"/>
        <v>21.574475603603503</v>
      </c>
    </row>
    <row r="12" spans="1:12" x14ac:dyDescent="0.25">
      <c r="A12" s="14">
        <v>47</v>
      </c>
      <c r="B12" s="13">
        <v>15.93</v>
      </c>
      <c r="D12" s="30" t="s">
        <v>18</v>
      </c>
      <c r="E12" s="51">
        <f>ATAN2(F9,F10)</f>
        <v>0.41789150446284434</v>
      </c>
      <c r="F12" s="52"/>
      <c r="I12" s="14">
        <v>9</v>
      </c>
      <c r="J12" s="12">
        <f t="shared" si="3"/>
        <v>1.8849555921538759</v>
      </c>
      <c r="K12" s="12">
        <f t="shared" si="4"/>
        <v>42.664959604029193</v>
      </c>
      <c r="L12" s="13">
        <f t="shared" si="5"/>
        <v>18.819803701580902</v>
      </c>
    </row>
    <row r="13" spans="1:12" x14ac:dyDescent="0.25">
      <c r="A13" s="14">
        <v>71.180000000000007</v>
      </c>
      <c r="B13" s="13">
        <v>20.63</v>
      </c>
      <c r="D13" s="30" t="s">
        <v>20</v>
      </c>
      <c r="E13" s="51">
        <f>E5*SQRT(E8)</f>
        <v>10.512479564089118</v>
      </c>
      <c r="F13" s="52">
        <f>E5*SQRT(F8)</f>
        <v>28.161303705219833</v>
      </c>
      <c r="I13" s="14">
        <v>10</v>
      </c>
      <c r="J13" s="12">
        <f t="shared" si="3"/>
        <v>2.0943951023931953</v>
      </c>
      <c r="K13" s="12">
        <f t="shared" si="4"/>
        <v>38.112222763563956</v>
      </c>
      <c r="L13" s="13">
        <f t="shared" si="5"/>
        <v>15.820126907688737</v>
      </c>
    </row>
    <row r="14" spans="1:12" x14ac:dyDescent="0.25">
      <c r="A14" s="14">
        <v>36.520000000000003</v>
      </c>
      <c r="B14" s="13">
        <v>3.21</v>
      </c>
      <c r="D14" s="31"/>
      <c r="E14" s="53" t="s">
        <v>0</v>
      </c>
      <c r="F14" s="54" t="s">
        <v>1</v>
      </c>
      <c r="I14" s="14">
        <v>11</v>
      </c>
      <c r="J14" s="12">
        <f t="shared" si="3"/>
        <v>2.3038346126325147</v>
      </c>
      <c r="K14" s="12">
        <f t="shared" si="4"/>
        <v>34.283399556499283</v>
      </c>
      <c r="L14" s="13">
        <f t="shared" si="5"/>
        <v>12.706545491866347</v>
      </c>
    </row>
    <row r="15" spans="1:12" x14ac:dyDescent="0.25">
      <c r="A15" s="14">
        <v>75.850000000000009</v>
      </c>
      <c r="B15" s="13">
        <v>23.37</v>
      </c>
      <c r="D15" s="31" t="s">
        <v>13</v>
      </c>
      <c r="E15" s="5">
        <f>E11-F13*COS(E12)</f>
        <v>28.938003558467152</v>
      </c>
      <c r="F15" s="17">
        <f>F11-F13*SIN(E12)</f>
        <v>1.7850769074114403</v>
      </c>
      <c r="I15" s="14">
        <v>12</v>
      </c>
      <c r="J15" s="12">
        <f t="shared" si="3"/>
        <v>2.5132741228718345</v>
      </c>
      <c r="K15" s="12">
        <f t="shared" si="4"/>
        <v>31.345827929716069</v>
      </c>
      <c r="L15" s="13">
        <f t="shared" si="5"/>
        <v>9.6151379026064312</v>
      </c>
    </row>
    <row r="16" spans="1:12" x14ac:dyDescent="0.25">
      <c r="A16" s="14">
        <v>53.730000000000004</v>
      </c>
      <c r="B16" s="13">
        <v>8.2900000000000009</v>
      </c>
      <c r="D16" s="31"/>
      <c r="E16" s="5">
        <f>E11+F13*COS(E12)</f>
        <v>80.413863108199507</v>
      </c>
      <c r="F16" s="17">
        <f>F11+F13*SIN(E12)</f>
        <v>24.642723092588561</v>
      </c>
      <c r="I16" s="14">
        <v>13</v>
      </c>
      <c r="J16" s="12">
        <f t="shared" si="3"/>
        <v>2.7227136331111543</v>
      </c>
      <c r="K16" s="12">
        <f t="shared" si="4"/>
        <v>29.427893859337345</v>
      </c>
      <c r="L16" s="13">
        <f t="shared" si="5"/>
        <v>6.6810134857790944</v>
      </c>
    </row>
    <row r="17" spans="1:12" x14ac:dyDescent="0.25">
      <c r="A17" s="14">
        <v>62.02</v>
      </c>
      <c r="B17" s="13">
        <v>20.56</v>
      </c>
      <c r="D17" s="32" t="s">
        <v>14</v>
      </c>
      <c r="E17" s="6">
        <f>E11-E13*SIN(E12)</f>
        <v>50.409608504765195</v>
      </c>
      <c r="F17" s="18">
        <f>F11+E13*COS(E12)</f>
        <v>22.821745702473287</v>
      </c>
      <c r="I17" s="14">
        <v>14</v>
      </c>
      <c r="J17" s="12">
        <f t="shared" si="3"/>
        <v>2.9321531433504737</v>
      </c>
      <c r="K17" s="12">
        <f t="shared" si="4"/>
        <v>28.613420267507415</v>
      </c>
      <c r="L17" s="13">
        <f t="shared" si="5"/>
        <v>4.0324075578907514</v>
      </c>
    </row>
    <row r="18" spans="1:12" ht="15.75" thickBot="1" x14ac:dyDescent="0.3">
      <c r="A18" s="14">
        <v>65.09</v>
      </c>
      <c r="B18" s="13">
        <v>18.010000000000002</v>
      </c>
      <c r="D18" s="33"/>
      <c r="E18" s="7">
        <f>E11+E13*SIN(E12)</f>
        <v>58.942258161901457</v>
      </c>
      <c r="F18" s="19">
        <f>F11-E13*COS(E12)</f>
        <v>3.6060542975267129</v>
      </c>
      <c r="I18" s="14">
        <v>15</v>
      </c>
      <c r="J18" s="12">
        <f t="shared" si="3"/>
        <v>3.1415926535897931</v>
      </c>
      <c r="K18" s="12">
        <f t="shared" si="4"/>
        <v>28.938003558467152</v>
      </c>
      <c r="L18" s="13">
        <f t="shared" si="5"/>
        <v>1.7850769074114421</v>
      </c>
    </row>
    <row r="19" spans="1:12" x14ac:dyDescent="0.25">
      <c r="A19" s="14">
        <v>51.81</v>
      </c>
      <c r="B19" s="13">
        <v>6.99</v>
      </c>
      <c r="I19" s="14">
        <v>16</v>
      </c>
      <c r="J19" s="12">
        <f t="shared" si="3"/>
        <v>3.3510321638291125</v>
      </c>
      <c r="K19" s="12">
        <f t="shared" si="4"/>
        <v>30.387457884878188</v>
      </c>
      <c r="L19" s="13">
        <f t="shared" si="5"/>
        <v>3.7240667656025295E-2</v>
      </c>
    </row>
    <row r="20" spans="1:12" x14ac:dyDescent="0.25">
      <c r="A20" s="14">
        <v>52.03</v>
      </c>
      <c r="B20" s="13">
        <v>18.670000000000002</v>
      </c>
      <c r="I20" s="14">
        <v>17</v>
      </c>
      <c r="J20" s="12">
        <f t="shared" si="3"/>
        <v>3.5604716740684319</v>
      </c>
      <c r="K20" s="12">
        <f t="shared" si="4"/>
        <v>32.898435137422823</v>
      </c>
      <c r="L20" s="13">
        <f t="shared" si="5"/>
        <v>-1.1347123306493785</v>
      </c>
    </row>
    <row r="21" spans="1:12" x14ac:dyDescent="0.25">
      <c r="A21" s="14">
        <v>64.16</v>
      </c>
      <c r="B21" s="13">
        <v>17.91</v>
      </c>
      <c r="I21" s="14">
        <v>18</v>
      </c>
      <c r="J21" s="12">
        <f t="shared" si="3"/>
        <v>3.7699111843077517</v>
      </c>
      <c r="K21" s="12">
        <f t="shared" si="4"/>
        <v>36.361193561159183</v>
      </c>
      <c r="L21" s="13">
        <f t="shared" si="5"/>
        <v>-1.6795621178244051</v>
      </c>
    </row>
    <row r="22" spans="1:12" x14ac:dyDescent="0.25">
      <c r="A22" s="14">
        <v>48.19</v>
      </c>
      <c r="B22" s="13">
        <v>12.21</v>
      </c>
      <c r="I22" s="14">
        <v>19</v>
      </c>
      <c r="J22" s="12">
        <f t="shared" si="3"/>
        <v>3.9793506945470711</v>
      </c>
      <c r="K22" s="12">
        <f t="shared" si="4"/>
        <v>40.624393996811548</v>
      </c>
      <c r="L22" s="13">
        <f t="shared" si="5"/>
        <v>-1.5734961436901482</v>
      </c>
    </row>
    <row r="23" spans="1:12" ht="15.75" thickBot="1" x14ac:dyDescent="0.3">
      <c r="A23" s="14">
        <v>38.160000000000004</v>
      </c>
      <c r="B23" s="13">
        <v>16.07</v>
      </c>
      <c r="I23" s="14">
        <v>20</v>
      </c>
      <c r="J23" s="12">
        <f t="shared" si="3"/>
        <v>4.1887902047863905</v>
      </c>
      <c r="K23" s="12">
        <f t="shared" si="4"/>
        <v>45.501714128236515</v>
      </c>
      <c r="L23" s="13">
        <f t="shared" si="5"/>
        <v>-0.82115000027729756</v>
      </c>
    </row>
    <row r="24" spans="1:12" x14ac:dyDescent="0.25">
      <c r="A24" s="14">
        <v>49</v>
      </c>
      <c r="B24" s="13">
        <v>9.4500000000000011</v>
      </c>
      <c r="D24" s="34" t="s">
        <v>15</v>
      </c>
      <c r="E24" s="2"/>
      <c r="F24" s="20"/>
      <c r="I24" s="14">
        <v>21</v>
      </c>
      <c r="J24" s="12">
        <f t="shared" si="3"/>
        <v>4.3982297150257104</v>
      </c>
      <c r="K24" s="12">
        <f t="shared" si="4"/>
        <v>50.779991661712231</v>
      </c>
      <c r="L24" s="13">
        <f t="shared" si="5"/>
        <v>0.54459517578968253</v>
      </c>
    </row>
    <row r="25" spans="1:12" x14ac:dyDescent="0.25">
      <c r="A25" s="14">
        <v>50.58</v>
      </c>
      <c r="B25" s="13">
        <v>-0.09</v>
      </c>
      <c r="D25" s="35" t="s">
        <v>16</v>
      </c>
      <c r="E25" s="10">
        <f>SLOPE(B3:B1001,A3:A1001)</f>
        <v>0.37194861389080791</v>
      </c>
      <c r="F25" s="21"/>
      <c r="I25" s="14">
        <v>22</v>
      </c>
      <c r="J25" s="12">
        <f t="shared" si="3"/>
        <v>4.6076692252650293</v>
      </c>
      <c r="K25" s="12">
        <f t="shared" si="4"/>
        <v>56.228540541040061</v>
      </c>
      <c r="L25" s="13">
        <f t="shared" si="5"/>
        <v>2.4640497667441856</v>
      </c>
    </row>
    <row r="26" spans="1:12" x14ac:dyDescent="0.25">
      <c r="A26" s="14">
        <v>56.730000000000004</v>
      </c>
      <c r="B26" s="13">
        <v>8.19</v>
      </c>
      <c r="D26" s="35" t="s">
        <v>17</v>
      </c>
      <c r="E26" s="8">
        <f>AVERAGE(B3:B1001)-E25*AVERAGE(A3:A1001)</f>
        <v>-7.1227376165195491</v>
      </c>
      <c r="F26" s="22"/>
      <c r="I26" s="14">
        <v>23</v>
      </c>
      <c r="J26" s="12">
        <f t="shared" si="3"/>
        <v>4.81710873550435</v>
      </c>
      <c r="K26" s="12">
        <f t="shared" si="4"/>
        <v>61.609233035155178</v>
      </c>
      <c r="L26" s="13">
        <f t="shared" si="5"/>
        <v>4.8533243963965056</v>
      </c>
    </row>
    <row r="27" spans="1:12" x14ac:dyDescent="0.25">
      <c r="A27" s="14">
        <v>50.27</v>
      </c>
      <c r="B27" s="13">
        <v>14.19</v>
      </c>
      <c r="D27" s="38" t="s">
        <v>19</v>
      </c>
      <c r="E27" s="39" t="s">
        <v>0</v>
      </c>
      <c r="F27" s="21" t="s">
        <v>1</v>
      </c>
      <c r="I27" s="14">
        <v>24</v>
      </c>
      <c r="J27" s="12">
        <f t="shared" si="3"/>
        <v>5.026548245743669</v>
      </c>
      <c r="K27" s="12">
        <f t="shared" si="4"/>
        <v>66.686907062637459</v>
      </c>
      <c r="L27" s="13">
        <f t="shared" si="5"/>
        <v>7.6079962984190983</v>
      </c>
    </row>
    <row r="28" spans="1:12" x14ac:dyDescent="0.25">
      <c r="A28" s="14">
        <v>61.25</v>
      </c>
      <c r="B28" s="13">
        <v>11.65</v>
      </c>
      <c r="D28" s="3"/>
      <c r="E28" s="8">
        <f>MIN(A3:A1001)-_xlfn.STDEV.S(A3:A1001)/2</f>
        <v>27.900787263250443</v>
      </c>
      <c r="F28" s="23">
        <f>E28*E25+E26</f>
        <v>3.2549215325087619</v>
      </c>
      <c r="I28" s="14">
        <v>25</v>
      </c>
      <c r="J28" s="12">
        <f t="shared" si="3"/>
        <v>5.2359877559829888</v>
      </c>
      <c r="K28" s="12">
        <f t="shared" si="4"/>
        <v>71.239643903102703</v>
      </c>
      <c r="L28" s="13">
        <f t="shared" si="5"/>
        <v>10.60767309231127</v>
      </c>
    </row>
    <row r="29" spans="1:12" ht="15.75" thickBot="1" x14ac:dyDescent="0.3">
      <c r="A29" s="14">
        <v>55.550000000000004</v>
      </c>
      <c r="B29" s="13">
        <v>13.040000000000001</v>
      </c>
      <c r="D29" s="36"/>
      <c r="E29" s="9">
        <f>MAX(A3:A1001)+_xlfn.STDEV.S(A3:A1001)/2</f>
        <v>87.129212736749551</v>
      </c>
      <c r="F29" s="24">
        <f>E29*E25+E26</f>
        <v>25.284852290311768</v>
      </c>
      <c r="I29" s="14">
        <v>26</v>
      </c>
      <c r="J29" s="12">
        <f t="shared" si="3"/>
        <v>5.4454272662223087</v>
      </c>
      <c r="K29" s="12">
        <f t="shared" si="4"/>
        <v>75.068467110167376</v>
      </c>
      <c r="L29" s="13">
        <f t="shared" si="5"/>
        <v>13.721254508133665</v>
      </c>
    </row>
    <row r="30" spans="1:12" x14ac:dyDescent="0.25">
      <c r="A30" s="14">
        <v>54.42</v>
      </c>
      <c r="B30" s="13">
        <v>8.42</v>
      </c>
      <c r="I30" s="14">
        <v>27</v>
      </c>
      <c r="J30" s="12">
        <f t="shared" si="3"/>
        <v>5.6548667764616276</v>
      </c>
      <c r="K30" s="12">
        <f t="shared" si="4"/>
        <v>78.006038736950586</v>
      </c>
      <c r="L30" s="13">
        <f t="shared" si="5"/>
        <v>16.81266209739357</v>
      </c>
    </row>
    <row r="31" spans="1:12" x14ac:dyDescent="0.25">
      <c r="A31" s="14">
        <v>45.96</v>
      </c>
      <c r="B31" s="13">
        <v>17.37</v>
      </c>
      <c r="D31" s="37" t="str">
        <f>IF(COUNT(A3:A2001)&gt;1000,"ATTENTION: this file is setup for 1000 data points. Formulas have to be adapted for more data","")</f>
        <v/>
      </c>
      <c r="I31" s="14">
        <v>28</v>
      </c>
      <c r="J31" s="12">
        <f t="shared" si="3"/>
        <v>5.8643062867009474</v>
      </c>
      <c r="K31" s="12">
        <f t="shared" si="4"/>
        <v>79.923972807329307</v>
      </c>
      <c r="L31" s="13">
        <f t="shared" si="5"/>
        <v>19.746786514220904</v>
      </c>
    </row>
    <row r="32" spans="1:12" x14ac:dyDescent="0.25">
      <c r="A32" s="14">
        <v>41.89</v>
      </c>
      <c r="B32" s="13">
        <v>8.67</v>
      </c>
      <c r="I32" s="14">
        <v>29</v>
      </c>
      <c r="J32" s="12">
        <f t="shared" si="3"/>
        <v>6.0737457969402664</v>
      </c>
      <c r="K32" s="12">
        <f t="shared" si="4"/>
        <v>80.738446399159244</v>
      </c>
      <c r="L32" s="13">
        <f t="shared" si="5"/>
        <v>22.395392442109241</v>
      </c>
    </row>
    <row r="33" spans="1:12" x14ac:dyDescent="0.25">
      <c r="A33" s="14">
        <v>68.8</v>
      </c>
      <c r="B33" s="13">
        <v>24.75</v>
      </c>
      <c r="I33" s="14">
        <v>30</v>
      </c>
      <c r="J33" s="12">
        <f t="shared" si="3"/>
        <v>6.2831853071795862</v>
      </c>
      <c r="K33" s="12">
        <f t="shared" si="4"/>
        <v>80.413863108199507</v>
      </c>
      <c r="L33" s="13">
        <f t="shared" si="5"/>
        <v>24.642723092588561</v>
      </c>
    </row>
    <row r="34" spans="1:12" x14ac:dyDescent="0.25">
      <c r="A34" s="14">
        <v>45.42</v>
      </c>
      <c r="B34" s="13">
        <v>8.1</v>
      </c>
    </row>
    <row r="35" spans="1:12" x14ac:dyDescent="0.25">
      <c r="A35" s="14">
        <v>46.28</v>
      </c>
      <c r="B35" s="13">
        <v>14.870000000000001</v>
      </c>
    </row>
    <row r="36" spans="1:12" x14ac:dyDescent="0.25">
      <c r="A36" s="14">
        <v>57.03</v>
      </c>
      <c r="B36" s="13">
        <v>13.88</v>
      </c>
    </row>
    <row r="37" spans="1:12" x14ac:dyDescent="0.25">
      <c r="A37" s="14">
        <v>36.880000000000003</v>
      </c>
      <c r="B37" s="13">
        <v>9.56</v>
      </c>
    </row>
    <row r="38" spans="1:12" x14ac:dyDescent="0.25">
      <c r="A38" s="14">
        <v>57.17</v>
      </c>
      <c r="B38" s="13">
        <v>13.15</v>
      </c>
    </row>
    <row r="39" spans="1:12" x14ac:dyDescent="0.25">
      <c r="A39" s="14">
        <v>55.81</v>
      </c>
      <c r="B39" s="13">
        <v>16.28</v>
      </c>
    </row>
    <row r="40" spans="1:12" x14ac:dyDescent="0.25">
      <c r="A40" s="14">
        <v>59.730000000000004</v>
      </c>
      <c r="B40" s="13">
        <v>15.23</v>
      </c>
    </row>
    <row r="41" spans="1:12" x14ac:dyDescent="0.25">
      <c r="A41" s="14">
        <v>42.14</v>
      </c>
      <c r="B41" s="13">
        <v>4.24</v>
      </c>
    </row>
    <row r="42" spans="1:12" x14ac:dyDescent="0.25">
      <c r="A42" s="14">
        <v>75.77</v>
      </c>
      <c r="B42" s="13">
        <v>13.44</v>
      </c>
    </row>
    <row r="43" spans="1:12" x14ac:dyDescent="0.25">
      <c r="A43" s="14">
        <v>65.540000000000006</v>
      </c>
      <c r="B43" s="13">
        <v>16.41</v>
      </c>
    </row>
    <row r="44" spans="1:12" x14ac:dyDescent="0.25">
      <c r="A44" s="14">
        <v>44.65</v>
      </c>
      <c r="B44" s="13">
        <v>12.36</v>
      </c>
    </row>
    <row r="45" spans="1:12" x14ac:dyDescent="0.25">
      <c r="A45" s="14">
        <v>71.290000000000006</v>
      </c>
      <c r="B45" s="13">
        <v>17.850000000000001</v>
      </c>
    </row>
    <row r="46" spans="1:12" x14ac:dyDescent="0.25">
      <c r="A46" s="14">
        <v>54.84</v>
      </c>
      <c r="B46" s="13">
        <v>23</v>
      </c>
    </row>
    <row r="47" spans="1:12" x14ac:dyDescent="0.25">
      <c r="A47" s="14">
        <v>73.2</v>
      </c>
      <c r="B47" s="13">
        <v>20.32</v>
      </c>
    </row>
    <row r="48" spans="1:12" x14ac:dyDescent="0.25">
      <c r="A48" s="14">
        <v>52.370000000000005</v>
      </c>
      <c r="B48" s="13">
        <v>18.010000000000002</v>
      </c>
    </row>
    <row r="49" spans="1:2" x14ac:dyDescent="0.25">
      <c r="A49" s="14">
        <v>40.11</v>
      </c>
      <c r="B49" s="13">
        <v>5.55</v>
      </c>
    </row>
    <row r="50" spans="1:2" x14ac:dyDescent="0.25">
      <c r="A50" s="14">
        <v>65.87</v>
      </c>
      <c r="B50" s="13">
        <v>12.620000000000001</v>
      </c>
    </row>
    <row r="51" spans="1:2" x14ac:dyDescent="0.25">
      <c r="A51" s="14">
        <v>71.81</v>
      </c>
      <c r="B51" s="13">
        <v>25.34</v>
      </c>
    </row>
    <row r="52" spans="1:2" x14ac:dyDescent="0.25">
      <c r="A52" s="14">
        <v>50.74</v>
      </c>
      <c r="B52" s="13">
        <v>12.48</v>
      </c>
    </row>
    <row r="53" spans="1:2" x14ac:dyDescent="0.25">
      <c r="A53" s="14">
        <v>39.08</v>
      </c>
      <c r="B53" s="13">
        <v>4.1399999999999997</v>
      </c>
    </row>
    <row r="54" spans="1:2" x14ac:dyDescent="0.25">
      <c r="A54" s="14">
        <v>59.24</v>
      </c>
      <c r="B54" s="13">
        <v>24.63</v>
      </c>
    </row>
    <row r="55" spans="1:2" x14ac:dyDescent="0.25">
      <c r="A55" s="14">
        <v>55.08</v>
      </c>
      <c r="B55" s="13">
        <v>23.02</v>
      </c>
    </row>
    <row r="56" spans="1:2" x14ac:dyDescent="0.25">
      <c r="A56" s="14">
        <v>52.27</v>
      </c>
      <c r="B56" s="13">
        <v>10.11</v>
      </c>
    </row>
    <row r="57" spans="1:2" x14ac:dyDescent="0.25">
      <c r="A57" s="14">
        <v>43.07</v>
      </c>
      <c r="B57" s="13">
        <v>13.39</v>
      </c>
    </row>
    <row r="58" spans="1:2" x14ac:dyDescent="0.25">
      <c r="A58" s="14">
        <v>54.15</v>
      </c>
      <c r="B58" s="13">
        <v>16.86</v>
      </c>
    </row>
    <row r="59" spans="1:2" x14ac:dyDescent="0.25">
      <c r="A59" s="14">
        <v>46.910000000000004</v>
      </c>
      <c r="B59" s="13">
        <v>14.42</v>
      </c>
    </row>
    <row r="60" spans="1:2" x14ac:dyDescent="0.25">
      <c r="A60" s="14">
        <v>76.12</v>
      </c>
      <c r="B60" s="13">
        <v>19.670000000000002</v>
      </c>
    </row>
    <row r="61" spans="1:2" x14ac:dyDescent="0.25">
      <c r="A61" s="14">
        <v>81.040000000000006</v>
      </c>
      <c r="B61" s="13">
        <v>19.170000000000002</v>
      </c>
    </row>
    <row r="62" spans="1:2" x14ac:dyDescent="0.25">
      <c r="A62" s="14">
        <v>54.26</v>
      </c>
      <c r="B62" s="13">
        <v>9.67</v>
      </c>
    </row>
    <row r="63" spans="1:2" x14ac:dyDescent="0.25">
      <c r="A63" s="14">
        <v>37.46</v>
      </c>
      <c r="B63" s="13">
        <v>14.23</v>
      </c>
    </row>
    <row r="64" spans="1:2" x14ac:dyDescent="0.25">
      <c r="A64" s="14">
        <v>70.69</v>
      </c>
      <c r="B64" s="13">
        <v>27.17</v>
      </c>
    </row>
    <row r="65" spans="1:2" x14ac:dyDescent="0.25">
      <c r="A65" s="14">
        <v>70.17</v>
      </c>
      <c r="B65" s="13">
        <v>24.07</v>
      </c>
    </row>
    <row r="66" spans="1:2" x14ac:dyDescent="0.25">
      <c r="A66" s="14">
        <v>59.93</v>
      </c>
      <c r="B66" s="13">
        <v>18.670000000000002</v>
      </c>
    </row>
    <row r="67" spans="1:2" x14ac:dyDescent="0.25">
      <c r="A67" s="14">
        <v>40.39</v>
      </c>
      <c r="B67" s="13">
        <v>8.9500000000000011</v>
      </c>
    </row>
    <row r="68" spans="1:2" x14ac:dyDescent="0.25">
      <c r="A68" s="14">
        <v>60.88</v>
      </c>
      <c r="B68" s="13">
        <v>14.05</v>
      </c>
    </row>
    <row r="69" spans="1:2" x14ac:dyDescent="0.25">
      <c r="A69" s="14">
        <v>48.88</v>
      </c>
      <c r="B69" s="13">
        <v>7.21</v>
      </c>
    </row>
    <row r="70" spans="1:2" x14ac:dyDescent="0.25">
      <c r="A70" s="14">
        <v>65.28</v>
      </c>
      <c r="B70" s="13">
        <v>18.420000000000002</v>
      </c>
    </row>
    <row r="71" spans="1:2" x14ac:dyDescent="0.25">
      <c r="A71" s="14">
        <v>65.83</v>
      </c>
      <c r="B71" s="13">
        <v>15.23</v>
      </c>
    </row>
    <row r="72" spans="1:2" x14ac:dyDescent="0.25">
      <c r="A72" s="14">
        <v>64.739999999999995</v>
      </c>
      <c r="B72" s="13">
        <v>19.150000000000002</v>
      </c>
    </row>
    <row r="73" spans="1:2" x14ac:dyDescent="0.25">
      <c r="A73" s="14">
        <v>42.61</v>
      </c>
      <c r="B73" s="13">
        <v>5.51</v>
      </c>
    </row>
    <row r="74" spans="1:2" x14ac:dyDescent="0.25">
      <c r="A74" s="14">
        <v>55.06</v>
      </c>
      <c r="B74" s="13">
        <v>15.73</v>
      </c>
    </row>
    <row r="75" spans="1:2" x14ac:dyDescent="0.25">
      <c r="A75" s="14">
        <v>34.01</v>
      </c>
      <c r="B75" s="13">
        <v>7.3100000000000005</v>
      </c>
    </row>
    <row r="76" spans="1:2" x14ac:dyDescent="0.25">
      <c r="A76" s="14">
        <v>53.69</v>
      </c>
      <c r="B76" s="13">
        <v>19.37</v>
      </c>
    </row>
    <row r="77" spans="1:2" x14ac:dyDescent="0.25">
      <c r="A77" s="14">
        <v>59.04</v>
      </c>
      <c r="B77" s="13">
        <v>11.01</v>
      </c>
    </row>
    <row r="78" spans="1:2" x14ac:dyDescent="0.25">
      <c r="A78" s="14">
        <v>67.150000000000006</v>
      </c>
      <c r="B78" s="13">
        <v>23.31</v>
      </c>
    </row>
    <row r="79" spans="1:2" x14ac:dyDescent="0.25">
      <c r="A79" s="14">
        <v>41.75</v>
      </c>
      <c r="B79" s="13">
        <v>12.55</v>
      </c>
    </row>
    <row r="80" spans="1:2" x14ac:dyDescent="0.25">
      <c r="A80" s="14">
        <v>38.380000000000003</v>
      </c>
      <c r="B80" s="13">
        <v>3.22</v>
      </c>
    </row>
    <row r="81" spans="1:2" x14ac:dyDescent="0.25">
      <c r="A81" s="14">
        <v>47.31</v>
      </c>
      <c r="B81" s="13">
        <v>15.280000000000001</v>
      </c>
    </row>
    <row r="82" spans="1:2" x14ac:dyDescent="0.25">
      <c r="A82" s="14">
        <v>56.88</v>
      </c>
      <c r="B82" s="13">
        <v>9.5500000000000007</v>
      </c>
    </row>
    <row r="83" spans="1:2" x14ac:dyDescent="0.25">
      <c r="A83" s="14">
        <v>36</v>
      </c>
      <c r="B83" s="13">
        <v>9.66</v>
      </c>
    </row>
    <row r="84" spans="1:2" x14ac:dyDescent="0.25">
      <c r="A84" s="14">
        <v>37.28</v>
      </c>
      <c r="B84" s="13">
        <v>-0.04</v>
      </c>
    </row>
    <row r="85" spans="1:2" x14ac:dyDescent="0.25">
      <c r="A85" s="14">
        <v>47.22</v>
      </c>
      <c r="B85" s="13">
        <v>6.3</v>
      </c>
    </row>
    <row r="86" spans="1:2" x14ac:dyDescent="0.25">
      <c r="A86" s="14">
        <v>57.550000000000004</v>
      </c>
      <c r="B86" s="13">
        <v>10.870000000000001</v>
      </c>
    </row>
    <row r="87" spans="1:2" x14ac:dyDescent="0.25">
      <c r="A87" s="14">
        <v>61.63</v>
      </c>
      <c r="B87" s="13">
        <v>11.03</v>
      </c>
    </row>
    <row r="88" spans="1:2" x14ac:dyDescent="0.25">
      <c r="A88" s="14">
        <v>47.6</v>
      </c>
      <c r="B88" s="13">
        <v>4.99</v>
      </c>
    </row>
    <row r="89" spans="1:2" x14ac:dyDescent="0.25">
      <c r="A89" s="14">
        <v>44.17</v>
      </c>
      <c r="B89" s="13">
        <v>9.82</v>
      </c>
    </row>
    <row r="90" spans="1:2" x14ac:dyDescent="0.25">
      <c r="A90" s="14">
        <v>79.52</v>
      </c>
      <c r="B90" s="13">
        <v>15.97</v>
      </c>
    </row>
    <row r="91" spans="1:2" x14ac:dyDescent="0.25">
      <c r="A91" s="14">
        <v>53.32</v>
      </c>
      <c r="B91" s="13">
        <v>11.93</v>
      </c>
    </row>
    <row r="92" spans="1:2" x14ac:dyDescent="0.25">
      <c r="A92" s="14">
        <v>33.29</v>
      </c>
      <c r="B92" s="13">
        <v>-4.47</v>
      </c>
    </row>
    <row r="93" spans="1:2" x14ac:dyDescent="0.25">
      <c r="A93" s="14">
        <v>55.07</v>
      </c>
      <c r="B93" s="13">
        <v>18.830000000000002</v>
      </c>
    </row>
    <row r="94" spans="1:2" x14ac:dyDescent="0.25">
      <c r="A94" s="14">
        <v>53.27</v>
      </c>
      <c r="B94" s="13">
        <v>10.08</v>
      </c>
    </row>
    <row r="95" spans="1:2" x14ac:dyDescent="0.25">
      <c r="A95" s="14">
        <v>59.67</v>
      </c>
      <c r="B95" s="13">
        <v>13.31</v>
      </c>
    </row>
    <row r="96" spans="1:2" x14ac:dyDescent="0.25">
      <c r="A96" s="14">
        <v>57.43</v>
      </c>
      <c r="B96" s="13">
        <v>7.53</v>
      </c>
    </row>
    <row r="97" spans="1:2" x14ac:dyDescent="0.25">
      <c r="A97" s="14">
        <v>64.070000000000007</v>
      </c>
      <c r="B97" s="13">
        <v>19.91</v>
      </c>
    </row>
    <row r="98" spans="1:2" x14ac:dyDescent="0.25">
      <c r="A98" s="14">
        <v>52.26</v>
      </c>
      <c r="B98" s="13">
        <v>12.16</v>
      </c>
    </row>
    <row r="99" spans="1:2" x14ac:dyDescent="0.25">
      <c r="A99" s="14">
        <v>74.56</v>
      </c>
      <c r="B99" s="13">
        <v>21.93</v>
      </c>
    </row>
    <row r="100" spans="1:2" x14ac:dyDescent="0.25">
      <c r="A100" s="14">
        <v>60.29</v>
      </c>
      <c r="B100" s="13">
        <v>13.69</v>
      </c>
    </row>
    <row r="101" spans="1:2" x14ac:dyDescent="0.25">
      <c r="A101" s="14">
        <v>61.59</v>
      </c>
      <c r="B101" s="13">
        <v>20.51</v>
      </c>
    </row>
    <row r="102" spans="1:2" x14ac:dyDescent="0.25">
      <c r="A102" s="14">
        <v>66.070000000000007</v>
      </c>
      <c r="B102" s="13">
        <v>17.78</v>
      </c>
    </row>
    <row r="103" spans="1:2" x14ac:dyDescent="0.25">
      <c r="A103" s="14">
        <v>64.150000000000006</v>
      </c>
      <c r="B103" s="13">
        <v>23.68</v>
      </c>
    </row>
    <row r="104" spans="1:2" x14ac:dyDescent="0.25">
      <c r="A104" s="14">
        <v>59.78</v>
      </c>
      <c r="B104" s="13">
        <v>10.38</v>
      </c>
    </row>
    <row r="105" spans="1:2" x14ac:dyDescent="0.25">
      <c r="A105" s="14">
        <v>51.6</v>
      </c>
      <c r="B105" s="13">
        <v>6.98</v>
      </c>
    </row>
    <row r="106" spans="1:2" x14ac:dyDescent="0.25">
      <c r="A106" s="14">
        <v>44.62</v>
      </c>
      <c r="B106" s="13">
        <v>13.36</v>
      </c>
    </row>
    <row r="107" spans="1:2" x14ac:dyDescent="0.25">
      <c r="A107" s="14">
        <v>71.38</v>
      </c>
      <c r="B107" s="13">
        <v>21.41</v>
      </c>
    </row>
    <row r="108" spans="1:2" x14ac:dyDescent="0.25">
      <c r="A108" s="14">
        <v>54.09</v>
      </c>
      <c r="B108" s="13">
        <v>16.600000000000001</v>
      </c>
    </row>
    <row r="109" spans="1:2" x14ac:dyDescent="0.25">
      <c r="A109" s="14">
        <v>50.26</v>
      </c>
      <c r="B109" s="13">
        <v>17.37</v>
      </c>
    </row>
    <row r="110" spans="1:2" x14ac:dyDescent="0.25">
      <c r="A110" s="14">
        <v>33.78</v>
      </c>
      <c r="B110" s="13">
        <v>10.28</v>
      </c>
    </row>
    <row r="111" spans="1:2" x14ac:dyDescent="0.25">
      <c r="A111" s="14">
        <v>55.97</v>
      </c>
      <c r="B111" s="13">
        <v>4.3899999999999997</v>
      </c>
    </row>
    <row r="112" spans="1:2" x14ac:dyDescent="0.25">
      <c r="A112" s="14">
        <v>58.81</v>
      </c>
      <c r="B112" s="13">
        <v>10.94</v>
      </c>
    </row>
    <row r="113" spans="1:2" x14ac:dyDescent="0.25">
      <c r="A113" s="14">
        <v>42.37</v>
      </c>
      <c r="B113" s="13">
        <v>12.3</v>
      </c>
    </row>
    <row r="114" spans="1:2" x14ac:dyDescent="0.25">
      <c r="A114" s="14">
        <v>76.600000000000009</v>
      </c>
      <c r="B114" s="13">
        <v>21.79</v>
      </c>
    </row>
    <row r="115" spans="1:2" x14ac:dyDescent="0.25">
      <c r="A115" s="14">
        <v>53.980000000000004</v>
      </c>
      <c r="B115" s="13">
        <v>15.71</v>
      </c>
    </row>
    <row r="116" spans="1:2" x14ac:dyDescent="0.25">
      <c r="A116" s="14">
        <v>42.37</v>
      </c>
      <c r="B116" s="13">
        <v>7.8</v>
      </c>
    </row>
    <row r="117" spans="1:2" x14ac:dyDescent="0.25">
      <c r="A117" s="14">
        <v>42.44</v>
      </c>
      <c r="B117" s="13">
        <v>5.92</v>
      </c>
    </row>
    <row r="118" spans="1:2" x14ac:dyDescent="0.25">
      <c r="A118" s="14">
        <v>63.53</v>
      </c>
      <c r="B118" s="13">
        <v>19.86</v>
      </c>
    </row>
    <row r="119" spans="1:2" x14ac:dyDescent="0.25">
      <c r="A119" s="14">
        <v>39.200000000000003</v>
      </c>
      <c r="B119" s="13">
        <v>13.34</v>
      </c>
    </row>
    <row r="120" spans="1:2" x14ac:dyDescent="0.25">
      <c r="A120" s="14">
        <v>42.79</v>
      </c>
      <c r="B120" s="13">
        <v>6.16</v>
      </c>
    </row>
    <row r="121" spans="1:2" x14ac:dyDescent="0.25">
      <c r="A121" s="14">
        <v>51.88</v>
      </c>
      <c r="B121" s="13">
        <v>5.83</v>
      </c>
    </row>
    <row r="122" spans="1:2" x14ac:dyDescent="0.25">
      <c r="A122" s="14">
        <v>56.86</v>
      </c>
      <c r="B122" s="13">
        <v>13.63</v>
      </c>
    </row>
    <row r="123" spans="1:2" x14ac:dyDescent="0.25">
      <c r="A123" s="14">
        <v>57.17</v>
      </c>
      <c r="B123" s="13">
        <v>7.95</v>
      </c>
    </row>
    <row r="124" spans="1:2" x14ac:dyDescent="0.25">
      <c r="A124" s="14">
        <v>66.790000000000006</v>
      </c>
      <c r="B124" s="13">
        <v>18.52</v>
      </c>
    </row>
    <row r="125" spans="1:2" x14ac:dyDescent="0.25">
      <c r="A125" s="14">
        <v>68.17</v>
      </c>
      <c r="B125" s="13">
        <v>21.150000000000002</v>
      </c>
    </row>
    <row r="126" spans="1:2" x14ac:dyDescent="0.25">
      <c r="A126" s="14">
        <v>63.28</v>
      </c>
      <c r="B126" s="13">
        <v>18.46</v>
      </c>
    </row>
    <row r="127" spans="1:2" x14ac:dyDescent="0.25">
      <c r="A127" s="14">
        <v>44.88</v>
      </c>
      <c r="B127" s="13">
        <v>10.97</v>
      </c>
    </row>
    <row r="128" spans="1:2" x14ac:dyDescent="0.25">
      <c r="A128" s="14">
        <v>39.53</v>
      </c>
      <c r="B128" s="13">
        <v>8.02</v>
      </c>
    </row>
    <row r="129" spans="1:2" x14ac:dyDescent="0.25">
      <c r="A129" s="14">
        <v>60.870000000000005</v>
      </c>
      <c r="B129" s="13">
        <v>24.68</v>
      </c>
    </row>
    <row r="130" spans="1:2" x14ac:dyDescent="0.25">
      <c r="A130" s="14">
        <v>41.03</v>
      </c>
      <c r="B130" s="13">
        <v>7.41</v>
      </c>
    </row>
    <row r="131" spans="1:2" x14ac:dyDescent="0.25">
      <c r="A131" s="14">
        <v>51.52</v>
      </c>
      <c r="B131" s="13">
        <v>16.53</v>
      </c>
    </row>
    <row r="132" spans="1:2" x14ac:dyDescent="0.25">
      <c r="A132" s="14">
        <v>55.79</v>
      </c>
      <c r="B132" s="13">
        <v>20.91</v>
      </c>
    </row>
    <row r="133" spans="1:2" x14ac:dyDescent="0.25">
      <c r="A133" s="14">
        <v>61.84</v>
      </c>
      <c r="B133" s="13">
        <v>13.97</v>
      </c>
    </row>
    <row r="134" spans="1:2" x14ac:dyDescent="0.25">
      <c r="A134" s="14">
        <v>54.31</v>
      </c>
      <c r="B134" s="13">
        <v>8.41</v>
      </c>
    </row>
    <row r="135" spans="1:2" x14ac:dyDescent="0.25">
      <c r="A135" s="14">
        <v>46.31</v>
      </c>
      <c r="B135" s="13">
        <v>14.61</v>
      </c>
    </row>
    <row r="136" spans="1:2" x14ac:dyDescent="0.25">
      <c r="A136" s="14">
        <v>40.72</v>
      </c>
      <c r="B136" s="13">
        <v>10.77</v>
      </c>
    </row>
    <row r="137" spans="1:2" x14ac:dyDescent="0.25">
      <c r="A137" s="14">
        <v>42.69</v>
      </c>
      <c r="B137" s="13">
        <v>12.790000000000001</v>
      </c>
    </row>
    <row r="138" spans="1:2" x14ac:dyDescent="0.25">
      <c r="A138" s="14">
        <v>64.75</v>
      </c>
      <c r="B138" s="13">
        <v>8.74</v>
      </c>
    </row>
    <row r="139" spans="1:2" x14ac:dyDescent="0.25">
      <c r="A139" s="14">
        <v>56.89</v>
      </c>
      <c r="B139" s="13">
        <v>10.3</v>
      </c>
    </row>
    <row r="140" spans="1:2" x14ac:dyDescent="0.25">
      <c r="A140" s="14">
        <v>69.19</v>
      </c>
      <c r="B140" s="13">
        <v>20.100000000000001</v>
      </c>
    </row>
    <row r="141" spans="1:2" x14ac:dyDescent="0.25">
      <c r="A141" s="14">
        <v>50.76</v>
      </c>
      <c r="B141" s="13">
        <v>10.24</v>
      </c>
    </row>
    <row r="142" spans="1:2" x14ac:dyDescent="0.25">
      <c r="A142" s="14">
        <v>47.5</v>
      </c>
      <c r="B142" s="13">
        <v>7.76</v>
      </c>
    </row>
    <row r="143" spans="1:2" x14ac:dyDescent="0.25">
      <c r="A143" s="14">
        <v>52.300000000000004</v>
      </c>
      <c r="B143" s="13">
        <v>10.220000000000001</v>
      </c>
    </row>
    <row r="144" spans="1:2" x14ac:dyDescent="0.25">
      <c r="A144" s="14">
        <v>60.02</v>
      </c>
      <c r="B144" s="13">
        <v>15.42</v>
      </c>
    </row>
    <row r="145" spans="1:2" x14ac:dyDescent="0.25">
      <c r="A145" s="14">
        <v>48.52</v>
      </c>
      <c r="B145" s="13">
        <v>7.3</v>
      </c>
    </row>
    <row r="146" spans="1:2" x14ac:dyDescent="0.25">
      <c r="A146" s="14">
        <v>68.84</v>
      </c>
      <c r="B146" s="13">
        <v>24.5</v>
      </c>
    </row>
    <row r="147" spans="1:2" x14ac:dyDescent="0.25">
      <c r="A147" s="14">
        <v>61.58</v>
      </c>
      <c r="B147" s="13">
        <v>24.14</v>
      </c>
    </row>
    <row r="148" spans="1:2" x14ac:dyDescent="0.25">
      <c r="A148" s="14">
        <v>45.97</v>
      </c>
      <c r="B148" s="13">
        <v>8.93</v>
      </c>
    </row>
    <row r="149" spans="1:2" x14ac:dyDescent="0.25">
      <c r="A149" s="14">
        <v>61.18</v>
      </c>
      <c r="B149" s="13">
        <v>19.07</v>
      </c>
    </row>
    <row r="150" spans="1:2" x14ac:dyDescent="0.25">
      <c r="A150" s="14">
        <v>48.47</v>
      </c>
      <c r="B150" s="13">
        <v>6.46</v>
      </c>
    </row>
    <row r="151" spans="1:2" x14ac:dyDescent="0.25">
      <c r="A151" s="14">
        <v>57.480000000000004</v>
      </c>
      <c r="B151" s="13">
        <v>13.27</v>
      </c>
    </row>
    <row r="152" spans="1:2" x14ac:dyDescent="0.25">
      <c r="A152" s="14">
        <v>58.75</v>
      </c>
      <c r="B152" s="13">
        <v>15.01</v>
      </c>
    </row>
    <row r="153" spans="1:2" x14ac:dyDescent="0.25">
      <c r="A153" s="14">
        <v>33.97</v>
      </c>
      <c r="B153" s="13">
        <v>11.27</v>
      </c>
    </row>
    <row r="154" spans="1:2" x14ac:dyDescent="0.25">
      <c r="A154" s="14">
        <v>60.33</v>
      </c>
      <c r="B154" s="13">
        <v>13.99</v>
      </c>
    </row>
    <row r="155" spans="1:2" x14ac:dyDescent="0.25">
      <c r="A155" s="14">
        <v>62.79</v>
      </c>
      <c r="B155" s="13">
        <v>21.78</v>
      </c>
    </row>
    <row r="156" spans="1:2" x14ac:dyDescent="0.25">
      <c r="A156" s="14">
        <v>54.230000000000004</v>
      </c>
      <c r="B156" s="13">
        <v>16.260000000000002</v>
      </c>
    </row>
    <row r="157" spans="1:2" x14ac:dyDescent="0.25">
      <c r="A157" s="14">
        <v>56.74</v>
      </c>
      <c r="B157" s="13">
        <v>15.8</v>
      </c>
    </row>
    <row r="158" spans="1:2" x14ac:dyDescent="0.25">
      <c r="A158" s="14">
        <v>63.34</v>
      </c>
      <c r="B158" s="13">
        <v>11.33</v>
      </c>
    </row>
    <row r="159" spans="1:2" x14ac:dyDescent="0.25">
      <c r="A159" s="14">
        <v>58.89</v>
      </c>
      <c r="B159" s="13">
        <v>7.15</v>
      </c>
    </row>
    <row r="160" spans="1:2" x14ac:dyDescent="0.25">
      <c r="A160" s="14">
        <v>59.120000000000005</v>
      </c>
      <c r="B160" s="13">
        <v>11.040000000000001</v>
      </c>
    </row>
    <row r="161" spans="1:2" x14ac:dyDescent="0.25">
      <c r="A161" s="14">
        <v>54.93</v>
      </c>
      <c r="B161" s="13">
        <v>6.21</v>
      </c>
    </row>
    <row r="162" spans="1:2" x14ac:dyDescent="0.25">
      <c r="A162" s="14">
        <v>65.12</v>
      </c>
      <c r="B162" s="13">
        <v>18.900000000000002</v>
      </c>
    </row>
    <row r="163" spans="1:2" x14ac:dyDescent="0.25">
      <c r="A163" s="14">
        <v>64.44</v>
      </c>
      <c r="B163" s="13">
        <v>14.790000000000001</v>
      </c>
    </row>
    <row r="164" spans="1:2" x14ac:dyDescent="0.25">
      <c r="A164" s="14">
        <v>54.800000000000004</v>
      </c>
      <c r="B164" s="13">
        <v>10.02</v>
      </c>
    </row>
    <row r="165" spans="1:2" x14ac:dyDescent="0.25">
      <c r="A165" s="14">
        <v>38.770000000000003</v>
      </c>
      <c r="B165" s="13">
        <v>13.26</v>
      </c>
    </row>
    <row r="166" spans="1:2" x14ac:dyDescent="0.25">
      <c r="A166" s="14">
        <v>59.89</v>
      </c>
      <c r="B166" s="13">
        <v>16.740000000000002</v>
      </c>
    </row>
    <row r="167" spans="1:2" x14ac:dyDescent="0.25">
      <c r="A167" s="14">
        <v>50.61</v>
      </c>
      <c r="B167" s="13">
        <v>4.57</v>
      </c>
    </row>
    <row r="168" spans="1:2" x14ac:dyDescent="0.25">
      <c r="A168" s="14">
        <v>71.650000000000006</v>
      </c>
      <c r="B168" s="13">
        <v>16.38</v>
      </c>
    </row>
    <row r="169" spans="1:2" x14ac:dyDescent="0.25">
      <c r="A169" s="14">
        <v>54.51</v>
      </c>
      <c r="B169" s="13">
        <v>12.96</v>
      </c>
    </row>
    <row r="170" spans="1:2" x14ac:dyDescent="0.25">
      <c r="A170" s="14">
        <v>70.73</v>
      </c>
      <c r="B170" s="13">
        <v>21.06</v>
      </c>
    </row>
    <row r="171" spans="1:2" x14ac:dyDescent="0.25">
      <c r="A171" s="14">
        <v>77.33</v>
      </c>
      <c r="B171" s="13">
        <v>14.31</v>
      </c>
    </row>
    <row r="172" spans="1:2" x14ac:dyDescent="0.25">
      <c r="A172" s="14">
        <v>42.82</v>
      </c>
      <c r="B172" s="13">
        <v>6.19</v>
      </c>
    </row>
    <row r="173" spans="1:2" x14ac:dyDescent="0.25">
      <c r="A173" s="14">
        <v>45.43</v>
      </c>
      <c r="B173" s="13">
        <v>8.69</v>
      </c>
    </row>
    <row r="174" spans="1:2" x14ac:dyDescent="0.25">
      <c r="A174" s="14">
        <v>34.83</v>
      </c>
      <c r="B174" s="13">
        <v>5.63</v>
      </c>
    </row>
    <row r="175" spans="1:2" x14ac:dyDescent="0.25">
      <c r="A175" s="14">
        <v>63.49</v>
      </c>
      <c r="B175" s="13">
        <v>18.12</v>
      </c>
    </row>
    <row r="176" spans="1:2" x14ac:dyDescent="0.25">
      <c r="A176" s="14">
        <v>64.489999999999995</v>
      </c>
      <c r="B176" s="13">
        <v>22.5</v>
      </c>
    </row>
    <row r="177" spans="1:2" x14ac:dyDescent="0.25">
      <c r="A177" s="14">
        <v>45.65</v>
      </c>
      <c r="B177" s="13">
        <v>13.84</v>
      </c>
    </row>
    <row r="178" spans="1:2" x14ac:dyDescent="0.25">
      <c r="A178" s="14">
        <v>57.93</v>
      </c>
      <c r="B178" s="13">
        <v>9.33</v>
      </c>
    </row>
    <row r="179" spans="1:2" x14ac:dyDescent="0.25">
      <c r="A179" s="14">
        <v>55.15</v>
      </c>
      <c r="B179" s="13">
        <v>5.46</v>
      </c>
    </row>
    <row r="180" spans="1:2" x14ac:dyDescent="0.25">
      <c r="A180" s="14">
        <v>58.32</v>
      </c>
      <c r="B180" s="13">
        <v>6.78</v>
      </c>
    </row>
    <row r="181" spans="1:2" x14ac:dyDescent="0.25">
      <c r="A181" s="14">
        <v>43.63</v>
      </c>
      <c r="B181" s="13">
        <v>11.44</v>
      </c>
    </row>
    <row r="182" spans="1:2" x14ac:dyDescent="0.25">
      <c r="A182" s="14">
        <v>78.48</v>
      </c>
      <c r="B182" s="13">
        <v>25.92</v>
      </c>
    </row>
    <row r="183" spans="1:2" x14ac:dyDescent="0.25">
      <c r="A183" s="14">
        <v>44.14</v>
      </c>
      <c r="B183" s="13">
        <v>4.8100000000000005</v>
      </c>
    </row>
    <row r="184" spans="1:2" x14ac:dyDescent="0.25">
      <c r="A184" s="14">
        <v>51.35</v>
      </c>
      <c r="B184" s="13">
        <v>16.740000000000002</v>
      </c>
    </row>
    <row r="185" spans="1:2" x14ac:dyDescent="0.25">
      <c r="A185" s="14">
        <v>72.180000000000007</v>
      </c>
      <c r="B185" s="13">
        <v>24.21</v>
      </c>
    </row>
    <row r="186" spans="1:2" x14ac:dyDescent="0.25">
      <c r="A186" s="14">
        <v>56.25</v>
      </c>
      <c r="B186" s="13">
        <v>13.38</v>
      </c>
    </row>
    <row r="187" spans="1:2" x14ac:dyDescent="0.25">
      <c r="A187" s="14">
        <v>48.160000000000004</v>
      </c>
      <c r="B187" s="13">
        <v>15.57</v>
      </c>
    </row>
    <row r="188" spans="1:2" x14ac:dyDescent="0.25">
      <c r="A188" s="14">
        <v>33.42</v>
      </c>
      <c r="B188" s="13">
        <v>14.34</v>
      </c>
    </row>
    <row r="189" spans="1:2" x14ac:dyDescent="0.25">
      <c r="A189" s="14">
        <v>58.28</v>
      </c>
      <c r="B189" s="13">
        <v>12.11</v>
      </c>
    </row>
    <row r="190" spans="1:2" x14ac:dyDescent="0.25">
      <c r="A190" s="14">
        <v>55.300000000000004</v>
      </c>
      <c r="B190" s="13">
        <v>11.47</v>
      </c>
    </row>
    <row r="191" spans="1:2" x14ac:dyDescent="0.25">
      <c r="A191" s="14">
        <v>58.35</v>
      </c>
      <c r="B191" s="13">
        <v>8.39</v>
      </c>
    </row>
    <row r="192" spans="1:2" x14ac:dyDescent="0.25">
      <c r="A192" s="14">
        <v>71.540000000000006</v>
      </c>
      <c r="B192" s="13">
        <v>17.87</v>
      </c>
    </row>
    <row r="193" spans="1:2" x14ac:dyDescent="0.25">
      <c r="A193" s="14">
        <v>58.06</v>
      </c>
      <c r="B193" s="13">
        <v>10.82</v>
      </c>
    </row>
    <row r="194" spans="1:2" x14ac:dyDescent="0.25">
      <c r="A194" s="14">
        <v>47.29</v>
      </c>
      <c r="B194" s="13">
        <v>7.46</v>
      </c>
    </row>
    <row r="195" spans="1:2" x14ac:dyDescent="0.25">
      <c r="A195" s="14">
        <v>55.370000000000005</v>
      </c>
      <c r="B195" s="13">
        <v>13.56</v>
      </c>
    </row>
    <row r="196" spans="1:2" x14ac:dyDescent="0.25">
      <c r="A196" s="14">
        <v>72.94</v>
      </c>
      <c r="B196" s="13">
        <v>19.990000000000002</v>
      </c>
    </row>
    <row r="197" spans="1:2" x14ac:dyDescent="0.25">
      <c r="A197" s="14">
        <v>61.86</v>
      </c>
      <c r="B197" s="13">
        <v>19.96</v>
      </c>
    </row>
    <row r="198" spans="1:2" x14ac:dyDescent="0.25">
      <c r="A198" s="14">
        <v>43.33</v>
      </c>
      <c r="B198" s="13">
        <v>12.72</v>
      </c>
    </row>
    <row r="199" spans="1:2" x14ac:dyDescent="0.25">
      <c r="A199" s="14">
        <v>49.58</v>
      </c>
      <c r="B199" s="13">
        <v>3.88</v>
      </c>
    </row>
    <row r="200" spans="1:2" x14ac:dyDescent="0.25">
      <c r="A200" s="14">
        <v>56.52</v>
      </c>
      <c r="B200" s="13">
        <v>8.75</v>
      </c>
    </row>
    <row r="201" spans="1:2" x14ac:dyDescent="0.25">
      <c r="A201" s="14">
        <v>70.69</v>
      </c>
      <c r="B201" s="13">
        <v>26.61</v>
      </c>
    </row>
    <row r="202" spans="1:2" x14ac:dyDescent="0.25">
      <c r="A202" s="14">
        <v>64.680000000000007</v>
      </c>
      <c r="B202" s="13">
        <v>17.170000000000002</v>
      </c>
    </row>
    <row r="203" spans="1:2" x14ac:dyDescent="0.25">
      <c r="A203" s="14">
        <v>53.03</v>
      </c>
      <c r="B203" s="13">
        <v>16.510000000000002</v>
      </c>
    </row>
    <row r="204" spans="1:2" x14ac:dyDescent="0.25">
      <c r="A204" s="14">
        <v>61.5</v>
      </c>
      <c r="B204" s="13">
        <v>7.7700000000000005</v>
      </c>
    </row>
    <row r="205" spans="1:2" x14ac:dyDescent="0.25">
      <c r="A205" s="14">
        <v>53.300000000000004</v>
      </c>
      <c r="B205" s="13">
        <v>15.030000000000001</v>
      </c>
    </row>
    <row r="206" spans="1:2" x14ac:dyDescent="0.25">
      <c r="A206" s="14">
        <v>62.22</v>
      </c>
      <c r="B206" s="13">
        <v>14.370000000000001</v>
      </c>
    </row>
    <row r="207" spans="1:2" x14ac:dyDescent="0.25">
      <c r="A207" s="14">
        <v>40.18</v>
      </c>
      <c r="B207" s="13">
        <v>-0.92</v>
      </c>
    </row>
    <row r="208" spans="1:2" x14ac:dyDescent="0.25">
      <c r="A208" s="14">
        <v>74.55</v>
      </c>
      <c r="B208" s="13">
        <v>26.39</v>
      </c>
    </row>
    <row r="209" spans="1:2" x14ac:dyDescent="0.25">
      <c r="A209" s="14">
        <v>57.95</v>
      </c>
      <c r="B209" s="13">
        <v>11.55</v>
      </c>
    </row>
    <row r="210" spans="1:2" x14ac:dyDescent="0.25">
      <c r="A210" s="14">
        <v>51.07</v>
      </c>
      <c r="B210" s="13">
        <v>7.07</v>
      </c>
    </row>
    <row r="211" spans="1:2" x14ac:dyDescent="0.25">
      <c r="A211" s="14">
        <v>50</v>
      </c>
      <c r="B211" s="13">
        <v>10</v>
      </c>
    </row>
    <row r="212" spans="1:2" x14ac:dyDescent="0.25">
      <c r="A212" s="14">
        <v>44.89</v>
      </c>
      <c r="B212" s="13">
        <v>9.09</v>
      </c>
    </row>
    <row r="213" spans="1:2" x14ac:dyDescent="0.25">
      <c r="A213" s="14">
        <v>45.25</v>
      </c>
      <c r="B213" s="13">
        <v>6.59</v>
      </c>
    </row>
    <row r="214" spans="1:2" x14ac:dyDescent="0.25">
      <c r="A214" s="14">
        <v>41</v>
      </c>
      <c r="B214" s="13">
        <v>12.040000000000001</v>
      </c>
    </row>
    <row r="215" spans="1:2" x14ac:dyDescent="0.25">
      <c r="A215" s="14">
        <v>54</v>
      </c>
      <c r="B215" s="13">
        <v>0.45</v>
      </c>
    </row>
    <row r="216" spans="1:2" x14ac:dyDescent="0.25">
      <c r="A216" s="14">
        <v>60.46</v>
      </c>
      <c r="B216" s="13">
        <v>15.66</v>
      </c>
    </row>
    <row r="217" spans="1:2" x14ac:dyDescent="0.25">
      <c r="A217" s="14">
        <v>72.180000000000007</v>
      </c>
      <c r="B217" s="13">
        <v>13.4</v>
      </c>
    </row>
    <row r="218" spans="1:2" x14ac:dyDescent="0.25">
      <c r="A218" s="14">
        <v>51.26</v>
      </c>
      <c r="B218" s="13">
        <v>18.740000000000002</v>
      </c>
    </row>
    <row r="219" spans="1:2" x14ac:dyDescent="0.25">
      <c r="A219" s="14">
        <v>51.11</v>
      </c>
      <c r="B219" s="13">
        <v>8.16</v>
      </c>
    </row>
    <row r="220" spans="1:2" x14ac:dyDescent="0.25">
      <c r="A220" s="14">
        <v>71.44</v>
      </c>
      <c r="B220" s="13">
        <v>18.55</v>
      </c>
    </row>
    <row r="221" spans="1:2" x14ac:dyDescent="0.25">
      <c r="A221" s="14">
        <v>64.39</v>
      </c>
      <c r="B221" s="13">
        <v>18.309999999999999</v>
      </c>
    </row>
    <row r="222" spans="1:2" x14ac:dyDescent="0.25">
      <c r="A222" s="14">
        <v>44.730000000000004</v>
      </c>
      <c r="B222" s="13">
        <v>7.16</v>
      </c>
    </row>
    <row r="223" spans="1:2" x14ac:dyDescent="0.25">
      <c r="A223" s="14">
        <v>51.32</v>
      </c>
      <c r="B223" s="13">
        <v>15.19</v>
      </c>
    </row>
    <row r="224" spans="1:2" x14ac:dyDescent="0.25">
      <c r="A224" s="14">
        <v>55.6</v>
      </c>
      <c r="B224" s="13">
        <v>7.34</v>
      </c>
    </row>
    <row r="225" spans="1:2" x14ac:dyDescent="0.25">
      <c r="A225" s="14">
        <v>44.56</v>
      </c>
      <c r="B225" s="13">
        <v>16.25</v>
      </c>
    </row>
    <row r="226" spans="1:2" x14ac:dyDescent="0.25">
      <c r="A226" s="14">
        <v>45.82</v>
      </c>
      <c r="B226" s="13">
        <v>5.22</v>
      </c>
    </row>
    <row r="227" spans="1:2" x14ac:dyDescent="0.25">
      <c r="A227" s="14">
        <v>62.550000000000004</v>
      </c>
      <c r="B227" s="13">
        <v>9.870000000000001</v>
      </c>
    </row>
    <row r="228" spans="1:2" x14ac:dyDescent="0.25">
      <c r="A228" s="14">
        <v>58.9</v>
      </c>
      <c r="B228" s="13">
        <v>13.16</v>
      </c>
    </row>
    <row r="229" spans="1:2" x14ac:dyDescent="0.25">
      <c r="A229" s="14">
        <v>79.47</v>
      </c>
      <c r="B229" s="13">
        <v>19.97</v>
      </c>
    </row>
    <row r="230" spans="1:2" x14ac:dyDescent="0.25">
      <c r="A230" s="14">
        <v>54.31</v>
      </c>
      <c r="B230" s="13">
        <v>9.52</v>
      </c>
    </row>
    <row r="231" spans="1:2" x14ac:dyDescent="0.25">
      <c r="A231" s="14">
        <v>65.72</v>
      </c>
      <c r="B231" s="13">
        <v>22.53</v>
      </c>
    </row>
    <row r="232" spans="1:2" x14ac:dyDescent="0.25">
      <c r="A232" s="14">
        <v>60.410000000000004</v>
      </c>
      <c r="B232" s="13">
        <v>20.5</v>
      </c>
    </row>
    <row r="233" spans="1:2" x14ac:dyDescent="0.25">
      <c r="A233" s="14">
        <v>43.14</v>
      </c>
      <c r="B233" s="13">
        <v>9.9</v>
      </c>
    </row>
    <row r="234" spans="1:2" x14ac:dyDescent="0.25">
      <c r="A234" s="14">
        <v>40.49</v>
      </c>
      <c r="B234" s="13">
        <v>2.19</v>
      </c>
    </row>
    <row r="235" spans="1:2" x14ac:dyDescent="0.25">
      <c r="A235" s="14">
        <v>42.15</v>
      </c>
      <c r="B235" s="13">
        <v>4</v>
      </c>
    </row>
    <row r="236" spans="1:2" x14ac:dyDescent="0.25">
      <c r="A236" s="14">
        <v>49.42</v>
      </c>
      <c r="B236" s="13">
        <v>11.39</v>
      </c>
    </row>
    <row r="237" spans="1:2" x14ac:dyDescent="0.25">
      <c r="A237" s="14">
        <v>73.72</v>
      </c>
      <c r="B237" s="13">
        <v>20.53</v>
      </c>
    </row>
    <row r="238" spans="1:2" x14ac:dyDescent="0.25">
      <c r="A238" s="14">
        <v>53.550000000000004</v>
      </c>
      <c r="B238" s="13">
        <v>11.17</v>
      </c>
    </row>
    <row r="239" spans="1:2" x14ac:dyDescent="0.25">
      <c r="A239" s="14">
        <v>56.25</v>
      </c>
      <c r="B239" s="13">
        <v>18.21</v>
      </c>
    </row>
    <row r="240" spans="1:2" x14ac:dyDescent="0.25">
      <c r="A240" s="14">
        <v>55.42</v>
      </c>
      <c r="B240" s="13">
        <v>3.43</v>
      </c>
    </row>
    <row r="241" spans="1:2" x14ac:dyDescent="0.25">
      <c r="A241" s="14">
        <v>69.92</v>
      </c>
      <c r="B241" s="13">
        <v>19.34</v>
      </c>
    </row>
    <row r="242" spans="1:2" x14ac:dyDescent="0.25">
      <c r="A242" s="14">
        <v>60.26</v>
      </c>
      <c r="B242" s="13">
        <v>19.440000000000001</v>
      </c>
    </row>
    <row r="243" spans="1:2" x14ac:dyDescent="0.25">
      <c r="A243" s="14">
        <v>54.29</v>
      </c>
      <c r="B243" s="13">
        <v>10.51</v>
      </c>
    </row>
    <row r="244" spans="1:2" x14ac:dyDescent="0.25">
      <c r="A244" s="14">
        <v>42.96</v>
      </c>
      <c r="B244" s="13">
        <v>14.780000000000001</v>
      </c>
    </row>
    <row r="245" spans="1:2" x14ac:dyDescent="0.25">
      <c r="A245" s="14">
        <v>46.06</v>
      </c>
      <c r="B245" s="13">
        <v>8.16</v>
      </c>
    </row>
    <row r="246" spans="1:2" x14ac:dyDescent="0.25">
      <c r="A246" s="14">
        <v>53.11</v>
      </c>
      <c r="B246" s="13">
        <v>17.990000000000002</v>
      </c>
    </row>
    <row r="247" spans="1:2" x14ac:dyDescent="0.25">
      <c r="A247" s="14">
        <v>50.51</v>
      </c>
      <c r="B247" s="13">
        <v>8.120000000000001</v>
      </c>
    </row>
    <row r="248" spans="1:2" x14ac:dyDescent="0.25">
      <c r="A248" s="14">
        <v>62.65</v>
      </c>
      <c r="B248" s="13">
        <v>5.87</v>
      </c>
    </row>
    <row r="249" spans="1:2" x14ac:dyDescent="0.25">
      <c r="A249" s="14">
        <v>47.39</v>
      </c>
      <c r="B249" s="13">
        <v>9.49</v>
      </c>
    </row>
    <row r="250" spans="1:2" x14ac:dyDescent="0.25">
      <c r="A250" s="14">
        <v>36.869999999999997</v>
      </c>
      <c r="B250" s="13">
        <v>5.21</v>
      </c>
    </row>
    <row r="251" spans="1:2" x14ac:dyDescent="0.25">
      <c r="A251" s="14">
        <v>51.910000000000004</v>
      </c>
      <c r="B251" s="13">
        <v>7.09</v>
      </c>
    </row>
    <row r="252" spans="1:2" x14ac:dyDescent="0.25">
      <c r="A252" s="14">
        <v>41.410000000000004</v>
      </c>
      <c r="B252" s="13">
        <v>12.11</v>
      </c>
    </row>
    <row r="253" spans="1:2" x14ac:dyDescent="0.25">
      <c r="A253" s="14">
        <v>57</v>
      </c>
      <c r="B253" s="13">
        <v>19.5</v>
      </c>
    </row>
    <row r="254" spans="1:2" x14ac:dyDescent="0.25">
      <c r="A254" s="14">
        <v>43.9</v>
      </c>
      <c r="B254" s="13">
        <v>3.1</v>
      </c>
    </row>
    <row r="255" spans="1:2" x14ac:dyDescent="0.25">
      <c r="A255" s="14">
        <v>58.800000000000004</v>
      </c>
      <c r="B255" s="13">
        <v>14.5</v>
      </c>
    </row>
    <row r="256" spans="1:2" x14ac:dyDescent="0.25">
      <c r="A256" s="14">
        <v>66.2</v>
      </c>
      <c r="B256" s="13">
        <v>19.7</v>
      </c>
    </row>
    <row r="257" spans="1:2" x14ac:dyDescent="0.25">
      <c r="A257" s="14">
        <v>40.800000000000004</v>
      </c>
      <c r="B257" s="13">
        <v>5.2</v>
      </c>
    </row>
    <row r="258" spans="1:2" x14ac:dyDescent="0.25">
      <c r="A258" s="14">
        <v>40.5</v>
      </c>
      <c r="B258" s="13">
        <v>12.8</v>
      </c>
    </row>
    <row r="259" spans="1:2" x14ac:dyDescent="0.25">
      <c r="A259" s="14">
        <v>50.300000000000004</v>
      </c>
      <c r="B259" s="13">
        <v>10.4</v>
      </c>
    </row>
    <row r="260" spans="1:2" x14ac:dyDescent="0.25">
      <c r="A260" s="14">
        <v>45.800000000000004</v>
      </c>
      <c r="B260" s="13">
        <v>11.4</v>
      </c>
    </row>
    <row r="261" spans="1:2" x14ac:dyDescent="0.25">
      <c r="A261" s="14">
        <v>51.1</v>
      </c>
      <c r="B261" s="13">
        <v>6.9</v>
      </c>
    </row>
    <row r="262" spans="1:2" x14ac:dyDescent="0.25">
      <c r="A262" s="14">
        <v>34.300000000000004</v>
      </c>
      <c r="B262" s="13">
        <v>5.3</v>
      </c>
    </row>
    <row r="263" spans="1:2" x14ac:dyDescent="0.25">
      <c r="A263" s="14">
        <v>57.1</v>
      </c>
      <c r="B263" s="13">
        <v>12.5</v>
      </c>
    </row>
    <row r="264" spans="1:2" x14ac:dyDescent="0.25">
      <c r="A264" s="14">
        <v>40.6</v>
      </c>
      <c r="B264" s="13">
        <v>9.4</v>
      </c>
    </row>
    <row r="265" spans="1:2" x14ac:dyDescent="0.25">
      <c r="A265" s="14">
        <v>61.4</v>
      </c>
      <c r="B265" s="13">
        <v>5.4</v>
      </c>
    </row>
    <row r="266" spans="1:2" x14ac:dyDescent="0.25">
      <c r="A266" s="14">
        <v>51.5</v>
      </c>
      <c r="B266" s="13">
        <v>14.3</v>
      </c>
    </row>
    <row r="267" spans="1:2" x14ac:dyDescent="0.25">
      <c r="A267" s="14">
        <v>46.2</v>
      </c>
      <c r="B267" s="13">
        <v>2.3000000000000003</v>
      </c>
    </row>
    <row r="268" spans="1:2" x14ac:dyDescent="0.25">
      <c r="A268" s="14">
        <v>66.900000000000006</v>
      </c>
      <c r="B268" s="13">
        <v>26.1</v>
      </c>
    </row>
    <row r="269" spans="1:2" x14ac:dyDescent="0.25">
      <c r="A269" s="14">
        <v>46.7</v>
      </c>
      <c r="B269" s="13">
        <v>17.100000000000001</v>
      </c>
    </row>
    <row r="270" spans="1:2" x14ac:dyDescent="0.25">
      <c r="A270" s="14">
        <v>41.9</v>
      </c>
      <c r="B270" s="13">
        <v>6.2</v>
      </c>
    </row>
    <row r="271" spans="1:2" x14ac:dyDescent="0.25">
      <c r="A271" s="14">
        <v>55.800000000000004</v>
      </c>
      <c r="B271" s="13">
        <v>22.1</v>
      </c>
    </row>
    <row r="272" spans="1:2" x14ac:dyDescent="0.25">
      <c r="A272" s="14">
        <v>69</v>
      </c>
      <c r="B272" s="13">
        <v>24</v>
      </c>
    </row>
    <row r="273" spans="1:2" x14ac:dyDescent="0.25">
      <c r="A273" s="14">
        <v>57.1</v>
      </c>
      <c r="B273" s="13">
        <v>21.3</v>
      </c>
    </row>
    <row r="274" spans="1:2" x14ac:dyDescent="0.25">
      <c r="A274" s="14">
        <v>56</v>
      </c>
      <c r="B274" s="13">
        <v>9.6</v>
      </c>
    </row>
    <row r="275" spans="1:2" x14ac:dyDescent="0.25">
      <c r="A275" s="14">
        <v>51.6</v>
      </c>
      <c r="B275" s="13">
        <v>9.7000000000000011</v>
      </c>
    </row>
    <row r="276" spans="1:2" x14ac:dyDescent="0.25">
      <c r="A276" s="14">
        <v>56.1</v>
      </c>
      <c r="B276" s="13">
        <v>8.6</v>
      </c>
    </row>
    <row r="277" spans="1:2" x14ac:dyDescent="0.25">
      <c r="A277" s="14">
        <v>56.5</v>
      </c>
      <c r="B277" s="13">
        <v>9.9</v>
      </c>
    </row>
    <row r="278" spans="1:2" x14ac:dyDescent="0.25">
      <c r="A278" s="14">
        <v>38.4</v>
      </c>
      <c r="B278" s="13">
        <v>21.5</v>
      </c>
    </row>
    <row r="279" spans="1:2" x14ac:dyDescent="0.25">
      <c r="A279" s="14">
        <v>67.2</v>
      </c>
      <c r="B279" s="13">
        <v>23.7</v>
      </c>
    </row>
    <row r="280" spans="1:2" x14ac:dyDescent="0.25">
      <c r="A280" s="14">
        <v>53.2</v>
      </c>
      <c r="B280" s="13">
        <v>8.1999999999999993</v>
      </c>
    </row>
    <row r="281" spans="1:2" x14ac:dyDescent="0.25">
      <c r="A281" s="14">
        <v>56.300000000000004</v>
      </c>
      <c r="B281" s="13">
        <v>12.6</v>
      </c>
    </row>
    <row r="282" spans="1:2" x14ac:dyDescent="0.25">
      <c r="A282" s="14">
        <v>51.4</v>
      </c>
      <c r="B282" s="13">
        <v>9.1</v>
      </c>
    </row>
    <row r="283" spans="1:2" x14ac:dyDescent="0.25">
      <c r="A283" s="14">
        <v>62.7</v>
      </c>
      <c r="B283" s="13">
        <v>18.400000000000002</v>
      </c>
    </row>
    <row r="284" spans="1:2" x14ac:dyDescent="0.25">
      <c r="A284" s="14">
        <v>50.2</v>
      </c>
      <c r="B284" s="13">
        <v>13.1</v>
      </c>
    </row>
    <row r="285" spans="1:2" x14ac:dyDescent="0.25">
      <c r="A285" s="14">
        <v>59.5</v>
      </c>
      <c r="B285" s="13">
        <v>12.6</v>
      </c>
    </row>
    <row r="286" spans="1:2" x14ac:dyDescent="0.25">
      <c r="A286" s="14">
        <v>54.1</v>
      </c>
      <c r="B286" s="13">
        <v>9.8000000000000007</v>
      </c>
    </row>
    <row r="287" spans="1:2" x14ac:dyDescent="0.25">
      <c r="A287" s="14">
        <v>81.8</v>
      </c>
      <c r="B287" s="13">
        <v>25.2</v>
      </c>
    </row>
    <row r="288" spans="1:2" x14ac:dyDescent="0.25">
      <c r="A288" s="14">
        <v>44.6</v>
      </c>
      <c r="B288" s="13">
        <v>18.900000000000002</v>
      </c>
    </row>
    <row r="289" spans="1:2" x14ac:dyDescent="0.25">
      <c r="A289" s="14">
        <v>51.5</v>
      </c>
      <c r="B289" s="13">
        <v>14.3</v>
      </c>
    </row>
    <row r="290" spans="1:2" x14ac:dyDescent="0.25">
      <c r="A290" s="14">
        <v>41.4</v>
      </c>
      <c r="B290" s="13">
        <v>11.200000000000001</v>
      </c>
    </row>
    <row r="291" spans="1:2" x14ac:dyDescent="0.25">
      <c r="A291" s="14">
        <v>45.800000000000004</v>
      </c>
      <c r="B291" s="13">
        <v>8.1999999999999993</v>
      </c>
    </row>
    <row r="292" spans="1:2" x14ac:dyDescent="0.25">
      <c r="A292" s="14">
        <v>57.300000000000004</v>
      </c>
      <c r="B292" s="13">
        <v>19.600000000000001</v>
      </c>
    </row>
    <row r="293" spans="1:2" x14ac:dyDescent="0.25">
      <c r="A293" s="14">
        <v>50.5</v>
      </c>
      <c r="B293" s="13">
        <v>11</v>
      </c>
    </row>
    <row r="294" spans="1:2" x14ac:dyDescent="0.25">
      <c r="A294" s="14">
        <v>78.7</v>
      </c>
      <c r="B294" s="13">
        <v>19.5</v>
      </c>
    </row>
    <row r="295" spans="1:2" x14ac:dyDescent="0.25">
      <c r="A295" s="14">
        <v>51.6</v>
      </c>
      <c r="B295" s="13">
        <v>13.6</v>
      </c>
    </row>
    <row r="296" spans="1:2" x14ac:dyDescent="0.25">
      <c r="A296" s="14">
        <v>56.5</v>
      </c>
      <c r="B296" s="13">
        <v>22.6</v>
      </c>
    </row>
    <row r="297" spans="1:2" x14ac:dyDescent="0.25">
      <c r="A297" s="14">
        <v>56.4</v>
      </c>
      <c r="B297" s="13">
        <v>9.7000000000000011</v>
      </c>
    </row>
    <row r="298" spans="1:2" x14ac:dyDescent="0.25">
      <c r="A298" s="14">
        <v>66.3</v>
      </c>
      <c r="B298" s="13">
        <v>21.7</v>
      </c>
    </row>
    <row r="299" spans="1:2" x14ac:dyDescent="0.25">
      <c r="A299" s="14">
        <v>51.6</v>
      </c>
      <c r="B299" s="13">
        <v>13.6</v>
      </c>
    </row>
    <row r="300" spans="1:2" x14ac:dyDescent="0.25">
      <c r="A300" s="14">
        <v>40.200000000000003</v>
      </c>
      <c r="B300" s="13">
        <v>7</v>
      </c>
    </row>
    <row r="301" spans="1:2" x14ac:dyDescent="0.25">
      <c r="A301" s="14">
        <v>39.700000000000003</v>
      </c>
      <c r="B301" s="13">
        <v>1.7</v>
      </c>
    </row>
    <row r="302" spans="1:2" x14ac:dyDescent="0.25">
      <c r="A302" s="14">
        <v>59.300000000000004</v>
      </c>
      <c r="B302" s="13">
        <v>15.5</v>
      </c>
    </row>
  </sheetData>
  <mergeCells count="3">
    <mergeCell ref="A1:B1"/>
    <mergeCell ref="I1:L1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VERGARI Claudio</dc:creator>
  <cp:lastModifiedBy>VERGARI Claudio</cp:lastModifiedBy>
  <dcterms:created xsi:type="dcterms:W3CDTF">2015-06-05T18:17:20Z</dcterms:created>
  <dcterms:modified xsi:type="dcterms:W3CDTF">2024-06-10T14:23:56Z</dcterms:modified>
</cp:coreProperties>
</file>