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No se envió nada. Llego la cuarentena en el medio y se pidio que no enviemos nada</t>
      </text>
    </comment>
    <comment authorId="0" ref="A18">
      <text>
        <t xml:space="preserve">Insertar el monto de la remesa del mes anterior. 
Esto restado al restante real de la cuenta bancaria deberá concordar con el saldo en cuenta bancaria del S26</t>
      </text>
    </comment>
    <comment authorId="0" ref="A19">
      <text>
        <t xml:space="preserve">Insertar el restante REAL (No según S26, sino según el resumen del banco) en la cuenta.
A esto se le restará el valor de la última remesa y se insertará en "Disponible en el banco"</t>
      </text>
    </comment>
    <comment authorId="0" ref="A27">
      <text>
        <t xml:space="preserve">En el caso de que por algún error en la transferencia quede dinero en el banco de remesas anterior, insertar aquí el monto total
PRO TIP: En caso de haber más de una remesa atrasada, es recomendable insertar una fórmula de suma (=REMESA1+REMESA2+REMESA3) para entender bien el número total
</t>
      </text>
    </comment>
    <comment authorId="0" ref="A28">
      <text>
        <t xml:space="preserve">En caso de que se esté juntando dinero para los micros, insertar aquí el acumulado.
</t>
      </text>
    </comment>
  </commentList>
</comments>
</file>

<file path=xl/sharedStrings.xml><?xml version="1.0" encoding="utf-8"?>
<sst xmlns="http://schemas.openxmlformats.org/spreadsheetml/2006/main" count="40" uniqueCount="40">
  <si>
    <t>Pagado</t>
  </si>
  <si>
    <t>Fecha</t>
  </si>
  <si>
    <t>Obra</t>
  </si>
  <si>
    <t>Congregación</t>
  </si>
  <si>
    <t>Cielorraso</t>
  </si>
  <si>
    <t>Construcción Sucursal</t>
  </si>
  <si>
    <t>Donaciones JW</t>
  </si>
  <si>
    <t>Comité</t>
  </si>
  <si>
    <t>Depósito</t>
  </si>
  <si>
    <t>Otros gastos (Banco)</t>
  </si>
  <si>
    <t>Otros gastos (Efectivo)</t>
  </si>
  <si>
    <t>Otros ingresos (Banco)</t>
  </si>
  <si>
    <t>otros ingresos (Efectivo)</t>
  </si>
  <si>
    <t>Donacion al fondo del circuito Buenos Aires 13</t>
  </si>
  <si>
    <t>Donación Obra Mundial</t>
  </si>
  <si>
    <t>% para resoluciones</t>
  </si>
  <si>
    <t xml:space="preserve">;l </t>
  </si>
  <si>
    <t>Total TO-62 (Remesa)</t>
  </si>
  <si>
    <t>Total salidas (Efectivo)</t>
  </si>
  <si>
    <t>Salida bancarios</t>
  </si>
  <si>
    <t>Sillas y Pisos</t>
  </si>
  <si>
    <t>Acumulado Construcción sucursal</t>
  </si>
  <si>
    <t>Ultima remesa</t>
  </si>
  <si>
    <t>&lt;----- TO 62 (Remesa) Mes anterior [Marron]</t>
  </si>
  <si>
    <t>Restante en cuenta bancaria pasado</t>
  </si>
  <si>
    <t>&lt;----- Disponible En Banco Mes Anterior (Amarillo)</t>
  </si>
  <si>
    <t>Restante Efectivo pasado</t>
  </si>
  <si>
    <t>&lt;----- Efectivo en mano mes pasado (Amarillo)</t>
  </si>
  <si>
    <t>Efectivo en mano</t>
  </si>
  <si>
    <t>Total Formulario</t>
  </si>
  <si>
    <t>Dinero disponible</t>
  </si>
  <si>
    <t>Para resoluciones (congre - comite - asistencia)</t>
  </si>
  <si>
    <t>Disponible en el banco</t>
  </si>
  <si>
    <t>Ajuste de mes anterior (Transferencias)</t>
  </si>
  <si>
    <t>Sumar al TO-62</t>
  </si>
  <si>
    <t>Pendiente betel meses anteriores</t>
  </si>
  <si>
    <t>Arrastre micros</t>
  </si>
  <si>
    <t>Totales</t>
  </si>
  <si>
    <t>Nuevo acumulado construcción</t>
  </si>
  <si>
    <t>Nuevo acumulado Sillas Y Pisos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</si>
</sst>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[$ $]#,##0.00"/>
    <numFmt numFmtId="166" formatCode="dd/mm"/>
    <numFmt numFmtId="167" formatCode="d/m"/>
  </numFmts>
  <fonts count="18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rgb="FFF3F3F3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trike/>
      <color theme="1"/>
      <name val="Arial"/>
      <scheme val="minor"/>
    </font>
    <font>
      <sz val="12.0"/>
      <color rgb="FF2B2B2B"/>
      <name val="&quot;Helvetica Neue&quot;"/>
    </font>
    <font>
      <sz val="11.0"/>
      <color rgb="FF000000"/>
      <name val="UniversNextforHSBC-Bold"/>
    </font>
    <font>
      <b/>
      <i/>
      <color theme="1"/>
      <name val="Arial"/>
      <scheme val="minor"/>
    </font>
    <font>
      <sz val="11.0"/>
      <color rgb="FF7E3794"/>
      <name val="Inconsolata"/>
    </font>
    <font>
      <color rgb="FF666666"/>
      <name val="Arial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7F6000"/>
        <bgColor rgb="FF7F6000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horizontal="center" readingOrder="0"/>
    </xf>
    <xf borderId="1" fillId="4" fontId="2" numFmtId="165" xfId="0" applyAlignment="1" applyBorder="1" applyFill="1" applyFont="1" applyNumberFormat="1">
      <alignment horizontal="right" readingOrder="0"/>
    </xf>
    <xf borderId="0" fillId="3" fontId="2" numFmtId="16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0" fontId="2" numFmtId="165" xfId="0" applyBorder="1" applyFont="1" applyNumberFormat="1"/>
    <xf borderId="0" fillId="0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0" fontId="2" numFmtId="167" xfId="0" applyAlignment="1" applyBorder="1" applyFont="1" applyNumberFormat="1">
      <alignment readingOrder="0"/>
    </xf>
    <xf borderId="1" fillId="5" fontId="5" numFmtId="0" xfId="0" applyAlignment="1" applyBorder="1" applyFill="1" applyFont="1">
      <alignment horizontal="right" readingOrder="0" shrinkToFit="0" wrapText="1"/>
    </xf>
    <xf borderId="1" fillId="5" fontId="5" numFmtId="165" xfId="0" applyAlignment="1" applyBorder="1" applyFont="1" applyNumberFormat="1">
      <alignment horizontal="left" readingOrder="0"/>
    </xf>
    <xf borderId="0" fillId="0" fontId="6" numFmtId="4" xfId="0" applyAlignment="1" applyFont="1" applyNumberFormat="1">
      <alignment readingOrder="0"/>
    </xf>
    <xf borderId="1" fillId="5" fontId="5" numFmtId="0" xfId="0" applyAlignment="1" applyBorder="1" applyFont="1">
      <alignment horizontal="left" readingOrder="0"/>
    </xf>
    <xf borderId="0" fillId="0" fontId="7" numFmtId="0" xfId="0" applyAlignment="1" applyFont="1">
      <alignment horizontal="right" vertical="bottom"/>
    </xf>
    <xf borderId="1" fillId="5" fontId="5" numFmtId="165" xfId="0" applyAlignment="1" applyBorder="1" applyFont="1" applyNumberFormat="1">
      <alignment horizontal="left"/>
    </xf>
    <xf borderId="1" fillId="6" fontId="2" numFmtId="0" xfId="0" applyAlignment="1" applyBorder="1" applyFill="1" applyFont="1">
      <alignment readingOrder="0" shrinkToFit="0" wrapText="1"/>
    </xf>
    <xf borderId="1" fillId="6" fontId="2" numFmtId="165" xfId="0" applyAlignment="1" applyBorder="1" applyFont="1" applyNumberFormat="1">
      <alignment horizontal="center" readingOrder="0" shrinkToFit="0" wrapText="1"/>
    </xf>
    <xf borderId="1" fillId="6" fontId="2" numFmtId="165" xfId="0" applyAlignment="1" applyBorder="1" applyFont="1" applyNumberFormat="1">
      <alignment horizontal="left" readingOrder="0" shrinkToFit="0" wrapText="1"/>
    </xf>
    <xf borderId="1" fillId="6" fontId="3" numFmtId="0" xfId="0" applyAlignment="1" applyBorder="1" applyFont="1">
      <alignment readingOrder="0" shrinkToFit="0" wrapText="1"/>
    </xf>
    <xf borderId="1" fillId="6" fontId="2" numFmtId="165" xfId="0" applyAlignment="1" applyBorder="1" applyFont="1" applyNumberFormat="1">
      <alignment horizontal="center" readingOrder="0"/>
    </xf>
    <xf borderId="1" fillId="2" fontId="8" numFmtId="0" xfId="0" applyAlignment="1" applyBorder="1" applyFont="1">
      <alignment readingOrder="0" shrinkToFit="0" wrapText="1"/>
    </xf>
    <xf borderId="1" fillId="2" fontId="9" numFmtId="165" xfId="0" applyAlignment="1" applyBorder="1" applyFont="1" applyNumberFormat="1">
      <alignment horizontal="center"/>
    </xf>
    <xf borderId="1" fillId="7" fontId="10" numFmtId="165" xfId="0" applyAlignment="1" applyBorder="1" applyFill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readingOrder="0" shrinkToFit="0" wrapText="1"/>
    </xf>
    <xf borderId="1" fillId="2" fontId="2" numFmtId="165" xfId="0" applyAlignment="1" applyBorder="1" applyFont="1" applyNumberFormat="1">
      <alignment horizontal="center"/>
    </xf>
    <xf borderId="1" fillId="7" fontId="3" numFmtId="165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readingOrder="0" shrinkToFit="0" wrapText="1"/>
    </xf>
    <xf borderId="1" fillId="2" fontId="11" numFmtId="165" xfId="0" applyAlignment="1" applyBorder="1" applyFont="1" applyNumberFormat="1">
      <alignment horizontal="center" readingOrder="0"/>
    </xf>
    <xf borderId="0" fillId="8" fontId="12" numFmtId="4" xfId="0" applyAlignment="1" applyFill="1" applyFont="1" applyNumberFormat="1">
      <alignment readingOrder="0"/>
    </xf>
    <xf borderId="1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165" xfId="0" applyAlignment="1" applyFont="1" applyNumberFormat="1">
      <alignment horizontal="center" readingOrder="0"/>
    </xf>
    <xf borderId="0" fillId="8" fontId="12" numFmtId="165" xfId="0" applyAlignment="1" applyFont="1" applyNumberFormat="1">
      <alignment readingOrder="0"/>
    </xf>
    <xf borderId="0" fillId="3" fontId="10" numFmtId="0" xfId="0" applyAlignment="1" applyFont="1">
      <alignment readingOrder="0"/>
    </xf>
    <xf borderId="1" fillId="10" fontId="10" numFmtId="0" xfId="0" applyAlignment="1" applyBorder="1" applyFill="1" applyFont="1">
      <alignment readingOrder="0"/>
    </xf>
    <xf borderId="3" fillId="10" fontId="2" numFmtId="165" xfId="0" applyAlignment="1" applyBorder="1" applyFont="1" applyNumberFormat="1">
      <alignment horizontal="center"/>
    </xf>
    <xf borderId="0" fillId="8" fontId="13" numFmtId="165" xfId="0" applyAlignment="1" applyFont="1" applyNumberFormat="1">
      <alignment horizontal="left" readingOrder="0"/>
    </xf>
    <xf borderId="0" fillId="10" fontId="10" numFmtId="0" xfId="0" applyAlignment="1" applyFont="1">
      <alignment readingOrder="0"/>
    </xf>
    <xf borderId="0" fillId="11" fontId="14" numFmtId="165" xfId="0" applyAlignment="1" applyFill="1" applyFont="1" applyNumberFormat="1">
      <alignment horizontal="center"/>
    </xf>
    <xf borderId="0" fillId="12" fontId="2" numFmtId="165" xfId="0" applyAlignment="1" applyFill="1" applyFont="1" applyNumberFormat="1">
      <alignment horizontal="center" shrinkToFit="0" wrapText="0"/>
    </xf>
    <xf borderId="0" fillId="12" fontId="2" numFmtId="165" xfId="0" applyAlignment="1" applyFont="1" applyNumberFormat="1">
      <alignment horizontal="center"/>
    </xf>
    <xf borderId="0" fillId="8" fontId="15" numFmtId="165" xfId="0" applyFont="1" applyNumberFormat="1"/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16" numFmtId="0" xfId="0" applyAlignment="1" applyFont="1">
      <alignment horizontal="right" readingOrder="0"/>
    </xf>
    <xf borderId="0" fillId="8" fontId="17" numFmtId="4" xfId="0" applyAlignment="1" applyFont="1" applyNumberFormat="1">
      <alignment horizontal="right" readingOrder="0"/>
    </xf>
    <xf borderId="0" fillId="8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19.13"/>
    <col customWidth="1" min="3" max="3" width="38.5"/>
    <col customWidth="1" min="4" max="4" width="4.13"/>
    <col customWidth="1" min="5" max="5" width="14.88"/>
    <col customWidth="1" min="6" max="6" width="13.75"/>
    <col customWidth="1" min="8" max="8" width="13.5"/>
  </cols>
  <sheetData>
    <row r="1" ht="23.25" customHeight="1">
      <c r="A1" s="1">
        <v>45139.0</v>
      </c>
      <c r="B1" s="2">
        <v>44136.0</v>
      </c>
      <c r="C1" s="3" t="s">
        <v>0</v>
      </c>
      <c r="D1" s="4"/>
      <c r="E1" s="3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3" t="s">
        <v>11</v>
      </c>
      <c r="P1" s="6" t="s">
        <v>12</v>
      </c>
    </row>
    <row r="2">
      <c r="A2" s="7" t="s">
        <v>13</v>
      </c>
      <c r="B2" s="8">
        <v>4000.0</v>
      </c>
      <c r="C2" s="9">
        <v>4000.0</v>
      </c>
      <c r="D2" s="10"/>
      <c r="E2" s="11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7" t="s">
        <v>14</v>
      </c>
      <c r="B3" s="8">
        <v>20000.0</v>
      </c>
      <c r="C3" s="9">
        <v>20000.0</v>
      </c>
      <c r="D3" s="10"/>
      <c r="E3" s="12">
        <v>45172.0</v>
      </c>
      <c r="F3" s="8"/>
      <c r="G3" s="8">
        <v>3402.0</v>
      </c>
      <c r="H3" s="8"/>
      <c r="I3" s="8"/>
      <c r="J3" s="8"/>
      <c r="K3" s="8"/>
      <c r="L3" s="8"/>
      <c r="M3" s="8"/>
      <c r="N3" s="8"/>
      <c r="O3" s="8"/>
      <c r="P3" s="8"/>
    </row>
    <row r="4">
      <c r="A4" s="7" t="s">
        <v>15</v>
      </c>
      <c r="B4" s="13"/>
      <c r="D4" s="10"/>
      <c r="E4" s="12">
        <v>45176.0</v>
      </c>
      <c r="F4" s="8"/>
      <c r="G4" s="8">
        <v>4500.0</v>
      </c>
      <c r="H4" s="8"/>
      <c r="I4" s="8"/>
      <c r="J4" s="8"/>
      <c r="K4" s="8"/>
      <c r="L4" s="8"/>
      <c r="M4" s="8"/>
      <c r="N4" s="8"/>
      <c r="O4" s="8"/>
      <c r="P4" s="8"/>
    </row>
    <row r="5">
      <c r="C5" s="14"/>
      <c r="D5" s="10"/>
      <c r="E5" s="12">
        <v>45179.0</v>
      </c>
      <c r="F5" s="8"/>
      <c r="G5" s="8">
        <v>4100.0</v>
      </c>
      <c r="H5" s="8"/>
      <c r="I5" s="8"/>
      <c r="J5" s="8"/>
      <c r="K5" s="8"/>
      <c r="L5" s="8"/>
      <c r="M5" s="8"/>
      <c r="N5" s="8"/>
      <c r="O5" s="8"/>
      <c r="P5" s="8"/>
    </row>
    <row r="6">
      <c r="C6" s="14"/>
      <c r="D6" s="10"/>
      <c r="E6" s="12">
        <v>45183.0</v>
      </c>
      <c r="F6" s="8"/>
      <c r="G6" s="8">
        <v>7300.0</v>
      </c>
      <c r="H6" s="8"/>
      <c r="I6" s="8"/>
      <c r="J6" s="8"/>
      <c r="K6" s="8"/>
      <c r="L6" s="8"/>
      <c r="M6" s="8"/>
      <c r="N6" s="8"/>
      <c r="O6" s="8"/>
      <c r="P6" s="8"/>
    </row>
    <row r="7">
      <c r="D7" s="15"/>
      <c r="E7" s="12">
        <v>45186.0</v>
      </c>
      <c r="F7" s="8"/>
      <c r="G7" s="8">
        <v>14700.0</v>
      </c>
      <c r="H7" s="8"/>
      <c r="I7" s="8"/>
      <c r="J7" s="8"/>
      <c r="K7" s="8"/>
      <c r="L7" s="8"/>
      <c r="M7" s="8"/>
      <c r="N7" s="8"/>
      <c r="O7" s="8"/>
      <c r="P7" s="8"/>
    </row>
    <row r="8">
      <c r="C8" s="14"/>
      <c r="D8" s="15"/>
      <c r="E8" s="12">
        <v>45187.0</v>
      </c>
      <c r="F8" s="8"/>
      <c r="G8" s="8"/>
      <c r="H8" s="8"/>
      <c r="I8" s="8"/>
      <c r="J8" s="8"/>
      <c r="K8" s="8"/>
      <c r="L8" s="8">
        <v>50000.0</v>
      </c>
      <c r="M8" s="8"/>
      <c r="N8" s="8"/>
      <c r="O8" s="8"/>
      <c r="P8" s="8"/>
    </row>
    <row r="9">
      <c r="C9" s="14"/>
      <c r="D9" s="15" t="s">
        <v>16</v>
      </c>
      <c r="E9" s="12">
        <v>45190.0</v>
      </c>
      <c r="F9" s="8"/>
      <c r="G9" s="8">
        <v>19500.0</v>
      </c>
      <c r="H9" s="8"/>
      <c r="I9" s="8"/>
      <c r="J9" s="8"/>
      <c r="K9" s="8"/>
      <c r="L9" s="8"/>
      <c r="M9" s="8"/>
      <c r="N9" s="8"/>
      <c r="O9" s="8"/>
      <c r="P9" s="8"/>
    </row>
    <row r="10">
      <c r="D10" s="16"/>
      <c r="E10" s="12">
        <v>45193.0</v>
      </c>
      <c r="F10" s="8"/>
      <c r="G10" s="8">
        <v>6500.0</v>
      </c>
      <c r="H10" s="8"/>
      <c r="I10" s="8"/>
      <c r="J10" s="8"/>
      <c r="K10" s="8"/>
      <c r="L10" s="8"/>
      <c r="M10" s="8"/>
      <c r="N10" s="8"/>
      <c r="O10" s="8"/>
      <c r="P10" s="8"/>
    </row>
    <row r="11">
      <c r="A11" s="17"/>
      <c r="B11" s="18"/>
      <c r="C11" s="18"/>
      <c r="D11" s="16"/>
      <c r="E11" s="19">
        <v>45197.0</v>
      </c>
      <c r="F11" s="8"/>
      <c r="G11" s="8">
        <v>16100.0</v>
      </c>
      <c r="H11" s="8"/>
      <c r="I11" s="8"/>
      <c r="J11" s="8"/>
      <c r="K11" s="8"/>
      <c r="L11" s="8"/>
      <c r="M11" s="8"/>
      <c r="N11" s="8"/>
      <c r="O11" s="8"/>
      <c r="P11" s="8"/>
    </row>
    <row r="12">
      <c r="A12" s="20"/>
      <c r="B12" s="21"/>
      <c r="C12" s="18"/>
      <c r="D12" s="16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20" t="s">
        <v>17</v>
      </c>
      <c r="B13" s="21">
        <v>12500.0</v>
      </c>
      <c r="C13" s="22"/>
      <c r="D13" s="16"/>
      <c r="E13" s="12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20" t="s">
        <v>18</v>
      </c>
      <c r="B14" s="23">
        <v>10000.0</v>
      </c>
      <c r="C14" s="24"/>
      <c r="D14" s="16"/>
      <c r="E14" s="12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20" t="s">
        <v>19</v>
      </c>
      <c r="B15" s="25">
        <f>M28+B13</f>
        <v>12500</v>
      </c>
      <c r="D15" s="16"/>
      <c r="E15" s="12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26" t="s">
        <v>20</v>
      </c>
      <c r="B16" s="27"/>
      <c r="C16" s="28"/>
      <c r="D16" s="16"/>
      <c r="E16" s="1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26" t="s">
        <v>21</v>
      </c>
      <c r="B17" s="27"/>
      <c r="C17" s="28"/>
      <c r="D17" s="16"/>
      <c r="E17" s="12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15.0" customHeight="1">
      <c r="A18" s="29" t="s">
        <v>22</v>
      </c>
      <c r="B18" s="30">
        <v>24000.0</v>
      </c>
      <c r="C18" s="28" t="s">
        <v>23</v>
      </c>
      <c r="D18" s="16"/>
      <c r="E18" s="1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29" t="s">
        <v>24</v>
      </c>
      <c r="B19" s="30"/>
      <c r="C19" s="28" t="s">
        <v>25</v>
      </c>
      <c r="D19" s="16"/>
      <c r="E19" s="1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A20" s="29" t="s">
        <v>26</v>
      </c>
      <c r="B20" s="30"/>
      <c r="C20" s="28" t="s">
        <v>27</v>
      </c>
      <c r="D20" s="16"/>
      <c r="E20" s="19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>
      <c r="A21" s="31" t="s">
        <v>28</v>
      </c>
      <c r="B21" s="32">
        <f>P28+B20+F29-(K28+L28+N28)</f>
        <v>26102</v>
      </c>
      <c r="C21" s="33" t="s">
        <v>29</v>
      </c>
      <c r="D21" s="16"/>
      <c r="E21" s="3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A22" s="35" t="s">
        <v>30</v>
      </c>
      <c r="B22" s="36">
        <f>B21+B24</f>
        <v>52102</v>
      </c>
      <c r="C22" s="37">
        <f>B22-B13</f>
        <v>39602</v>
      </c>
      <c r="D22" s="16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38" t="s">
        <v>31</v>
      </c>
      <c r="B23" s="39">
        <f>B22-if(K28&lt;B5,B5, K28)-854-(F28+H28+I28)</f>
        <v>51248</v>
      </c>
      <c r="C23" s="40"/>
      <c r="D23" s="16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35" t="s">
        <v>32</v>
      </c>
      <c r="B24" s="36">
        <f>(B19-B18)+L28-M28+O28</f>
        <v>26000</v>
      </c>
      <c r="D24" s="16"/>
      <c r="E24" s="19"/>
      <c r="F24" s="8"/>
      <c r="G24" s="8"/>
      <c r="H24" s="8"/>
      <c r="I24" s="8"/>
      <c r="J24" s="8"/>
      <c r="K24" s="8"/>
      <c r="L24" s="8"/>
      <c r="M24" s="41"/>
      <c r="N24" s="8"/>
      <c r="O24" s="8"/>
      <c r="P24" s="8"/>
    </row>
    <row r="25">
      <c r="A25" s="42" t="s">
        <v>33</v>
      </c>
      <c r="B25" s="43">
        <v>0.0</v>
      </c>
      <c r="D25" s="16"/>
      <c r="E25" s="44"/>
      <c r="F25" s="41"/>
      <c r="G25" s="8"/>
      <c r="H25" s="41"/>
      <c r="I25" s="41"/>
      <c r="J25" s="41"/>
      <c r="K25" s="8"/>
      <c r="L25" s="41"/>
      <c r="M25" s="8"/>
      <c r="N25" s="8"/>
      <c r="O25" s="8"/>
      <c r="P25" s="8"/>
    </row>
    <row r="26">
      <c r="A26" s="45" t="s">
        <v>34</v>
      </c>
      <c r="B26" s="43">
        <v>0.0</v>
      </c>
      <c r="C26" s="40"/>
      <c r="D26" s="16"/>
      <c r="E26" s="44"/>
      <c r="F26" s="41"/>
      <c r="G26" s="41"/>
      <c r="H26" s="41"/>
      <c r="I26" s="41"/>
      <c r="J26" s="41"/>
      <c r="K26" s="41"/>
      <c r="L26" s="41"/>
      <c r="M26" s="41"/>
      <c r="N26" s="8"/>
      <c r="O26" s="41"/>
      <c r="P26" s="41"/>
    </row>
    <row r="27">
      <c r="A27" s="46" t="s">
        <v>35</v>
      </c>
      <c r="B27" s="47">
        <v>0.0</v>
      </c>
      <c r="D27" s="16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>
      <c r="A28" s="46" t="s">
        <v>36</v>
      </c>
      <c r="B28" s="47">
        <v>0.0</v>
      </c>
      <c r="C28" s="48"/>
      <c r="D28" s="49"/>
      <c r="E28" s="50" t="s">
        <v>37</v>
      </c>
      <c r="F28" s="51">
        <f t="shared" ref="F28:P28" si="1">SUM(F2:F26)</f>
        <v>0</v>
      </c>
      <c r="G28" s="51">
        <f t="shared" si="1"/>
        <v>76102</v>
      </c>
      <c r="H28" s="51">
        <f t="shared" si="1"/>
        <v>0</v>
      </c>
      <c r="I28" s="51">
        <f t="shared" si="1"/>
        <v>0</v>
      </c>
      <c r="J28" s="51">
        <f t="shared" si="1"/>
        <v>0</v>
      </c>
      <c r="K28" s="51">
        <f t="shared" si="1"/>
        <v>0</v>
      </c>
      <c r="L28" s="51">
        <f t="shared" si="1"/>
        <v>50000</v>
      </c>
      <c r="M28" s="51">
        <f t="shared" si="1"/>
        <v>0</v>
      </c>
      <c r="N28" s="51">
        <f t="shared" si="1"/>
        <v>0</v>
      </c>
      <c r="O28" s="51">
        <f t="shared" si="1"/>
        <v>0</v>
      </c>
      <c r="P28" s="51">
        <f t="shared" si="1"/>
        <v>0</v>
      </c>
    </row>
    <row r="29">
      <c r="A29" s="46" t="s">
        <v>38</v>
      </c>
      <c r="B29" s="47">
        <f>B17+I29</f>
        <v>0</v>
      </c>
      <c r="C29" s="52"/>
      <c r="D29" s="49"/>
      <c r="E29" s="53"/>
      <c r="F29" s="54">
        <f>F28+G28+J28+I28+H28</f>
        <v>76102</v>
      </c>
      <c r="K29" s="55">
        <f>K28+M28+N28</f>
        <v>0</v>
      </c>
      <c r="O29" s="56"/>
      <c r="P29" s="56"/>
    </row>
    <row r="30">
      <c r="A30" s="46" t="s">
        <v>39</v>
      </c>
      <c r="B30" s="47">
        <v>5.0</v>
      </c>
      <c r="F30" s="57"/>
      <c r="G30" s="58"/>
      <c r="H30" s="58"/>
      <c r="I30" s="59"/>
      <c r="J30" s="58"/>
    </row>
    <row r="31">
      <c r="B31" s="60"/>
      <c r="E31" s="61"/>
      <c r="F31" s="58"/>
      <c r="G31" s="59"/>
      <c r="H31" s="58"/>
      <c r="I31" s="58"/>
      <c r="J31" s="58"/>
      <c r="K31" s="62"/>
    </row>
  </sheetData>
  <mergeCells count="2">
    <mergeCell ref="F29:J29"/>
    <mergeCell ref="K29:N29"/>
  </mergeCells>
  <drawing r:id="rId2"/>
  <legacyDrawing r:id="rId3"/>
</worksheet>
</file>