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24226"/>
  <mc:AlternateContent xmlns:mc="http://schemas.openxmlformats.org/markup-compatibility/2006">
    <mc:Choice Requires="x15">
      <x15ac:absPath xmlns:x15ac="http://schemas.microsoft.com/office/spreadsheetml/2010/11/ac" url="/Users/dreaming/Downloads/"/>
    </mc:Choice>
  </mc:AlternateContent>
  <xr:revisionPtr revIDLastSave="0" documentId="13_ncr:1_{E5094699-9198-EC45-852D-D3E39D81DD22}" xr6:coauthVersionLast="47" xr6:coauthVersionMax="47" xr10:uidLastSave="{00000000-0000-0000-0000-000000000000}"/>
  <bookViews>
    <workbookView showSheetTabs="0" xWindow="10480" yWindow="500" windowWidth="30240" windowHeight="17700" activeTab="4" xr2:uid="{00000000-000D-0000-FFFF-FFFF00000000}"/>
  </bookViews>
  <sheets>
    <sheet name="BD_Amostra" sheetId="5" r:id="rId1"/>
    <sheet name="Introdução" sheetId="8" r:id="rId2"/>
    <sheet name="Fundamentos" sheetId="3" r:id="rId3"/>
    <sheet name="AAS" sheetId="4" r:id="rId4"/>
    <sheet name="AAS 3" sheetId="7"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8" i="7" l="1"/>
  <c r="J83" i="7"/>
  <c r="R85" i="7"/>
  <c r="F82" i="7"/>
  <c r="J82" i="7"/>
  <c r="R86" i="7"/>
  <c r="R87" i="7"/>
  <c r="F85" i="7"/>
  <c r="F86" i="7"/>
  <c r="F87" i="7"/>
  <c r="B47" i="7"/>
  <c r="B45" i="7"/>
  <c r="B43" i="7"/>
  <c r="B87" i="7"/>
  <c r="M98" i="7"/>
  <c r="B86" i="7"/>
  <c r="M97" i="7"/>
  <c r="B85" i="7"/>
  <c r="M96" i="7"/>
  <c r="O37" i="4"/>
  <c r="J42" i="4"/>
  <c r="F44" i="4"/>
  <c r="F50" i="4"/>
  <c r="J47" i="4"/>
  <c r="J44" i="4"/>
  <c r="R44" i="4"/>
  <c r="F41" i="4"/>
  <c r="J41" i="4"/>
  <c r="J45" i="4"/>
  <c r="R45" i="4"/>
  <c r="V45" i="4" s="1"/>
  <c r="R46" i="4"/>
  <c r="R47" i="4"/>
  <c r="J48" i="4"/>
  <c r="R48" i="4"/>
  <c r="V48" i="4" s="1"/>
  <c r="P61" i="4"/>
  <c r="B45" i="4"/>
  <c r="B44" i="4"/>
  <c r="B46" i="4"/>
  <c r="B47" i="4"/>
  <c r="B48" i="4"/>
  <c r="X46" i="4"/>
  <c r="X47" i="4"/>
  <c r="X48" i="4"/>
  <c r="X44" i="4"/>
  <c r="X45" i="4"/>
  <c r="X85" i="7"/>
  <c r="X87" i="7"/>
  <c r="T98" i="7"/>
  <c r="X86" i="7"/>
  <c r="T97" i="7"/>
  <c r="Y45" i="4"/>
  <c r="J46" i="4"/>
  <c r="J50" i="4" s="1"/>
  <c r="V46" i="4"/>
  <c r="Y48" i="4"/>
  <c r="T55" i="4"/>
  <c r="T61" i="4"/>
  <c r="X50" i="4"/>
  <c r="J28" i="4"/>
  <c r="T96" i="7"/>
  <c r="X91" i="7"/>
  <c r="Y46" i="4"/>
  <c r="V47" i="4" l="1"/>
  <c r="Y47" i="4"/>
  <c r="V44" i="4"/>
  <c r="F91" i="7"/>
  <c r="J86" i="7" l="1"/>
  <c r="V86" i="7" s="1"/>
  <c r="Y86" i="7" s="1"/>
  <c r="J85" i="7"/>
  <c r="J87" i="7"/>
  <c r="V87" i="7" s="1"/>
  <c r="Y87" i="7" s="1"/>
  <c r="J99" i="7"/>
  <c r="J32" i="7" s="1"/>
  <c r="V50" i="4"/>
  <c r="Y44" i="4"/>
  <c r="V85" i="7" l="1"/>
  <c r="J91" i="7"/>
  <c r="V91" i="7" l="1"/>
  <c r="J94" i="7" s="1"/>
  <c r="Y85" i="7"/>
  <c r="P97" i="7" l="1"/>
  <c r="G45" i="7" s="1"/>
  <c r="J36" i="7"/>
  <c r="P98" i="7"/>
  <c r="G47" i="7" s="1"/>
  <c r="P96" i="7"/>
  <c r="G43" i="7" s="1"/>
</calcChain>
</file>

<file path=xl/sharedStrings.xml><?xml version="1.0" encoding="utf-8"?>
<sst xmlns="http://schemas.openxmlformats.org/spreadsheetml/2006/main" count="356" uniqueCount="171">
  <si>
    <t xml:space="preserve">              Volta</t>
  </si>
  <si>
    <t xml:space="preserve">Legenda </t>
  </si>
  <si>
    <t xml:space="preserve">K </t>
  </si>
  <si>
    <t xml:space="preserve"> - - - &gt; &gt;</t>
  </si>
  <si>
    <t>Quantidade de resposta possível na principal resposta pesquisada</t>
  </si>
  <si>
    <t>K = 2</t>
  </si>
  <si>
    <t>Sim/Não</t>
  </si>
  <si>
    <t>K = 3</t>
  </si>
  <si>
    <t>Promessa/Acordo/Sem Perspectiva</t>
  </si>
  <si>
    <t>K = 4</t>
  </si>
  <si>
    <t>Primavera/Outono/Inverno/Verão</t>
  </si>
  <si>
    <t>K = 5</t>
  </si>
  <si>
    <t>Ótimo/Bom/Regular/Ruim/Péssimo</t>
  </si>
  <si>
    <t>K = 10</t>
  </si>
  <si>
    <t>Lista de possibilidade de resposta</t>
  </si>
  <si>
    <t>k = 2</t>
  </si>
  <si>
    <t>Precisão de 95%</t>
  </si>
  <si>
    <t>Margem de Erro 5%</t>
  </si>
  <si>
    <t>Margem de Erro 3%</t>
  </si>
  <si>
    <t>População</t>
  </si>
  <si>
    <t>Infinito</t>
  </si>
  <si>
    <t>k = 3</t>
  </si>
  <si>
    <t xml:space="preserve">k =  4 </t>
  </si>
  <si>
    <t>k = 5</t>
  </si>
  <si>
    <t>k = 10</t>
  </si>
  <si>
    <t xml:space="preserve">Tamanho da Amostra </t>
  </si>
  <si>
    <t xml:space="preserve"> -  &gt;</t>
  </si>
  <si>
    <t>Fundamentos/Conceitos</t>
  </si>
  <si>
    <t xml:space="preserve">Amostragem Aleatória Simples </t>
  </si>
  <si>
    <t>Amostragem Aleatória Simples / Amostragem Estratificada</t>
  </si>
  <si>
    <t xml:space="preserve">Tamanho de Amostra </t>
  </si>
  <si>
    <t xml:space="preserve">          Volta</t>
  </si>
  <si>
    <t xml:space="preserve">Fundamentos/Conceitos </t>
  </si>
  <si>
    <t xml:space="preserve">Principais Etapas do Levantamento Amostral </t>
  </si>
  <si>
    <t>Explicitação dos objetivos com bastante clareza, a fim de evitar dúvidas posteriores ou mesmo esquecimentos, devendo ficar bem definida qual a unidade  de análise a ser trabalhada</t>
  </si>
  <si>
    <t>Definir a população a ser amostrada, a fim de se evitar problemas na hora de selecionar a amostra.</t>
  </si>
  <si>
    <t>Escolha das variáveis a serem observadas em cada unidade de análise, a fim de evitar problemas de se ter muitas informações que não são importantes para o estudo.</t>
  </si>
  <si>
    <t>Especificação do grau de precisão desejado, ou seja, do erro tolerável ao se fazer uma estimação, sem que se deixe de tomar boas decisões. Estimativas precisas podem ter altos custos (tempo e dinheiro), portanto deve-se especificar o grau de precisão de acordo com as limitações de custo e tempo.</t>
  </si>
  <si>
    <t xml:space="preserve">Escolha dos instrumentos de medida e da forma de abordagem, ou seja, escolher o modo de coletar os dados, como por exemplo: questionários, entrevistas, observações diretas ou indiretas, perguntas abertas ou fechadas; e o meio de se coletar esses dados, como por exemplo: entrevistas pessoais, por telefone, pelo correio; além de determinar como serão registrados os dados (pré-codificação). Deve-se também fazer um treinamento dos entrevistadores a fim de se padronizar as entrevistas, e evitar influências do entrevistador. </t>
  </si>
  <si>
    <t>Escolha da unidade amostral, que é definida como a menor parte distinta e identificável da população, para fins de enumeração e sorteio da amostra. A escolha da unidade amostral é chamada de esquema amostral.</t>
  </si>
  <si>
    <t>Execução da prova piloto ou pré teste, a fim de se ter informações preliminares sobre a população, ou seja, é um estudo rápido de alguns elementos da população, para melhorar os questionários, e também a qualidade das amostras.</t>
  </si>
  <si>
    <t>Determinação do método de amostragem adequado. Há uma grande variedade de planos segundo os quais as amostras podem ser escolhidas. Dependendo do método de amostragem escolhido, pode-se determinar o tamanho de amostra adequado, dependendo do grau de precisão desejado.</t>
  </si>
  <si>
    <t>Seleção da amostra, após decidido qual deve ser o respectivo tamanho amostral e o método de seleção.</t>
  </si>
  <si>
    <t>Métodos Probabilístico</t>
  </si>
  <si>
    <r>
      <t xml:space="preserve">Exige que cada elemento da população possua determinada probabilidade de ser selecionado. Normalmente possuem a mesma probabilidade. Assim, se N for o tamanho da população, a probabilidade de cada elemento será 1/N. trata-se do método que garante cientificamente a aplicação das técnicas estatísticas de inferências. </t>
    </r>
    <r>
      <rPr>
        <b/>
        <sz val="10"/>
        <rFont val="Verdana"/>
        <family val="2"/>
      </rPr>
      <t>Somente com base em amostragens probabilísticas é que se podem realizar inferências ou induções sobre a população a partir do conhecimento da amostra</t>
    </r>
    <r>
      <rPr>
        <sz val="10"/>
        <rFont val="Verdana"/>
        <family val="2"/>
      </rPr>
      <t>.</t>
    </r>
  </si>
  <si>
    <t>Métodos Não Probabilístico</t>
  </si>
  <si>
    <t>São amostragens em que há uma escolha deliberada dos elementos da amostra. Não é possível generalizar os resultados das pesquisas para a população, pois as amostras não-probabilísticas não garantem a representatividade da população.</t>
  </si>
  <si>
    <t>Amostragem Acidental</t>
  </si>
  <si>
    <t xml:space="preserve">Trata-se de uma amostra formada por aqueles elementos que vão aparecendo, que são possíveis de se obter até completar o número de elementos da amostra. </t>
  </si>
  <si>
    <t xml:space="preserve">Amostragem Intencional </t>
  </si>
  <si>
    <t>De acordo com determinado critério, é escolhido intencionalmente um grupo de elementos que irão compor a amostra. O investigador se dirige intencionalmente a grupos de elementos dos quais deseja saber a opinião.</t>
  </si>
  <si>
    <t>Amostragem por Quotas</t>
  </si>
  <si>
    <t>Um dos métodos de amostragem mais comumente usados em levantamentos de mercado e em prévias eleitorais. Ele abrange três fases:</t>
  </si>
  <si>
    <t>1ª - classificação da população em termos de propriedades que se sabe, ou presume, serem relevantes para a característica a ser estudada;</t>
  </si>
  <si>
    <t>2ª - determinação da proporção da população para cada característica, com base na constituição conhecida, presumida ou estimada, da população;</t>
  </si>
  <si>
    <t>3ª - fixação de quotas para cada entrevistador a quem tocará a responsabilidade de selecionar entrevistados, de modo que a amostra total observada ou entrevistada contenha a proporção e cada classe tal como determinada na 2ª fase.</t>
  </si>
  <si>
    <t>Amostragem</t>
  </si>
  <si>
    <r>
      <t>Procedimento de observar em um conjunto de indivíduos (</t>
    </r>
    <r>
      <rPr>
        <b/>
        <sz val="10"/>
        <rFont val="Verdana"/>
        <family val="2"/>
      </rPr>
      <t>população</t>
    </r>
    <r>
      <rPr>
        <sz val="10"/>
        <rFont val="Verdana"/>
        <family val="2"/>
      </rPr>
      <t>) apenas alguns destes indivíduos escolhidos por um processo pré determinado (</t>
    </r>
    <r>
      <rPr>
        <b/>
        <sz val="10"/>
        <rFont val="Verdana"/>
        <family val="2"/>
      </rPr>
      <t>amostra</t>
    </r>
    <r>
      <rPr>
        <sz val="10"/>
        <rFont val="Verdana"/>
        <family val="2"/>
      </rPr>
      <t>) com o objetivo de tirar conclusões sobre todo o conjunto.</t>
    </r>
  </si>
  <si>
    <r>
      <t xml:space="preserve">Conjunto contendo um número finito ou infinito de elementos, possuindo pelo menos uma </t>
    </r>
    <r>
      <rPr>
        <b/>
        <sz val="10"/>
        <rFont val="Verdana"/>
        <family val="2"/>
      </rPr>
      <t>característica em comum</t>
    </r>
    <r>
      <rPr>
        <sz val="10"/>
        <rFont val="Verdana"/>
        <family val="2"/>
      </rPr>
      <t xml:space="preserve">, sobre os quais se deseja inferir algo, ou seja, concluir alguma coisa. </t>
    </r>
  </si>
  <si>
    <t>Elemento</t>
  </si>
  <si>
    <t xml:space="preserve">Objeto no qual se mede as características de interesse, ou seja, é a unidade que forma a população. Um elemento pode ser uma planta, uma pessoa, uma fazenda, um país, um carro, ou qualquer outra coisa dependendo do que se quer estudar. </t>
  </si>
  <si>
    <t>Amostra</t>
  </si>
  <si>
    <t xml:space="preserve">Qualquer subconjunto da população que é utilizada no estudo, ou seja, é uma parte selecionada da totalidade das observações abrangidas pela população, por meio da qual pode-se concluir sobre algumas características populacionais. </t>
  </si>
  <si>
    <t xml:space="preserve"> - Unidade amostral: elemento individual da população ou subconjuntos distintos de elementos desta mesma população a fim de serem utilizados para a seleção da amostra. As unidades amostrais devem ser definidas no início da pesquisa.</t>
  </si>
  <si>
    <t>Na amostragem aleatória simples, cada indivíduo da população tem a mesma chance de ser incluído na amostra. Pode-se dizer também que a amostragem aleatória simples é um processo de obtenção de várias amostras tiradas da população em estudo, de modo que cada uma das amostras tenha a mesma chance de ser selecionada. Para uma população de tamanho N e uma amostra de tamanho n, existem                possíveis amostras sendo que cada amostra tem uma chance de 1/          de ser selecionada. Ela pode ser realizada com ou sem reposição, mas na prática normalmente se usa a amostragem sem reposição. A amostragem aleatória simples pode ser realizada, atribuindo a cada membro da população um único número e depois selecionar os indivíduos através de números aleatórios obtidos por tabelas apropriadas ou através de computadores. Portanto, esse método pode ser muito caro, quando a população se apresenta muito dispersa, dificultando o acesso a todos os indivíduos. Esse tipo de amostragem é mais utilizado quando a população for homogênea.</t>
  </si>
  <si>
    <t xml:space="preserve"> </t>
  </si>
  <si>
    <t>Amostragem Estratificada</t>
  </si>
  <si>
    <t xml:space="preserve">Quando uma população for muito heterogênea em relação à uma certa característica, podendo ser dividida em vários grupos homogêneos, denominados estratos, o melhor seria fazer uma amostragem estratificada. Isto pode garantir que as proporções de indivíduos com certas características na amostra sejam as mesmas do que na população em estudo. Portanto, quando isto ocorrer a população de N elementos é dividida em L subpopulações com N1, N2,...,Nl elementos cada, sendo que cada subpopulação é chamada de Estrato. Após essa etapa, uma amostra aleatória de indivíduos é obtida de cada estrato (proporcional ou não ao seu tamanho), obtendo assim uma amostra final representativa da população. Se as diversas subamostras de cada estrato forem proporcionais aos números de indivíduos dos estratos e também tiverem uma proporcionalidade em relação a sua variabilidade, tem-se uma estratificação ótima. A amostragem aleatória estratificada é usada principalmente quando: </t>
  </si>
  <si>
    <t>1. se deseja informações sobre o fenômeno estudado nas subpopulações;</t>
  </si>
  <si>
    <t>2. existem diferenças marcantes em diferentes segmentos da população como na amostragem em bairros de diferentes níveis de renda;</t>
  </si>
  <si>
    <t>3. a estratificação pode ser usada para se obter um ganho de precisão quando se tem uma população heterogêneas com sub-populações homogêneas.</t>
  </si>
  <si>
    <t xml:space="preserve">Precisão </t>
  </si>
  <si>
    <r>
      <t xml:space="preserve">É o grau de confiança que o pesquisador deseja ao fazer uma estimativa, ou seja é a chance de acertar ao se fazer uma estimativa por </t>
    </r>
    <r>
      <rPr>
        <b/>
        <sz val="10"/>
        <rFont val="Verdana"/>
        <family val="2"/>
      </rPr>
      <t>intervalo</t>
    </r>
    <r>
      <rPr>
        <sz val="10"/>
        <rFont val="Verdana"/>
        <family val="2"/>
      </rPr>
      <t xml:space="preserve">. Por exemplo, se o experimento amostral for realizado 100 vezes sobre as mesmas condições, o mesmo resultado será verificado em 95. </t>
    </r>
  </si>
  <si>
    <t>Margem de Erro</t>
  </si>
  <si>
    <t>Erro amostral que nada mais é do que a diferença absoluta entre as estimativas e seus parâmetros (média, proporção,...). A amostragem probabilística permite que se estime essa variabilidade em torno da parâmetro (devido as várias estimativas geradas pelas possíveis amostras), que nada mais é do que o erro amostral definido anteriormente.</t>
  </si>
  <si>
    <t>Teorema Central do Limite</t>
  </si>
  <si>
    <t>Na medida em que o tamanho da amostra aumenta, a distribuição amostral das médias amostrais tende para uma distribuição normal.</t>
  </si>
  <si>
    <t>1ª - Para amostras de tamanho n&gt;30, a distribuição das médias amostrais pode ser aproximada satisfatoriamente por uma distribuição normal. A aproximação melhora na medida em que aumenta o tamanho da amostra de n.</t>
  </si>
  <si>
    <t>2ª - Se a própria distribuição original tem distribuição normal, então as médias amostrais terão distribuição normal para qualquer tamanho amostral n.</t>
  </si>
  <si>
    <t>Intervalo de Confiança</t>
  </si>
  <si>
    <t>Um intervalo de confiança (ou estimativa intervalar) é uma amplitude (ou um intervalo) de valores que tem probabilidade de conter o verdadeiro valor da população</t>
  </si>
  <si>
    <t>Representatividade</t>
  </si>
  <si>
    <r>
      <t xml:space="preserve">Uma </t>
    </r>
    <r>
      <rPr>
        <i/>
        <sz val="12"/>
        <rFont val="Times New Roman"/>
        <family val="1"/>
      </rPr>
      <t>amostra é representativa</t>
    </r>
    <r>
      <rPr>
        <sz val="12"/>
        <rFont val="Times New Roman"/>
        <family val="1"/>
      </rPr>
      <t xml:space="preserve"> quando para uma certa característica, as distribuições da amostra e de sua respectiva população forem iguais, caso contrário diz-se que a amostra é </t>
    </r>
    <r>
      <rPr>
        <i/>
        <sz val="12"/>
        <rFont val="Times New Roman"/>
        <family val="1"/>
      </rPr>
      <t>não representativa</t>
    </r>
    <r>
      <rPr>
        <sz val="12"/>
        <rFont val="Times New Roman"/>
        <family val="1"/>
      </rPr>
      <t xml:space="preserve"> e estudos baseados nesta amostra podem ser enganosos. </t>
    </r>
    <r>
      <rPr>
        <b/>
        <sz val="12"/>
        <rFont val="Times New Roman"/>
        <family val="1"/>
      </rPr>
      <t>A única maneira segura de se obter uma amostra representativa é através do processo aleatório de seleção dos elementos.</t>
    </r>
  </si>
  <si>
    <t>Vício</t>
  </si>
  <si>
    <r>
      <t xml:space="preserve">O </t>
    </r>
    <r>
      <rPr>
        <i/>
        <sz val="12"/>
        <rFont val="Times New Roman"/>
        <family val="1"/>
      </rPr>
      <t>vício</t>
    </r>
    <r>
      <rPr>
        <sz val="12"/>
        <rFont val="Times New Roman"/>
        <family val="1"/>
      </rPr>
      <t xml:space="preserve"> é a diferença entre a população e a amostra, resultado de um erro técnico na seleção dos indivíduos ou na coleta dos dados, como por exemplo: perguntas mal formuladas, influência de um entrevistador, não respostas, maneira não aleatória de se selecionar a amostra, entre outras.</t>
    </r>
  </si>
  <si>
    <t>Bibliografia</t>
  </si>
  <si>
    <r>
      <t xml:space="preserve">Adcock, C. J.(1997), Sample Size determination: a review. </t>
    </r>
    <r>
      <rPr>
        <b/>
        <i/>
        <sz val="10"/>
        <rFont val="Verdana"/>
        <family val="2"/>
      </rPr>
      <t>The Statistician</t>
    </r>
    <r>
      <rPr>
        <b/>
        <sz val="10"/>
        <rFont val="Verdana"/>
        <family val="2"/>
      </rPr>
      <t>,46,nº2, 261-283</t>
    </r>
  </si>
  <si>
    <r>
      <t xml:space="preserve">Armitage, P.; Berry, G.(1971) </t>
    </r>
    <r>
      <rPr>
        <b/>
        <i/>
        <sz val="10"/>
        <rFont val="Verdana"/>
        <family val="2"/>
      </rPr>
      <t>Statistical Methods in Medical Research</t>
    </r>
    <r>
      <rPr>
        <b/>
        <sz val="10"/>
        <rFont val="Verdana"/>
        <family val="2"/>
      </rPr>
      <t>. New York. Willey.</t>
    </r>
  </si>
  <si>
    <t xml:space="preserve">        Volta</t>
  </si>
  <si>
    <t>Tamanho de Amostra - - &gt; Proporção</t>
  </si>
  <si>
    <t>Precisão</t>
  </si>
  <si>
    <t xml:space="preserve"> -- &gt; &gt;</t>
  </si>
  <si>
    <t>Escolha a Precisão de Confiança desejada para calcular o tamanho da amostra</t>
  </si>
  <si>
    <t>Erro</t>
  </si>
  <si>
    <t>Escolha a Margem de Erro desejada para calcular o tamanho da amostra</t>
  </si>
  <si>
    <t>1º Parte - Escolha da Precisão e a Margem de Erro</t>
  </si>
  <si>
    <t>Precisão Desejada</t>
  </si>
  <si>
    <t>Margem de Erro Desejada</t>
  </si>
  <si>
    <t xml:space="preserve">2º Parte - Entre com o tamanho da População </t>
  </si>
  <si>
    <t>Tamanho da População</t>
  </si>
  <si>
    <t>Entre com o tamanho da População</t>
  </si>
  <si>
    <t xml:space="preserve">3º Parte - Tamanho da Amostra </t>
  </si>
  <si>
    <t>Amostragem Aleatória Simples</t>
  </si>
  <si>
    <t>n'</t>
  </si>
  <si>
    <t>=</t>
  </si>
  <si>
    <t xml:space="preserve">     n '</t>
  </si>
  <si>
    <t xml:space="preserve"> ------ &gt;&gt;</t>
  </si>
  <si>
    <t>Tamanho da amostra necessária para realizar a pesquisa</t>
  </si>
  <si>
    <t xml:space="preserve">   1 +</t>
  </si>
  <si>
    <t>n ' - 1</t>
  </si>
  <si>
    <t>N</t>
  </si>
  <si>
    <t>Legenda</t>
  </si>
  <si>
    <t>Nome dos estratos</t>
  </si>
  <si>
    <t>Z a/2</t>
  </si>
  <si>
    <t>===&gt;</t>
  </si>
  <si>
    <t>Z a/2     =</t>
  </si>
  <si>
    <t>Grau de confiança</t>
  </si>
  <si>
    <t xml:space="preserve">d     = </t>
  </si>
  <si>
    <t>Erro máximo admitido</t>
  </si>
  <si>
    <t>O valor Z a/2 escolhido foi:</t>
  </si>
  <si>
    <t>d</t>
  </si>
  <si>
    <t>d2</t>
  </si>
  <si>
    <t>Z2  a/2</t>
  </si>
  <si>
    <t>Variância P</t>
  </si>
  <si>
    <t>Variância 1-P</t>
  </si>
  <si>
    <t>AAS</t>
  </si>
  <si>
    <t>===&gt;&gt;</t>
  </si>
  <si>
    <t>N1</t>
  </si>
  <si>
    <t>W1</t>
  </si>
  <si>
    <t>p1</t>
  </si>
  <si>
    <t>( 1-p1 )</t>
  </si>
  <si>
    <t>W1 * p1 ( 1-p1 ) / (d2 / Z2 a/2 )</t>
  </si>
  <si>
    <t>N2</t>
  </si>
  <si>
    <t>W2</t>
  </si>
  <si>
    <t>p2</t>
  </si>
  <si>
    <t>( 1-p2 )</t>
  </si>
  <si>
    <t>W2 * p2 ( 1-p2 ) / (d2 / Z2 a/2 )</t>
  </si>
  <si>
    <t>N3</t>
  </si>
  <si>
    <t>W3</t>
  </si>
  <si>
    <t>p3</t>
  </si>
  <si>
    <t>( 1-p3 )</t>
  </si>
  <si>
    <t>W3 * p3 ( 1-p3 ) / (d2 / Z2 a/2 )</t>
  </si>
  <si>
    <t>N4</t>
  </si>
  <si>
    <t>W4</t>
  </si>
  <si>
    <t>p4</t>
  </si>
  <si>
    <t>( 1-p4 )</t>
  </si>
  <si>
    <t>W4 * p4 ( 1-p4 ) / (d2 / Z2 a/2 )</t>
  </si>
  <si>
    <t>N5</t>
  </si>
  <si>
    <t>W5</t>
  </si>
  <si>
    <t>p5</t>
  </si>
  <si>
    <t>( 1-p5 )</t>
  </si>
  <si>
    <t>W5 * p1 ( 1-p5 ) / (d2 / Z2 a/2 )</t>
  </si>
  <si>
    <t>n '</t>
  </si>
  <si>
    <t>Tamanho da amostra a ser coletada em cada estrato</t>
  </si>
  <si>
    <t>Amostra Aleatória Simples</t>
  </si>
  <si>
    <t xml:space="preserve">         Volta</t>
  </si>
  <si>
    <t>Tamanho da Amostra - Proporção</t>
  </si>
  <si>
    <t>2º Parte - Entre com o nome e o tamanho da População</t>
  </si>
  <si>
    <t>F</t>
  </si>
  <si>
    <t>Entre com o tamanho da População A</t>
  </si>
  <si>
    <t>M</t>
  </si>
  <si>
    <t>Entre com o tamanho da População B</t>
  </si>
  <si>
    <t>H</t>
  </si>
  <si>
    <t>Entre com o tamanho da População C</t>
  </si>
  <si>
    <t xml:space="preserve">n ' </t>
  </si>
  <si>
    <t>4º Parte - Tamanho da Amostra por População</t>
  </si>
  <si>
    <t>Tamanho da População A</t>
  </si>
  <si>
    <t>Tamanho da População B</t>
  </si>
  <si>
    <t>Tamanho da População C</t>
  </si>
  <si>
    <t>Variância</t>
  </si>
  <si>
    <t>Estratificada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</si>
</sst>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
  </numFmts>
  <fonts count="35" x14ac:knownFonts="1">
    <font>
      <sz val="10"/>
      <name val="Arial"/>
    </font>
    <font>
      <sz val="10"/>
      <name val="Arial"/>
      <family val="2"/>
    </font>
    <font>
      <sz val="8"/>
      <name val="Arial"/>
      <family val="2"/>
    </font>
    <font>
      <b/>
      <sz val="10"/>
      <name val="Arial"/>
      <family val="2"/>
    </font>
    <font>
      <u/>
      <sz val="10"/>
      <color indexed="12"/>
      <name val="Arial"/>
      <family val="2"/>
    </font>
    <font>
      <b/>
      <sz val="18"/>
      <name val="Arial"/>
      <family val="2"/>
    </font>
    <font>
      <b/>
      <sz val="14"/>
      <name val="Arial"/>
      <family val="2"/>
    </font>
    <font>
      <sz val="14"/>
      <name val="Arial"/>
      <family val="2"/>
    </font>
    <font>
      <b/>
      <sz val="12"/>
      <name val="Arial"/>
      <family val="2"/>
    </font>
    <font>
      <b/>
      <sz val="10"/>
      <name val="Verdana"/>
      <family val="2"/>
    </font>
    <font>
      <sz val="10"/>
      <name val="Verdana"/>
      <family val="2"/>
    </font>
    <font>
      <b/>
      <sz val="12"/>
      <name val="Verdana"/>
      <family val="2"/>
    </font>
    <font>
      <b/>
      <sz val="24"/>
      <name val="Verdana"/>
      <family val="2"/>
    </font>
    <font>
      <b/>
      <sz val="14"/>
      <color indexed="9"/>
      <name val="Verdana"/>
      <family val="2"/>
    </font>
    <font>
      <b/>
      <sz val="16"/>
      <name val="Verdana"/>
      <family val="2"/>
    </font>
    <font>
      <b/>
      <sz val="14"/>
      <name val="Verdana"/>
      <family val="2"/>
    </font>
    <font>
      <b/>
      <sz val="18"/>
      <name val="Verdana"/>
      <family val="2"/>
    </font>
    <font>
      <sz val="14"/>
      <name val="Verdana"/>
      <family val="2"/>
    </font>
    <font>
      <sz val="10"/>
      <color indexed="9"/>
      <name val="Verdana"/>
      <family val="2"/>
    </font>
    <font>
      <b/>
      <sz val="10"/>
      <color indexed="9"/>
      <name val="Verdana"/>
      <family val="2"/>
    </font>
    <font>
      <b/>
      <sz val="12"/>
      <color indexed="9"/>
      <name val="Verdana"/>
      <family val="2"/>
    </font>
    <font>
      <sz val="10"/>
      <name val="Arial"/>
      <family val="2"/>
    </font>
    <font>
      <sz val="10"/>
      <name val="Arial"/>
      <family val="2"/>
    </font>
    <font>
      <sz val="12"/>
      <name val="Verdana"/>
      <family val="2"/>
    </font>
    <font>
      <sz val="9"/>
      <name val="Verdana"/>
      <family val="2"/>
    </font>
    <font>
      <b/>
      <sz val="20"/>
      <name val="Verdana"/>
      <family val="2"/>
    </font>
    <font>
      <b/>
      <sz val="25"/>
      <name val="Verdana"/>
      <family val="2"/>
    </font>
    <font>
      <b/>
      <u/>
      <sz val="13"/>
      <name val="Verdana"/>
      <family val="2"/>
    </font>
    <font>
      <b/>
      <sz val="9"/>
      <name val="Verdana"/>
      <family val="2"/>
    </font>
    <font>
      <b/>
      <u/>
      <sz val="25"/>
      <color indexed="8"/>
      <name val="Verdana"/>
      <family val="2"/>
    </font>
    <font>
      <b/>
      <u/>
      <sz val="25"/>
      <color indexed="8"/>
      <name val="Arial"/>
      <family val="2"/>
    </font>
    <font>
      <sz val="12"/>
      <name val="Times New Roman"/>
      <family val="1"/>
    </font>
    <font>
      <b/>
      <sz val="12"/>
      <name val="Times New Roman"/>
      <family val="1"/>
    </font>
    <font>
      <i/>
      <sz val="12"/>
      <name val="Times New Roman"/>
      <family val="1"/>
    </font>
    <font>
      <b/>
      <i/>
      <sz val="10"/>
      <name val="Verdana"/>
      <family val="2"/>
    </font>
  </fonts>
  <fills count="8">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s>
  <borders count="41">
    <border>
      <left/>
      <right/>
      <top/>
      <bottom/>
      <diagonal/>
    </border>
    <border>
      <left style="medium">
        <color indexed="57"/>
      </left>
      <right style="medium">
        <color indexed="57"/>
      </right>
      <top style="medium">
        <color indexed="57"/>
      </top>
      <bottom style="medium">
        <color indexed="57"/>
      </bottom>
      <diagonal/>
    </border>
    <border>
      <left/>
      <right/>
      <top style="medium">
        <color indexed="64"/>
      </top>
      <bottom/>
      <diagonal/>
    </border>
    <border>
      <left/>
      <right/>
      <top style="thick">
        <color indexed="9"/>
      </top>
      <bottom style="thick">
        <color indexed="9"/>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57"/>
      </left>
      <right/>
      <top style="medium">
        <color indexed="57"/>
      </top>
      <bottom/>
      <diagonal/>
    </border>
    <border>
      <left style="medium">
        <color indexed="57"/>
      </left>
      <right/>
      <top/>
      <bottom/>
      <diagonal/>
    </border>
    <border>
      <left style="medium">
        <color indexed="57"/>
      </left>
      <right/>
      <top/>
      <bottom style="medium">
        <color indexed="57"/>
      </bottom>
      <diagonal/>
    </border>
    <border>
      <left style="medium">
        <color indexed="57"/>
      </left>
      <right style="medium">
        <color indexed="57"/>
      </right>
      <top style="medium">
        <color indexed="57"/>
      </top>
      <bottom/>
      <diagonal/>
    </border>
    <border>
      <left style="medium">
        <color indexed="57"/>
      </left>
      <right style="medium">
        <color indexed="57"/>
      </right>
      <top/>
      <bottom/>
      <diagonal/>
    </border>
    <border>
      <left style="medium">
        <color indexed="57"/>
      </left>
      <right style="medium">
        <color indexed="57"/>
      </right>
      <top/>
      <bottom style="medium">
        <color indexed="57"/>
      </bottom>
      <diagonal/>
    </border>
    <border>
      <left/>
      <right style="medium">
        <color indexed="57"/>
      </right>
      <top/>
      <bottom/>
      <diagonal/>
    </border>
    <border>
      <left/>
      <right style="medium">
        <color indexed="57"/>
      </right>
      <top/>
      <bottom style="medium">
        <color indexed="57"/>
      </bottom>
      <diagonal/>
    </border>
    <border>
      <left style="medium">
        <color indexed="57"/>
      </left>
      <right style="thin">
        <color indexed="64"/>
      </right>
      <top style="medium">
        <color indexed="57"/>
      </top>
      <bottom style="medium">
        <color indexed="57"/>
      </bottom>
      <diagonal/>
    </border>
    <border>
      <left style="medium">
        <color indexed="57"/>
      </left>
      <right/>
      <top style="medium">
        <color indexed="57"/>
      </top>
      <bottom style="medium">
        <color indexed="57"/>
      </bottom>
      <diagonal/>
    </border>
    <border>
      <left/>
      <right/>
      <top style="hair">
        <color indexed="64"/>
      </top>
      <bottom/>
      <diagonal/>
    </border>
    <border>
      <left/>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hair">
        <color indexed="64"/>
      </top>
      <bottom style="hair">
        <color indexed="64"/>
      </bottom>
      <diagonal/>
    </border>
    <border>
      <left/>
      <right style="medium">
        <color indexed="57"/>
      </right>
      <top style="medium">
        <color indexed="57"/>
      </top>
      <bottom/>
      <diagonal/>
    </border>
    <border>
      <left/>
      <right/>
      <top style="medium">
        <color indexed="64"/>
      </top>
      <bottom style="thick">
        <color indexed="9"/>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dotted">
        <color indexed="64"/>
      </top>
      <bottom/>
      <diagonal/>
    </border>
    <border>
      <left/>
      <right/>
      <top/>
      <bottom style="dotted">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xf numFmtId="43" fontId="1" fillId="0" borderId="0" applyFont="0" applyFill="0" applyBorder="0" applyAlignment="0" applyProtection="0"/>
  </cellStyleXfs>
  <cellXfs count="226">
    <xf numFmtId="0" fontId="0" fillId="0" borderId="0" xfId="0"/>
    <xf numFmtId="0" fontId="10" fillId="0" borderId="0" xfId="0" applyFont="1"/>
    <xf numFmtId="0" fontId="10" fillId="0" borderId="0" xfId="0" applyFont="1" applyAlignment="1">
      <alignment horizontal="center"/>
    </xf>
    <xf numFmtId="0" fontId="9" fillId="0" borderId="0" xfId="0" applyFont="1" applyAlignment="1">
      <alignment horizontal="center"/>
    </xf>
    <xf numFmtId="0" fontId="9" fillId="0" borderId="1" xfId="0" applyFont="1" applyBorder="1" applyAlignment="1">
      <alignment horizontal="center"/>
    </xf>
    <xf numFmtId="0" fontId="10" fillId="0" borderId="0" xfId="0" applyFont="1" applyAlignment="1">
      <alignment horizontal="center" vertical="center"/>
    </xf>
    <xf numFmtId="0" fontId="17" fillId="0" borderId="0" xfId="0" applyFont="1" applyAlignment="1">
      <alignment horizontal="center" vertical="center"/>
    </xf>
    <xf numFmtId="0" fontId="18" fillId="2" borderId="2" xfId="0" applyFont="1" applyFill="1" applyBorder="1"/>
    <xf numFmtId="0" fontId="13" fillId="2" borderId="3" xfId="0" applyFont="1" applyFill="1" applyBorder="1" applyAlignment="1">
      <alignment horizontal="center"/>
    </xf>
    <xf numFmtId="0" fontId="18" fillId="2" borderId="0" xfId="0" applyFont="1" applyFill="1"/>
    <xf numFmtId="0" fontId="13" fillId="2" borderId="4" xfId="0" applyFont="1" applyFill="1" applyBorder="1" applyAlignment="1">
      <alignment horizontal="center"/>
    </xf>
    <xf numFmtId="0" fontId="18" fillId="2" borderId="4" xfId="0" applyFont="1" applyFill="1" applyBorder="1"/>
    <xf numFmtId="0" fontId="18" fillId="3" borderId="0" xfId="0" applyFont="1" applyFill="1"/>
    <xf numFmtId="0" fontId="13" fillId="3" borderId="0" xfId="0" applyFont="1" applyFill="1"/>
    <xf numFmtId="0" fontId="19" fillId="3" borderId="0" xfId="0" applyFont="1" applyFill="1" applyAlignment="1">
      <alignment horizontal="center"/>
    </xf>
    <xf numFmtId="0" fontId="19" fillId="3" borderId="0" xfId="0" applyFont="1" applyFill="1"/>
    <xf numFmtId="9" fontId="19" fillId="3" borderId="0" xfId="0" applyNumberFormat="1" applyFont="1" applyFill="1" applyAlignment="1">
      <alignment horizontal="center"/>
    </xf>
    <xf numFmtId="49" fontId="19" fillId="3" borderId="0" xfId="0" applyNumberFormat="1" applyFont="1" applyFill="1" applyAlignment="1">
      <alignment horizontal="center"/>
    </xf>
    <xf numFmtId="39" fontId="19" fillId="3" borderId="0" xfId="3" applyNumberFormat="1" applyFont="1" applyFill="1" applyBorder="1" applyAlignment="1">
      <alignment horizontal="center"/>
    </xf>
    <xf numFmtId="164" fontId="19" fillId="3" borderId="0" xfId="2" applyNumberFormat="1" applyFont="1" applyFill="1" applyBorder="1"/>
    <xf numFmtId="10" fontId="19" fillId="3" borderId="0" xfId="2" applyNumberFormat="1" applyFont="1" applyFill="1" applyBorder="1"/>
    <xf numFmtId="164" fontId="19" fillId="3" borderId="0" xfId="0" applyNumberFormat="1" applyFont="1" applyFill="1"/>
    <xf numFmtId="43" fontId="19" fillId="3" borderId="0" xfId="3" applyFont="1" applyFill="1" applyBorder="1"/>
    <xf numFmtId="49" fontId="19" fillId="3" borderId="0" xfId="0" applyNumberFormat="1" applyFont="1" applyFill="1"/>
    <xf numFmtId="165" fontId="19" fillId="3" borderId="0" xfId="3" applyNumberFormat="1" applyFont="1" applyFill="1" applyBorder="1"/>
    <xf numFmtId="165" fontId="18" fillId="3" borderId="0" xfId="3" applyNumberFormat="1" applyFont="1" applyFill="1" applyBorder="1"/>
    <xf numFmtId="164" fontId="19" fillId="3" borderId="0" xfId="2" applyNumberFormat="1" applyFont="1" applyFill="1" applyBorder="1" applyAlignment="1">
      <alignment horizontal="center"/>
    </xf>
    <xf numFmtId="3" fontId="19" fillId="3" borderId="0" xfId="0" applyNumberFormat="1" applyFont="1" applyFill="1" applyAlignment="1">
      <alignment horizontal="center"/>
    </xf>
    <xf numFmtId="164" fontId="18" fillId="3" borderId="0" xfId="2" applyNumberFormat="1" applyFont="1" applyFill="1" applyBorder="1"/>
    <xf numFmtId="0" fontId="18" fillId="3" borderId="0" xfId="0" applyFont="1" applyFill="1" applyAlignment="1">
      <alignment horizontal="center"/>
    </xf>
    <xf numFmtId="3" fontId="18" fillId="3" borderId="0" xfId="0" applyNumberFormat="1" applyFont="1" applyFill="1"/>
    <xf numFmtId="0" fontId="20" fillId="3" borderId="0" xfId="0" applyFont="1" applyFill="1" applyAlignment="1">
      <alignment horizontal="center"/>
    </xf>
    <xf numFmtId="3" fontId="20" fillId="3" borderId="0" xfId="0" applyNumberFormat="1" applyFont="1" applyFill="1" applyAlignment="1">
      <alignment horizontal="center"/>
    </xf>
    <xf numFmtId="37" fontId="13" fillId="3" borderId="0" xfId="3" applyNumberFormat="1" applyFont="1" applyFill="1" applyBorder="1" applyAlignment="1">
      <alignment horizontal="center"/>
    </xf>
    <xf numFmtId="43" fontId="13" fillId="3" borderId="0" xfId="3" applyFont="1" applyFill="1" applyBorder="1" applyAlignment="1">
      <alignment horizontal="center"/>
    </xf>
    <xf numFmtId="9" fontId="20" fillId="2" borderId="5" xfId="0" applyNumberFormat="1" applyFont="1" applyFill="1" applyBorder="1" applyAlignment="1">
      <alignment horizontal="center"/>
    </xf>
    <xf numFmtId="0" fontId="11" fillId="0" borderId="5" xfId="0" applyFont="1" applyBorder="1" applyAlignment="1">
      <alignment horizontal="center" vertical="center"/>
    </xf>
    <xf numFmtId="0" fontId="10" fillId="0" borderId="6" xfId="0" applyFont="1" applyBorder="1" applyAlignment="1">
      <alignment horizontal="center"/>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10" fillId="0" borderId="13" xfId="0" applyFont="1" applyBorder="1" applyAlignment="1">
      <alignment horizontal="center"/>
    </xf>
    <xf numFmtId="0" fontId="9" fillId="0" borderId="14" xfId="0" applyFont="1" applyBorder="1" applyAlignment="1">
      <alignment horizontal="center"/>
    </xf>
    <xf numFmtId="0" fontId="9" fillId="4" borderId="1" xfId="0" applyFont="1" applyFill="1" applyBorder="1" applyAlignment="1">
      <alignment horizontal="center" vertical="center" wrapText="1"/>
    </xf>
    <xf numFmtId="3" fontId="10" fillId="0" borderId="9" xfId="0" applyNumberFormat="1" applyFont="1" applyBorder="1" applyAlignment="1">
      <alignment horizontal="center"/>
    </xf>
    <xf numFmtId="3" fontId="10" fillId="0" borderId="10" xfId="0" applyNumberFormat="1" applyFont="1" applyBorder="1" applyAlignment="1">
      <alignment horizontal="center"/>
    </xf>
    <xf numFmtId="3" fontId="10" fillId="0" borderId="11" xfId="0" applyNumberFormat="1" applyFont="1" applyBorder="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20" fillId="2" borderId="0" xfId="0" applyFont="1" applyFill="1" applyAlignment="1">
      <alignment horizontal="center" vertical="center" wrapText="1"/>
    </xf>
    <xf numFmtId="0" fontId="9" fillId="0" borderId="0" xfId="0" applyFont="1"/>
    <xf numFmtId="0" fontId="15" fillId="0" borderId="0" xfId="0" quotePrefix="1" applyFont="1" applyAlignment="1">
      <alignment horizontal="center" vertical="center" wrapText="1"/>
    </xf>
    <xf numFmtId="0" fontId="20" fillId="3" borderId="0" xfId="0" applyFont="1" applyFill="1" applyAlignment="1">
      <alignment horizontal="center" vertical="center" wrapText="1"/>
    </xf>
    <xf numFmtId="0" fontId="15" fillId="3" borderId="0" xfId="0" quotePrefix="1" applyFont="1" applyFill="1" applyAlignment="1">
      <alignment horizontal="center" vertical="center" wrapText="1"/>
    </xf>
    <xf numFmtId="0" fontId="9" fillId="3" borderId="0" xfId="0" applyFont="1" applyFill="1" applyAlignment="1">
      <alignment horizontal="left" vertical="center" wrapText="1"/>
    </xf>
    <xf numFmtId="0" fontId="10" fillId="3" borderId="0" xfId="0" applyFont="1" applyFill="1"/>
    <xf numFmtId="0" fontId="11" fillId="3" borderId="0" xfId="0" applyFont="1" applyFill="1" applyAlignment="1">
      <alignment horizontal="center" vertical="center" wrapText="1"/>
    </xf>
    <xf numFmtId="0" fontId="13" fillId="3" borderId="0" xfId="0" applyFont="1" applyFill="1" applyAlignment="1">
      <alignment horizontal="center" vertical="center" wrapText="1"/>
    </xf>
    <xf numFmtId="166" fontId="16" fillId="3" borderId="0" xfId="0" applyNumberFormat="1" applyFont="1" applyFill="1" applyAlignment="1">
      <alignment horizontal="center" vertical="center"/>
    </xf>
    <xf numFmtId="0" fontId="17" fillId="3" borderId="0" xfId="0" applyFont="1" applyFill="1" applyAlignment="1">
      <alignment horizontal="center" vertical="center"/>
    </xf>
    <xf numFmtId="0" fontId="14" fillId="3" borderId="0" xfId="0" quotePrefix="1" applyFont="1" applyFill="1" applyAlignment="1">
      <alignment horizontal="center" vertical="center" wrapText="1"/>
    </xf>
    <xf numFmtId="0" fontId="11" fillId="3" borderId="0" xfId="0" applyFont="1" applyFill="1" applyAlignment="1">
      <alignment horizontal="left" vertical="center" wrapText="1"/>
    </xf>
    <xf numFmtId="0" fontId="6" fillId="3" borderId="0" xfId="0" applyFont="1" applyFill="1"/>
    <xf numFmtId="0" fontId="3" fillId="3" borderId="0" xfId="0" applyFont="1" applyFill="1" applyAlignment="1">
      <alignment horizontal="center"/>
    </xf>
    <xf numFmtId="0" fontId="18" fillId="0" borderId="0" xfId="0" applyFont="1"/>
    <xf numFmtId="9" fontId="3" fillId="3" borderId="0" xfId="0" applyNumberFormat="1" applyFont="1" applyFill="1" applyAlignment="1">
      <alignment horizontal="center"/>
    </xf>
    <xf numFmtId="49" fontId="3" fillId="3" borderId="0" xfId="0" applyNumberFormat="1" applyFont="1" applyFill="1" applyAlignment="1">
      <alignment horizontal="center"/>
    </xf>
    <xf numFmtId="49" fontId="3" fillId="3" borderId="0" xfId="0" applyNumberFormat="1" applyFont="1" applyFill="1"/>
    <xf numFmtId="0" fontId="6" fillId="3" borderId="0" xfId="0" applyFont="1" applyFill="1" applyAlignment="1">
      <alignment horizontal="center"/>
    </xf>
    <xf numFmtId="0" fontId="21" fillId="3" borderId="0" xfId="0" applyFont="1" applyFill="1"/>
    <xf numFmtId="0" fontId="22" fillId="3" borderId="0" xfId="0" applyFont="1" applyFill="1"/>
    <xf numFmtId="0" fontId="3" fillId="3" borderId="0" xfId="0" applyFont="1" applyFill="1"/>
    <xf numFmtId="39" fontId="3" fillId="3" borderId="0" xfId="3" applyNumberFormat="1" applyFont="1" applyFill="1" applyBorder="1" applyAlignment="1">
      <alignment horizontal="center"/>
    </xf>
    <xf numFmtId="164" fontId="3" fillId="3" borderId="0" xfId="2" applyNumberFormat="1" applyFont="1" applyFill="1" applyBorder="1"/>
    <xf numFmtId="10" fontId="3" fillId="3" borderId="0" xfId="2" applyNumberFormat="1" applyFont="1" applyFill="1" applyBorder="1"/>
    <xf numFmtId="164" fontId="3" fillId="3" borderId="0" xfId="0" applyNumberFormat="1" applyFont="1" applyFill="1"/>
    <xf numFmtId="43" fontId="3" fillId="3" borderId="0" xfId="3" applyFont="1" applyFill="1" applyBorder="1"/>
    <xf numFmtId="165" fontId="3" fillId="3" borderId="0" xfId="3" applyNumberFormat="1" applyFont="1" applyFill="1" applyBorder="1"/>
    <xf numFmtId="165" fontId="21" fillId="3" borderId="0" xfId="3" applyNumberFormat="1" applyFont="1" applyFill="1" applyBorder="1"/>
    <xf numFmtId="164" fontId="3" fillId="3" borderId="0" xfId="2" applyNumberFormat="1" applyFont="1" applyFill="1" applyBorder="1" applyAlignment="1">
      <alignment horizontal="center"/>
    </xf>
    <xf numFmtId="3" fontId="3" fillId="3" borderId="0" xfId="0" applyNumberFormat="1" applyFont="1" applyFill="1" applyAlignment="1">
      <alignment horizontal="center"/>
    </xf>
    <xf numFmtId="164" fontId="21" fillId="3" borderId="0" xfId="2" applyNumberFormat="1" applyFont="1" applyFill="1" applyBorder="1"/>
    <xf numFmtId="0" fontId="21" fillId="3" borderId="0" xfId="0" applyFont="1" applyFill="1" applyAlignment="1">
      <alignment horizontal="center"/>
    </xf>
    <xf numFmtId="3" fontId="21" fillId="3" borderId="0" xfId="0" applyNumberFormat="1" applyFont="1" applyFill="1"/>
    <xf numFmtId="0" fontId="8" fillId="3" borderId="0" xfId="0" applyFont="1" applyFill="1" applyAlignment="1">
      <alignment horizontal="center"/>
    </xf>
    <xf numFmtId="3" fontId="8" fillId="3" borderId="0" xfId="0" applyNumberFormat="1" applyFont="1" applyFill="1" applyAlignment="1">
      <alignment horizontal="center"/>
    </xf>
    <xf numFmtId="37" fontId="6" fillId="3" borderId="0" xfId="3" applyNumberFormat="1" applyFont="1" applyFill="1" applyBorder="1" applyAlignment="1">
      <alignment horizontal="center"/>
    </xf>
    <xf numFmtId="0" fontId="21" fillId="0" borderId="0" xfId="0" applyFont="1"/>
    <xf numFmtId="0" fontId="9" fillId="5" borderId="15" xfId="0" applyFont="1" applyFill="1" applyBorder="1" applyAlignment="1">
      <alignment horizontal="center"/>
    </xf>
    <xf numFmtId="0" fontId="9" fillId="5" borderId="1" xfId="0" applyFont="1" applyFill="1" applyBorder="1" applyAlignment="1">
      <alignment horizontal="center"/>
    </xf>
    <xf numFmtId="0" fontId="23" fillId="0" borderId="0" xfId="0" applyFont="1"/>
    <xf numFmtId="0" fontId="17" fillId="0" borderId="0" xfId="0" applyFont="1" applyAlignment="1">
      <alignment horizontal="center" vertical="center" wrapText="1"/>
    </xf>
    <xf numFmtId="0" fontId="24" fillId="0" borderId="0" xfId="0" applyFont="1" applyAlignment="1">
      <alignment horizontal="left" vertical="center" wrapText="1"/>
    </xf>
    <xf numFmtId="0" fontId="23" fillId="0" borderId="0" xfId="0" applyFont="1" applyAlignment="1">
      <alignment horizontal="left" vertical="center"/>
    </xf>
    <xf numFmtId="9" fontId="16" fillId="3" borderId="0" xfId="0" applyNumberFormat="1" applyFont="1" applyFill="1" applyAlignment="1">
      <alignment horizontal="center" vertical="center"/>
    </xf>
    <xf numFmtId="0" fontId="10" fillId="0" borderId="16" xfId="0" applyFont="1" applyBorder="1"/>
    <xf numFmtId="0" fontId="10" fillId="0" borderId="17" xfId="0" applyFont="1" applyBorder="1"/>
    <xf numFmtId="0" fontId="11" fillId="0" borderId="5" xfId="0" applyFont="1" applyBorder="1" applyAlignment="1">
      <alignment horizontal="left" vertical="center" wrapText="1"/>
    </xf>
    <xf numFmtId="0" fontId="10" fillId="0" borderId="5" xfId="0" applyFont="1" applyBorder="1" applyAlignment="1">
      <alignment horizontal="left" vertical="center" wrapText="1"/>
    </xf>
    <xf numFmtId="0" fontId="11" fillId="0" borderId="18" xfId="0" applyFont="1" applyBorder="1" applyAlignment="1">
      <alignment horizontal="left" vertical="center"/>
    </xf>
    <xf numFmtId="0" fontId="10" fillId="0" borderId="19" xfId="0" applyFont="1" applyBorder="1" applyAlignment="1">
      <alignment horizontal="left" vertical="center" wrapText="1"/>
    </xf>
    <xf numFmtId="0" fontId="10" fillId="0" borderId="20" xfId="0" applyFont="1" applyBorder="1" applyAlignment="1">
      <alignment horizontal="left" vertical="center" wrapText="1"/>
    </xf>
    <xf numFmtId="0" fontId="10" fillId="0" borderId="18" xfId="0" applyFont="1" applyBorder="1" applyAlignment="1">
      <alignment horizontal="left" vertical="center" wrapText="1"/>
    </xf>
    <xf numFmtId="0" fontId="24" fillId="0" borderId="19" xfId="0" applyFont="1" applyBorder="1" applyAlignment="1">
      <alignment horizontal="left" vertical="center" wrapText="1"/>
    </xf>
    <xf numFmtId="0" fontId="24" fillId="0" borderId="20" xfId="0" applyFont="1" applyBorder="1" applyAlignment="1">
      <alignment horizontal="left" vertical="center" wrapText="1"/>
    </xf>
    <xf numFmtId="0" fontId="11" fillId="0" borderId="5" xfId="0" applyFont="1" applyBorder="1" applyAlignment="1">
      <alignment horizontal="left" vertical="center"/>
    </xf>
    <xf numFmtId="0" fontId="11" fillId="0" borderId="18" xfId="0" applyFont="1" applyBorder="1" applyAlignment="1">
      <alignment horizontal="left" vertical="center" wrapText="1"/>
    </xf>
    <xf numFmtId="0" fontId="10" fillId="0" borderId="18" xfId="0" applyFont="1" applyBorder="1" applyAlignment="1">
      <alignment horizontal="justify"/>
    </xf>
    <xf numFmtId="0" fontId="24" fillId="0" borderId="19" xfId="0" applyFont="1" applyBorder="1" applyAlignment="1">
      <alignment horizontal="justify"/>
    </xf>
    <xf numFmtId="0" fontId="24" fillId="0" borderId="20" xfId="0" applyFont="1" applyBorder="1" applyAlignment="1">
      <alignment horizontal="justify"/>
    </xf>
    <xf numFmtId="0" fontId="10" fillId="0" borderId="5" xfId="0" applyFont="1" applyBorder="1" applyAlignment="1">
      <alignment horizontal="justify"/>
    </xf>
    <xf numFmtId="0" fontId="11" fillId="0" borderId="20" xfId="0" applyFont="1" applyBorder="1" applyAlignment="1">
      <alignment horizontal="left" vertical="center" wrapText="1"/>
    </xf>
    <xf numFmtId="0" fontId="10" fillId="0" borderId="20" xfId="0" applyFont="1" applyBorder="1" applyAlignment="1">
      <alignment horizontal="justify"/>
    </xf>
    <xf numFmtId="0" fontId="28" fillId="0" borderId="19" xfId="0" applyFont="1" applyBorder="1" applyAlignment="1">
      <alignment horizontal="left" vertical="center" wrapText="1"/>
    </xf>
    <xf numFmtId="0" fontId="28" fillId="0" borderId="20" xfId="0" applyFont="1" applyBorder="1" applyAlignment="1">
      <alignment horizontal="left" vertical="center" wrapText="1"/>
    </xf>
    <xf numFmtId="0" fontId="9" fillId="0" borderId="5" xfId="0" applyFont="1" applyBorder="1" applyAlignment="1">
      <alignment horizontal="left" vertical="center" wrapText="1"/>
    </xf>
    <xf numFmtId="0" fontId="28" fillId="0" borderId="20" xfId="0" quotePrefix="1" applyFont="1" applyBorder="1" applyAlignment="1">
      <alignment horizontal="left" vertical="center" wrapText="1"/>
    </xf>
    <xf numFmtId="0" fontId="32" fillId="0" borderId="18" xfId="0" applyFont="1" applyBorder="1" applyAlignment="1">
      <alignment horizontal="left" vertical="center" wrapText="1"/>
    </xf>
    <xf numFmtId="0" fontId="32" fillId="0" borderId="19" xfId="0" applyFont="1" applyBorder="1" applyAlignment="1">
      <alignment horizontal="justify"/>
    </xf>
    <xf numFmtId="0" fontId="32" fillId="0" borderId="20" xfId="0" applyFont="1" applyBorder="1" applyAlignment="1">
      <alignment horizontal="justify"/>
    </xf>
    <xf numFmtId="0" fontId="31" fillId="0" borderId="5" xfId="0" applyFont="1" applyBorder="1" applyAlignment="1">
      <alignment horizontal="justify"/>
    </xf>
    <xf numFmtId="0" fontId="9" fillId="0" borderId="18" xfId="0" applyFont="1" applyBorder="1" applyAlignment="1">
      <alignment horizontal="justify"/>
    </xf>
    <xf numFmtId="0" fontId="9" fillId="0" borderId="20" xfId="0" applyFont="1" applyBorder="1" applyAlignment="1">
      <alignment horizontal="justify"/>
    </xf>
    <xf numFmtId="0" fontId="9" fillId="4" borderId="9" xfId="0" applyFont="1" applyFill="1" applyBorder="1" applyAlignment="1">
      <alignment horizontal="center" vertical="center" wrapText="1"/>
    </xf>
    <xf numFmtId="0" fontId="9" fillId="4" borderId="11" xfId="0" applyFont="1" applyFill="1" applyBorder="1" applyAlignment="1">
      <alignment horizontal="center" vertical="center" wrapText="1"/>
    </xf>
    <xf numFmtId="9" fontId="20" fillId="2" borderId="9" xfId="0" applyNumberFormat="1" applyFont="1" applyFill="1" applyBorder="1" applyAlignment="1">
      <alignment horizontal="center" vertical="center" wrapText="1"/>
    </xf>
    <xf numFmtId="9" fontId="20" fillId="2" borderId="10" xfId="0" applyNumberFormat="1" applyFont="1" applyFill="1" applyBorder="1" applyAlignment="1">
      <alignment horizontal="center" vertical="center" wrapText="1"/>
    </xf>
    <xf numFmtId="9" fontId="20" fillId="2" borderId="11" xfId="0" applyNumberFormat="1" applyFont="1" applyFill="1" applyBorder="1" applyAlignment="1">
      <alignment horizontal="center" vertical="center" wrapText="1"/>
    </xf>
    <xf numFmtId="0" fontId="30" fillId="3" borderId="0" xfId="1" applyFont="1" applyFill="1" applyAlignment="1" applyProtection="1">
      <alignment horizontal="left" vertical="center" wrapText="1"/>
    </xf>
    <xf numFmtId="0" fontId="9" fillId="0" borderId="21" xfId="0" applyFont="1" applyBorder="1" applyAlignment="1">
      <alignment horizontal="left" vertical="center" wrapText="1"/>
    </xf>
    <xf numFmtId="0" fontId="9" fillId="4" borderId="6"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26" fillId="6" borderId="16" xfId="0" applyFont="1" applyFill="1" applyBorder="1" applyAlignment="1">
      <alignment horizontal="left" vertical="center" wrapText="1"/>
    </xf>
    <xf numFmtId="0" fontId="26" fillId="6" borderId="17" xfId="0" applyFont="1" applyFill="1" applyBorder="1" applyAlignment="1">
      <alignment horizontal="left" vertical="center" wrapText="1"/>
    </xf>
    <xf numFmtId="0" fontId="10" fillId="0" borderId="0" xfId="0" applyFont="1" applyAlignment="1">
      <alignment horizontal="center"/>
    </xf>
    <xf numFmtId="0" fontId="25" fillId="0" borderId="0" xfId="0" quotePrefix="1" applyFont="1" applyAlignment="1">
      <alignment horizontal="center" vertical="center" wrapText="1"/>
    </xf>
    <xf numFmtId="0" fontId="25" fillId="0" borderId="0" xfId="0" applyFont="1" applyAlignment="1">
      <alignment horizontal="center" vertical="center" wrapText="1"/>
    </xf>
    <xf numFmtId="0" fontId="27" fillId="0" borderId="16" xfId="1" applyFont="1" applyBorder="1" applyAlignment="1" applyProtection="1">
      <alignment horizontal="left" vertical="center" wrapText="1"/>
    </xf>
    <xf numFmtId="0" fontId="27" fillId="0" borderId="0" xfId="1" applyFont="1" applyBorder="1" applyAlignment="1" applyProtection="1">
      <alignment horizontal="left" vertical="center" wrapText="1"/>
    </xf>
    <xf numFmtId="0" fontId="27" fillId="0" borderId="17" xfId="1" applyFont="1" applyBorder="1" applyAlignment="1" applyProtection="1">
      <alignment horizontal="left" vertical="center" wrapText="1"/>
    </xf>
    <xf numFmtId="0" fontId="25" fillId="0" borderId="16" xfId="0" applyFont="1" applyBorder="1" applyAlignment="1">
      <alignment horizontal="left" vertical="center" wrapText="1"/>
    </xf>
    <xf numFmtId="0" fontId="25" fillId="0" borderId="0" xfId="0" applyFont="1" applyAlignment="1">
      <alignment horizontal="left" vertical="center" wrapText="1"/>
    </xf>
    <xf numFmtId="0" fontId="25" fillId="0" borderId="17" xfId="0" applyFont="1" applyBorder="1" applyAlignment="1">
      <alignment horizontal="left" vertical="center" wrapText="1"/>
    </xf>
    <xf numFmtId="0" fontId="29" fillId="0" borderId="0" xfId="1" applyFont="1" applyAlignment="1" applyProtection="1">
      <alignment horizontal="left" vertical="center" wrapText="1"/>
    </xf>
    <xf numFmtId="0" fontId="29" fillId="0" borderId="0" xfId="1" applyFont="1" applyBorder="1" applyAlignment="1" applyProtection="1">
      <alignment horizontal="left" vertical="center" wrapText="1"/>
    </xf>
    <xf numFmtId="0" fontId="12" fillId="6" borderId="16" xfId="0" applyFont="1" applyFill="1" applyBorder="1" applyAlignment="1">
      <alignment horizontal="left" vertical="center" wrapText="1"/>
    </xf>
    <xf numFmtId="0" fontId="12" fillId="6" borderId="17" xfId="0" applyFont="1" applyFill="1" applyBorder="1" applyAlignment="1">
      <alignment horizontal="left" vertical="center" wrapText="1"/>
    </xf>
    <xf numFmtId="0" fontId="29" fillId="3" borderId="0" xfId="1" applyFont="1" applyFill="1" applyAlignment="1" applyProtection="1">
      <alignment horizontal="center" vertical="center" wrapText="1"/>
    </xf>
    <xf numFmtId="0" fontId="12" fillId="6" borderId="24" xfId="0" applyFont="1" applyFill="1" applyBorder="1" applyAlignment="1">
      <alignment horizontal="center" vertical="center"/>
    </xf>
    <xf numFmtId="0" fontId="12" fillId="6" borderId="2"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26" xfId="0" applyFont="1" applyFill="1" applyBorder="1" applyAlignment="1">
      <alignment horizontal="center" vertical="center"/>
    </xf>
    <xf numFmtId="0" fontId="12" fillId="6" borderId="4" xfId="0" applyFont="1" applyFill="1" applyBorder="1" applyAlignment="1">
      <alignment horizontal="center" vertical="center"/>
    </xf>
    <xf numFmtId="0" fontId="12" fillId="6" borderId="34" xfId="0" applyFont="1" applyFill="1" applyBorder="1" applyAlignment="1">
      <alignment horizontal="center" vertical="center"/>
    </xf>
    <xf numFmtId="0" fontId="13" fillId="2" borderId="5" xfId="0" applyFont="1" applyFill="1" applyBorder="1" applyAlignment="1">
      <alignment horizontal="center" vertical="center" wrapText="1"/>
    </xf>
    <xf numFmtId="164" fontId="16" fillId="4" borderId="5" xfId="0" applyNumberFormat="1" applyFont="1" applyFill="1" applyBorder="1" applyAlignment="1">
      <alignment horizontal="center" vertical="center"/>
    </xf>
    <xf numFmtId="0" fontId="16" fillId="4" borderId="5" xfId="0" applyFont="1" applyFill="1" applyBorder="1" applyAlignment="1">
      <alignment horizontal="center" vertical="center"/>
    </xf>
    <xf numFmtId="9" fontId="20" fillId="2" borderId="5" xfId="0" applyNumberFormat="1" applyFont="1" applyFill="1" applyBorder="1" applyAlignment="1">
      <alignment horizontal="center" vertical="center"/>
    </xf>
    <xf numFmtId="0" fontId="11" fillId="0" borderId="35" xfId="0" applyFont="1" applyBorder="1" applyAlignment="1">
      <alignment horizontal="left" vertical="center" wrapText="1"/>
    </xf>
    <xf numFmtId="0" fontId="11" fillId="0" borderId="36" xfId="0" applyFont="1" applyBorder="1" applyAlignment="1">
      <alignment horizontal="left" vertical="center" wrapText="1"/>
    </xf>
    <xf numFmtId="0" fontId="14" fillId="0" borderId="0" xfId="0" quotePrefix="1" applyFont="1" applyAlignment="1">
      <alignment horizontal="center" vertical="center" wrapText="1"/>
    </xf>
    <xf numFmtId="0" fontId="14" fillId="0" borderId="0" xfId="0" applyFont="1" applyAlignment="1">
      <alignment horizontal="center" vertical="center" wrapText="1"/>
    </xf>
    <xf numFmtId="0" fontId="11" fillId="0" borderId="0" xfId="0" applyFont="1" applyAlignment="1">
      <alignment horizontal="left" vertical="center" wrapText="1"/>
    </xf>
    <xf numFmtId="0" fontId="13" fillId="2" borderId="29" xfId="0" applyFont="1" applyFill="1" applyBorder="1" applyAlignment="1">
      <alignment horizontal="center" vertical="center" wrapText="1"/>
    </xf>
    <xf numFmtId="0" fontId="13" fillId="2" borderId="0" xfId="0" applyFont="1" applyFill="1" applyAlignment="1">
      <alignment horizontal="center" vertical="center" wrapText="1"/>
    </xf>
    <xf numFmtId="0" fontId="13" fillId="2" borderId="27" xfId="0" applyFont="1" applyFill="1" applyBorder="1" applyAlignment="1">
      <alignment horizontal="center" vertical="center" wrapText="1"/>
    </xf>
    <xf numFmtId="0" fontId="13" fillId="2" borderId="37" xfId="0" applyFont="1" applyFill="1" applyBorder="1" applyAlignment="1">
      <alignment horizontal="center" vertical="center" wrapText="1"/>
    </xf>
    <xf numFmtId="0" fontId="13" fillId="2" borderId="28" xfId="0" applyFont="1" applyFill="1" applyBorder="1" applyAlignment="1">
      <alignment horizontal="center" vertical="center" wrapText="1"/>
    </xf>
    <xf numFmtId="166" fontId="16" fillId="4" borderId="38" xfId="0" applyNumberFormat="1" applyFont="1" applyFill="1" applyBorder="1" applyAlignment="1">
      <alignment horizontal="center" vertical="center"/>
    </xf>
    <xf numFmtId="166" fontId="16" fillId="4" borderId="39" xfId="0" applyNumberFormat="1" applyFont="1" applyFill="1" applyBorder="1" applyAlignment="1">
      <alignment horizontal="center" vertical="center"/>
    </xf>
    <xf numFmtId="166" fontId="16" fillId="4" borderId="40" xfId="0" applyNumberFormat="1" applyFont="1" applyFill="1" applyBorder="1" applyAlignment="1">
      <alignment horizontal="center" vertical="center"/>
    </xf>
    <xf numFmtId="165" fontId="14" fillId="7" borderId="27" xfId="0" applyNumberFormat="1" applyFont="1" applyFill="1" applyBorder="1" applyAlignment="1">
      <alignment horizontal="center" vertical="center"/>
    </xf>
    <xf numFmtId="165" fontId="14" fillId="7" borderId="28" xfId="0" applyNumberFormat="1" applyFont="1" applyFill="1" applyBorder="1" applyAlignment="1">
      <alignment horizontal="center" vertical="center"/>
    </xf>
    <xf numFmtId="165" fontId="14" fillId="7" borderId="29" xfId="0" applyNumberFormat="1" applyFont="1" applyFill="1" applyBorder="1" applyAlignment="1">
      <alignment horizontal="center" vertical="center"/>
    </xf>
    <xf numFmtId="165" fontId="14" fillId="7" borderId="30" xfId="0" applyNumberFormat="1" applyFont="1" applyFill="1" applyBorder="1" applyAlignment="1">
      <alignment horizontal="center" vertical="center"/>
    </xf>
    <xf numFmtId="165" fontId="14" fillId="7" borderId="31" xfId="0" applyNumberFormat="1" applyFont="1" applyFill="1" applyBorder="1" applyAlignment="1">
      <alignment horizontal="center" vertical="center"/>
    </xf>
    <xf numFmtId="165" fontId="14" fillId="7" borderId="32" xfId="0" applyNumberFormat="1" applyFont="1" applyFill="1" applyBorder="1" applyAlignment="1">
      <alignment horizontal="center" vertical="center"/>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3" fillId="2" borderId="0" xfId="0" applyFont="1" applyFill="1" applyAlignment="1">
      <alignment horizontal="center" vertical="center"/>
    </xf>
    <xf numFmtId="0" fontId="13" fillId="2" borderId="4"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23" xfId="0" applyFont="1" applyFill="1" applyBorder="1" applyAlignment="1">
      <alignment horizontal="center"/>
    </xf>
    <xf numFmtId="0" fontId="13" fillId="2" borderId="24"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25" xfId="0" applyFont="1" applyFill="1" applyBorder="1" applyAlignment="1">
      <alignment horizontal="center" vertical="center" wrapText="1"/>
    </xf>
    <xf numFmtId="0" fontId="13" fillId="2" borderId="26"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3" borderId="0" xfId="0" applyFont="1" applyFill="1" applyAlignment="1">
      <alignment horizontal="center"/>
    </xf>
    <xf numFmtId="0" fontId="19" fillId="3" borderId="0" xfId="0" applyFont="1" applyFill="1" applyAlignment="1">
      <alignment horizontal="left"/>
    </xf>
    <xf numFmtId="0" fontId="19" fillId="3" borderId="0" xfId="0" applyFont="1" applyFill="1" applyAlignment="1">
      <alignment horizontal="center"/>
    </xf>
    <xf numFmtId="3" fontId="13" fillId="3" borderId="0" xfId="0" applyNumberFormat="1" applyFont="1" applyFill="1" applyAlignment="1">
      <alignment horizontal="center" vertical="center"/>
    </xf>
    <xf numFmtId="0" fontId="30" fillId="3" borderId="0" xfId="1" applyFont="1" applyFill="1" applyAlignment="1" applyProtection="1">
      <alignment horizontal="center" vertical="center" wrapText="1"/>
    </xf>
    <xf numFmtId="0" fontId="5" fillId="3" borderId="0" xfId="0" applyFont="1" applyFill="1" applyAlignment="1">
      <alignment horizontal="center" vertical="center"/>
    </xf>
    <xf numFmtId="0" fontId="6" fillId="3" borderId="0" xfId="0" applyFont="1" applyFill="1" applyAlignment="1">
      <alignment horizontal="center" vertical="center"/>
    </xf>
    <xf numFmtId="3" fontId="6" fillId="3" borderId="0" xfId="0" applyNumberFormat="1" applyFont="1" applyFill="1" applyAlignment="1">
      <alignment horizontal="center" vertical="center"/>
    </xf>
    <xf numFmtId="43" fontId="15" fillId="3" borderId="0" xfId="3" applyFont="1" applyFill="1" applyBorder="1" applyAlignment="1">
      <alignment horizontal="center" vertical="center"/>
    </xf>
    <xf numFmtId="0" fontId="6" fillId="3" borderId="0" xfId="0" applyFont="1" applyFill="1" applyAlignment="1">
      <alignment horizontal="center"/>
    </xf>
    <xf numFmtId="165" fontId="6" fillId="3" borderId="0" xfId="0" applyNumberFormat="1" applyFont="1" applyFill="1" applyAlignment="1">
      <alignment vertical="center"/>
    </xf>
    <xf numFmtId="0" fontId="6" fillId="3" borderId="0" xfId="0" applyFont="1" applyFill="1" applyAlignment="1">
      <alignment vertical="center"/>
    </xf>
    <xf numFmtId="9" fontId="16" fillId="4" borderId="27" xfId="0" applyNumberFormat="1" applyFont="1" applyFill="1" applyBorder="1" applyAlignment="1">
      <alignment horizontal="center" vertical="center"/>
    </xf>
    <xf numFmtId="9" fontId="16" fillId="4" borderId="28" xfId="0" applyNumberFormat="1" applyFont="1" applyFill="1" applyBorder="1" applyAlignment="1">
      <alignment horizontal="center" vertical="center"/>
    </xf>
    <xf numFmtId="9" fontId="16" fillId="4" borderId="31" xfId="0" applyNumberFormat="1" applyFont="1" applyFill="1" applyBorder="1" applyAlignment="1">
      <alignment horizontal="center" vertical="center"/>
    </xf>
    <xf numFmtId="9" fontId="16" fillId="4" borderId="32" xfId="0" applyNumberFormat="1" applyFont="1" applyFill="1" applyBorder="1" applyAlignment="1">
      <alignment horizontal="center" vertical="center"/>
    </xf>
    <xf numFmtId="0" fontId="3" fillId="3" borderId="0" xfId="0" applyFont="1" applyFill="1" applyAlignment="1">
      <alignment horizontal="center"/>
    </xf>
    <xf numFmtId="0" fontId="6" fillId="3" borderId="0" xfId="0" applyFont="1" applyFill="1" applyAlignment="1">
      <alignment horizontal="left" vertical="center"/>
    </xf>
    <xf numFmtId="0" fontId="7" fillId="3" borderId="0" xfId="0" applyFont="1" applyFill="1" applyAlignment="1">
      <alignment horizontal="center" vertical="center"/>
    </xf>
    <xf numFmtId="0" fontId="3" fillId="3" borderId="0" xfId="0" applyFont="1" applyFill="1" applyAlignment="1">
      <alignment horizontal="left"/>
    </xf>
    <xf numFmtId="0" fontId="15" fillId="4" borderId="38" xfId="0" applyFont="1" applyFill="1" applyBorder="1" applyAlignment="1">
      <alignment horizontal="center" vertical="center" wrapText="1"/>
    </xf>
    <xf numFmtId="0" fontId="15" fillId="4" borderId="39" xfId="0" applyFont="1" applyFill="1" applyBorder="1" applyAlignment="1">
      <alignment horizontal="center" vertical="center" wrapText="1"/>
    </xf>
    <xf numFmtId="0" fontId="15" fillId="4" borderId="40" xfId="0" applyFont="1" applyFill="1" applyBorder="1" applyAlignment="1">
      <alignment horizontal="center" vertical="center" wrapText="1"/>
    </xf>
    <xf numFmtId="166" fontId="14" fillId="4" borderId="38" xfId="0" applyNumberFormat="1" applyFont="1" applyFill="1" applyBorder="1" applyAlignment="1">
      <alignment horizontal="center" vertical="center"/>
    </xf>
    <xf numFmtId="166" fontId="14" fillId="4" borderId="39" xfId="0" applyNumberFormat="1" applyFont="1" applyFill="1" applyBorder="1" applyAlignment="1">
      <alignment horizontal="center" vertical="center"/>
    </xf>
    <xf numFmtId="166" fontId="14" fillId="4" borderId="40" xfId="0" applyNumberFormat="1" applyFont="1" applyFill="1" applyBorder="1" applyAlignment="1">
      <alignment horizontal="center" vertical="center"/>
    </xf>
    <xf numFmtId="0" fontId="11" fillId="0" borderId="21" xfId="0" applyFont="1" applyBorder="1" applyAlignment="1">
      <alignment horizontal="left" vertical="center" wrapText="1"/>
    </xf>
    <xf numFmtId="0" fontId="13" fillId="2" borderId="38" xfId="0" applyFont="1" applyFill="1" applyBorder="1" applyAlignment="1">
      <alignment horizontal="center" vertical="center" wrapText="1"/>
    </xf>
    <xf numFmtId="0" fontId="13" fillId="2" borderId="39" xfId="0" applyFont="1" applyFill="1" applyBorder="1" applyAlignment="1">
      <alignment horizontal="center" vertical="center" wrapText="1"/>
    </xf>
    <xf numFmtId="0" fontId="13" fillId="2" borderId="40" xfId="0" applyFont="1" applyFill="1" applyBorder="1" applyAlignment="1">
      <alignment horizontal="center" vertical="center" wrapText="1"/>
    </xf>
    <xf numFmtId="166" fontId="14" fillId="7" borderId="38" xfId="0" applyNumberFormat="1" applyFont="1" applyFill="1" applyBorder="1" applyAlignment="1">
      <alignment horizontal="center" vertical="center"/>
    </xf>
    <xf numFmtId="166" fontId="14" fillId="7" borderId="39" xfId="0" applyNumberFormat="1" applyFont="1" applyFill="1" applyBorder="1" applyAlignment="1">
      <alignment horizontal="center" vertical="center"/>
    </xf>
    <xf numFmtId="166" fontId="14" fillId="7" borderId="40" xfId="0" applyNumberFormat="1" applyFont="1" applyFill="1" applyBorder="1" applyAlignment="1">
      <alignment horizontal="center" vertical="center"/>
    </xf>
  </cellXfs>
  <cellStyles count="4">
    <cellStyle name="Comma" xfId="3" builtinId="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Introdu&#231;&#227;o!A1"/></Relationships>
</file>

<file path=xl/drawings/_rels/drawing2.xml.rels><?xml version="1.0" encoding="UTF-8" standalone="yes"?>
<Relationships xmlns="http://schemas.openxmlformats.org/package/2006/relationships"><Relationship Id="rId3" Type="http://schemas.openxmlformats.org/officeDocument/2006/relationships/hyperlink" Target="#AAS!A1"/><Relationship Id="rId2" Type="http://schemas.openxmlformats.org/officeDocument/2006/relationships/image" Target="../media/image1.png"/><Relationship Id="rId1" Type="http://schemas.openxmlformats.org/officeDocument/2006/relationships/hyperlink" Target="#Fundamentos!A1"/><Relationship Id="rId6" Type="http://schemas.openxmlformats.org/officeDocument/2006/relationships/image" Target="../media/image2.jpeg"/><Relationship Id="rId5" Type="http://schemas.openxmlformats.org/officeDocument/2006/relationships/hyperlink" Target="#BD_Amostra!A1"/><Relationship Id="rId4" Type="http://schemas.openxmlformats.org/officeDocument/2006/relationships/hyperlink" Target="#'AAS 3'!A1"/></Relationships>
</file>

<file path=xl/drawings/_rels/drawing3.xml.rels><?xml version="1.0" encoding="UTF-8" standalone="yes"?>
<Relationships xmlns="http://schemas.openxmlformats.org/package/2006/relationships"><Relationship Id="rId1" Type="http://schemas.openxmlformats.org/officeDocument/2006/relationships/hyperlink" Target="#Introdu&#231;&#227;o!A1"/></Relationships>
</file>

<file path=xl/drawings/_rels/drawing4.xml.rels><?xml version="1.0" encoding="UTF-8" standalone="yes"?>
<Relationships xmlns="http://schemas.openxmlformats.org/package/2006/relationships"><Relationship Id="rId1" Type="http://schemas.openxmlformats.org/officeDocument/2006/relationships/hyperlink" Target="#Introdu&#231;&#227;o!A1"/></Relationships>
</file>

<file path=xl/drawings/_rels/drawing5.xml.rels><?xml version="1.0" encoding="UTF-8" standalone="yes"?>
<Relationships xmlns="http://schemas.openxmlformats.org/package/2006/relationships"><Relationship Id="rId1" Type="http://schemas.openxmlformats.org/officeDocument/2006/relationships/hyperlink" Target="#Introdu&#231;&#227;o!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4.wmf"/><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xdr:twoCellAnchor>
    <xdr:from>
      <xdr:col>1</xdr:col>
      <xdr:colOff>180975</xdr:colOff>
      <xdr:row>0</xdr:row>
      <xdr:rowOff>19050</xdr:rowOff>
    </xdr:from>
    <xdr:to>
      <xdr:col>1</xdr:col>
      <xdr:colOff>1104900</xdr:colOff>
      <xdr:row>2</xdr:row>
      <xdr:rowOff>66675</xdr:rowOff>
    </xdr:to>
    <xdr:sp macro="" textlink="">
      <xdr:nvSpPr>
        <xdr:cNvPr id="6163" name="AutoShape 1">
          <a:hlinkClick xmlns:r="http://schemas.openxmlformats.org/officeDocument/2006/relationships" r:id="rId1"/>
          <a:extLst>
            <a:ext uri="{FF2B5EF4-FFF2-40B4-BE49-F238E27FC236}">
              <a16:creationId xmlns:a16="http://schemas.microsoft.com/office/drawing/2014/main" id="{00000000-0008-0000-0000-000013180000}"/>
            </a:ext>
          </a:extLst>
        </xdr:cNvPr>
        <xdr:cNvSpPr>
          <a:spLocks noChangeArrowheads="1"/>
        </xdr:cNvSpPr>
      </xdr:nvSpPr>
      <xdr:spPr bwMode="auto">
        <a:xfrm>
          <a:off x="428625" y="19050"/>
          <a:ext cx="923925" cy="371475"/>
        </a:xfrm>
        <a:prstGeom prst="leftArrow">
          <a:avLst>
            <a:gd name="adj1" fmla="val 50000"/>
            <a:gd name="adj2" fmla="val 62179"/>
          </a:avLst>
        </a:prstGeom>
        <a:solidFill>
          <a:srgbClr val="000000"/>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495300</xdr:colOff>
      <xdr:row>6</xdr:row>
      <xdr:rowOff>19050</xdr:rowOff>
    </xdr:from>
    <xdr:to>
      <xdr:col>2</xdr:col>
      <xdr:colOff>285750</xdr:colOff>
      <xdr:row>8</xdr:row>
      <xdr:rowOff>200025</xdr:rowOff>
    </xdr:to>
    <xdr:pic>
      <xdr:nvPicPr>
        <xdr:cNvPr id="3164" name="Picture 2" descr="tic">
          <a:hlinkClick xmlns:r="http://schemas.openxmlformats.org/officeDocument/2006/relationships" r:id="rId1"/>
          <a:extLst>
            <a:ext uri="{FF2B5EF4-FFF2-40B4-BE49-F238E27FC236}">
              <a16:creationId xmlns:a16="http://schemas.microsoft.com/office/drawing/2014/main" id="{00000000-0008-0000-0100-00005C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 y="1276350"/>
          <a:ext cx="5715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495300</xdr:colOff>
      <xdr:row>10</xdr:row>
      <xdr:rowOff>19050</xdr:rowOff>
    </xdr:from>
    <xdr:to>
      <xdr:col>2</xdr:col>
      <xdr:colOff>285750</xdr:colOff>
      <xdr:row>12</xdr:row>
      <xdr:rowOff>200025</xdr:rowOff>
    </xdr:to>
    <xdr:pic>
      <xdr:nvPicPr>
        <xdr:cNvPr id="3165" name="Picture 3" descr="tic">
          <a:hlinkClick xmlns:r="http://schemas.openxmlformats.org/officeDocument/2006/relationships" r:id="rId3"/>
          <a:extLst>
            <a:ext uri="{FF2B5EF4-FFF2-40B4-BE49-F238E27FC236}">
              <a16:creationId xmlns:a16="http://schemas.microsoft.com/office/drawing/2014/main" id="{00000000-0008-0000-0100-00005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 y="2152650"/>
          <a:ext cx="5715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495300</xdr:colOff>
      <xdr:row>14</xdr:row>
      <xdr:rowOff>19050</xdr:rowOff>
    </xdr:from>
    <xdr:to>
      <xdr:col>2</xdr:col>
      <xdr:colOff>285750</xdr:colOff>
      <xdr:row>16</xdr:row>
      <xdr:rowOff>200025</xdr:rowOff>
    </xdr:to>
    <xdr:pic>
      <xdr:nvPicPr>
        <xdr:cNvPr id="3166" name="Picture 4" descr="tic">
          <a:hlinkClick xmlns:r="http://schemas.openxmlformats.org/officeDocument/2006/relationships" r:id="rId4"/>
          <a:extLst>
            <a:ext uri="{FF2B5EF4-FFF2-40B4-BE49-F238E27FC236}">
              <a16:creationId xmlns:a16="http://schemas.microsoft.com/office/drawing/2014/main" id="{00000000-0008-0000-0100-00005E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 y="3019425"/>
          <a:ext cx="5715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495300</xdr:colOff>
      <xdr:row>18</xdr:row>
      <xdr:rowOff>19050</xdr:rowOff>
    </xdr:from>
    <xdr:to>
      <xdr:col>2</xdr:col>
      <xdr:colOff>285750</xdr:colOff>
      <xdr:row>20</xdr:row>
      <xdr:rowOff>200025</xdr:rowOff>
    </xdr:to>
    <xdr:pic>
      <xdr:nvPicPr>
        <xdr:cNvPr id="3167" name="Picture 5" descr="tic">
          <a:hlinkClick xmlns:r="http://schemas.openxmlformats.org/officeDocument/2006/relationships" r:id="rId5"/>
          <a:extLst>
            <a:ext uri="{FF2B5EF4-FFF2-40B4-BE49-F238E27FC236}">
              <a16:creationId xmlns:a16="http://schemas.microsoft.com/office/drawing/2014/main" id="{00000000-0008-0000-0100-00005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 y="3895725"/>
          <a:ext cx="5715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342900</xdr:colOff>
      <xdr:row>1</xdr:row>
      <xdr:rowOff>76200</xdr:rowOff>
    </xdr:from>
    <xdr:to>
      <xdr:col>2</xdr:col>
      <xdr:colOff>657225</xdr:colOff>
      <xdr:row>4</xdr:row>
      <xdr:rowOff>171450</xdr:rowOff>
    </xdr:to>
    <xdr:pic>
      <xdr:nvPicPr>
        <xdr:cNvPr id="3168" name="Imagem 6" descr="logo_300dpi_10%.jpg">
          <a:extLst>
            <a:ext uri="{FF2B5EF4-FFF2-40B4-BE49-F238E27FC236}">
              <a16:creationId xmlns:a16="http://schemas.microsoft.com/office/drawing/2014/main" id="{00000000-0008-0000-0100-0000600C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7225" y="209550"/>
          <a:ext cx="109537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xdr:colOff>
      <xdr:row>0</xdr:row>
      <xdr:rowOff>28575</xdr:rowOff>
    </xdr:from>
    <xdr:to>
      <xdr:col>1</xdr:col>
      <xdr:colOff>962025</xdr:colOff>
      <xdr:row>2</xdr:row>
      <xdr:rowOff>76200</xdr:rowOff>
    </xdr:to>
    <xdr:sp macro="" textlink="">
      <xdr:nvSpPr>
        <xdr:cNvPr id="2072" name="AutoShape 6">
          <a:hlinkClick xmlns:r="http://schemas.openxmlformats.org/officeDocument/2006/relationships" r:id="rId1"/>
          <a:extLst>
            <a:ext uri="{FF2B5EF4-FFF2-40B4-BE49-F238E27FC236}">
              <a16:creationId xmlns:a16="http://schemas.microsoft.com/office/drawing/2014/main" id="{00000000-0008-0000-0200-000018080000}"/>
            </a:ext>
          </a:extLst>
        </xdr:cNvPr>
        <xdr:cNvSpPr>
          <a:spLocks noChangeArrowheads="1"/>
        </xdr:cNvSpPr>
      </xdr:nvSpPr>
      <xdr:spPr bwMode="auto">
        <a:xfrm>
          <a:off x="276225" y="28575"/>
          <a:ext cx="866775" cy="295275"/>
        </a:xfrm>
        <a:prstGeom prst="leftArrow">
          <a:avLst>
            <a:gd name="adj1" fmla="val 50000"/>
            <a:gd name="adj2" fmla="val 73387"/>
          </a:avLst>
        </a:prstGeom>
        <a:solidFill>
          <a:srgbClr val="000000"/>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xdr:from>
          <xdr:col>2</xdr:col>
          <xdr:colOff>406400</xdr:colOff>
          <xdr:row>38</xdr:row>
          <xdr:rowOff>927100</xdr:rowOff>
        </xdr:from>
        <xdr:to>
          <xdr:col>2</xdr:col>
          <xdr:colOff>787400</xdr:colOff>
          <xdr:row>38</xdr:row>
          <xdr:rowOff>1193800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749300</xdr:colOff>
          <xdr:row>38</xdr:row>
          <xdr:rowOff>787400</xdr:rowOff>
        </xdr:from>
        <xdr:to>
          <xdr:col>2</xdr:col>
          <xdr:colOff>1244600</xdr:colOff>
          <xdr:row>38</xdr:row>
          <xdr:rowOff>1003300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63500</xdr:colOff>
          <xdr:row>39</xdr:row>
          <xdr:rowOff>25400</xdr:rowOff>
        </xdr:from>
        <xdr:to>
          <xdr:col>2</xdr:col>
          <xdr:colOff>1600200</xdr:colOff>
          <xdr:row>39</xdr:row>
          <xdr:rowOff>482600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552450</xdr:colOff>
      <xdr:row>0</xdr:row>
      <xdr:rowOff>19050</xdr:rowOff>
    </xdr:from>
    <xdr:to>
      <xdr:col>2</xdr:col>
      <xdr:colOff>209550</xdr:colOff>
      <xdr:row>2</xdr:row>
      <xdr:rowOff>66675</xdr:rowOff>
    </xdr:to>
    <xdr:sp macro="" textlink="">
      <xdr:nvSpPr>
        <xdr:cNvPr id="4115" name="AutoShape 1">
          <a:hlinkClick xmlns:r="http://schemas.openxmlformats.org/officeDocument/2006/relationships" r:id="rId1"/>
          <a:extLst>
            <a:ext uri="{FF2B5EF4-FFF2-40B4-BE49-F238E27FC236}">
              <a16:creationId xmlns:a16="http://schemas.microsoft.com/office/drawing/2014/main" id="{00000000-0008-0000-0300-000013100000}"/>
            </a:ext>
          </a:extLst>
        </xdr:cNvPr>
        <xdr:cNvSpPr>
          <a:spLocks noChangeArrowheads="1"/>
        </xdr:cNvSpPr>
      </xdr:nvSpPr>
      <xdr:spPr bwMode="auto">
        <a:xfrm>
          <a:off x="723900" y="19050"/>
          <a:ext cx="866775" cy="295275"/>
        </a:xfrm>
        <a:prstGeom prst="leftArrow">
          <a:avLst>
            <a:gd name="adj1" fmla="val 50000"/>
            <a:gd name="adj2" fmla="val 73387"/>
          </a:avLst>
        </a:prstGeom>
        <a:solidFill>
          <a:srgbClr val="000000"/>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552450</xdr:colOff>
      <xdr:row>0</xdr:row>
      <xdr:rowOff>19050</xdr:rowOff>
    </xdr:from>
    <xdr:to>
      <xdr:col>2</xdr:col>
      <xdr:colOff>209550</xdr:colOff>
      <xdr:row>2</xdr:row>
      <xdr:rowOff>66675</xdr:rowOff>
    </xdr:to>
    <xdr:sp macro="" textlink="">
      <xdr:nvSpPr>
        <xdr:cNvPr id="5139" name="AutoShape 1">
          <a:hlinkClick xmlns:r="http://schemas.openxmlformats.org/officeDocument/2006/relationships" r:id="rId1"/>
          <a:extLst>
            <a:ext uri="{FF2B5EF4-FFF2-40B4-BE49-F238E27FC236}">
              <a16:creationId xmlns:a16="http://schemas.microsoft.com/office/drawing/2014/main" id="{00000000-0008-0000-0400-000013140000}"/>
            </a:ext>
          </a:extLst>
        </xdr:cNvPr>
        <xdr:cNvSpPr>
          <a:spLocks noChangeArrowheads="1"/>
        </xdr:cNvSpPr>
      </xdr:nvSpPr>
      <xdr:spPr bwMode="auto">
        <a:xfrm>
          <a:off x="666750" y="19050"/>
          <a:ext cx="904875" cy="295275"/>
        </a:xfrm>
        <a:prstGeom prst="leftArrow">
          <a:avLst>
            <a:gd name="adj1" fmla="val 50000"/>
            <a:gd name="adj2" fmla="val 76613"/>
          </a:avLst>
        </a:prstGeom>
        <a:solidFill>
          <a:srgbClr val="000000"/>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wmf"/><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3.w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4"/>
  <sheetViews>
    <sheetView showGridLines="0" showRowColHeaders="0" showZeros="0" showOutlineSymbols="0" workbookViewId="0">
      <selection activeCell="B1" sqref="B1:F3"/>
    </sheetView>
  </sheetViews>
  <sheetFormatPr baseColWidth="10" defaultColWidth="0" defaultRowHeight="13" zeroHeight="1" x14ac:dyDescent="0.15"/>
  <cols>
    <col min="1" max="1" width="3.6640625" style="1" customWidth="1"/>
    <col min="2" max="2" width="19" style="2" bestFit="1" customWidth="1"/>
    <col min="3" max="4" width="22.5" style="1" bestFit="1" customWidth="1"/>
    <col min="5" max="5" width="8.1640625" style="1" customWidth="1"/>
    <col min="6" max="11" width="9.1640625" style="1" customWidth="1"/>
    <col min="12" max="16384" width="0" style="1" hidden="1"/>
  </cols>
  <sheetData>
    <row r="1" spans="1:11" x14ac:dyDescent="0.15">
      <c r="B1" s="131" t="s">
        <v>0</v>
      </c>
      <c r="C1" s="131"/>
      <c r="D1" s="131"/>
      <c r="E1" s="131"/>
      <c r="F1" s="131"/>
    </row>
    <row r="2" spans="1:11" x14ac:dyDescent="0.15">
      <c r="B2" s="131"/>
      <c r="C2" s="131"/>
      <c r="D2" s="131"/>
      <c r="E2" s="131"/>
      <c r="F2" s="131"/>
    </row>
    <row r="3" spans="1:11" x14ac:dyDescent="0.15">
      <c r="B3" s="131"/>
      <c r="C3" s="131"/>
      <c r="D3" s="131"/>
      <c r="E3" s="131"/>
      <c r="F3" s="131"/>
    </row>
    <row r="4" spans="1:11" ht="6" customHeight="1" x14ac:dyDescent="0.15"/>
    <row r="5" spans="1:11" ht="20" customHeight="1" x14ac:dyDescent="0.15">
      <c r="A5" s="137" t="s">
        <v>1</v>
      </c>
      <c r="B5" s="137"/>
      <c r="C5" s="137"/>
      <c r="D5" s="137"/>
      <c r="E5" s="137"/>
      <c r="F5" s="137"/>
      <c r="G5" s="137"/>
      <c r="H5" s="137"/>
      <c r="I5" s="137"/>
      <c r="J5" s="137"/>
      <c r="K5" s="137"/>
    </row>
    <row r="6" spans="1:11" ht="20" customHeight="1" x14ac:dyDescent="0.15">
      <c r="A6" s="138"/>
      <c r="B6" s="138"/>
      <c r="C6" s="138"/>
      <c r="D6" s="138"/>
      <c r="E6" s="138"/>
      <c r="F6" s="138"/>
      <c r="G6" s="138"/>
      <c r="H6" s="138"/>
      <c r="I6" s="138"/>
      <c r="J6" s="138"/>
      <c r="K6" s="138"/>
    </row>
    <row r="7" spans="1:11" ht="6" customHeight="1" x14ac:dyDescent="0.15"/>
    <row r="8" spans="1:11" s="50" customFormat="1" ht="25" customHeight="1" x14ac:dyDescent="0.15">
      <c r="B8" s="52" t="s">
        <v>2</v>
      </c>
      <c r="C8" s="54" t="s">
        <v>3</v>
      </c>
      <c r="D8" s="132" t="s">
        <v>4</v>
      </c>
      <c r="E8" s="132"/>
      <c r="F8" s="132"/>
      <c r="G8" s="132"/>
      <c r="H8" s="132"/>
      <c r="I8" s="132"/>
      <c r="J8" s="132"/>
      <c r="K8" s="132"/>
    </row>
    <row r="9" spans="1:11" ht="6" customHeight="1" x14ac:dyDescent="0.15"/>
    <row r="10" spans="1:11" ht="25" customHeight="1" x14ac:dyDescent="0.15">
      <c r="C10" s="52" t="s">
        <v>5</v>
      </c>
      <c r="D10" s="132" t="s">
        <v>6</v>
      </c>
      <c r="E10" s="132"/>
      <c r="F10" s="132"/>
      <c r="G10" s="132"/>
      <c r="H10" s="132"/>
      <c r="I10" s="132"/>
      <c r="J10" s="132"/>
      <c r="K10" s="132"/>
    </row>
    <row r="11" spans="1:11" s="58" customFormat="1" ht="6" customHeight="1" x14ac:dyDescent="0.15">
      <c r="B11" s="59"/>
      <c r="C11" s="56"/>
      <c r="D11" s="57"/>
      <c r="E11" s="57"/>
      <c r="F11" s="57"/>
      <c r="G11" s="57"/>
      <c r="H11" s="57"/>
      <c r="I11" s="57"/>
      <c r="J11" s="57"/>
      <c r="K11" s="57"/>
    </row>
    <row r="12" spans="1:11" s="58" customFormat="1" ht="25" customHeight="1" x14ac:dyDescent="0.15">
      <c r="B12" s="55"/>
      <c r="C12" s="52" t="s">
        <v>7</v>
      </c>
      <c r="D12" s="132" t="s">
        <v>8</v>
      </c>
      <c r="E12" s="132"/>
      <c r="F12" s="132"/>
      <c r="G12" s="132"/>
      <c r="H12" s="132"/>
      <c r="I12" s="132"/>
      <c r="J12" s="132"/>
      <c r="K12" s="132"/>
    </row>
    <row r="13" spans="1:11" s="58" customFormat="1" ht="6" customHeight="1" x14ac:dyDescent="0.15">
      <c r="B13" s="55"/>
      <c r="C13" s="55"/>
      <c r="D13" s="57"/>
      <c r="E13" s="57"/>
      <c r="F13" s="57"/>
      <c r="G13" s="57"/>
      <c r="H13" s="57"/>
      <c r="I13" s="57"/>
      <c r="J13" s="57"/>
      <c r="K13" s="57"/>
    </row>
    <row r="14" spans="1:11" s="58" customFormat="1" ht="25" customHeight="1" x14ac:dyDescent="0.15">
      <c r="B14" s="55"/>
      <c r="C14" s="52" t="s">
        <v>9</v>
      </c>
      <c r="D14" s="132" t="s">
        <v>10</v>
      </c>
      <c r="E14" s="132"/>
      <c r="F14" s="132"/>
      <c r="G14" s="132"/>
      <c r="H14" s="132"/>
      <c r="I14" s="132"/>
      <c r="J14" s="132"/>
      <c r="K14" s="132"/>
    </row>
    <row r="15" spans="1:11" s="58" customFormat="1" ht="6" customHeight="1" x14ac:dyDescent="0.15">
      <c r="B15" s="55"/>
      <c r="C15" s="55"/>
      <c r="D15" s="57"/>
      <c r="E15" s="57"/>
      <c r="F15" s="57"/>
      <c r="G15" s="57"/>
      <c r="H15" s="57"/>
      <c r="I15" s="57"/>
      <c r="J15" s="57"/>
      <c r="K15" s="57"/>
    </row>
    <row r="16" spans="1:11" s="58" customFormat="1" ht="25" customHeight="1" x14ac:dyDescent="0.15">
      <c r="B16" s="55"/>
      <c r="C16" s="52" t="s">
        <v>11</v>
      </c>
      <c r="D16" s="132" t="s">
        <v>12</v>
      </c>
      <c r="E16" s="132"/>
      <c r="F16" s="132"/>
      <c r="G16" s="132"/>
      <c r="H16" s="132"/>
      <c r="I16" s="132"/>
      <c r="J16" s="132"/>
      <c r="K16" s="132"/>
    </row>
    <row r="17" spans="2:11" s="58" customFormat="1" ht="6" customHeight="1" x14ac:dyDescent="0.15">
      <c r="B17" s="55"/>
      <c r="C17" s="55"/>
      <c r="D17" s="57"/>
      <c r="E17" s="57"/>
      <c r="F17" s="57"/>
      <c r="G17" s="57"/>
      <c r="H17" s="57"/>
      <c r="I17" s="57"/>
      <c r="J17" s="57"/>
      <c r="K17" s="57"/>
    </row>
    <row r="18" spans="2:11" s="58" customFormat="1" ht="25" customHeight="1" x14ac:dyDescent="0.15">
      <c r="B18" s="55"/>
      <c r="C18" s="52" t="s">
        <v>13</v>
      </c>
      <c r="D18" s="132" t="s">
        <v>14</v>
      </c>
      <c r="E18" s="132"/>
      <c r="F18" s="132"/>
      <c r="G18" s="132"/>
      <c r="H18" s="132"/>
      <c r="I18" s="132"/>
      <c r="J18" s="132"/>
      <c r="K18" s="132"/>
    </row>
    <row r="19" spans="2:11" ht="6" customHeight="1" thickBot="1" x14ac:dyDescent="0.2"/>
    <row r="20" spans="2:11" x14ac:dyDescent="0.15">
      <c r="B20" s="128" t="s">
        <v>15</v>
      </c>
      <c r="C20" s="133" t="s">
        <v>16</v>
      </c>
      <c r="D20" s="134"/>
      <c r="E20" s="3"/>
    </row>
    <row r="21" spans="2:11" ht="14" thickBot="1" x14ac:dyDescent="0.2">
      <c r="B21" s="129"/>
      <c r="C21" s="135"/>
      <c r="D21" s="136"/>
      <c r="E21" s="3"/>
    </row>
    <row r="22" spans="2:11" ht="14" thickBot="1" x14ac:dyDescent="0.2">
      <c r="B22" s="130"/>
      <c r="C22" s="126" t="s">
        <v>17</v>
      </c>
      <c r="D22" s="126" t="s">
        <v>18</v>
      </c>
      <c r="E22" s="3"/>
    </row>
    <row r="23" spans="2:11" ht="15" thickBot="1" x14ac:dyDescent="0.2">
      <c r="B23" s="46" t="s">
        <v>19</v>
      </c>
      <c r="C23" s="127"/>
      <c r="D23" s="127"/>
    </row>
    <row r="24" spans="2:11" x14ac:dyDescent="0.15">
      <c r="B24" s="47">
        <v>1000</v>
      </c>
      <c r="C24" s="37">
        <v>276</v>
      </c>
      <c r="D24" s="40">
        <v>516</v>
      </c>
    </row>
    <row r="25" spans="2:11" x14ac:dyDescent="0.15">
      <c r="B25" s="48">
        <v>2000</v>
      </c>
      <c r="C25" s="38">
        <v>320</v>
      </c>
      <c r="D25" s="41">
        <v>695</v>
      </c>
    </row>
    <row r="26" spans="2:11" x14ac:dyDescent="0.15">
      <c r="B26" s="48">
        <v>3000</v>
      </c>
      <c r="C26" s="38">
        <v>338</v>
      </c>
      <c r="D26" s="41">
        <v>785</v>
      </c>
    </row>
    <row r="27" spans="2:11" x14ac:dyDescent="0.15">
      <c r="B27" s="48">
        <v>5000</v>
      </c>
      <c r="C27" s="38">
        <v>354</v>
      </c>
      <c r="D27" s="41">
        <v>877</v>
      </c>
    </row>
    <row r="28" spans="2:11" x14ac:dyDescent="0.15">
      <c r="B28" s="48">
        <v>10000</v>
      </c>
      <c r="C28" s="38">
        <v>367</v>
      </c>
      <c r="D28" s="41">
        <v>961</v>
      </c>
    </row>
    <row r="29" spans="2:11" x14ac:dyDescent="0.15">
      <c r="B29" s="48">
        <v>15000</v>
      </c>
      <c r="C29" s="38">
        <v>371</v>
      </c>
      <c r="D29" s="41">
        <v>993</v>
      </c>
    </row>
    <row r="30" spans="2:11" x14ac:dyDescent="0.15">
      <c r="B30" s="48">
        <v>20000</v>
      </c>
      <c r="C30" s="38">
        <v>373</v>
      </c>
      <c r="D30" s="41">
        <v>1010</v>
      </c>
    </row>
    <row r="31" spans="2:11" x14ac:dyDescent="0.15">
      <c r="B31" s="48">
        <v>25000</v>
      </c>
      <c r="C31" s="38">
        <v>375</v>
      </c>
      <c r="D31" s="41">
        <v>1020</v>
      </c>
    </row>
    <row r="32" spans="2:11" x14ac:dyDescent="0.15">
      <c r="B32" s="48">
        <v>30000</v>
      </c>
      <c r="C32" s="38">
        <v>376</v>
      </c>
      <c r="D32" s="41">
        <v>1027</v>
      </c>
    </row>
    <row r="33" spans="2:4" x14ac:dyDescent="0.15">
      <c r="B33" s="48">
        <v>35000</v>
      </c>
      <c r="C33" s="38">
        <v>376</v>
      </c>
      <c r="D33" s="41">
        <v>1032</v>
      </c>
    </row>
    <row r="34" spans="2:4" x14ac:dyDescent="0.15">
      <c r="B34" s="48">
        <v>40000</v>
      </c>
      <c r="C34" s="38">
        <v>377</v>
      </c>
      <c r="D34" s="41">
        <v>1036</v>
      </c>
    </row>
    <row r="35" spans="2:4" x14ac:dyDescent="0.15">
      <c r="B35" s="48">
        <v>50000</v>
      </c>
      <c r="C35" s="38">
        <v>378</v>
      </c>
      <c r="D35" s="41">
        <v>1041</v>
      </c>
    </row>
    <row r="36" spans="2:4" x14ac:dyDescent="0.15">
      <c r="B36" s="48">
        <v>75000</v>
      </c>
      <c r="C36" s="38">
        <v>379</v>
      </c>
      <c r="D36" s="41">
        <v>1049</v>
      </c>
    </row>
    <row r="37" spans="2:4" ht="14" thickBot="1" x14ac:dyDescent="0.2">
      <c r="B37" s="48">
        <v>100000</v>
      </c>
      <c r="C37" s="39">
        <v>379</v>
      </c>
      <c r="D37" s="41">
        <v>1052</v>
      </c>
    </row>
    <row r="38" spans="2:4" ht="14" thickBot="1" x14ac:dyDescent="0.2">
      <c r="B38" s="48">
        <v>200000</v>
      </c>
      <c r="C38" s="91">
        <v>384</v>
      </c>
      <c r="D38" s="41">
        <v>1058</v>
      </c>
    </row>
    <row r="39" spans="2:4" x14ac:dyDescent="0.15">
      <c r="B39" s="48">
        <v>500000</v>
      </c>
      <c r="C39" s="40"/>
      <c r="D39" s="43">
        <v>1061</v>
      </c>
    </row>
    <row r="40" spans="2:4" ht="14" thickBot="1" x14ac:dyDescent="0.2">
      <c r="B40" s="48">
        <v>1000000</v>
      </c>
      <c r="C40" s="41"/>
      <c r="D40" s="44">
        <v>1062</v>
      </c>
    </row>
    <row r="41" spans="2:4" ht="14" thickBot="1" x14ac:dyDescent="0.2">
      <c r="B41" s="48">
        <v>2000000</v>
      </c>
      <c r="C41" s="41"/>
      <c r="D41" s="92">
        <v>1063</v>
      </c>
    </row>
    <row r="42" spans="2:4" x14ac:dyDescent="0.15">
      <c r="B42" s="48">
        <v>5000000</v>
      </c>
      <c r="C42" s="41"/>
      <c r="D42" s="40"/>
    </row>
    <row r="43" spans="2:4" x14ac:dyDescent="0.15">
      <c r="B43" s="48">
        <v>1000000000</v>
      </c>
      <c r="C43" s="41"/>
      <c r="D43" s="41"/>
    </row>
    <row r="44" spans="2:4" x14ac:dyDescent="0.15">
      <c r="B44" s="48">
        <v>2000000000</v>
      </c>
      <c r="C44" s="41"/>
      <c r="D44" s="41"/>
    </row>
    <row r="45" spans="2:4" x14ac:dyDescent="0.15">
      <c r="B45" s="48">
        <v>5000000000</v>
      </c>
      <c r="C45" s="41"/>
      <c r="D45" s="41"/>
    </row>
    <row r="46" spans="2:4" ht="14" thickBot="1" x14ac:dyDescent="0.2">
      <c r="B46" s="49">
        <v>1000000000000</v>
      </c>
      <c r="C46" s="42"/>
      <c r="D46" s="42"/>
    </row>
    <row r="47" spans="2:4" ht="14" thickBot="1" x14ac:dyDescent="0.2">
      <c r="B47" s="4" t="s">
        <v>20</v>
      </c>
      <c r="C47" s="45">
        <v>384</v>
      </c>
      <c r="D47" s="4">
        <v>1063</v>
      </c>
    </row>
    <row r="48" spans="2:4" x14ac:dyDescent="0.15"/>
    <row r="49" spans="2:4" ht="14" thickBot="1" x14ac:dyDescent="0.2"/>
    <row r="50" spans="2:4" ht="12.75" customHeight="1" x14ac:dyDescent="0.15">
      <c r="B50" s="128" t="s">
        <v>21</v>
      </c>
      <c r="C50" s="133" t="s">
        <v>16</v>
      </c>
      <c r="D50" s="134"/>
    </row>
    <row r="51" spans="2:4" ht="13.5" customHeight="1" thickBot="1" x14ac:dyDescent="0.2">
      <c r="B51" s="129"/>
      <c r="C51" s="135"/>
      <c r="D51" s="136"/>
    </row>
    <row r="52" spans="2:4" ht="13.5" customHeight="1" thickBot="1" x14ac:dyDescent="0.2">
      <c r="B52" s="130"/>
      <c r="C52" s="126" t="s">
        <v>17</v>
      </c>
      <c r="D52" s="126" t="s">
        <v>18</v>
      </c>
    </row>
    <row r="53" spans="2:4" ht="15" thickBot="1" x14ac:dyDescent="0.2">
      <c r="B53" s="46" t="s">
        <v>19</v>
      </c>
      <c r="C53" s="127"/>
      <c r="D53" s="127"/>
    </row>
    <row r="54" spans="2:4" x14ac:dyDescent="0.15">
      <c r="B54" s="47">
        <v>1000</v>
      </c>
      <c r="C54" s="37">
        <v>363</v>
      </c>
      <c r="D54" s="40">
        <v>614</v>
      </c>
    </row>
    <row r="55" spans="2:4" x14ac:dyDescent="0.15">
      <c r="B55" s="48">
        <v>2000</v>
      </c>
      <c r="C55" s="38">
        <v>443</v>
      </c>
      <c r="D55" s="41">
        <v>885</v>
      </c>
    </row>
    <row r="56" spans="2:4" x14ac:dyDescent="0.15">
      <c r="B56" s="48">
        <v>3000</v>
      </c>
      <c r="C56" s="38">
        <v>478</v>
      </c>
      <c r="D56" s="41">
        <v>1038</v>
      </c>
    </row>
    <row r="57" spans="2:4" x14ac:dyDescent="0.15">
      <c r="B57" s="48">
        <v>5000</v>
      </c>
      <c r="C57" s="38">
        <v>511</v>
      </c>
      <c r="D57" s="41">
        <v>1205</v>
      </c>
    </row>
    <row r="58" spans="2:4" x14ac:dyDescent="0.15">
      <c r="B58" s="48">
        <v>10000</v>
      </c>
      <c r="C58" s="38">
        <v>538</v>
      </c>
      <c r="D58" s="41">
        <v>1370</v>
      </c>
    </row>
    <row r="59" spans="2:4" x14ac:dyDescent="0.15">
      <c r="B59" s="48">
        <v>15000</v>
      </c>
      <c r="C59" s="38">
        <v>548</v>
      </c>
      <c r="D59" s="41">
        <v>1436</v>
      </c>
    </row>
    <row r="60" spans="2:4" x14ac:dyDescent="0.15">
      <c r="B60" s="48">
        <v>20000</v>
      </c>
      <c r="C60" s="38">
        <v>553</v>
      </c>
      <c r="D60" s="41">
        <v>1471</v>
      </c>
    </row>
    <row r="61" spans="2:4" x14ac:dyDescent="0.15">
      <c r="B61" s="48">
        <v>25000</v>
      </c>
      <c r="C61" s="38">
        <v>556</v>
      </c>
      <c r="D61" s="41">
        <v>1493</v>
      </c>
    </row>
    <row r="62" spans="2:4" x14ac:dyDescent="0.15">
      <c r="B62" s="48">
        <v>30000</v>
      </c>
      <c r="C62" s="38">
        <v>558</v>
      </c>
      <c r="D62" s="41">
        <v>1508</v>
      </c>
    </row>
    <row r="63" spans="2:4" x14ac:dyDescent="0.15">
      <c r="B63" s="48">
        <v>35000</v>
      </c>
      <c r="C63" s="38">
        <v>559</v>
      </c>
      <c r="D63" s="41">
        <v>1519</v>
      </c>
    </row>
    <row r="64" spans="2:4" x14ac:dyDescent="0.15">
      <c r="B64" s="48">
        <v>40000</v>
      </c>
      <c r="C64" s="38">
        <v>561</v>
      </c>
      <c r="D64" s="41">
        <v>1527</v>
      </c>
    </row>
    <row r="65" spans="2:4" x14ac:dyDescent="0.15">
      <c r="B65" s="48">
        <v>50000</v>
      </c>
      <c r="C65" s="38">
        <v>562</v>
      </c>
      <c r="D65" s="41">
        <v>1539</v>
      </c>
    </row>
    <row r="66" spans="2:4" x14ac:dyDescent="0.15">
      <c r="B66" s="48">
        <v>75000</v>
      </c>
      <c r="C66" s="38">
        <v>564</v>
      </c>
      <c r="D66" s="41">
        <v>1555</v>
      </c>
    </row>
    <row r="67" spans="2:4" x14ac:dyDescent="0.15">
      <c r="B67" s="48">
        <v>100000</v>
      </c>
      <c r="C67" s="38">
        <v>565</v>
      </c>
      <c r="D67" s="41">
        <v>1563</v>
      </c>
    </row>
    <row r="68" spans="2:4" ht="14" thickBot="1" x14ac:dyDescent="0.2">
      <c r="B68" s="48">
        <v>200000</v>
      </c>
      <c r="C68" s="42">
        <v>567</v>
      </c>
      <c r="D68" s="41">
        <v>1575</v>
      </c>
    </row>
    <row r="69" spans="2:4" ht="14" thickBot="1" x14ac:dyDescent="0.2">
      <c r="B69" s="48">
        <v>500000</v>
      </c>
      <c r="C69" s="92">
        <v>568</v>
      </c>
      <c r="D69" s="43">
        <v>1582</v>
      </c>
    </row>
    <row r="70" spans="2:4" x14ac:dyDescent="0.15">
      <c r="B70" s="48">
        <v>1000000</v>
      </c>
      <c r="C70" s="41"/>
      <c r="D70" s="43">
        <v>1585</v>
      </c>
    </row>
    <row r="71" spans="2:4" ht="14" thickBot="1" x14ac:dyDescent="0.2">
      <c r="B71" s="48">
        <v>2000000</v>
      </c>
      <c r="C71" s="41"/>
      <c r="D71" s="42">
        <v>1586</v>
      </c>
    </row>
    <row r="72" spans="2:4" ht="14" thickBot="1" x14ac:dyDescent="0.2">
      <c r="B72" s="48">
        <v>5000000</v>
      </c>
      <c r="C72" s="41"/>
      <c r="D72" s="92">
        <v>1587</v>
      </c>
    </row>
    <row r="73" spans="2:4" x14ac:dyDescent="0.15">
      <c r="B73" s="48">
        <v>1000000000</v>
      </c>
      <c r="C73" s="41"/>
      <c r="D73" s="41"/>
    </row>
    <row r="74" spans="2:4" x14ac:dyDescent="0.15">
      <c r="B74" s="48">
        <v>2000000000</v>
      </c>
      <c r="C74" s="41"/>
      <c r="D74" s="41"/>
    </row>
    <row r="75" spans="2:4" x14ac:dyDescent="0.15">
      <c r="B75" s="48">
        <v>5000000000</v>
      </c>
      <c r="C75" s="41"/>
      <c r="D75" s="41"/>
    </row>
    <row r="76" spans="2:4" ht="14" thickBot="1" x14ac:dyDescent="0.2">
      <c r="B76" s="49">
        <v>1000000000000</v>
      </c>
      <c r="C76" s="42"/>
      <c r="D76" s="42"/>
    </row>
    <row r="77" spans="2:4" ht="14" thickBot="1" x14ac:dyDescent="0.2">
      <c r="B77" s="4" t="s">
        <v>20</v>
      </c>
      <c r="C77" s="45">
        <v>568</v>
      </c>
      <c r="D77" s="4">
        <v>1587</v>
      </c>
    </row>
    <row r="78" spans="2:4" x14ac:dyDescent="0.15"/>
    <row r="79" spans="2:4" ht="14" thickBot="1" x14ac:dyDescent="0.2"/>
    <row r="80" spans="2:4" ht="12.75" customHeight="1" x14ac:dyDescent="0.15">
      <c r="B80" s="128" t="s">
        <v>22</v>
      </c>
      <c r="C80" s="133" t="s">
        <v>16</v>
      </c>
      <c r="D80" s="134"/>
    </row>
    <row r="81" spans="2:4" ht="13.5" customHeight="1" thickBot="1" x14ac:dyDescent="0.2">
      <c r="B81" s="129"/>
      <c r="C81" s="135"/>
      <c r="D81" s="136"/>
    </row>
    <row r="82" spans="2:4" ht="13.5" customHeight="1" thickBot="1" x14ac:dyDescent="0.2">
      <c r="B82" s="130"/>
      <c r="C82" s="126" t="s">
        <v>17</v>
      </c>
      <c r="D82" s="126" t="s">
        <v>18</v>
      </c>
    </row>
    <row r="83" spans="2:4" ht="15" thickBot="1" x14ac:dyDescent="0.2">
      <c r="B83" s="46" t="s">
        <v>19</v>
      </c>
      <c r="C83" s="127"/>
      <c r="D83" s="127"/>
    </row>
    <row r="84" spans="2:4" x14ac:dyDescent="0.15">
      <c r="B84" s="47">
        <v>1000</v>
      </c>
      <c r="C84" s="37">
        <v>382</v>
      </c>
      <c r="D84" s="40">
        <v>634</v>
      </c>
    </row>
    <row r="85" spans="2:4" x14ac:dyDescent="0.15">
      <c r="B85" s="48">
        <v>2000</v>
      </c>
      <c r="C85" s="38">
        <v>473</v>
      </c>
      <c r="D85" s="41">
        <v>927</v>
      </c>
    </row>
    <row r="86" spans="2:4" x14ac:dyDescent="0.15">
      <c r="B86" s="48">
        <v>3000</v>
      </c>
      <c r="C86" s="38">
        <v>513</v>
      </c>
      <c r="D86" s="41">
        <v>1097</v>
      </c>
    </row>
    <row r="87" spans="2:4" x14ac:dyDescent="0.15">
      <c r="B87" s="48">
        <v>5000</v>
      </c>
      <c r="C87" s="38">
        <v>551</v>
      </c>
      <c r="D87" s="41">
        <v>1284</v>
      </c>
    </row>
    <row r="88" spans="2:4" x14ac:dyDescent="0.15">
      <c r="B88" s="48">
        <v>10000</v>
      </c>
      <c r="C88" s="38">
        <v>583</v>
      </c>
      <c r="D88" s="41">
        <v>1473</v>
      </c>
    </row>
    <row r="89" spans="2:4" x14ac:dyDescent="0.15">
      <c r="B89" s="48">
        <v>15000</v>
      </c>
      <c r="C89" s="38">
        <v>594</v>
      </c>
      <c r="D89" s="41">
        <v>1549</v>
      </c>
    </row>
    <row r="90" spans="2:4" x14ac:dyDescent="0.15">
      <c r="B90" s="48">
        <v>20000</v>
      </c>
      <c r="C90" s="38">
        <v>600</v>
      </c>
      <c r="D90" s="41">
        <v>1590</v>
      </c>
    </row>
    <row r="91" spans="2:4" x14ac:dyDescent="0.15">
      <c r="B91" s="48">
        <v>25000</v>
      </c>
      <c r="C91" s="38">
        <v>604</v>
      </c>
      <c r="D91" s="41">
        <v>1616</v>
      </c>
    </row>
    <row r="92" spans="2:4" x14ac:dyDescent="0.15">
      <c r="B92" s="48">
        <v>30000</v>
      </c>
      <c r="C92" s="38">
        <v>606</v>
      </c>
      <c r="D92" s="41">
        <v>1636</v>
      </c>
    </row>
    <row r="93" spans="2:4" x14ac:dyDescent="0.15">
      <c r="B93" s="48">
        <v>35000</v>
      </c>
      <c r="C93" s="38">
        <v>608</v>
      </c>
      <c r="D93" s="41">
        <v>1646</v>
      </c>
    </row>
    <row r="94" spans="2:4" x14ac:dyDescent="0.15">
      <c r="B94" s="48">
        <v>40000</v>
      </c>
      <c r="C94" s="38">
        <v>609</v>
      </c>
      <c r="D94" s="41">
        <v>1656</v>
      </c>
    </row>
    <row r="95" spans="2:4" x14ac:dyDescent="0.15">
      <c r="B95" s="48">
        <v>50000</v>
      </c>
      <c r="C95" s="38">
        <v>611</v>
      </c>
      <c r="D95" s="41">
        <v>1670</v>
      </c>
    </row>
    <row r="96" spans="2:4" x14ac:dyDescent="0.15">
      <c r="B96" s="48">
        <v>75000</v>
      </c>
      <c r="C96" s="38">
        <v>613</v>
      </c>
      <c r="D96" s="41">
        <v>1689</v>
      </c>
    </row>
    <row r="97" spans="2:4" x14ac:dyDescent="0.15">
      <c r="B97" s="48">
        <v>100000</v>
      </c>
      <c r="C97" s="38">
        <v>615</v>
      </c>
      <c r="D97" s="41">
        <v>1698</v>
      </c>
    </row>
    <row r="98" spans="2:4" ht="14" thickBot="1" x14ac:dyDescent="0.2">
      <c r="B98" s="48">
        <v>200000</v>
      </c>
      <c r="C98" s="42">
        <v>617</v>
      </c>
      <c r="D98" s="41">
        <v>1713</v>
      </c>
    </row>
    <row r="99" spans="2:4" ht="14" thickBot="1" x14ac:dyDescent="0.2">
      <c r="B99" s="48">
        <v>500000</v>
      </c>
      <c r="C99" s="92">
        <v>618</v>
      </c>
      <c r="D99" s="43">
        <v>1722</v>
      </c>
    </row>
    <row r="100" spans="2:4" x14ac:dyDescent="0.15">
      <c r="B100" s="48">
        <v>1000000</v>
      </c>
      <c r="C100" s="41"/>
      <c r="D100" s="43">
        <v>1725</v>
      </c>
    </row>
    <row r="101" spans="2:4" ht="14" thickBot="1" x14ac:dyDescent="0.2">
      <c r="B101" s="48">
        <v>2000000</v>
      </c>
      <c r="C101" s="41"/>
      <c r="D101" s="42">
        <v>1726</v>
      </c>
    </row>
    <row r="102" spans="2:4" ht="14" thickBot="1" x14ac:dyDescent="0.2">
      <c r="B102" s="48">
        <v>5000000</v>
      </c>
      <c r="C102" s="41"/>
      <c r="D102" s="92">
        <v>1727</v>
      </c>
    </row>
    <row r="103" spans="2:4" x14ac:dyDescent="0.15">
      <c r="B103" s="48">
        <v>1000000000</v>
      </c>
      <c r="C103" s="41"/>
      <c r="D103" s="41"/>
    </row>
    <row r="104" spans="2:4" x14ac:dyDescent="0.15">
      <c r="B104" s="48">
        <v>2000000000</v>
      </c>
      <c r="C104" s="41"/>
      <c r="D104" s="41"/>
    </row>
    <row r="105" spans="2:4" x14ac:dyDescent="0.15">
      <c r="B105" s="48">
        <v>5000000000</v>
      </c>
      <c r="C105" s="41"/>
      <c r="D105" s="41"/>
    </row>
    <row r="106" spans="2:4" ht="14" thickBot="1" x14ac:dyDescent="0.2">
      <c r="B106" s="49">
        <v>1000000000000</v>
      </c>
      <c r="C106" s="42"/>
      <c r="D106" s="42"/>
    </row>
    <row r="107" spans="2:4" ht="14" thickBot="1" x14ac:dyDescent="0.2">
      <c r="B107" s="4" t="s">
        <v>20</v>
      </c>
      <c r="C107" s="45">
        <v>618</v>
      </c>
      <c r="D107" s="4">
        <v>1727</v>
      </c>
    </row>
    <row r="108" spans="2:4" x14ac:dyDescent="0.15">
      <c r="B108" s="3"/>
      <c r="C108" s="53"/>
      <c r="D108" s="53"/>
    </row>
    <row r="109" spans="2:4" ht="14" thickBot="1" x14ac:dyDescent="0.2"/>
    <row r="110" spans="2:4" ht="12.75" customHeight="1" x14ac:dyDescent="0.15">
      <c r="B110" s="128" t="s">
        <v>23</v>
      </c>
      <c r="C110" s="133" t="s">
        <v>16</v>
      </c>
      <c r="D110" s="134"/>
    </row>
    <row r="111" spans="2:4" ht="13.5" customHeight="1" thickBot="1" x14ac:dyDescent="0.2">
      <c r="B111" s="129"/>
      <c r="C111" s="135"/>
      <c r="D111" s="136"/>
    </row>
    <row r="112" spans="2:4" ht="13.5" customHeight="1" thickBot="1" x14ac:dyDescent="0.2">
      <c r="B112" s="130"/>
      <c r="C112" s="126" t="s">
        <v>17</v>
      </c>
      <c r="D112" s="126" t="s">
        <v>18</v>
      </c>
    </row>
    <row r="113" spans="2:4" ht="15" thickBot="1" x14ac:dyDescent="0.2">
      <c r="B113" s="46" t="s">
        <v>19</v>
      </c>
      <c r="C113" s="127"/>
      <c r="D113" s="127"/>
    </row>
    <row r="114" spans="2:4" x14ac:dyDescent="0.15">
      <c r="B114" s="47">
        <v>1000</v>
      </c>
      <c r="C114" s="37">
        <v>397</v>
      </c>
      <c r="D114" s="40">
        <v>648</v>
      </c>
    </row>
    <row r="115" spans="2:4" x14ac:dyDescent="0.15">
      <c r="B115" s="48">
        <v>2000</v>
      </c>
      <c r="C115" s="38">
        <v>495</v>
      </c>
      <c r="D115" s="41">
        <v>958</v>
      </c>
    </row>
    <row r="116" spans="2:4" x14ac:dyDescent="0.15">
      <c r="B116" s="48">
        <v>3000</v>
      </c>
      <c r="C116" s="38">
        <v>539</v>
      </c>
      <c r="D116" s="41">
        <v>1140</v>
      </c>
    </row>
    <row r="117" spans="2:4" x14ac:dyDescent="0.15">
      <c r="B117" s="48">
        <v>5000</v>
      </c>
      <c r="C117" s="38">
        <v>581</v>
      </c>
      <c r="D117" s="41">
        <v>1344</v>
      </c>
    </row>
    <row r="118" spans="2:4" x14ac:dyDescent="0.15">
      <c r="B118" s="48">
        <v>10000</v>
      </c>
      <c r="C118" s="38">
        <v>617</v>
      </c>
      <c r="D118" s="41">
        <v>1552</v>
      </c>
    </row>
    <row r="119" spans="2:4" x14ac:dyDescent="0.15">
      <c r="B119" s="48">
        <v>15000</v>
      </c>
      <c r="C119" s="38">
        <v>630</v>
      </c>
      <c r="D119" s="41">
        <v>1637</v>
      </c>
    </row>
    <row r="120" spans="2:4" x14ac:dyDescent="0.15">
      <c r="B120" s="48">
        <v>20000</v>
      </c>
      <c r="C120" s="38">
        <v>637</v>
      </c>
      <c r="D120" s="41">
        <v>1683</v>
      </c>
    </row>
    <row r="121" spans="2:4" x14ac:dyDescent="0.15">
      <c r="B121" s="48">
        <v>25000</v>
      </c>
      <c r="C121" s="38">
        <v>641</v>
      </c>
      <c r="D121" s="41">
        <v>1712</v>
      </c>
    </row>
    <row r="122" spans="2:4" x14ac:dyDescent="0.15">
      <c r="B122" s="48">
        <v>30000</v>
      </c>
      <c r="C122" s="38">
        <v>643</v>
      </c>
      <c r="D122" s="41">
        <v>1732</v>
      </c>
    </row>
    <row r="123" spans="2:4" x14ac:dyDescent="0.15">
      <c r="B123" s="48">
        <v>35000</v>
      </c>
      <c r="C123" s="38">
        <v>645</v>
      </c>
      <c r="D123" s="41">
        <v>1746</v>
      </c>
    </row>
    <row r="124" spans="2:4" x14ac:dyDescent="0.15">
      <c r="B124" s="48">
        <v>40000</v>
      </c>
      <c r="C124" s="38">
        <v>647</v>
      </c>
      <c r="D124" s="41">
        <v>1757</v>
      </c>
    </row>
    <row r="125" spans="2:4" x14ac:dyDescent="0.15">
      <c r="B125" s="48">
        <v>50000</v>
      </c>
      <c r="C125" s="38">
        <v>649</v>
      </c>
      <c r="D125" s="41">
        <v>1772</v>
      </c>
    </row>
    <row r="126" spans="2:4" x14ac:dyDescent="0.15">
      <c r="B126" s="48">
        <v>75000</v>
      </c>
      <c r="C126" s="38">
        <v>652</v>
      </c>
      <c r="D126" s="41">
        <v>1794</v>
      </c>
    </row>
    <row r="127" spans="2:4" x14ac:dyDescent="0.15">
      <c r="B127" s="48">
        <v>100000</v>
      </c>
      <c r="C127" s="38">
        <v>653</v>
      </c>
      <c r="D127" s="41">
        <v>1804</v>
      </c>
    </row>
    <row r="128" spans="2:4" ht="14" thickBot="1" x14ac:dyDescent="0.2">
      <c r="B128" s="48">
        <v>200000</v>
      </c>
      <c r="C128" s="42">
        <v>655</v>
      </c>
      <c r="D128" s="41">
        <v>1821</v>
      </c>
    </row>
    <row r="129" spans="2:4" ht="14" thickBot="1" x14ac:dyDescent="0.2">
      <c r="B129" s="48">
        <v>500000</v>
      </c>
      <c r="C129" s="92">
        <v>657</v>
      </c>
      <c r="D129" s="43">
        <v>1831</v>
      </c>
    </row>
    <row r="130" spans="2:4" x14ac:dyDescent="0.15">
      <c r="B130" s="48">
        <v>1000000</v>
      </c>
      <c r="C130" s="41"/>
      <c r="D130" s="43">
        <v>1834</v>
      </c>
    </row>
    <row r="131" spans="2:4" ht="14" thickBot="1" x14ac:dyDescent="0.2">
      <c r="B131" s="48">
        <v>2000000</v>
      </c>
      <c r="C131" s="41"/>
      <c r="D131" s="42">
        <v>1836</v>
      </c>
    </row>
    <row r="132" spans="2:4" ht="14" thickBot="1" x14ac:dyDescent="0.2">
      <c r="B132" s="48">
        <v>5000000</v>
      </c>
      <c r="C132" s="41"/>
      <c r="D132" s="92">
        <v>1837</v>
      </c>
    </row>
    <row r="133" spans="2:4" x14ac:dyDescent="0.15">
      <c r="B133" s="48">
        <v>1000000000</v>
      </c>
      <c r="C133" s="41"/>
      <c r="D133" s="41"/>
    </row>
    <row r="134" spans="2:4" x14ac:dyDescent="0.15">
      <c r="B134" s="48">
        <v>2000000000</v>
      </c>
      <c r="C134" s="41"/>
      <c r="D134" s="41"/>
    </row>
    <row r="135" spans="2:4" x14ac:dyDescent="0.15">
      <c r="B135" s="48">
        <v>5000000000</v>
      </c>
      <c r="C135" s="41"/>
      <c r="D135" s="41"/>
    </row>
    <row r="136" spans="2:4" ht="14" thickBot="1" x14ac:dyDescent="0.2">
      <c r="B136" s="49">
        <v>1000000000000</v>
      </c>
      <c r="C136" s="42"/>
      <c r="D136" s="42"/>
    </row>
    <row r="137" spans="2:4" ht="14" thickBot="1" x14ac:dyDescent="0.2">
      <c r="B137" s="4" t="s">
        <v>20</v>
      </c>
      <c r="C137" s="45">
        <v>657</v>
      </c>
      <c r="D137" s="4">
        <v>1837</v>
      </c>
    </row>
    <row r="138" spans="2:4" x14ac:dyDescent="0.15">
      <c r="B138" s="3"/>
      <c r="C138" s="3"/>
      <c r="D138" s="3"/>
    </row>
    <row r="139" spans="2:4" ht="14" thickBot="1" x14ac:dyDescent="0.2"/>
    <row r="140" spans="2:4" ht="12.75" customHeight="1" x14ac:dyDescent="0.15">
      <c r="B140" s="128" t="s">
        <v>24</v>
      </c>
      <c r="C140" s="133" t="s">
        <v>16</v>
      </c>
      <c r="D140" s="134"/>
    </row>
    <row r="141" spans="2:4" ht="13.5" customHeight="1" thickBot="1" x14ac:dyDescent="0.2">
      <c r="B141" s="129"/>
      <c r="C141" s="135"/>
      <c r="D141" s="136"/>
    </row>
    <row r="142" spans="2:4" ht="13.5" customHeight="1" thickBot="1" x14ac:dyDescent="0.2">
      <c r="B142" s="130"/>
      <c r="C142" s="126" t="s">
        <v>17</v>
      </c>
      <c r="D142" s="126" t="s">
        <v>18</v>
      </c>
    </row>
    <row r="143" spans="2:4" ht="15" thickBot="1" x14ac:dyDescent="0.2">
      <c r="B143" s="46" t="s">
        <v>19</v>
      </c>
      <c r="C143" s="127"/>
      <c r="D143" s="127"/>
    </row>
    <row r="144" spans="2:4" x14ac:dyDescent="0.15">
      <c r="B144" s="47">
        <v>1000</v>
      </c>
      <c r="C144" s="37">
        <v>439</v>
      </c>
      <c r="D144" s="40">
        <v>686</v>
      </c>
    </row>
    <row r="145" spans="2:4" x14ac:dyDescent="0.15">
      <c r="B145" s="48">
        <v>2000</v>
      </c>
      <c r="C145" s="38">
        <v>562</v>
      </c>
      <c r="D145" s="41">
        <v>1044</v>
      </c>
    </row>
    <row r="146" spans="2:4" x14ac:dyDescent="0.15">
      <c r="B146" s="48">
        <v>3000</v>
      </c>
      <c r="C146" s="38">
        <v>620</v>
      </c>
      <c r="D146" s="41">
        <v>1263</v>
      </c>
    </row>
    <row r="147" spans="2:4" x14ac:dyDescent="0.15">
      <c r="B147" s="48">
        <v>5000</v>
      </c>
      <c r="C147" s="38">
        <v>676</v>
      </c>
      <c r="D147" s="41">
        <v>1519</v>
      </c>
    </row>
    <row r="148" spans="2:4" x14ac:dyDescent="0.15">
      <c r="B148" s="48">
        <v>10000</v>
      </c>
      <c r="C148" s="38">
        <v>725</v>
      </c>
      <c r="D148" s="41">
        <v>1791</v>
      </c>
    </row>
    <row r="149" spans="2:4" x14ac:dyDescent="0.15">
      <c r="B149" s="48">
        <v>15000</v>
      </c>
      <c r="C149" s="38">
        <v>743</v>
      </c>
      <c r="D149" s="41">
        <v>1905</v>
      </c>
    </row>
    <row r="150" spans="2:4" x14ac:dyDescent="0.15">
      <c r="B150" s="48">
        <v>20000</v>
      </c>
      <c r="C150" s="38">
        <v>752</v>
      </c>
      <c r="D150" s="41">
        <v>1967</v>
      </c>
    </row>
    <row r="151" spans="2:4" x14ac:dyDescent="0.15">
      <c r="B151" s="48">
        <v>25000</v>
      </c>
      <c r="C151" s="38">
        <v>758</v>
      </c>
      <c r="D151" s="41">
        <v>2006</v>
      </c>
    </row>
    <row r="152" spans="2:4" x14ac:dyDescent="0.15">
      <c r="B152" s="48">
        <v>30000</v>
      </c>
      <c r="C152" s="38">
        <v>762</v>
      </c>
      <c r="D152" s="41">
        <v>2034</v>
      </c>
    </row>
    <row r="153" spans="2:4" x14ac:dyDescent="0.15">
      <c r="B153" s="48">
        <v>35000</v>
      </c>
      <c r="C153" s="38">
        <v>764</v>
      </c>
      <c r="D153" s="41">
        <v>2054</v>
      </c>
    </row>
    <row r="154" spans="2:4" x14ac:dyDescent="0.15">
      <c r="B154" s="48">
        <v>40000</v>
      </c>
      <c r="C154" s="38">
        <v>767</v>
      </c>
      <c r="D154" s="41">
        <v>2069</v>
      </c>
    </row>
    <row r="155" spans="2:4" x14ac:dyDescent="0.15">
      <c r="B155" s="48">
        <v>50000</v>
      </c>
      <c r="C155" s="38">
        <v>769</v>
      </c>
      <c r="D155" s="41">
        <v>2090</v>
      </c>
    </row>
    <row r="156" spans="2:4" x14ac:dyDescent="0.15">
      <c r="B156" s="48">
        <v>75000</v>
      </c>
      <c r="C156" s="38">
        <v>773</v>
      </c>
      <c r="D156" s="41">
        <v>2120</v>
      </c>
    </row>
    <row r="157" spans="2:4" x14ac:dyDescent="0.15">
      <c r="B157" s="48">
        <v>100000</v>
      </c>
      <c r="C157" s="38">
        <v>775</v>
      </c>
      <c r="D157" s="41">
        <v>2135</v>
      </c>
    </row>
    <row r="158" spans="2:4" x14ac:dyDescent="0.15">
      <c r="B158" s="48">
        <v>200000</v>
      </c>
      <c r="C158" s="41">
        <v>778</v>
      </c>
      <c r="D158" s="41">
        <v>2158</v>
      </c>
    </row>
    <row r="159" spans="2:4" ht="14" thickBot="1" x14ac:dyDescent="0.2">
      <c r="B159" s="48">
        <v>500000</v>
      </c>
      <c r="C159" s="42">
        <v>780</v>
      </c>
      <c r="D159" s="43">
        <v>2172</v>
      </c>
    </row>
    <row r="160" spans="2:4" ht="14" thickBot="1" x14ac:dyDescent="0.2">
      <c r="B160" s="48">
        <v>1000000</v>
      </c>
      <c r="C160" s="92">
        <v>781</v>
      </c>
      <c r="D160" s="43">
        <v>2177</v>
      </c>
    </row>
    <row r="161" spans="2:4" ht="14" thickBot="1" x14ac:dyDescent="0.2">
      <c r="B161" s="48">
        <v>2000000</v>
      </c>
      <c r="C161" s="41"/>
      <c r="D161" s="42">
        <v>2179</v>
      </c>
    </row>
    <row r="162" spans="2:4" ht="14" thickBot="1" x14ac:dyDescent="0.2">
      <c r="B162" s="48">
        <v>5000000</v>
      </c>
      <c r="C162" s="41"/>
      <c r="D162" s="92">
        <v>2181</v>
      </c>
    </row>
    <row r="163" spans="2:4" x14ac:dyDescent="0.15">
      <c r="B163" s="48">
        <v>1000000000</v>
      </c>
      <c r="C163" s="41"/>
      <c r="D163" s="41"/>
    </row>
    <row r="164" spans="2:4" x14ac:dyDescent="0.15">
      <c r="B164" s="48">
        <v>2000000000</v>
      </c>
      <c r="C164" s="41"/>
      <c r="D164" s="41"/>
    </row>
    <row r="165" spans="2:4" x14ac:dyDescent="0.15">
      <c r="B165" s="48">
        <v>5000000000</v>
      </c>
      <c r="C165" s="41"/>
      <c r="D165" s="41"/>
    </row>
    <row r="166" spans="2:4" ht="14" thickBot="1" x14ac:dyDescent="0.2">
      <c r="B166" s="49">
        <v>1000000000000</v>
      </c>
      <c r="C166" s="42"/>
      <c r="D166" s="42"/>
    </row>
    <row r="167" spans="2:4" ht="14" thickBot="1" x14ac:dyDescent="0.2">
      <c r="B167" s="4" t="s">
        <v>20</v>
      </c>
      <c r="C167" s="45">
        <v>781</v>
      </c>
      <c r="D167" s="4">
        <v>2181</v>
      </c>
    </row>
    <row r="168" spans="2:4" x14ac:dyDescent="0.15"/>
    <row r="169" spans="2:4" x14ac:dyDescent="0.15"/>
    <row r="170" spans="2:4" x14ac:dyDescent="0.15"/>
    <row r="171" spans="2:4" x14ac:dyDescent="0.15"/>
    <row r="172" spans="2:4" x14ac:dyDescent="0.15"/>
    <row r="173" spans="2:4" x14ac:dyDescent="0.15"/>
    <row r="174" spans="2:4" x14ac:dyDescent="0.15"/>
  </sheetData>
  <mergeCells count="28">
    <mergeCell ref="D18:K18"/>
    <mergeCell ref="B50:B52"/>
    <mergeCell ref="B80:B82"/>
    <mergeCell ref="C20:D21"/>
    <mergeCell ref="C50:D51"/>
    <mergeCell ref="C80:D81"/>
    <mergeCell ref="D112:D113"/>
    <mergeCell ref="C110:D111"/>
    <mergeCell ref="C22:C23"/>
    <mergeCell ref="D22:D23"/>
    <mergeCell ref="C52:C53"/>
    <mergeCell ref="D52:D53"/>
    <mergeCell ref="C82:C83"/>
    <mergeCell ref="D82:D83"/>
    <mergeCell ref="B140:B142"/>
    <mergeCell ref="B1:F3"/>
    <mergeCell ref="B20:B22"/>
    <mergeCell ref="C142:C143"/>
    <mergeCell ref="D142:D143"/>
    <mergeCell ref="D10:K10"/>
    <mergeCell ref="D12:K12"/>
    <mergeCell ref="D14:K14"/>
    <mergeCell ref="D16:K16"/>
    <mergeCell ref="C140:D141"/>
    <mergeCell ref="B110:B112"/>
    <mergeCell ref="D8:K8"/>
    <mergeCell ref="A5:K6"/>
    <mergeCell ref="C112:C113"/>
  </mergeCells>
  <phoneticPr fontId="2" type="noConversion"/>
  <hyperlinks>
    <hyperlink ref="B1:F3" location="Introdução!A1" display="         Volta" xr:uid="{00000000-0004-0000-0000-000000000000}"/>
  </hyperlinks>
  <pageMargins left="0.78740157499999996" right="0.78740157499999996" top="0.984251969" bottom="1.74" header="0.49212598499999999" footer="1.76"/>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2"/>
  <sheetViews>
    <sheetView showGridLines="0" showRowColHeaders="0" showZeros="0" showOutlineSymbols="0" workbookViewId="0">
      <selection activeCell="E15" sqref="E15:L17"/>
    </sheetView>
  </sheetViews>
  <sheetFormatPr baseColWidth="10" defaultColWidth="0" defaultRowHeight="20" customHeight="1" zeroHeight="1" x14ac:dyDescent="0.15"/>
  <cols>
    <col min="1" max="1" width="4.6640625" style="1" customWidth="1"/>
    <col min="2" max="12" width="11.6640625" style="1" customWidth="1"/>
    <col min="13" max="13" width="4.6640625" style="1" customWidth="1"/>
    <col min="14" max="16384" width="0" style="1" hidden="1"/>
  </cols>
  <sheetData>
    <row r="1" spans="1:13" ht="10.5" customHeight="1" x14ac:dyDescent="0.15"/>
    <row r="2" spans="1:13" ht="20" customHeight="1" x14ac:dyDescent="0.15">
      <c r="A2" s="98"/>
      <c r="B2" s="98"/>
      <c r="C2" s="98"/>
      <c r="D2" s="98"/>
      <c r="E2" s="145" t="s">
        <v>25</v>
      </c>
      <c r="F2" s="145"/>
      <c r="G2" s="145"/>
      <c r="H2" s="145"/>
      <c r="I2" s="145"/>
      <c r="J2" s="145"/>
      <c r="K2" s="145"/>
      <c r="L2" s="145"/>
      <c r="M2" s="98"/>
    </row>
    <row r="3" spans="1:13" ht="20" customHeight="1" x14ac:dyDescent="0.15">
      <c r="E3" s="146"/>
      <c r="F3" s="146"/>
      <c r="G3" s="146"/>
      <c r="H3" s="146"/>
      <c r="I3" s="146"/>
      <c r="J3" s="146"/>
      <c r="K3" s="146"/>
      <c r="L3" s="146"/>
    </row>
    <row r="4" spans="1:13" ht="20" customHeight="1" x14ac:dyDescent="0.15">
      <c r="E4" s="146"/>
      <c r="F4" s="146"/>
      <c r="G4" s="146"/>
      <c r="H4" s="146"/>
      <c r="I4" s="146"/>
      <c r="J4" s="146"/>
      <c r="K4" s="146"/>
      <c r="L4" s="146"/>
    </row>
    <row r="5" spans="1:13" ht="20" customHeight="1" x14ac:dyDescent="0.15">
      <c r="A5" s="99"/>
      <c r="B5" s="99"/>
      <c r="C5" s="99"/>
      <c r="D5" s="99"/>
      <c r="E5" s="147"/>
      <c r="F5" s="147"/>
      <c r="G5" s="147"/>
      <c r="H5" s="147"/>
      <c r="I5" s="147"/>
      <c r="J5" s="147"/>
      <c r="K5" s="147"/>
      <c r="L5" s="147"/>
      <c r="M5" s="99"/>
    </row>
    <row r="6" spans="1:13" ht="10.5" customHeight="1" x14ac:dyDescent="0.15"/>
    <row r="7" spans="1:13" ht="20" customHeight="1" x14ac:dyDescent="0.15">
      <c r="B7" s="139"/>
      <c r="C7" s="139"/>
      <c r="D7" s="140" t="s">
        <v>26</v>
      </c>
      <c r="E7" s="142" t="s">
        <v>27</v>
      </c>
      <c r="F7" s="142"/>
      <c r="G7" s="142"/>
      <c r="H7" s="142"/>
      <c r="I7" s="142"/>
      <c r="J7" s="142"/>
      <c r="K7" s="142"/>
      <c r="L7" s="142"/>
    </row>
    <row r="8" spans="1:13" ht="20" customHeight="1" x14ac:dyDescent="0.15">
      <c r="B8" s="139"/>
      <c r="C8" s="139"/>
      <c r="D8" s="141"/>
      <c r="E8" s="143"/>
      <c r="F8" s="143"/>
      <c r="G8" s="143"/>
      <c r="H8" s="143"/>
      <c r="I8" s="143"/>
      <c r="J8" s="143"/>
      <c r="K8" s="143"/>
      <c r="L8" s="143"/>
    </row>
    <row r="9" spans="1:13" ht="20" customHeight="1" x14ac:dyDescent="0.15">
      <c r="B9" s="139"/>
      <c r="C9" s="139"/>
      <c r="D9" s="141"/>
      <c r="E9" s="144"/>
      <c r="F9" s="144"/>
      <c r="G9" s="144"/>
      <c r="H9" s="144"/>
      <c r="I9" s="144"/>
      <c r="J9" s="144"/>
      <c r="K9" s="144"/>
      <c r="L9" s="144"/>
    </row>
    <row r="10" spans="1:13" ht="10.5" customHeight="1" x14ac:dyDescent="0.15"/>
    <row r="11" spans="1:13" ht="20" customHeight="1" x14ac:dyDescent="0.15">
      <c r="B11" s="139"/>
      <c r="C11" s="139"/>
      <c r="D11" s="140" t="s">
        <v>26</v>
      </c>
      <c r="E11" s="142" t="s">
        <v>28</v>
      </c>
      <c r="F11" s="142"/>
      <c r="G11" s="142"/>
      <c r="H11" s="142"/>
      <c r="I11" s="142"/>
      <c r="J11" s="142"/>
      <c r="K11" s="142"/>
      <c r="L11" s="142"/>
    </row>
    <row r="12" spans="1:13" ht="20" customHeight="1" x14ac:dyDescent="0.15">
      <c r="B12" s="139"/>
      <c r="C12" s="139"/>
      <c r="D12" s="141"/>
      <c r="E12" s="143"/>
      <c r="F12" s="143"/>
      <c r="G12" s="143"/>
      <c r="H12" s="143"/>
      <c r="I12" s="143"/>
      <c r="J12" s="143"/>
      <c r="K12" s="143"/>
      <c r="L12" s="143"/>
    </row>
    <row r="13" spans="1:13" ht="20" customHeight="1" x14ac:dyDescent="0.15">
      <c r="B13" s="139"/>
      <c r="C13" s="139"/>
      <c r="D13" s="141"/>
      <c r="E13" s="144"/>
      <c r="F13" s="144"/>
      <c r="G13" s="144"/>
      <c r="H13" s="144"/>
      <c r="I13" s="144"/>
      <c r="J13" s="144"/>
      <c r="K13" s="144"/>
      <c r="L13" s="144"/>
    </row>
    <row r="14" spans="1:13" ht="9.75" customHeight="1" x14ac:dyDescent="0.15"/>
    <row r="15" spans="1:13" ht="20" customHeight="1" x14ac:dyDescent="0.15">
      <c r="B15" s="139"/>
      <c r="C15" s="139"/>
      <c r="D15" s="140" t="s">
        <v>26</v>
      </c>
      <c r="E15" s="142" t="s">
        <v>29</v>
      </c>
      <c r="F15" s="142"/>
      <c r="G15" s="142"/>
      <c r="H15" s="142"/>
      <c r="I15" s="142"/>
      <c r="J15" s="142"/>
      <c r="K15" s="142"/>
      <c r="L15" s="142"/>
    </row>
    <row r="16" spans="1:13" ht="20" customHeight="1" x14ac:dyDescent="0.15">
      <c r="B16" s="139"/>
      <c r="C16" s="139"/>
      <c r="D16" s="141"/>
      <c r="E16" s="143"/>
      <c r="F16" s="143"/>
      <c r="G16" s="143"/>
      <c r="H16" s="143"/>
      <c r="I16" s="143"/>
      <c r="J16" s="143"/>
      <c r="K16" s="143"/>
      <c r="L16" s="143"/>
    </row>
    <row r="17" spans="2:12" ht="20" customHeight="1" x14ac:dyDescent="0.15">
      <c r="B17" s="139"/>
      <c r="C17" s="139"/>
      <c r="D17" s="141"/>
      <c r="E17" s="144"/>
      <c r="F17" s="144"/>
      <c r="G17" s="144"/>
      <c r="H17" s="144"/>
      <c r="I17" s="144"/>
      <c r="J17" s="144"/>
      <c r="K17" s="144"/>
      <c r="L17" s="144"/>
    </row>
    <row r="18" spans="2:12" ht="10.5" customHeight="1" x14ac:dyDescent="0.2">
      <c r="J18" s="93"/>
    </row>
    <row r="19" spans="2:12" ht="20" customHeight="1" x14ac:dyDescent="0.15">
      <c r="B19" s="139"/>
      <c r="C19" s="139"/>
      <c r="D19" s="140" t="s">
        <v>26</v>
      </c>
      <c r="E19" s="142" t="s">
        <v>30</v>
      </c>
      <c r="F19" s="142"/>
      <c r="G19" s="142"/>
      <c r="H19" s="142"/>
      <c r="I19" s="142"/>
      <c r="J19" s="142"/>
      <c r="K19" s="142"/>
      <c r="L19" s="142"/>
    </row>
    <row r="20" spans="2:12" ht="20" customHeight="1" x14ac:dyDescent="0.15">
      <c r="B20" s="139"/>
      <c r="C20" s="139"/>
      <c r="D20" s="141"/>
      <c r="E20" s="143"/>
      <c r="F20" s="143"/>
      <c r="G20" s="143"/>
      <c r="H20" s="143"/>
      <c r="I20" s="143"/>
      <c r="J20" s="143"/>
      <c r="K20" s="143"/>
      <c r="L20" s="143"/>
    </row>
    <row r="21" spans="2:12" ht="20" customHeight="1" x14ac:dyDescent="0.15">
      <c r="B21" s="139"/>
      <c r="C21" s="139"/>
      <c r="D21" s="141"/>
      <c r="E21" s="144"/>
      <c r="F21" s="144"/>
      <c r="G21" s="144"/>
      <c r="H21" s="144"/>
      <c r="I21" s="144"/>
      <c r="J21" s="144"/>
      <c r="K21" s="144"/>
      <c r="L21" s="144"/>
    </row>
    <row r="22" spans="2:12" ht="10.5" customHeight="1" x14ac:dyDescent="0.15"/>
  </sheetData>
  <mergeCells count="13">
    <mergeCell ref="E2:L5"/>
    <mergeCell ref="B7:C9"/>
    <mergeCell ref="D7:D9"/>
    <mergeCell ref="E7:L9"/>
    <mergeCell ref="B19:C21"/>
    <mergeCell ref="D19:D21"/>
    <mergeCell ref="E19:L21"/>
    <mergeCell ref="B11:C13"/>
    <mergeCell ref="D11:D13"/>
    <mergeCell ref="E11:L13"/>
    <mergeCell ref="B15:C17"/>
    <mergeCell ref="D15:D17"/>
    <mergeCell ref="E15:L17"/>
  </mergeCells>
  <phoneticPr fontId="2" type="noConversion"/>
  <hyperlinks>
    <hyperlink ref="E7:L9" location="Fundamentos!A1" display="Fundamentos/Conceitos" xr:uid="{00000000-0004-0000-0100-000000000000}"/>
    <hyperlink ref="E11:L13" location="AAS!A1" display="Amostragem Aleatória Simples " xr:uid="{00000000-0004-0000-0100-000001000000}"/>
    <hyperlink ref="E15:L17" location="'AAS 3'!A1" display="Amostragem Aleatória Simples / Amostragem Estratificada" xr:uid="{00000000-0004-0000-0100-000002000000}"/>
    <hyperlink ref="E19:L21" location="BD_Amostra!A1" display="Tamanho de Amostra " xr:uid="{00000000-0004-0000-0100-000003000000}"/>
  </hyperlinks>
  <pageMargins left="0.78740157499999996" right="0.78740157499999996" top="0.984251969" bottom="0.984251969" header="0.49212598499999999" footer="0.49212598499999999"/>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5"/>
  <sheetViews>
    <sheetView showGridLines="0" showRowColHeaders="0" showZeros="0" showOutlineSymbols="0" workbookViewId="0">
      <selection activeCell="B1" sqref="B1:C3"/>
    </sheetView>
  </sheetViews>
  <sheetFormatPr baseColWidth="10" defaultColWidth="0" defaultRowHeight="13" x14ac:dyDescent="0.15"/>
  <cols>
    <col min="1" max="1" width="2.6640625" style="51" customWidth="1"/>
    <col min="2" max="2" width="45.6640625" style="50" customWidth="1"/>
    <col min="3" max="3" width="80.33203125" style="51" customWidth="1"/>
    <col min="4" max="4" width="5.33203125" style="51" customWidth="1"/>
    <col min="5" max="16384" width="75.5" style="51" hidden="1"/>
  </cols>
  <sheetData>
    <row r="1" spans="1:4" ht="10" customHeight="1" x14ac:dyDescent="0.15">
      <c r="B1" s="148" t="s">
        <v>31</v>
      </c>
      <c r="C1" s="148"/>
    </row>
    <row r="2" spans="1:4" ht="10" customHeight="1" x14ac:dyDescent="0.15">
      <c r="B2" s="148"/>
      <c r="C2" s="148"/>
    </row>
    <row r="3" spans="1:4" ht="10" customHeight="1" x14ac:dyDescent="0.15">
      <c r="B3" s="149"/>
      <c r="C3" s="149"/>
    </row>
    <row r="4" spans="1:4" ht="25.5" customHeight="1" x14ac:dyDescent="0.15">
      <c r="A4" s="150" t="s">
        <v>32</v>
      </c>
      <c r="B4" s="150"/>
      <c r="C4" s="150"/>
      <c r="D4" s="150"/>
    </row>
    <row r="5" spans="1:4" ht="25" customHeight="1" x14ac:dyDescent="0.15">
      <c r="A5" s="151"/>
      <c r="B5" s="151"/>
      <c r="C5" s="151"/>
      <c r="D5" s="151"/>
    </row>
    <row r="6" spans="1:4" ht="6" customHeight="1" x14ac:dyDescent="0.15"/>
    <row r="7" spans="1:4" ht="51" x14ac:dyDescent="0.15">
      <c r="B7" s="109" t="s">
        <v>33</v>
      </c>
      <c r="C7" s="120" t="s">
        <v>34</v>
      </c>
    </row>
    <row r="8" spans="1:4" ht="34" x14ac:dyDescent="0.2">
      <c r="B8" s="103"/>
      <c r="C8" s="121" t="s">
        <v>35</v>
      </c>
    </row>
    <row r="9" spans="1:4" ht="34" x14ac:dyDescent="0.2">
      <c r="B9" s="103"/>
      <c r="C9" s="121" t="s">
        <v>36</v>
      </c>
    </row>
    <row r="10" spans="1:4" ht="68" x14ac:dyDescent="0.2">
      <c r="B10" s="103"/>
      <c r="C10" s="121" t="s">
        <v>37</v>
      </c>
    </row>
    <row r="11" spans="1:4" ht="102" x14ac:dyDescent="0.2">
      <c r="B11" s="103"/>
      <c r="C11" s="121" t="s">
        <v>38</v>
      </c>
    </row>
    <row r="12" spans="1:4" ht="51" x14ac:dyDescent="0.2">
      <c r="B12" s="103"/>
      <c r="C12" s="121" t="s">
        <v>39</v>
      </c>
    </row>
    <row r="13" spans="1:4" ht="51" x14ac:dyDescent="0.2">
      <c r="B13" s="103"/>
      <c r="C13" s="121" t="s">
        <v>40</v>
      </c>
    </row>
    <row r="14" spans="1:4" ht="68" x14ac:dyDescent="0.2">
      <c r="B14" s="103"/>
      <c r="C14" s="121" t="s">
        <v>41</v>
      </c>
    </row>
    <row r="15" spans="1:4" ht="34" x14ac:dyDescent="0.2">
      <c r="B15" s="104"/>
      <c r="C15" s="122" t="s">
        <v>42</v>
      </c>
    </row>
    <row r="17" spans="2:3" ht="84" x14ac:dyDescent="0.15">
      <c r="B17" s="100" t="s">
        <v>43</v>
      </c>
      <c r="C17" s="101" t="s">
        <v>44</v>
      </c>
    </row>
    <row r="18" spans="2:3" ht="6" customHeight="1" x14ac:dyDescent="0.15">
      <c r="C18" s="50"/>
    </row>
    <row r="19" spans="2:3" ht="42" x14ac:dyDescent="0.15">
      <c r="B19" s="100" t="s">
        <v>45</v>
      </c>
      <c r="C19" s="101" t="s">
        <v>46</v>
      </c>
    </row>
    <row r="20" spans="2:3" ht="6" customHeight="1" x14ac:dyDescent="0.15"/>
    <row r="21" spans="2:3" ht="28" x14ac:dyDescent="0.15">
      <c r="B21" s="100" t="s">
        <v>47</v>
      </c>
      <c r="C21" s="101" t="s">
        <v>48</v>
      </c>
    </row>
    <row r="22" spans="2:3" ht="6" customHeight="1" x14ac:dyDescent="0.15">
      <c r="C22" s="50"/>
    </row>
    <row r="23" spans="2:3" ht="42" x14ac:dyDescent="0.15">
      <c r="B23" s="100" t="s">
        <v>49</v>
      </c>
      <c r="C23" s="101" t="s">
        <v>50</v>
      </c>
    </row>
    <row r="24" spans="2:3" ht="6" customHeight="1" x14ac:dyDescent="0.15">
      <c r="C24" s="50"/>
    </row>
    <row r="25" spans="2:3" ht="28" x14ac:dyDescent="0.15">
      <c r="B25" s="102" t="s">
        <v>51</v>
      </c>
      <c r="C25" s="105" t="s">
        <v>52</v>
      </c>
    </row>
    <row r="26" spans="2:3" ht="26" x14ac:dyDescent="0.15">
      <c r="B26" s="103"/>
      <c r="C26" s="116" t="s">
        <v>53</v>
      </c>
    </row>
    <row r="27" spans="2:3" ht="26" x14ac:dyDescent="0.15">
      <c r="B27" s="103"/>
      <c r="C27" s="116" t="s">
        <v>54</v>
      </c>
    </row>
    <row r="28" spans="2:3" ht="43.5" customHeight="1" x14ac:dyDescent="0.15">
      <c r="B28" s="104"/>
      <c r="C28" s="117" t="s">
        <v>55</v>
      </c>
    </row>
    <row r="29" spans="2:3" ht="6" customHeight="1" x14ac:dyDescent="0.15">
      <c r="C29" s="95"/>
    </row>
    <row r="30" spans="2:3" ht="38.25" customHeight="1" x14ac:dyDescent="0.15">
      <c r="B30" s="108" t="s">
        <v>56</v>
      </c>
      <c r="C30" s="101" t="s">
        <v>57</v>
      </c>
    </row>
    <row r="31" spans="2:3" ht="6" customHeight="1" x14ac:dyDescent="0.15">
      <c r="C31" s="50"/>
    </row>
    <row r="32" spans="2:3" ht="38.25" customHeight="1" x14ac:dyDescent="0.15">
      <c r="B32" s="108" t="s">
        <v>19</v>
      </c>
      <c r="C32" s="101" t="s">
        <v>58</v>
      </c>
    </row>
    <row r="33" spans="1:3" ht="6" customHeight="1" x14ac:dyDescent="0.15">
      <c r="C33" s="50"/>
    </row>
    <row r="34" spans="1:3" ht="56" x14ac:dyDescent="0.15">
      <c r="B34" s="108" t="s">
        <v>59</v>
      </c>
      <c r="C34" s="118" t="s">
        <v>60</v>
      </c>
    </row>
    <row r="35" spans="1:3" ht="6" customHeight="1" x14ac:dyDescent="0.15">
      <c r="B35" s="96"/>
    </row>
    <row r="36" spans="1:3" ht="42" x14ac:dyDescent="0.15">
      <c r="B36" s="102" t="s">
        <v>61</v>
      </c>
      <c r="C36" s="105" t="s">
        <v>62</v>
      </c>
    </row>
    <row r="37" spans="1:3" ht="39" x14ac:dyDescent="0.15">
      <c r="B37" s="104"/>
      <c r="C37" s="119" t="s">
        <v>63</v>
      </c>
    </row>
    <row r="38" spans="1:3" ht="6" customHeight="1" x14ac:dyDescent="0.15">
      <c r="C38" s="50"/>
    </row>
    <row r="39" spans="1:3" ht="182" x14ac:dyDescent="0.15">
      <c r="B39" s="109" t="s">
        <v>28</v>
      </c>
      <c r="C39" s="105" t="s">
        <v>64</v>
      </c>
    </row>
    <row r="40" spans="1:3" ht="42.75" customHeight="1" x14ac:dyDescent="0.15">
      <c r="B40" s="104"/>
      <c r="C40" s="104" t="s">
        <v>65</v>
      </c>
    </row>
    <row r="41" spans="1:3" ht="6" customHeight="1" x14ac:dyDescent="0.15">
      <c r="C41" s="50"/>
    </row>
    <row r="42" spans="1:3" ht="168" x14ac:dyDescent="0.15">
      <c r="B42" s="109" t="s">
        <v>66</v>
      </c>
      <c r="C42" s="110" t="s">
        <v>67</v>
      </c>
    </row>
    <row r="43" spans="1:3" ht="18" x14ac:dyDescent="0.15">
      <c r="A43" s="94"/>
      <c r="B43" s="103"/>
      <c r="C43" s="111" t="s">
        <v>68</v>
      </c>
    </row>
    <row r="44" spans="1:3" ht="26" x14ac:dyDescent="0.15">
      <c r="B44" s="103"/>
      <c r="C44" s="111" t="s">
        <v>69</v>
      </c>
    </row>
    <row r="45" spans="1:3" ht="26" x14ac:dyDescent="0.15">
      <c r="B45" s="104"/>
      <c r="C45" s="112" t="s">
        <v>70</v>
      </c>
    </row>
    <row r="46" spans="1:3" ht="6" customHeight="1" x14ac:dyDescent="0.15">
      <c r="C46" s="50"/>
    </row>
    <row r="47" spans="1:3" ht="56" x14ac:dyDescent="0.15">
      <c r="B47" s="100" t="s">
        <v>71</v>
      </c>
      <c r="C47" s="113" t="s">
        <v>72</v>
      </c>
    </row>
    <row r="48" spans="1:3" ht="6" customHeight="1" x14ac:dyDescent="0.15"/>
    <row r="49" spans="2:3" ht="56" x14ac:dyDescent="0.15">
      <c r="B49" s="109" t="s">
        <v>73</v>
      </c>
      <c r="C49" s="110" t="s">
        <v>74</v>
      </c>
    </row>
    <row r="50" spans="2:3" ht="56" x14ac:dyDescent="0.15">
      <c r="B50" s="114"/>
      <c r="C50" s="115" t="s">
        <v>74</v>
      </c>
    </row>
    <row r="51" spans="2:3" ht="6" customHeight="1" x14ac:dyDescent="0.15"/>
    <row r="52" spans="2:3" ht="38.25" customHeight="1" x14ac:dyDescent="0.15">
      <c r="B52" s="109" t="s">
        <v>75</v>
      </c>
      <c r="C52" s="110" t="s">
        <v>76</v>
      </c>
    </row>
    <row r="53" spans="2:3" ht="38.25" customHeight="1" x14ac:dyDescent="0.15">
      <c r="B53" s="103"/>
      <c r="C53" s="106" t="s">
        <v>77</v>
      </c>
    </row>
    <row r="54" spans="2:3" ht="28.5" customHeight="1" x14ac:dyDescent="0.15">
      <c r="B54" s="104"/>
      <c r="C54" s="107" t="s">
        <v>78</v>
      </c>
    </row>
    <row r="55" spans="2:3" ht="6" customHeight="1" x14ac:dyDescent="0.15">
      <c r="C55" s="95"/>
    </row>
    <row r="56" spans="2:3" ht="28" x14ac:dyDescent="0.15">
      <c r="B56" s="100" t="s">
        <v>79</v>
      </c>
      <c r="C56" s="113" t="s">
        <v>80</v>
      </c>
    </row>
    <row r="57" spans="2:3" ht="4.5" customHeight="1" x14ac:dyDescent="0.15"/>
    <row r="58" spans="2:3" ht="6" customHeight="1" x14ac:dyDescent="0.15"/>
    <row r="59" spans="2:3" ht="85" x14ac:dyDescent="0.2">
      <c r="B59" s="100" t="s">
        <v>81</v>
      </c>
      <c r="C59" s="123" t="s">
        <v>82</v>
      </c>
    </row>
    <row r="60" spans="2:3" x14ac:dyDescent="0.15">
      <c r="B60" s="51"/>
    </row>
    <row r="61" spans="2:3" ht="51" x14ac:dyDescent="0.2">
      <c r="B61" s="100" t="s">
        <v>83</v>
      </c>
      <c r="C61" s="123" t="s">
        <v>84</v>
      </c>
    </row>
    <row r="62" spans="2:3" x14ac:dyDescent="0.15">
      <c r="B62" s="51"/>
    </row>
    <row r="63" spans="2:3" ht="28" x14ac:dyDescent="0.15">
      <c r="B63" s="109" t="s">
        <v>85</v>
      </c>
      <c r="C63" s="124" t="s">
        <v>86</v>
      </c>
    </row>
    <row r="64" spans="2:3" ht="28" x14ac:dyDescent="0.15">
      <c r="B64" s="104"/>
      <c r="C64" s="125" t="s">
        <v>87</v>
      </c>
    </row>
    <row r="65" spans="2:2" x14ac:dyDescent="0.15">
      <c r="B65" s="51"/>
    </row>
  </sheetData>
  <mergeCells count="2">
    <mergeCell ref="B1:C3"/>
    <mergeCell ref="A4:D5"/>
  </mergeCells>
  <phoneticPr fontId="2" type="noConversion"/>
  <hyperlinks>
    <hyperlink ref="B1:C3" location="Introdução!A1" display="          Volta" xr:uid="{00000000-0004-0000-0200-000000000000}"/>
  </hyperlinks>
  <pageMargins left="0.78740157499999996" right="0.78740157499999996" top="0.984251969" bottom="0.984251969" header="0.49212598499999999" footer="0.49212598499999999"/>
  <pageSetup orientation="portrait" r:id="rId1"/>
  <headerFooter alignWithMargins="0"/>
  <drawing r:id="rId2"/>
  <legacyDrawing r:id="rId3"/>
  <oleObjects>
    <mc:AlternateContent xmlns:mc="http://schemas.openxmlformats.org/markup-compatibility/2006">
      <mc:Choice Requires="x14">
        <oleObject progId="EQUATION" shapeId="2051" r:id="rId4">
          <objectPr defaultSize="0" autoPict="0" r:id="rId5">
            <anchor moveWithCells="1" sizeWithCells="1">
              <from>
                <xdr:col>2</xdr:col>
                <xdr:colOff>406400</xdr:colOff>
                <xdr:row>38</xdr:row>
                <xdr:rowOff>927100</xdr:rowOff>
              </from>
              <to>
                <xdr:col>2</xdr:col>
                <xdr:colOff>787400</xdr:colOff>
                <xdr:row>38</xdr:row>
                <xdr:rowOff>1193800</xdr:rowOff>
              </to>
            </anchor>
          </objectPr>
        </oleObject>
      </mc:Choice>
      <mc:Fallback>
        <oleObject progId="EQUATION" shapeId="2051" r:id="rId4"/>
      </mc:Fallback>
    </mc:AlternateContent>
    <mc:AlternateContent xmlns:mc="http://schemas.openxmlformats.org/markup-compatibility/2006">
      <mc:Choice Requires="x14">
        <oleObject progId="EQUATION" shapeId="2050" r:id="rId6">
          <objectPr defaultSize="0" autoPict="0" r:id="rId5">
            <anchor moveWithCells="1" sizeWithCells="1">
              <from>
                <xdr:col>2</xdr:col>
                <xdr:colOff>749300</xdr:colOff>
                <xdr:row>38</xdr:row>
                <xdr:rowOff>787400</xdr:rowOff>
              </from>
              <to>
                <xdr:col>2</xdr:col>
                <xdr:colOff>1244600</xdr:colOff>
                <xdr:row>38</xdr:row>
                <xdr:rowOff>1003300</xdr:rowOff>
              </to>
            </anchor>
          </objectPr>
        </oleObject>
      </mc:Choice>
      <mc:Fallback>
        <oleObject progId="EQUATION" shapeId="2050" r:id="rId6"/>
      </mc:Fallback>
    </mc:AlternateContent>
    <mc:AlternateContent xmlns:mc="http://schemas.openxmlformats.org/markup-compatibility/2006">
      <mc:Choice Requires="x14">
        <oleObject progId="Equation.2" shapeId="2049" r:id="rId7">
          <objectPr defaultSize="0" autoPict="0" r:id="rId8">
            <anchor moveWithCells="1" sizeWithCells="1">
              <from>
                <xdr:col>2</xdr:col>
                <xdr:colOff>63500</xdr:colOff>
                <xdr:row>39</xdr:row>
                <xdr:rowOff>25400</xdr:rowOff>
              </from>
              <to>
                <xdr:col>2</xdr:col>
                <xdr:colOff>1600200</xdr:colOff>
                <xdr:row>39</xdr:row>
                <xdr:rowOff>482600</xdr:rowOff>
              </to>
            </anchor>
          </objectPr>
        </oleObject>
      </mc:Choice>
      <mc:Fallback>
        <oleObject progId="Equation.2" shapeId="2049"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Y80"/>
  <sheetViews>
    <sheetView showGridLines="0" showRowColHeaders="0" showZeros="0" showOutlineSymbols="0" zoomScale="65" workbookViewId="0">
      <selection activeCell="B1" sqref="B1:F3"/>
    </sheetView>
  </sheetViews>
  <sheetFormatPr baseColWidth="10" defaultColWidth="0" defaultRowHeight="13" zeroHeight="1" x14ac:dyDescent="0.15"/>
  <cols>
    <col min="1" max="1" width="2.5" style="1" customWidth="1"/>
    <col min="2" max="2" width="18.1640625" style="1" customWidth="1"/>
    <col min="3" max="3" width="6.1640625" style="1" customWidth="1"/>
    <col min="4" max="4" width="6" style="1" customWidth="1"/>
    <col min="5" max="5" width="3.83203125" style="1" customWidth="1"/>
    <col min="6" max="6" width="10.6640625" style="1" customWidth="1"/>
    <col min="7" max="9" width="9.6640625" style="1" customWidth="1"/>
    <col min="10" max="10" width="13.6640625" style="1" customWidth="1"/>
    <col min="11" max="11" width="4.83203125" style="1" customWidth="1"/>
    <col min="12" max="12" width="4.1640625" style="1" customWidth="1"/>
    <col min="13" max="13" width="3.1640625" style="1" customWidth="1"/>
    <col min="14" max="14" width="6.83203125" style="1" customWidth="1"/>
    <col min="15" max="15" width="5.5" style="1" customWidth="1"/>
    <col min="16" max="16" width="7" style="1" bestFit="1" customWidth="1"/>
    <col min="17" max="17" width="4" style="1" bestFit="1" customWidth="1"/>
    <col min="18" max="18" width="7.6640625" style="1" customWidth="1"/>
    <col min="19" max="19" width="2.5" style="1" customWidth="1"/>
    <col min="20" max="20" width="29.33203125" style="1" customWidth="1"/>
    <col min="21" max="21" width="5.6640625" style="1" customWidth="1"/>
    <col min="22" max="22" width="9.83203125" style="1" customWidth="1"/>
    <col min="23" max="23" width="1.5" style="1" customWidth="1"/>
    <col min="24" max="24" width="10.1640625" style="1" bestFit="1" customWidth="1"/>
    <col min="25" max="25" width="9.1640625" style="1" customWidth="1"/>
    <col min="26" max="26" width="2.6640625" style="1" customWidth="1"/>
    <col min="27" max="16384" width="0" style="1" hidden="1"/>
  </cols>
  <sheetData>
    <row r="1" spans="2:25" s="51" customFormat="1" ht="10" customHeight="1" x14ac:dyDescent="0.15">
      <c r="B1" s="152" t="s">
        <v>88</v>
      </c>
      <c r="C1" s="152"/>
      <c r="D1" s="152"/>
      <c r="E1" s="152"/>
      <c r="F1" s="152"/>
    </row>
    <row r="2" spans="2:25" s="51" customFormat="1" ht="10" customHeight="1" x14ac:dyDescent="0.15">
      <c r="B2" s="152"/>
      <c r="C2" s="152"/>
      <c r="D2" s="152"/>
      <c r="E2" s="152"/>
      <c r="F2" s="152"/>
    </row>
    <row r="3" spans="2:25" s="51" customFormat="1" ht="10" customHeight="1" x14ac:dyDescent="0.15">
      <c r="B3" s="152"/>
      <c r="C3" s="152"/>
      <c r="D3" s="152"/>
      <c r="E3" s="152"/>
      <c r="F3" s="152"/>
    </row>
    <row r="4" spans="2:25" ht="2.25" customHeight="1" thickBot="1" x14ac:dyDescent="0.2"/>
    <row r="5" spans="2:25" ht="20" customHeight="1" x14ac:dyDescent="0.15">
      <c r="B5" s="153" t="s">
        <v>89</v>
      </c>
      <c r="C5" s="154"/>
      <c r="D5" s="154"/>
      <c r="E5" s="154"/>
      <c r="F5" s="154"/>
      <c r="G5" s="154"/>
      <c r="H5" s="154"/>
      <c r="I5" s="154"/>
      <c r="J5" s="154"/>
      <c r="K5" s="154"/>
      <c r="L5" s="154"/>
      <c r="M5" s="154"/>
      <c r="N5" s="154"/>
      <c r="O5" s="154"/>
      <c r="P5" s="154"/>
      <c r="Q5" s="154"/>
      <c r="R5" s="154"/>
      <c r="S5" s="154"/>
      <c r="T5" s="154"/>
      <c r="U5" s="154"/>
      <c r="V5" s="154"/>
      <c r="W5" s="154"/>
      <c r="X5" s="154"/>
      <c r="Y5" s="155"/>
    </row>
    <row r="6" spans="2:25" ht="20" customHeight="1" thickBot="1" x14ac:dyDescent="0.2">
      <c r="B6" s="156"/>
      <c r="C6" s="157"/>
      <c r="D6" s="157"/>
      <c r="E6" s="157"/>
      <c r="F6" s="157"/>
      <c r="G6" s="157"/>
      <c r="H6" s="157"/>
      <c r="I6" s="157"/>
      <c r="J6" s="157"/>
      <c r="K6" s="157"/>
      <c r="L6" s="157"/>
      <c r="M6" s="157"/>
      <c r="N6" s="157"/>
      <c r="O6" s="157"/>
      <c r="P6" s="157"/>
      <c r="Q6" s="157"/>
      <c r="R6" s="157"/>
      <c r="S6" s="157"/>
      <c r="T6" s="157"/>
      <c r="U6" s="157"/>
      <c r="V6" s="157"/>
      <c r="W6" s="157"/>
      <c r="X6" s="157"/>
      <c r="Y6" s="158"/>
    </row>
    <row r="7" spans="2:25" ht="2.25" customHeight="1" x14ac:dyDescent="0.15"/>
    <row r="8" spans="2:25" ht="20" customHeight="1" x14ac:dyDescent="0.2">
      <c r="B8" s="159" t="s">
        <v>90</v>
      </c>
      <c r="C8" s="159"/>
      <c r="D8" s="159"/>
      <c r="E8" s="159"/>
      <c r="F8" s="159"/>
      <c r="G8" s="35">
        <v>0.9</v>
      </c>
      <c r="H8" s="35">
        <v>0.95</v>
      </c>
      <c r="I8" s="35">
        <v>0.99</v>
      </c>
      <c r="J8" s="165" t="s">
        <v>91</v>
      </c>
      <c r="K8" s="163" t="s">
        <v>92</v>
      </c>
      <c r="L8" s="163"/>
      <c r="M8" s="163"/>
      <c r="N8" s="163"/>
      <c r="O8" s="163"/>
      <c r="P8" s="163"/>
      <c r="Q8" s="163"/>
      <c r="R8" s="163"/>
      <c r="S8" s="163"/>
      <c r="T8" s="163"/>
      <c r="U8" s="163"/>
      <c r="V8" s="163"/>
      <c r="W8" s="163"/>
      <c r="X8" s="163"/>
      <c r="Y8" s="163"/>
    </row>
    <row r="9" spans="2:25" ht="20" customHeight="1" x14ac:dyDescent="0.15">
      <c r="B9" s="159"/>
      <c r="C9" s="159"/>
      <c r="D9" s="159"/>
      <c r="E9" s="159"/>
      <c r="F9" s="159"/>
      <c r="G9" s="36">
        <v>1.64</v>
      </c>
      <c r="H9" s="36">
        <v>1.96</v>
      </c>
      <c r="I9" s="36">
        <v>2.57</v>
      </c>
      <c r="J9" s="166"/>
      <c r="K9" s="164"/>
      <c r="L9" s="164"/>
      <c r="M9" s="164"/>
      <c r="N9" s="164"/>
      <c r="O9" s="164"/>
      <c r="P9" s="164"/>
      <c r="Q9" s="164"/>
      <c r="R9" s="164"/>
      <c r="S9" s="164"/>
      <c r="T9" s="164"/>
      <c r="U9" s="164"/>
      <c r="V9" s="164"/>
      <c r="W9" s="164"/>
      <c r="X9" s="164"/>
      <c r="Y9" s="164"/>
    </row>
    <row r="10" spans="2:25" ht="3" customHeight="1" x14ac:dyDescent="0.15"/>
    <row r="11" spans="2:25" ht="20" customHeight="1" x14ac:dyDescent="0.15">
      <c r="B11" s="159" t="s">
        <v>93</v>
      </c>
      <c r="C11" s="159"/>
      <c r="D11" s="159"/>
      <c r="E11" s="159"/>
      <c r="F11" s="159"/>
      <c r="G11" s="162">
        <v>0.03</v>
      </c>
      <c r="H11" s="162">
        <v>0.05</v>
      </c>
      <c r="I11" s="162">
        <v>0.1</v>
      </c>
      <c r="J11" s="165" t="s">
        <v>91</v>
      </c>
      <c r="K11" s="163" t="s">
        <v>94</v>
      </c>
      <c r="L11" s="163"/>
      <c r="M11" s="163"/>
      <c r="N11" s="163"/>
      <c r="O11" s="163"/>
      <c r="P11" s="163"/>
      <c r="Q11" s="163"/>
      <c r="R11" s="163"/>
      <c r="S11" s="163"/>
      <c r="T11" s="163"/>
      <c r="U11" s="163"/>
      <c r="V11" s="163"/>
      <c r="W11" s="163"/>
      <c r="X11" s="163"/>
      <c r="Y11" s="163"/>
    </row>
    <row r="12" spans="2:25" ht="20" customHeight="1" x14ac:dyDescent="0.15">
      <c r="B12" s="159"/>
      <c r="C12" s="159"/>
      <c r="D12" s="159"/>
      <c r="E12" s="159"/>
      <c r="F12" s="159"/>
      <c r="G12" s="162"/>
      <c r="H12" s="162"/>
      <c r="I12" s="162"/>
      <c r="J12" s="166"/>
      <c r="K12" s="164"/>
      <c r="L12" s="164"/>
      <c r="M12" s="164"/>
      <c r="N12" s="164"/>
      <c r="O12" s="164"/>
      <c r="P12" s="164"/>
      <c r="Q12" s="164"/>
      <c r="R12" s="164"/>
      <c r="S12" s="164"/>
      <c r="T12" s="164"/>
      <c r="U12" s="164"/>
      <c r="V12" s="164"/>
      <c r="W12" s="164"/>
      <c r="X12" s="164"/>
      <c r="Y12" s="164"/>
    </row>
    <row r="13" spans="2:25" ht="3" customHeight="1" thickBot="1" x14ac:dyDescent="0.2"/>
    <row r="14" spans="2:25" ht="20" customHeight="1" x14ac:dyDescent="0.15">
      <c r="B14" s="153" t="s">
        <v>95</v>
      </c>
      <c r="C14" s="154"/>
      <c r="D14" s="154"/>
      <c r="E14" s="154"/>
      <c r="F14" s="154"/>
      <c r="G14" s="154"/>
      <c r="H14" s="154"/>
      <c r="I14" s="154"/>
      <c r="J14" s="154"/>
      <c r="K14" s="154"/>
      <c r="L14" s="154"/>
      <c r="M14" s="154"/>
      <c r="N14" s="154"/>
      <c r="O14" s="154"/>
      <c r="P14" s="154"/>
      <c r="Q14" s="154"/>
      <c r="R14" s="154"/>
      <c r="S14" s="154"/>
      <c r="T14" s="154"/>
      <c r="U14" s="154"/>
      <c r="V14" s="154"/>
      <c r="W14" s="154"/>
      <c r="X14" s="154"/>
      <c r="Y14" s="155"/>
    </row>
    <row r="15" spans="2:25" ht="20" customHeight="1" thickBot="1" x14ac:dyDescent="0.2">
      <c r="B15" s="156"/>
      <c r="C15" s="157"/>
      <c r="D15" s="157"/>
      <c r="E15" s="157"/>
      <c r="F15" s="157"/>
      <c r="G15" s="157"/>
      <c r="H15" s="157"/>
      <c r="I15" s="157"/>
      <c r="J15" s="157"/>
      <c r="K15" s="157"/>
      <c r="L15" s="157"/>
      <c r="M15" s="157"/>
      <c r="N15" s="157"/>
      <c r="O15" s="157"/>
      <c r="P15" s="157"/>
      <c r="Q15" s="157"/>
      <c r="R15" s="157"/>
      <c r="S15" s="157"/>
      <c r="T15" s="157"/>
      <c r="U15" s="157"/>
      <c r="V15" s="157"/>
      <c r="W15" s="157"/>
      <c r="X15" s="157"/>
      <c r="Y15" s="158"/>
    </row>
    <row r="16" spans="2:25" ht="3" customHeight="1" x14ac:dyDescent="0.15"/>
    <row r="17" spans="2:25" s="5" customFormat="1" ht="20" customHeight="1" x14ac:dyDescent="0.15">
      <c r="B17" s="159" t="s">
        <v>96</v>
      </c>
      <c r="C17" s="159"/>
      <c r="D17" s="159"/>
      <c r="E17" s="159"/>
      <c r="F17" s="159"/>
      <c r="G17" s="161">
        <v>1.96</v>
      </c>
      <c r="H17" s="161"/>
      <c r="I17" s="161"/>
      <c r="K17" s="168" t="s">
        <v>97</v>
      </c>
      <c r="L17" s="169"/>
      <c r="M17" s="169"/>
      <c r="N17" s="169"/>
      <c r="O17" s="169"/>
      <c r="P17" s="169"/>
      <c r="Q17" s="169"/>
      <c r="R17" s="169"/>
      <c r="S17" s="160">
        <v>5.6000000000000001E-2</v>
      </c>
      <c r="T17" s="160"/>
      <c r="U17" s="160"/>
    </row>
    <row r="18" spans="2:25" s="5" customFormat="1" ht="20" customHeight="1" x14ac:dyDescent="0.15">
      <c r="B18" s="159"/>
      <c r="C18" s="159"/>
      <c r="D18" s="159"/>
      <c r="E18" s="159"/>
      <c r="F18" s="159"/>
      <c r="G18" s="161"/>
      <c r="H18" s="161"/>
      <c r="I18" s="161"/>
      <c r="K18" s="168"/>
      <c r="L18" s="169"/>
      <c r="M18" s="169"/>
      <c r="N18" s="169"/>
      <c r="O18" s="169"/>
      <c r="P18" s="169"/>
      <c r="Q18" s="169"/>
      <c r="R18" s="169"/>
      <c r="S18" s="160"/>
      <c r="T18" s="160"/>
      <c r="U18" s="160"/>
    </row>
    <row r="19" spans="2:25" ht="3" customHeight="1" thickBot="1" x14ac:dyDescent="0.2"/>
    <row r="20" spans="2:25" ht="14" customHeight="1" x14ac:dyDescent="0.15">
      <c r="B20" s="153" t="s">
        <v>98</v>
      </c>
      <c r="C20" s="154"/>
      <c r="D20" s="154"/>
      <c r="E20" s="154"/>
      <c r="F20" s="154"/>
      <c r="G20" s="154"/>
      <c r="H20" s="154"/>
      <c r="I20" s="154"/>
      <c r="J20" s="154"/>
      <c r="K20" s="154"/>
      <c r="L20" s="154"/>
      <c r="M20" s="154"/>
      <c r="N20" s="154"/>
      <c r="O20" s="154"/>
      <c r="P20" s="154"/>
      <c r="Q20" s="154"/>
      <c r="R20" s="154"/>
      <c r="S20" s="154"/>
      <c r="T20" s="154"/>
      <c r="U20" s="154"/>
      <c r="V20" s="154"/>
      <c r="W20" s="154"/>
      <c r="X20" s="154"/>
      <c r="Y20" s="155"/>
    </row>
    <row r="21" spans="2:25" ht="15" customHeight="1" thickBot="1" x14ac:dyDescent="0.2">
      <c r="B21" s="156"/>
      <c r="C21" s="157"/>
      <c r="D21" s="157"/>
      <c r="E21" s="157"/>
      <c r="F21" s="157"/>
      <c r="G21" s="157"/>
      <c r="H21" s="157"/>
      <c r="I21" s="157"/>
      <c r="J21" s="157"/>
      <c r="K21" s="157"/>
      <c r="L21" s="157"/>
      <c r="M21" s="157"/>
      <c r="N21" s="157"/>
      <c r="O21" s="157"/>
      <c r="P21" s="157"/>
      <c r="Q21" s="157"/>
      <c r="R21" s="157"/>
      <c r="S21" s="157"/>
      <c r="T21" s="157"/>
      <c r="U21" s="157"/>
      <c r="V21" s="157"/>
      <c r="W21" s="157"/>
      <c r="X21" s="157"/>
      <c r="Y21" s="158"/>
    </row>
    <row r="22" spans="2:25" ht="3" customHeight="1" x14ac:dyDescent="0.15"/>
    <row r="23" spans="2:25" ht="40" customHeight="1" x14ac:dyDescent="0.15">
      <c r="B23" s="170" t="s">
        <v>99</v>
      </c>
      <c r="C23" s="171"/>
      <c r="D23" s="171"/>
      <c r="E23" s="171"/>
      <c r="F23" s="172"/>
      <c r="G23" s="173">
        <v>18000</v>
      </c>
      <c r="H23" s="174"/>
      <c r="I23" s="174"/>
      <c r="J23" s="175"/>
      <c r="K23" s="6"/>
      <c r="M23" s="165" t="s">
        <v>91</v>
      </c>
      <c r="N23" s="165"/>
      <c r="O23" s="165"/>
      <c r="P23" s="167" t="s">
        <v>100</v>
      </c>
      <c r="Q23" s="167"/>
      <c r="R23" s="167"/>
      <c r="S23" s="167"/>
      <c r="T23" s="167"/>
      <c r="U23" s="167"/>
      <c r="V23" s="167"/>
      <c r="W23" s="167"/>
      <c r="X23" s="167"/>
      <c r="Y23" s="167"/>
    </row>
    <row r="24" spans="2:25" ht="3" customHeight="1" thickBot="1" x14ac:dyDescent="0.2"/>
    <row r="25" spans="2:25" ht="20" customHeight="1" x14ac:dyDescent="0.15">
      <c r="B25" s="153" t="s">
        <v>101</v>
      </c>
      <c r="C25" s="154"/>
      <c r="D25" s="154"/>
      <c r="E25" s="154"/>
      <c r="F25" s="154"/>
      <c r="G25" s="154"/>
      <c r="H25" s="154"/>
      <c r="I25" s="154"/>
      <c r="J25" s="154"/>
      <c r="K25" s="154"/>
      <c r="L25" s="154"/>
      <c r="M25" s="154"/>
      <c r="N25" s="154"/>
      <c r="O25" s="154"/>
      <c r="P25" s="154"/>
      <c r="Q25" s="154"/>
      <c r="R25" s="154"/>
      <c r="S25" s="154"/>
      <c r="T25" s="154"/>
      <c r="U25" s="154"/>
      <c r="V25" s="154"/>
      <c r="W25" s="154"/>
      <c r="X25" s="154"/>
      <c r="Y25" s="155"/>
    </row>
    <row r="26" spans="2:25" ht="20" customHeight="1" thickBot="1" x14ac:dyDescent="0.2">
      <c r="B26" s="156"/>
      <c r="C26" s="157"/>
      <c r="D26" s="157"/>
      <c r="E26" s="157"/>
      <c r="F26" s="157"/>
      <c r="G26" s="157"/>
      <c r="H26" s="157"/>
      <c r="I26" s="157"/>
      <c r="J26" s="157"/>
      <c r="K26" s="157"/>
      <c r="L26" s="157"/>
      <c r="M26" s="157"/>
      <c r="N26" s="157"/>
      <c r="O26" s="157"/>
      <c r="P26" s="157"/>
      <c r="Q26" s="157"/>
      <c r="R26" s="157"/>
      <c r="S26" s="157"/>
      <c r="T26" s="157"/>
      <c r="U26" s="157"/>
      <c r="V26" s="157"/>
      <c r="W26" s="157"/>
      <c r="X26" s="157"/>
      <c r="Y26" s="158"/>
    </row>
    <row r="27" spans="2:25" ht="3" customHeight="1" thickBot="1" x14ac:dyDescent="0.2"/>
    <row r="28" spans="2:25" ht="18" customHeight="1" thickBot="1" x14ac:dyDescent="0.25">
      <c r="B28" s="188" t="s">
        <v>102</v>
      </c>
      <c r="C28" s="189"/>
      <c r="D28" s="186" t="s">
        <v>103</v>
      </c>
      <c r="E28" s="186" t="s">
        <v>104</v>
      </c>
      <c r="F28" s="187" t="s">
        <v>105</v>
      </c>
      <c r="G28" s="187"/>
      <c r="H28" s="7"/>
      <c r="I28" s="186" t="s">
        <v>104</v>
      </c>
      <c r="J28" s="176">
        <f>$X$50/(1+($X$50/$F$50))</f>
        <v>301.12666439057693</v>
      </c>
      <c r="K28" s="177"/>
      <c r="L28" s="165" t="s">
        <v>106</v>
      </c>
      <c r="M28" s="165"/>
      <c r="N28" s="165"/>
      <c r="O28" s="165"/>
      <c r="P28" s="182" t="s">
        <v>107</v>
      </c>
      <c r="Q28" s="182"/>
      <c r="R28" s="182"/>
      <c r="S28" s="182"/>
      <c r="T28" s="182"/>
      <c r="U28" s="182"/>
      <c r="V28" s="182"/>
      <c r="W28" s="182"/>
      <c r="X28" s="182"/>
      <c r="Y28" s="182"/>
    </row>
    <row r="29" spans="2:25" ht="20" customHeight="1" thickTop="1" thickBot="1" x14ac:dyDescent="0.25">
      <c r="B29" s="190"/>
      <c r="C29" s="169"/>
      <c r="D29" s="184"/>
      <c r="E29" s="184"/>
      <c r="F29" s="184" t="s">
        <v>108</v>
      </c>
      <c r="G29" s="8" t="s">
        <v>109</v>
      </c>
      <c r="H29" s="9"/>
      <c r="I29" s="184"/>
      <c r="J29" s="178"/>
      <c r="K29" s="179"/>
      <c r="L29" s="165"/>
      <c r="M29" s="165"/>
      <c r="N29" s="165"/>
      <c r="O29" s="165"/>
      <c r="P29" s="167"/>
      <c r="Q29" s="167"/>
      <c r="R29" s="167"/>
      <c r="S29" s="167"/>
      <c r="T29" s="167"/>
      <c r="U29" s="167"/>
      <c r="V29" s="167"/>
      <c r="W29" s="167"/>
      <c r="X29" s="167"/>
      <c r="Y29" s="167"/>
    </row>
    <row r="30" spans="2:25" ht="20" customHeight="1" thickTop="1" thickBot="1" x14ac:dyDescent="0.25">
      <c r="B30" s="191"/>
      <c r="C30" s="192"/>
      <c r="D30" s="185"/>
      <c r="E30" s="185"/>
      <c r="F30" s="185"/>
      <c r="G30" s="10" t="s">
        <v>110</v>
      </c>
      <c r="H30" s="11"/>
      <c r="I30" s="185"/>
      <c r="J30" s="180"/>
      <c r="K30" s="181"/>
      <c r="L30" s="165"/>
      <c r="M30" s="165"/>
      <c r="N30" s="165"/>
      <c r="O30" s="165"/>
      <c r="P30" s="183"/>
      <c r="Q30" s="183"/>
      <c r="R30" s="183"/>
      <c r="S30" s="183"/>
      <c r="T30" s="183"/>
      <c r="U30" s="183"/>
      <c r="V30" s="183"/>
      <c r="W30" s="183"/>
      <c r="X30" s="183"/>
      <c r="Y30" s="183"/>
    </row>
    <row r="31" spans="2:25" ht="3" customHeight="1" x14ac:dyDescent="0.15">
      <c r="I31" s="2"/>
    </row>
    <row r="32" spans="2:25" s="67" customFormat="1" ht="12.75" hidden="1" customHeight="1" x14ac:dyDescent="0.15"/>
    <row r="33" spans="2:25" s="12" customFormat="1" ht="18" hidden="1" customHeight="1" x14ac:dyDescent="0.2">
      <c r="J33" s="13" t="s">
        <v>111</v>
      </c>
      <c r="T33" s="13" t="s">
        <v>112</v>
      </c>
    </row>
    <row r="34" spans="2:25" s="12" customFormat="1" ht="12.75" hidden="1" customHeight="1" x14ac:dyDescent="0.15">
      <c r="T34" s="14"/>
    </row>
    <row r="35" spans="2:25" s="12" customFormat="1" ht="12.75" hidden="1" customHeight="1" x14ac:dyDescent="0.15">
      <c r="D35" s="15" t="s">
        <v>113</v>
      </c>
      <c r="E35" s="14" t="s">
        <v>104</v>
      </c>
      <c r="F35" s="16">
        <v>0.9</v>
      </c>
      <c r="G35" s="17" t="s">
        <v>114</v>
      </c>
      <c r="H35" s="18">
        <v>1.84</v>
      </c>
      <c r="J35" s="15" t="s">
        <v>115</v>
      </c>
      <c r="K35" s="194" t="s">
        <v>116</v>
      </c>
      <c r="L35" s="194"/>
      <c r="M35" s="194"/>
      <c r="N35" s="194"/>
      <c r="O35" s="194"/>
      <c r="T35" s="14"/>
    </row>
    <row r="36" spans="2:25" s="12" customFormat="1" ht="12.75" hidden="1" customHeight="1" x14ac:dyDescent="0.15">
      <c r="D36" s="15" t="s">
        <v>113</v>
      </c>
      <c r="E36" s="14" t="s">
        <v>104</v>
      </c>
      <c r="F36" s="16">
        <v>0.95</v>
      </c>
      <c r="G36" s="17" t="s">
        <v>114</v>
      </c>
      <c r="H36" s="18">
        <v>1.96</v>
      </c>
      <c r="J36" s="14" t="s">
        <v>117</v>
      </c>
      <c r="K36" s="194" t="s">
        <v>118</v>
      </c>
      <c r="L36" s="194"/>
      <c r="M36" s="194"/>
      <c r="N36" s="194"/>
      <c r="O36" s="194"/>
      <c r="T36" s="14"/>
    </row>
    <row r="37" spans="2:25" s="12" customFormat="1" ht="12.75" hidden="1" customHeight="1" x14ac:dyDescent="0.15">
      <c r="D37" s="15" t="s">
        <v>113</v>
      </c>
      <c r="E37" s="14" t="s">
        <v>104</v>
      </c>
      <c r="F37" s="16">
        <v>0.99</v>
      </c>
      <c r="G37" s="17" t="s">
        <v>114</v>
      </c>
      <c r="H37" s="18">
        <v>2.57</v>
      </c>
      <c r="J37" s="15" t="s">
        <v>119</v>
      </c>
      <c r="K37" s="15"/>
      <c r="L37" s="15"/>
      <c r="M37" s="15"/>
      <c r="N37" s="15"/>
      <c r="O37" s="195">
        <f>$G$17</f>
        <v>1.96</v>
      </c>
      <c r="P37" s="195"/>
      <c r="T37" s="14"/>
    </row>
    <row r="38" spans="2:25" s="12" customFormat="1" ht="12.75" hidden="1" customHeight="1" x14ac:dyDescent="0.15">
      <c r="T38" s="14"/>
    </row>
    <row r="39" spans="2:25" s="12" customFormat="1" ht="12.75" hidden="1" customHeight="1" x14ac:dyDescent="0.15"/>
    <row r="40" spans="2:25" s="12" customFormat="1" ht="12.75" hidden="1" customHeight="1" x14ac:dyDescent="0.15"/>
    <row r="41" spans="2:25" s="12" customFormat="1" ht="12.75" hidden="1" customHeight="1" x14ac:dyDescent="0.15">
      <c r="D41" s="15" t="s">
        <v>120</v>
      </c>
      <c r="E41" s="14" t="s">
        <v>104</v>
      </c>
      <c r="F41" s="19">
        <f>$S$17</f>
        <v>5.6000000000000001E-2</v>
      </c>
      <c r="G41" s="15"/>
      <c r="H41" s="15" t="s">
        <v>121</v>
      </c>
      <c r="I41" s="14" t="s">
        <v>104</v>
      </c>
      <c r="J41" s="20">
        <f>F41^2</f>
        <v>3.1360000000000003E-3</v>
      </c>
    </row>
    <row r="42" spans="2:25" s="12" customFormat="1" ht="12.75" hidden="1" customHeight="1" x14ac:dyDescent="0.15">
      <c r="D42" s="15"/>
      <c r="E42" s="14"/>
      <c r="F42" s="21"/>
      <c r="G42" s="15"/>
      <c r="H42" s="15" t="s">
        <v>122</v>
      </c>
      <c r="I42" s="14" t="s">
        <v>104</v>
      </c>
      <c r="J42" s="22">
        <f>$O$37^2</f>
        <v>3.8415999999999997</v>
      </c>
    </row>
    <row r="43" spans="2:25" s="12" customFormat="1" ht="12.75" hidden="1" customHeight="1" x14ac:dyDescent="0.15">
      <c r="L43" s="195" t="s">
        <v>123</v>
      </c>
      <c r="M43" s="195"/>
      <c r="N43" s="195"/>
      <c r="P43" s="195" t="s">
        <v>124</v>
      </c>
      <c r="Q43" s="195"/>
      <c r="R43" s="195"/>
      <c r="X43" s="14" t="s">
        <v>125</v>
      </c>
    </row>
    <row r="44" spans="2:25" s="12" customFormat="1" ht="12.75" hidden="1" customHeight="1" x14ac:dyDescent="0.15">
      <c r="B44" s="15">
        <f>T34</f>
        <v>0</v>
      </c>
      <c r="C44" s="23" t="s">
        <v>126</v>
      </c>
      <c r="D44" s="14" t="s">
        <v>127</v>
      </c>
      <c r="E44" s="14" t="s">
        <v>104</v>
      </c>
      <c r="F44" s="24">
        <f>$G$23</f>
        <v>18000</v>
      </c>
      <c r="G44" s="25"/>
      <c r="H44" s="14" t="s">
        <v>128</v>
      </c>
      <c r="I44" s="14" t="s">
        <v>104</v>
      </c>
      <c r="J44" s="19">
        <f>+F44/$F$50</f>
        <v>1</v>
      </c>
      <c r="L44" s="15" t="s">
        <v>129</v>
      </c>
      <c r="M44" s="14" t="s">
        <v>104</v>
      </c>
      <c r="N44" s="26">
        <v>0.5</v>
      </c>
      <c r="P44" s="15" t="s">
        <v>130</v>
      </c>
      <c r="Q44" s="14" t="s">
        <v>104</v>
      </c>
      <c r="R44" s="26">
        <f>1-N44</f>
        <v>0.5</v>
      </c>
      <c r="T44" s="15" t="s">
        <v>131</v>
      </c>
      <c r="U44" s="14" t="s">
        <v>104</v>
      </c>
      <c r="V44" s="27">
        <f>(J44*N44*R44)/($J$41/$J$42)</f>
        <v>306.24999999999994</v>
      </c>
      <c r="X44" s="24">
        <f>($J$42*N44*R44)/$J$41</f>
        <v>306.24999999999994</v>
      </c>
      <c r="Y44" s="28">
        <f>+$O$37*SQRT(R44*(1-R44)/V44)</f>
        <v>5.6000000000000001E-2</v>
      </c>
    </row>
    <row r="45" spans="2:25" s="12" customFormat="1" ht="12.75" hidden="1" customHeight="1" x14ac:dyDescent="0.15">
      <c r="B45" s="15">
        <f>T35</f>
        <v>0</v>
      </c>
      <c r="C45" s="23" t="s">
        <v>126</v>
      </c>
      <c r="D45" s="14" t="s">
        <v>132</v>
      </c>
      <c r="E45" s="14" t="s">
        <v>104</v>
      </c>
      <c r="F45" s="24"/>
      <c r="G45" s="25"/>
      <c r="H45" s="14" t="s">
        <v>133</v>
      </c>
      <c r="I45" s="14" t="s">
        <v>104</v>
      </c>
      <c r="J45" s="19">
        <f>+F45/$F$50</f>
        <v>0</v>
      </c>
      <c r="L45" s="15" t="s">
        <v>134</v>
      </c>
      <c r="M45" s="14" t="s">
        <v>104</v>
      </c>
      <c r="N45" s="26"/>
      <c r="P45" s="15" t="s">
        <v>135</v>
      </c>
      <c r="Q45" s="14" t="s">
        <v>104</v>
      </c>
      <c r="R45" s="26">
        <f>1-N45</f>
        <v>1</v>
      </c>
      <c r="T45" s="15" t="s">
        <v>136</v>
      </c>
      <c r="U45" s="14" t="s">
        <v>104</v>
      </c>
      <c r="V45" s="27">
        <f>(J45*N45*R45)/($J$41/$J$42)</f>
        <v>0</v>
      </c>
      <c r="X45" s="24">
        <f>($J$42*N45*R45)/$J$41</f>
        <v>0</v>
      </c>
      <c r="Y45" s="28" t="e">
        <f>+$O$37*SQRT(R45*(1-R45)/V45)</f>
        <v>#DIV/0!</v>
      </c>
    </row>
    <row r="46" spans="2:25" s="12" customFormat="1" ht="12.75" hidden="1" customHeight="1" x14ac:dyDescent="0.15">
      <c r="B46" s="15">
        <f>T36</f>
        <v>0</v>
      </c>
      <c r="C46" s="23" t="s">
        <v>126</v>
      </c>
      <c r="D46" s="14" t="s">
        <v>137</v>
      </c>
      <c r="E46" s="14" t="s">
        <v>104</v>
      </c>
      <c r="F46" s="24"/>
      <c r="G46" s="25"/>
      <c r="H46" s="14" t="s">
        <v>138</v>
      </c>
      <c r="I46" s="14" t="s">
        <v>104</v>
      </c>
      <c r="J46" s="19">
        <f>+F46/$F$50</f>
        <v>0</v>
      </c>
      <c r="L46" s="15" t="s">
        <v>139</v>
      </c>
      <c r="M46" s="14" t="s">
        <v>104</v>
      </c>
      <c r="N46" s="26"/>
      <c r="P46" s="15" t="s">
        <v>140</v>
      </c>
      <c r="Q46" s="14" t="s">
        <v>104</v>
      </c>
      <c r="R46" s="26">
        <f>1-N46</f>
        <v>1</v>
      </c>
      <c r="T46" s="15" t="s">
        <v>141</v>
      </c>
      <c r="U46" s="14" t="s">
        <v>104</v>
      </c>
      <c r="V46" s="27">
        <f>(J46*N46*R46)/($J$41/$J$42)</f>
        <v>0</v>
      </c>
      <c r="X46" s="24">
        <f>($J$42*N46*R46)/$J$41</f>
        <v>0</v>
      </c>
      <c r="Y46" s="28" t="e">
        <f>+$O$37*SQRT(R46*(1-R46)/V46)</f>
        <v>#DIV/0!</v>
      </c>
    </row>
    <row r="47" spans="2:25" s="12" customFormat="1" ht="12.75" hidden="1" customHeight="1" x14ac:dyDescent="0.15">
      <c r="B47" s="15">
        <f>T37</f>
        <v>0</v>
      </c>
      <c r="C47" s="23" t="s">
        <v>126</v>
      </c>
      <c r="D47" s="14" t="s">
        <v>142</v>
      </c>
      <c r="E47" s="14" t="s">
        <v>104</v>
      </c>
      <c r="F47" s="24"/>
      <c r="G47" s="25"/>
      <c r="H47" s="14" t="s">
        <v>143</v>
      </c>
      <c r="I47" s="14" t="s">
        <v>104</v>
      </c>
      <c r="J47" s="19">
        <f>+F47/$F$50</f>
        <v>0</v>
      </c>
      <c r="L47" s="15" t="s">
        <v>144</v>
      </c>
      <c r="M47" s="14" t="s">
        <v>104</v>
      </c>
      <c r="N47" s="26"/>
      <c r="P47" s="15" t="s">
        <v>145</v>
      </c>
      <c r="Q47" s="14" t="s">
        <v>104</v>
      </c>
      <c r="R47" s="26">
        <f>1-N47</f>
        <v>1</v>
      </c>
      <c r="S47" s="29"/>
      <c r="T47" s="15" t="s">
        <v>146</v>
      </c>
      <c r="U47" s="14" t="s">
        <v>104</v>
      </c>
      <c r="V47" s="27">
        <f>(J47*N47*R47)/($J$41/$J$42)</f>
        <v>0</v>
      </c>
      <c r="X47" s="24">
        <f>($J$42*N47*R47)/$J$41</f>
        <v>0</v>
      </c>
      <c r="Y47" s="28" t="e">
        <f>+$O$37*SQRT(R47*(1-R47)/V47)</f>
        <v>#DIV/0!</v>
      </c>
    </row>
    <row r="48" spans="2:25" s="12" customFormat="1" ht="12.75" hidden="1" customHeight="1" x14ac:dyDescent="0.15">
      <c r="B48" s="15">
        <f>T38</f>
        <v>0</v>
      </c>
      <c r="C48" s="23" t="s">
        <v>126</v>
      </c>
      <c r="D48" s="14" t="s">
        <v>147</v>
      </c>
      <c r="E48" s="14" t="s">
        <v>104</v>
      </c>
      <c r="F48" s="24"/>
      <c r="G48" s="25"/>
      <c r="H48" s="14" t="s">
        <v>148</v>
      </c>
      <c r="I48" s="14" t="s">
        <v>104</v>
      </c>
      <c r="J48" s="19">
        <f>+F48/$F$50</f>
        <v>0</v>
      </c>
      <c r="L48" s="15" t="s">
        <v>149</v>
      </c>
      <c r="M48" s="14" t="s">
        <v>104</v>
      </c>
      <c r="N48" s="26"/>
      <c r="P48" s="15" t="s">
        <v>150</v>
      </c>
      <c r="Q48" s="14" t="s">
        <v>104</v>
      </c>
      <c r="R48" s="26">
        <f>1-N48</f>
        <v>1</v>
      </c>
      <c r="S48" s="29"/>
      <c r="T48" s="15" t="s">
        <v>151</v>
      </c>
      <c r="U48" s="14" t="s">
        <v>104</v>
      </c>
      <c r="V48" s="27">
        <f>(J48*N48*R48)/($J$41/$J$42)</f>
        <v>0</v>
      </c>
      <c r="X48" s="24">
        <f>($J$42*N48*R48)/$J$41</f>
        <v>0</v>
      </c>
      <c r="Y48" s="28" t="e">
        <f>+$O$37*SQRT(R48*(1-R48)/V48)</f>
        <v>#DIV/0!</v>
      </c>
    </row>
    <row r="49" spans="4:24" s="12" customFormat="1" ht="7.5" hidden="1" customHeight="1" x14ac:dyDescent="0.15">
      <c r="F49" s="25"/>
      <c r="G49" s="25"/>
      <c r="S49" s="29"/>
      <c r="V49" s="30"/>
      <c r="X49" s="25"/>
    </row>
    <row r="50" spans="4:24" s="12" customFormat="1" ht="15" hidden="1" customHeight="1" x14ac:dyDescent="0.2">
      <c r="D50" s="15" t="s">
        <v>110</v>
      </c>
      <c r="E50" s="29" t="s">
        <v>104</v>
      </c>
      <c r="F50" s="24">
        <f>SUM($F$44:$F$49)</f>
        <v>18000</v>
      </c>
      <c r="G50" s="24"/>
      <c r="J50" s="21">
        <f>SUM(J44:J48)</f>
        <v>1</v>
      </c>
      <c r="T50" s="31" t="s">
        <v>152</v>
      </c>
      <c r="U50" s="31" t="s">
        <v>104</v>
      </c>
      <c r="V50" s="32">
        <f>SUM(V44:V48)</f>
        <v>306.24999999999994</v>
      </c>
      <c r="X50" s="24">
        <f>SUM(X44:X49)</f>
        <v>306.24999999999994</v>
      </c>
    </row>
    <row r="51" spans="4:24" s="12" customFormat="1" ht="12.75" hidden="1" customHeight="1" x14ac:dyDescent="0.15"/>
    <row r="52" spans="4:24" s="12" customFormat="1" ht="12.75" hidden="1" customHeight="1" x14ac:dyDescent="0.15"/>
    <row r="53" spans="4:24" s="12" customFormat="1" ht="18" hidden="1" customHeight="1" x14ac:dyDescent="0.2">
      <c r="M53" s="13" t="s">
        <v>153</v>
      </c>
    </row>
    <row r="54" spans="4:24" s="12" customFormat="1" ht="18" hidden="1" customHeight="1" x14ac:dyDescent="0.2">
      <c r="M54" s="13"/>
      <c r="P54" s="13"/>
      <c r="Q54" s="13"/>
      <c r="R54" s="13"/>
      <c r="T54" s="13" t="s">
        <v>154</v>
      </c>
    </row>
    <row r="55" spans="4:24" s="12" customFormat="1" ht="18" hidden="1" customHeight="1" x14ac:dyDescent="0.2">
      <c r="M55" s="193"/>
      <c r="N55" s="193"/>
      <c r="O55" s="193"/>
      <c r="P55" s="196"/>
      <c r="Q55" s="196"/>
      <c r="R55" s="196"/>
      <c r="T55" s="33">
        <f>X44/(1+((X44-1)/F44))</f>
        <v>301.14311468021464</v>
      </c>
    </row>
    <row r="56" spans="4:24" s="12" customFormat="1" ht="19.5" hidden="1" customHeight="1" x14ac:dyDescent="0.2">
      <c r="M56" s="193"/>
      <c r="N56" s="193"/>
      <c r="O56" s="193"/>
      <c r="P56" s="196"/>
      <c r="Q56" s="196"/>
      <c r="R56" s="196"/>
      <c r="T56" s="33"/>
    </row>
    <row r="57" spans="4:24" s="12" customFormat="1" ht="19.5" hidden="1" customHeight="1" x14ac:dyDescent="0.2">
      <c r="M57" s="193"/>
      <c r="N57" s="193"/>
      <c r="O57" s="193"/>
      <c r="P57" s="196"/>
      <c r="Q57" s="196"/>
      <c r="R57" s="196"/>
      <c r="T57" s="34"/>
    </row>
    <row r="58" spans="4:24" s="12" customFormat="1" ht="18.75" hidden="1" customHeight="1" x14ac:dyDescent="0.2">
      <c r="M58" s="193"/>
      <c r="N58" s="193"/>
      <c r="O58" s="193"/>
      <c r="P58" s="196"/>
      <c r="Q58" s="196"/>
      <c r="R58" s="196"/>
      <c r="T58" s="33"/>
    </row>
    <row r="59" spans="4:24" s="12" customFormat="1" ht="18" hidden="1" customHeight="1" x14ac:dyDescent="0.2">
      <c r="M59" s="193"/>
      <c r="N59" s="193"/>
      <c r="O59" s="193"/>
      <c r="P59" s="196"/>
      <c r="Q59" s="196"/>
      <c r="R59" s="196"/>
      <c r="T59" s="33"/>
    </row>
    <row r="60" spans="4:24" s="12" customFormat="1" ht="12.75" hidden="1" customHeight="1" x14ac:dyDescent="0.15"/>
    <row r="61" spans="4:24" s="12" customFormat="1" ht="12.75" hidden="1" customHeight="1" x14ac:dyDescent="0.15">
      <c r="P61" s="30">
        <f>SUM(P55:R60)</f>
        <v>0</v>
      </c>
      <c r="Q61" s="30"/>
      <c r="R61" s="30"/>
      <c r="T61" s="30">
        <f>SUM(T55:T56)</f>
        <v>301.14311468021464</v>
      </c>
    </row>
    <row r="62" spans="4:24" s="12" customFormat="1" ht="12.75" hidden="1" customHeight="1" x14ac:dyDescent="0.15"/>
    <row r="63" spans="4:24" s="12" customFormat="1" ht="12.75" hidden="1" customHeight="1" x14ac:dyDescent="0.15"/>
    <row r="64" spans="4:24" s="12" customFormat="1" ht="12.75" hidden="1" customHeight="1" x14ac:dyDescent="0.15"/>
    <row r="65" s="12" customFormat="1" ht="12.75" hidden="1" customHeight="1" x14ac:dyDescent="0.15"/>
    <row r="66" s="12" customFormat="1" ht="12.75" hidden="1" customHeight="1" x14ac:dyDescent="0.15"/>
    <row r="67" s="12" customFormat="1" ht="12.75" hidden="1" customHeight="1" x14ac:dyDescent="0.15"/>
    <row r="68" s="12" customFormat="1" ht="12.75" hidden="1" customHeight="1" x14ac:dyDescent="0.15"/>
    <row r="69" s="12" customFormat="1" ht="12.75" hidden="1" customHeight="1" x14ac:dyDescent="0.15"/>
    <row r="70" s="12" customFormat="1" ht="12.75" hidden="1" customHeight="1" x14ac:dyDescent="0.15"/>
    <row r="71" s="12" customFormat="1" ht="12.75" hidden="1" customHeight="1" x14ac:dyDescent="0.15"/>
    <row r="72" s="12" customFormat="1" ht="12.75" hidden="1" customHeight="1" x14ac:dyDescent="0.15"/>
    <row r="73" s="12" customFormat="1" ht="12.75" hidden="1" customHeight="1" x14ac:dyDescent="0.15"/>
    <row r="74" s="12" customFormat="1" ht="12.75" hidden="1" customHeight="1" x14ac:dyDescent="0.15"/>
    <row r="75" s="12" customFormat="1" ht="12.75" hidden="1" customHeight="1" x14ac:dyDescent="0.15"/>
    <row r="76" s="12" customFormat="1" ht="12.75" hidden="1" customHeight="1" x14ac:dyDescent="0.15"/>
    <row r="77" s="12" customFormat="1" ht="12.75" hidden="1" customHeight="1" x14ac:dyDescent="0.15"/>
    <row r="78" s="12" customFormat="1" ht="12.75" hidden="1" customHeight="1" x14ac:dyDescent="0.15"/>
    <row r="79" s="12" customFormat="1" ht="12.75" hidden="1" customHeight="1" x14ac:dyDescent="0.15"/>
    <row r="80" x14ac:dyDescent="0.15"/>
  </sheetData>
  <sheetProtection formatCells="0" formatColumns="0" formatRows="0" insertColumns="0" insertRows="0" insertHyperlinks="0" deleteColumns="0" deleteRows="0" sort="0" autoFilter="0" pivotTables="0"/>
  <protectedRanges>
    <protectedRange sqref="G23" name="Tamanho da População"/>
    <protectedRange sqref="S17" name="Margem de Erro"/>
    <protectedRange sqref="G17" name="Precisão"/>
  </protectedRanges>
  <mergeCells count="46">
    <mergeCell ref="M57:O57"/>
    <mergeCell ref="M58:O58"/>
    <mergeCell ref="M59:O59"/>
    <mergeCell ref="K35:O35"/>
    <mergeCell ref="K36:O36"/>
    <mergeCell ref="M55:O55"/>
    <mergeCell ref="L43:N43"/>
    <mergeCell ref="M56:O56"/>
    <mergeCell ref="O37:P37"/>
    <mergeCell ref="P57:R57"/>
    <mergeCell ref="P55:R55"/>
    <mergeCell ref="P43:R43"/>
    <mergeCell ref="P58:R58"/>
    <mergeCell ref="P59:R59"/>
    <mergeCell ref="P56:R56"/>
    <mergeCell ref="J28:K30"/>
    <mergeCell ref="B25:Y26"/>
    <mergeCell ref="M23:O23"/>
    <mergeCell ref="P28:Y30"/>
    <mergeCell ref="F29:F30"/>
    <mergeCell ref="D28:D30"/>
    <mergeCell ref="L28:O30"/>
    <mergeCell ref="F28:G28"/>
    <mergeCell ref="I28:I30"/>
    <mergeCell ref="E28:E30"/>
    <mergeCell ref="B28:C30"/>
    <mergeCell ref="P23:Y23"/>
    <mergeCell ref="K17:R18"/>
    <mergeCell ref="B23:F23"/>
    <mergeCell ref="J11:J12"/>
    <mergeCell ref="G23:J23"/>
    <mergeCell ref="B11:F12"/>
    <mergeCell ref="G11:G12"/>
    <mergeCell ref="H11:H12"/>
    <mergeCell ref="B1:F3"/>
    <mergeCell ref="B20:Y21"/>
    <mergeCell ref="B14:Y15"/>
    <mergeCell ref="B17:F18"/>
    <mergeCell ref="S17:U18"/>
    <mergeCell ref="G17:I18"/>
    <mergeCell ref="B5:Y6"/>
    <mergeCell ref="I11:I12"/>
    <mergeCell ref="K8:Y9"/>
    <mergeCell ref="J8:J9"/>
    <mergeCell ref="K11:Y12"/>
    <mergeCell ref="B8:F9"/>
  </mergeCells>
  <phoneticPr fontId="0" type="noConversion"/>
  <hyperlinks>
    <hyperlink ref="B1:F3" location="Introdução!A1" display="        Volta" xr:uid="{00000000-0004-0000-0300-000000000000}"/>
  </hyperlinks>
  <pageMargins left="0.18" right="0.18" top="0.984251969" bottom="0.984251969" header="0.49212598499999999" footer="0.49212598499999999"/>
  <pageSetup paperSize="9" scale="8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Y147"/>
  <sheetViews>
    <sheetView showGridLines="0" showRowColHeaders="0" showZeros="0" tabSelected="1" showOutlineSymbols="0" zoomScale="65" workbookViewId="0"/>
  </sheetViews>
  <sheetFormatPr baseColWidth="10" defaultColWidth="0" defaultRowHeight="13" zeroHeight="1" x14ac:dyDescent="0.15"/>
  <cols>
    <col min="1" max="1" width="1.6640625" style="90" customWidth="1"/>
    <col min="2" max="2" width="18.6640625" style="90" customWidth="1"/>
    <col min="3" max="3" width="9.5" style="90" customWidth="1"/>
    <col min="4" max="4" width="6" style="90" customWidth="1"/>
    <col min="5" max="5" width="3.83203125" style="90" customWidth="1"/>
    <col min="6" max="6" width="10.6640625" style="90" customWidth="1"/>
    <col min="7" max="8" width="8.6640625" style="90" customWidth="1"/>
    <col min="9" max="9" width="8.83203125" style="90" customWidth="1"/>
    <col min="10" max="10" width="18.5" style="90" customWidth="1"/>
    <col min="11" max="11" width="2.5" style="90" customWidth="1"/>
    <col min="12" max="12" width="4.1640625" style="90" customWidth="1"/>
    <col min="13" max="13" width="3.1640625" style="90" customWidth="1"/>
    <col min="14" max="14" width="6.83203125" style="90" customWidth="1"/>
    <col min="15" max="15" width="5.5" style="90" customWidth="1"/>
    <col min="16" max="16" width="7" style="90" bestFit="1" customWidth="1"/>
    <col min="17" max="17" width="2.1640625" style="90" bestFit="1" customWidth="1"/>
    <col min="18" max="18" width="7.6640625" style="90" customWidth="1"/>
    <col min="19" max="19" width="2.5" style="90" customWidth="1"/>
    <col min="20" max="20" width="29.33203125" style="90" customWidth="1"/>
    <col min="21" max="21" width="5.6640625" style="90" customWidth="1"/>
    <col min="22" max="22" width="9.83203125" style="90" customWidth="1"/>
    <col min="23" max="23" width="1.5" style="90" customWidth="1"/>
    <col min="24" max="24" width="10.1640625" style="90" bestFit="1" customWidth="1"/>
    <col min="25" max="25" width="9.1640625" style="90" customWidth="1"/>
    <col min="26" max="26" width="2.6640625" style="90" customWidth="1"/>
    <col min="27" max="16384" width="0" style="90" hidden="1"/>
  </cols>
  <sheetData>
    <row r="1" spans="2:25" s="51" customFormat="1" ht="10" customHeight="1" x14ac:dyDescent="0.15">
      <c r="B1" s="197" t="s">
        <v>155</v>
      </c>
      <c r="C1" s="197"/>
      <c r="D1" s="197"/>
      <c r="E1" s="197"/>
      <c r="F1" s="197"/>
    </row>
    <row r="2" spans="2:25" s="51" customFormat="1" ht="10" customHeight="1" x14ac:dyDescent="0.15">
      <c r="B2" s="197"/>
      <c r="C2" s="197"/>
      <c r="D2" s="197"/>
      <c r="E2" s="197"/>
      <c r="F2" s="197"/>
    </row>
    <row r="3" spans="2:25" s="51" customFormat="1" ht="10" customHeight="1" x14ac:dyDescent="0.15">
      <c r="B3" s="197"/>
      <c r="C3" s="197"/>
      <c r="D3" s="197"/>
      <c r="E3" s="197"/>
      <c r="F3" s="197"/>
    </row>
    <row r="4" spans="2:25" s="1" customFormat="1" ht="2.25" customHeight="1" thickBot="1" x14ac:dyDescent="0.2"/>
    <row r="5" spans="2:25" s="1" customFormat="1" ht="19" customHeight="1" x14ac:dyDescent="0.15">
      <c r="B5" s="153" t="s">
        <v>156</v>
      </c>
      <c r="C5" s="154"/>
      <c r="D5" s="154"/>
      <c r="E5" s="154"/>
      <c r="F5" s="154"/>
      <c r="G5" s="154"/>
      <c r="H5" s="154"/>
      <c r="I5" s="154"/>
      <c r="J5" s="154"/>
      <c r="K5" s="154"/>
      <c r="L5" s="154"/>
      <c r="M5" s="154"/>
      <c r="N5" s="154"/>
      <c r="O5" s="154"/>
      <c r="P5" s="154"/>
      <c r="Q5" s="154"/>
      <c r="R5" s="154"/>
      <c r="S5" s="154"/>
      <c r="T5" s="154"/>
      <c r="U5" s="154"/>
      <c r="V5" s="154"/>
      <c r="W5" s="154"/>
      <c r="X5" s="154"/>
      <c r="Y5" s="155"/>
    </row>
    <row r="6" spans="2:25" s="1" customFormat="1" ht="19" customHeight="1" thickBot="1" x14ac:dyDescent="0.2">
      <c r="B6" s="156"/>
      <c r="C6" s="157"/>
      <c r="D6" s="157"/>
      <c r="E6" s="157"/>
      <c r="F6" s="157"/>
      <c r="G6" s="157"/>
      <c r="H6" s="157"/>
      <c r="I6" s="157"/>
      <c r="J6" s="157"/>
      <c r="K6" s="157"/>
      <c r="L6" s="157"/>
      <c r="M6" s="157"/>
      <c r="N6" s="157"/>
      <c r="O6" s="157"/>
      <c r="P6" s="157"/>
      <c r="Q6" s="157"/>
      <c r="R6" s="157"/>
      <c r="S6" s="157"/>
      <c r="T6" s="157"/>
      <c r="U6" s="157"/>
      <c r="V6" s="157"/>
      <c r="W6" s="157"/>
      <c r="X6" s="157"/>
      <c r="Y6" s="158"/>
    </row>
    <row r="7" spans="2:25" s="1" customFormat="1" ht="2.25" customHeight="1" x14ac:dyDescent="0.15"/>
    <row r="8" spans="2:25" s="1" customFormat="1" ht="20" customHeight="1" x14ac:dyDescent="0.2">
      <c r="B8" s="159" t="s">
        <v>90</v>
      </c>
      <c r="C8" s="159"/>
      <c r="D8" s="159"/>
      <c r="E8" s="159"/>
      <c r="F8" s="159"/>
      <c r="G8" s="35">
        <v>0.9</v>
      </c>
      <c r="H8" s="35">
        <v>0.95</v>
      </c>
      <c r="I8" s="35">
        <v>0.99</v>
      </c>
      <c r="J8" s="165" t="s">
        <v>91</v>
      </c>
      <c r="K8" s="163" t="s">
        <v>92</v>
      </c>
      <c r="L8" s="163"/>
      <c r="M8" s="163"/>
      <c r="N8" s="163"/>
      <c r="O8" s="163"/>
      <c r="P8" s="163"/>
      <c r="Q8" s="163"/>
      <c r="R8" s="163"/>
      <c r="S8" s="163"/>
      <c r="T8" s="163"/>
      <c r="U8" s="163"/>
      <c r="V8" s="163"/>
      <c r="W8" s="163"/>
      <c r="X8" s="163"/>
      <c r="Y8" s="163"/>
    </row>
    <row r="9" spans="2:25" s="1" customFormat="1" ht="20" customHeight="1" x14ac:dyDescent="0.15">
      <c r="B9" s="159"/>
      <c r="C9" s="159"/>
      <c r="D9" s="159"/>
      <c r="E9" s="159"/>
      <c r="F9" s="159"/>
      <c r="G9" s="36">
        <v>1.84</v>
      </c>
      <c r="H9" s="36">
        <v>1.96</v>
      </c>
      <c r="I9" s="36">
        <v>2.57</v>
      </c>
      <c r="J9" s="166"/>
      <c r="K9" s="164"/>
      <c r="L9" s="164"/>
      <c r="M9" s="164"/>
      <c r="N9" s="164"/>
      <c r="O9" s="164"/>
      <c r="P9" s="164"/>
      <c r="Q9" s="164"/>
      <c r="R9" s="164"/>
      <c r="S9" s="164"/>
      <c r="T9" s="164"/>
      <c r="U9" s="164"/>
      <c r="V9" s="164"/>
      <c r="W9" s="164"/>
      <c r="X9" s="164"/>
      <c r="Y9" s="164"/>
    </row>
    <row r="10" spans="2:25" s="1" customFormat="1" ht="3" customHeight="1" x14ac:dyDescent="0.15"/>
    <row r="11" spans="2:25" s="1" customFormat="1" ht="20" customHeight="1" x14ac:dyDescent="0.15">
      <c r="B11" s="159" t="s">
        <v>93</v>
      </c>
      <c r="C11" s="159"/>
      <c r="D11" s="159"/>
      <c r="E11" s="159"/>
      <c r="F11" s="159"/>
      <c r="G11" s="162">
        <v>0.03</v>
      </c>
      <c r="H11" s="162">
        <v>0.05</v>
      </c>
      <c r="I11" s="162">
        <v>0.1</v>
      </c>
      <c r="J11" s="165" t="s">
        <v>91</v>
      </c>
      <c r="K11" s="163" t="s">
        <v>94</v>
      </c>
      <c r="L11" s="163"/>
      <c r="M11" s="163"/>
      <c r="N11" s="163"/>
      <c r="O11" s="163"/>
      <c r="P11" s="163"/>
      <c r="Q11" s="163"/>
      <c r="R11" s="163"/>
      <c r="S11" s="163"/>
      <c r="T11" s="163"/>
      <c r="U11" s="163"/>
      <c r="V11" s="163"/>
      <c r="W11" s="163"/>
      <c r="X11" s="163"/>
      <c r="Y11" s="163"/>
    </row>
    <row r="12" spans="2:25" s="1" customFormat="1" ht="20" customHeight="1" x14ac:dyDescent="0.15">
      <c r="B12" s="159"/>
      <c r="C12" s="159"/>
      <c r="D12" s="159"/>
      <c r="E12" s="159"/>
      <c r="F12" s="159"/>
      <c r="G12" s="162"/>
      <c r="H12" s="162"/>
      <c r="I12" s="162"/>
      <c r="J12" s="166"/>
      <c r="K12" s="164"/>
      <c r="L12" s="164"/>
      <c r="M12" s="164"/>
      <c r="N12" s="164"/>
      <c r="O12" s="164"/>
      <c r="P12" s="164"/>
      <c r="Q12" s="164"/>
      <c r="R12" s="164"/>
      <c r="S12" s="164"/>
      <c r="T12" s="164"/>
      <c r="U12" s="164"/>
      <c r="V12" s="164"/>
      <c r="W12" s="164"/>
      <c r="X12" s="164"/>
      <c r="Y12" s="164"/>
    </row>
    <row r="13" spans="2:25" s="1" customFormat="1" ht="3" customHeight="1" thickBot="1" x14ac:dyDescent="0.2"/>
    <row r="14" spans="2:25" s="1" customFormat="1" ht="19" customHeight="1" x14ac:dyDescent="0.15">
      <c r="B14" s="153" t="s">
        <v>95</v>
      </c>
      <c r="C14" s="154"/>
      <c r="D14" s="154"/>
      <c r="E14" s="154"/>
      <c r="F14" s="154"/>
      <c r="G14" s="154"/>
      <c r="H14" s="154"/>
      <c r="I14" s="154"/>
      <c r="J14" s="154"/>
      <c r="K14" s="154"/>
      <c r="L14" s="154"/>
      <c r="M14" s="154"/>
      <c r="N14" s="154"/>
      <c r="O14" s="154"/>
      <c r="P14" s="154"/>
      <c r="Q14" s="154"/>
      <c r="R14" s="154"/>
      <c r="S14" s="154"/>
      <c r="T14" s="154"/>
      <c r="U14" s="154"/>
      <c r="V14" s="154"/>
      <c r="W14" s="154"/>
      <c r="X14" s="154"/>
      <c r="Y14" s="155"/>
    </row>
    <row r="15" spans="2:25" s="1" customFormat="1" ht="19" customHeight="1" thickBot="1" x14ac:dyDescent="0.2">
      <c r="B15" s="156"/>
      <c r="C15" s="157"/>
      <c r="D15" s="157"/>
      <c r="E15" s="157"/>
      <c r="F15" s="157"/>
      <c r="G15" s="157"/>
      <c r="H15" s="157"/>
      <c r="I15" s="157"/>
      <c r="J15" s="157"/>
      <c r="K15" s="157"/>
      <c r="L15" s="157"/>
      <c r="M15" s="157"/>
      <c r="N15" s="157"/>
      <c r="O15" s="157"/>
      <c r="P15" s="157"/>
      <c r="Q15" s="157"/>
      <c r="R15" s="157"/>
      <c r="S15" s="157"/>
      <c r="T15" s="157"/>
      <c r="U15" s="157"/>
      <c r="V15" s="157"/>
      <c r="W15" s="157"/>
      <c r="X15" s="157"/>
      <c r="Y15" s="158"/>
    </row>
    <row r="16" spans="2:25" s="1" customFormat="1" ht="3" customHeight="1" x14ac:dyDescent="0.15"/>
    <row r="17" spans="2:25" s="5" customFormat="1" ht="20" customHeight="1" x14ac:dyDescent="0.15">
      <c r="B17" s="159" t="s">
        <v>96</v>
      </c>
      <c r="C17" s="159"/>
      <c r="D17" s="159"/>
      <c r="E17" s="159"/>
      <c r="F17" s="159"/>
      <c r="G17" s="161">
        <v>1.96</v>
      </c>
      <c r="H17" s="161"/>
      <c r="I17" s="161"/>
      <c r="K17" s="168" t="s">
        <v>97</v>
      </c>
      <c r="L17" s="169"/>
      <c r="M17" s="169"/>
      <c r="N17" s="169"/>
      <c r="O17" s="169"/>
      <c r="P17" s="169"/>
      <c r="Q17" s="169"/>
      <c r="R17" s="169"/>
      <c r="S17" s="169"/>
      <c r="T17" s="205">
        <v>0.05</v>
      </c>
      <c r="U17" s="206"/>
      <c r="V17" s="97"/>
      <c r="W17" s="97"/>
      <c r="X17" s="201"/>
      <c r="Y17" s="201"/>
    </row>
    <row r="18" spans="2:25" s="5" customFormat="1" ht="20" customHeight="1" x14ac:dyDescent="0.15">
      <c r="B18" s="159"/>
      <c r="C18" s="159"/>
      <c r="D18" s="159"/>
      <c r="E18" s="159"/>
      <c r="F18" s="159"/>
      <c r="G18" s="161"/>
      <c r="H18" s="161"/>
      <c r="I18" s="161"/>
      <c r="K18" s="168"/>
      <c r="L18" s="169"/>
      <c r="M18" s="169"/>
      <c r="N18" s="169"/>
      <c r="O18" s="169"/>
      <c r="P18" s="169"/>
      <c r="Q18" s="169"/>
      <c r="R18" s="169"/>
      <c r="S18" s="169"/>
      <c r="T18" s="207"/>
      <c r="U18" s="208"/>
      <c r="V18" s="97"/>
      <c r="W18" s="97"/>
      <c r="X18" s="201"/>
      <c r="Y18" s="201"/>
    </row>
    <row r="19" spans="2:25" s="1" customFormat="1" ht="3" customHeight="1" thickBot="1" x14ac:dyDescent="0.2"/>
    <row r="20" spans="2:25" s="1" customFormat="1" ht="19" customHeight="1" x14ac:dyDescent="0.15">
      <c r="B20" s="153" t="s">
        <v>157</v>
      </c>
      <c r="C20" s="154"/>
      <c r="D20" s="154"/>
      <c r="E20" s="154"/>
      <c r="F20" s="154"/>
      <c r="G20" s="154"/>
      <c r="H20" s="154"/>
      <c r="I20" s="154"/>
      <c r="J20" s="154"/>
      <c r="K20" s="154"/>
      <c r="L20" s="154"/>
      <c r="M20" s="154"/>
      <c r="N20" s="154"/>
      <c r="O20" s="154"/>
      <c r="P20" s="154"/>
      <c r="Q20" s="154"/>
      <c r="R20" s="154"/>
      <c r="S20" s="154"/>
      <c r="T20" s="154"/>
      <c r="U20" s="154"/>
      <c r="V20" s="154"/>
      <c r="W20" s="154"/>
      <c r="X20" s="154"/>
      <c r="Y20" s="155"/>
    </row>
    <row r="21" spans="2:25" s="1" customFormat="1" ht="19" customHeight="1" thickBot="1" x14ac:dyDescent="0.2">
      <c r="B21" s="156"/>
      <c r="C21" s="157"/>
      <c r="D21" s="157"/>
      <c r="E21" s="157"/>
      <c r="F21" s="157"/>
      <c r="G21" s="157"/>
      <c r="H21" s="157"/>
      <c r="I21" s="157"/>
      <c r="J21" s="157"/>
      <c r="K21" s="157"/>
      <c r="L21" s="157"/>
      <c r="M21" s="157"/>
      <c r="N21" s="157"/>
      <c r="O21" s="157"/>
      <c r="P21" s="157"/>
      <c r="Q21" s="157"/>
      <c r="R21" s="157"/>
      <c r="S21" s="157"/>
      <c r="T21" s="157"/>
      <c r="U21" s="157"/>
      <c r="V21" s="157"/>
      <c r="W21" s="157"/>
      <c r="X21" s="157"/>
      <c r="Y21" s="158"/>
    </row>
    <row r="22" spans="2:25" s="1" customFormat="1" ht="3" customHeight="1" x14ac:dyDescent="0.15"/>
    <row r="23" spans="2:25" s="1" customFormat="1" ht="30" customHeight="1" x14ac:dyDescent="0.15">
      <c r="B23" s="213" t="s">
        <v>158</v>
      </c>
      <c r="C23" s="214"/>
      <c r="D23" s="214"/>
      <c r="E23" s="214"/>
      <c r="F23" s="215"/>
      <c r="G23" s="216">
        <v>6000</v>
      </c>
      <c r="H23" s="217"/>
      <c r="I23" s="217"/>
      <c r="J23" s="218"/>
      <c r="K23" s="6"/>
      <c r="M23" s="165" t="s">
        <v>91</v>
      </c>
      <c r="N23" s="165"/>
      <c r="O23" s="165"/>
      <c r="P23" s="219" t="s">
        <v>159</v>
      </c>
      <c r="Q23" s="219"/>
      <c r="R23" s="219"/>
      <c r="S23" s="219"/>
      <c r="T23" s="219"/>
      <c r="U23" s="219"/>
      <c r="V23" s="219"/>
      <c r="W23" s="219"/>
      <c r="X23" s="219"/>
      <c r="Y23" s="219"/>
    </row>
    <row r="24" spans="2:25" s="58" customFormat="1" ht="3" customHeight="1" x14ac:dyDescent="0.15">
      <c r="B24" s="60"/>
      <c r="C24" s="60"/>
      <c r="D24" s="60"/>
      <c r="E24" s="60"/>
      <c r="F24" s="60"/>
      <c r="G24" s="61"/>
      <c r="H24" s="61"/>
      <c r="I24" s="61"/>
      <c r="J24" s="61"/>
      <c r="K24" s="62"/>
      <c r="M24" s="63"/>
      <c r="N24" s="63"/>
      <c r="O24" s="63"/>
      <c r="P24" s="64"/>
      <c r="Q24" s="64"/>
      <c r="R24" s="64"/>
      <c r="S24" s="64"/>
      <c r="T24" s="64"/>
      <c r="U24" s="64"/>
      <c r="V24" s="64"/>
      <c r="W24" s="64"/>
      <c r="X24" s="64"/>
      <c r="Y24" s="64"/>
    </row>
    <row r="25" spans="2:25" s="1" customFormat="1" ht="30" customHeight="1" x14ac:dyDescent="0.15">
      <c r="B25" s="213" t="s">
        <v>160</v>
      </c>
      <c r="C25" s="214"/>
      <c r="D25" s="214"/>
      <c r="E25" s="214"/>
      <c r="F25" s="215"/>
      <c r="G25" s="216">
        <v>13000</v>
      </c>
      <c r="H25" s="217"/>
      <c r="I25" s="217"/>
      <c r="J25" s="218"/>
      <c r="K25" s="6"/>
      <c r="M25" s="165" t="s">
        <v>91</v>
      </c>
      <c r="N25" s="165"/>
      <c r="O25" s="165"/>
      <c r="P25" s="219" t="s">
        <v>161</v>
      </c>
      <c r="Q25" s="219"/>
      <c r="R25" s="219"/>
      <c r="S25" s="219"/>
      <c r="T25" s="219"/>
      <c r="U25" s="219"/>
      <c r="V25" s="219"/>
      <c r="W25" s="219"/>
      <c r="X25" s="219"/>
      <c r="Y25" s="219"/>
    </row>
    <row r="26" spans="2:25" s="1" customFormat="1" ht="3" customHeight="1" x14ac:dyDescent="0.15"/>
    <row r="27" spans="2:25" s="1" customFormat="1" ht="30" customHeight="1" x14ac:dyDescent="0.15">
      <c r="B27" s="213" t="s">
        <v>162</v>
      </c>
      <c r="C27" s="214"/>
      <c r="D27" s="214"/>
      <c r="E27" s="214"/>
      <c r="F27" s="215"/>
      <c r="G27" s="216">
        <v>5000</v>
      </c>
      <c r="H27" s="217"/>
      <c r="I27" s="217"/>
      <c r="J27" s="218"/>
      <c r="K27" s="6"/>
      <c r="M27" s="165" t="s">
        <v>91</v>
      </c>
      <c r="N27" s="165"/>
      <c r="O27" s="165"/>
      <c r="P27" s="219" t="s">
        <v>163</v>
      </c>
      <c r="Q27" s="219"/>
      <c r="R27" s="219"/>
      <c r="S27" s="219"/>
      <c r="T27" s="219"/>
      <c r="U27" s="219"/>
      <c r="V27" s="219"/>
      <c r="W27" s="219"/>
      <c r="X27" s="219"/>
      <c r="Y27" s="219"/>
    </row>
    <row r="28" spans="2:25" s="1" customFormat="1" ht="3" customHeight="1" thickBot="1" x14ac:dyDescent="0.2"/>
    <row r="29" spans="2:25" s="1" customFormat="1" ht="19" customHeight="1" x14ac:dyDescent="0.15">
      <c r="B29" s="153" t="s">
        <v>101</v>
      </c>
      <c r="C29" s="154"/>
      <c r="D29" s="154"/>
      <c r="E29" s="154"/>
      <c r="F29" s="154"/>
      <c r="G29" s="154"/>
      <c r="H29" s="154"/>
      <c r="I29" s="154"/>
      <c r="J29" s="154"/>
      <c r="K29" s="154"/>
      <c r="L29" s="154"/>
      <c r="M29" s="154"/>
      <c r="N29" s="154"/>
      <c r="O29" s="154"/>
      <c r="P29" s="154"/>
      <c r="Q29" s="154"/>
      <c r="R29" s="154"/>
      <c r="S29" s="154"/>
      <c r="T29" s="154"/>
      <c r="U29" s="154"/>
      <c r="V29" s="154"/>
      <c r="W29" s="154"/>
      <c r="X29" s="154"/>
      <c r="Y29" s="155"/>
    </row>
    <row r="30" spans="2:25" s="1" customFormat="1" ht="19" customHeight="1" thickBot="1" x14ac:dyDescent="0.2">
      <c r="B30" s="156"/>
      <c r="C30" s="157"/>
      <c r="D30" s="157"/>
      <c r="E30" s="157"/>
      <c r="F30" s="157"/>
      <c r="G30" s="157"/>
      <c r="H30" s="157"/>
      <c r="I30" s="157"/>
      <c r="J30" s="157"/>
      <c r="K30" s="157"/>
      <c r="L30" s="157"/>
      <c r="M30" s="157"/>
      <c r="N30" s="157"/>
      <c r="O30" s="157"/>
      <c r="P30" s="157"/>
      <c r="Q30" s="157"/>
      <c r="R30" s="157"/>
      <c r="S30" s="157"/>
      <c r="T30" s="157"/>
      <c r="U30" s="157"/>
      <c r="V30" s="157"/>
      <c r="W30" s="157"/>
      <c r="X30" s="157"/>
      <c r="Y30" s="158"/>
    </row>
    <row r="31" spans="2:25" s="1" customFormat="1" ht="3" customHeight="1" thickBot="1" x14ac:dyDescent="0.2"/>
    <row r="32" spans="2:25" s="1" customFormat="1" ht="20" customHeight="1" thickBot="1" x14ac:dyDescent="0.25">
      <c r="B32" s="188" t="s">
        <v>102</v>
      </c>
      <c r="C32" s="189"/>
      <c r="D32" s="186" t="s">
        <v>103</v>
      </c>
      <c r="E32" s="186" t="s">
        <v>104</v>
      </c>
      <c r="F32" s="187" t="s">
        <v>105</v>
      </c>
      <c r="G32" s="187"/>
      <c r="H32" s="7"/>
      <c r="I32" s="186" t="s">
        <v>104</v>
      </c>
      <c r="J32" s="176">
        <f>J99</f>
        <v>1099.6736703498023</v>
      </c>
      <c r="K32" s="177"/>
      <c r="L32" s="165" t="s">
        <v>106</v>
      </c>
      <c r="M32" s="165"/>
      <c r="N32" s="165"/>
      <c r="O32" s="165"/>
      <c r="P32" s="182" t="s">
        <v>107</v>
      </c>
      <c r="Q32" s="182"/>
      <c r="R32" s="182"/>
      <c r="S32" s="182"/>
      <c r="T32" s="182"/>
      <c r="U32" s="182"/>
      <c r="V32" s="182"/>
      <c r="W32" s="182"/>
      <c r="X32" s="182"/>
      <c r="Y32" s="182"/>
    </row>
    <row r="33" spans="2:25" s="1" customFormat="1" ht="20" customHeight="1" thickTop="1" thickBot="1" x14ac:dyDescent="0.25">
      <c r="B33" s="190"/>
      <c r="C33" s="169"/>
      <c r="D33" s="184"/>
      <c r="E33" s="184"/>
      <c r="F33" s="184" t="s">
        <v>108</v>
      </c>
      <c r="G33" s="8" t="s">
        <v>109</v>
      </c>
      <c r="H33" s="9"/>
      <c r="I33" s="184"/>
      <c r="J33" s="178"/>
      <c r="K33" s="179"/>
      <c r="L33" s="165"/>
      <c r="M33" s="165"/>
      <c r="N33" s="165"/>
      <c r="O33" s="165"/>
      <c r="P33" s="167"/>
      <c r="Q33" s="167"/>
      <c r="R33" s="167"/>
      <c r="S33" s="167"/>
      <c r="T33" s="167"/>
      <c r="U33" s="167"/>
      <c r="V33" s="167"/>
      <c r="W33" s="167"/>
      <c r="X33" s="167"/>
      <c r="Y33" s="167"/>
    </row>
    <row r="34" spans="2:25" s="1" customFormat="1" ht="20" customHeight="1" thickTop="1" thickBot="1" x14ac:dyDescent="0.25">
      <c r="B34" s="191"/>
      <c r="C34" s="192"/>
      <c r="D34" s="185"/>
      <c r="E34" s="185"/>
      <c r="F34" s="185"/>
      <c r="G34" s="10" t="s">
        <v>110</v>
      </c>
      <c r="H34" s="11"/>
      <c r="I34" s="185"/>
      <c r="J34" s="180"/>
      <c r="K34" s="181"/>
      <c r="L34" s="165"/>
      <c r="M34" s="165"/>
      <c r="N34" s="165"/>
      <c r="O34" s="165"/>
      <c r="P34" s="183"/>
      <c r="Q34" s="183"/>
      <c r="R34" s="183"/>
      <c r="S34" s="183"/>
      <c r="T34" s="183"/>
      <c r="U34" s="183"/>
      <c r="V34" s="183"/>
      <c r="W34" s="183"/>
      <c r="X34" s="183"/>
      <c r="Y34" s="183"/>
    </row>
    <row r="35" spans="2:25" s="1" customFormat="1" ht="3" customHeight="1" thickBot="1" x14ac:dyDescent="0.2">
      <c r="I35" s="2"/>
    </row>
    <row r="36" spans="2:25" s="12" customFormat="1" ht="20" customHeight="1" thickBot="1" x14ac:dyDescent="0.25">
      <c r="B36" s="188" t="s">
        <v>66</v>
      </c>
      <c r="C36" s="189"/>
      <c r="D36" s="186" t="s">
        <v>103</v>
      </c>
      <c r="E36" s="186" t="s">
        <v>104</v>
      </c>
      <c r="F36" s="187" t="s">
        <v>105</v>
      </c>
      <c r="G36" s="187"/>
      <c r="H36" s="7"/>
      <c r="I36" s="186" t="s">
        <v>104</v>
      </c>
      <c r="J36" s="176">
        <f>J94</f>
        <v>378.10775519845652</v>
      </c>
      <c r="K36" s="177"/>
      <c r="L36" s="165" t="s">
        <v>106</v>
      </c>
      <c r="M36" s="165"/>
      <c r="N36" s="165"/>
      <c r="O36" s="165"/>
      <c r="P36" s="182" t="s">
        <v>107</v>
      </c>
      <c r="Q36" s="182"/>
      <c r="R36" s="182"/>
      <c r="S36" s="182"/>
      <c r="T36" s="182"/>
      <c r="U36" s="182"/>
      <c r="V36" s="182"/>
      <c r="W36" s="182"/>
      <c r="X36" s="182"/>
      <c r="Y36" s="182"/>
    </row>
    <row r="37" spans="2:25" s="12" customFormat="1" ht="20" customHeight="1" thickTop="1" thickBot="1" x14ac:dyDescent="0.25">
      <c r="B37" s="190"/>
      <c r="C37" s="169"/>
      <c r="D37" s="184"/>
      <c r="E37" s="184"/>
      <c r="F37" s="184" t="s">
        <v>108</v>
      </c>
      <c r="G37" s="8" t="s">
        <v>164</v>
      </c>
      <c r="H37" s="9"/>
      <c r="I37" s="184"/>
      <c r="J37" s="178"/>
      <c r="K37" s="179"/>
      <c r="L37" s="165"/>
      <c r="M37" s="165"/>
      <c r="N37" s="165"/>
      <c r="O37" s="165"/>
      <c r="P37" s="167"/>
      <c r="Q37" s="167"/>
      <c r="R37" s="167"/>
      <c r="S37" s="167"/>
      <c r="T37" s="167"/>
      <c r="U37" s="167"/>
      <c r="V37" s="167"/>
      <c r="W37" s="167"/>
      <c r="X37" s="167"/>
      <c r="Y37" s="167"/>
    </row>
    <row r="38" spans="2:25" s="12" customFormat="1" ht="20" customHeight="1" thickTop="1" thickBot="1" x14ac:dyDescent="0.25">
      <c r="B38" s="191"/>
      <c r="C38" s="192"/>
      <c r="D38" s="185"/>
      <c r="E38" s="185"/>
      <c r="F38" s="185"/>
      <c r="G38" s="10" t="s">
        <v>110</v>
      </c>
      <c r="H38" s="11"/>
      <c r="I38" s="185"/>
      <c r="J38" s="180"/>
      <c r="K38" s="181"/>
      <c r="L38" s="165"/>
      <c r="M38" s="165"/>
      <c r="N38" s="165"/>
      <c r="O38" s="165"/>
      <c r="P38" s="183"/>
      <c r="Q38" s="183"/>
      <c r="R38" s="183"/>
      <c r="S38" s="183"/>
      <c r="T38" s="183"/>
      <c r="U38" s="183"/>
      <c r="V38" s="183"/>
      <c r="W38" s="183"/>
      <c r="X38" s="183"/>
      <c r="Y38" s="183"/>
    </row>
    <row r="39" spans="2:25" s="12" customFormat="1" ht="0.75" customHeight="1" thickBot="1" x14ac:dyDescent="0.2"/>
    <row r="40" spans="2:25" s="1" customFormat="1" ht="19" customHeight="1" x14ac:dyDescent="0.15">
      <c r="B40" s="153" t="s">
        <v>165</v>
      </c>
      <c r="C40" s="154"/>
      <c r="D40" s="154"/>
      <c r="E40" s="154"/>
      <c r="F40" s="154"/>
      <c r="G40" s="154"/>
      <c r="H40" s="154"/>
      <c r="I40" s="154"/>
      <c r="J40" s="154"/>
      <c r="K40" s="154"/>
      <c r="L40" s="154"/>
      <c r="M40" s="154"/>
      <c r="N40" s="154"/>
      <c r="O40" s="154"/>
      <c r="P40" s="154"/>
      <c r="Q40" s="154"/>
      <c r="R40" s="154"/>
      <c r="S40" s="154"/>
      <c r="T40" s="154"/>
      <c r="U40" s="154"/>
      <c r="V40" s="154"/>
      <c r="W40" s="154"/>
      <c r="X40" s="154"/>
      <c r="Y40" s="155"/>
    </row>
    <row r="41" spans="2:25" s="1" customFormat="1" ht="19" customHeight="1" thickBot="1" x14ac:dyDescent="0.2">
      <c r="B41" s="156"/>
      <c r="C41" s="157"/>
      <c r="D41" s="157"/>
      <c r="E41" s="157"/>
      <c r="F41" s="157"/>
      <c r="G41" s="157"/>
      <c r="H41" s="157"/>
      <c r="I41" s="157"/>
      <c r="J41" s="157"/>
      <c r="K41" s="157"/>
      <c r="L41" s="157"/>
      <c r="M41" s="157"/>
      <c r="N41" s="157"/>
      <c r="O41" s="157"/>
      <c r="P41" s="157"/>
      <c r="Q41" s="157"/>
      <c r="R41" s="157"/>
      <c r="S41" s="157"/>
      <c r="T41" s="157"/>
      <c r="U41" s="157"/>
      <c r="V41" s="157"/>
      <c r="W41" s="157"/>
      <c r="X41" s="157"/>
      <c r="Y41" s="158"/>
    </row>
    <row r="42" spans="2:25" s="1" customFormat="1" ht="3" customHeight="1" x14ac:dyDescent="0.15"/>
    <row r="43" spans="2:25" s="1" customFormat="1" ht="20" customHeight="1" x14ac:dyDescent="0.15">
      <c r="B43" s="220" t="str">
        <f>B23</f>
        <v>F</v>
      </c>
      <c r="C43" s="221"/>
      <c r="D43" s="221"/>
      <c r="E43" s="221"/>
      <c r="F43" s="222"/>
      <c r="G43" s="223">
        <f>P96</f>
        <v>94.526938799614129</v>
      </c>
      <c r="H43" s="224"/>
      <c r="I43" s="224"/>
      <c r="J43" s="225"/>
      <c r="K43" s="6"/>
      <c r="M43" s="165" t="s">
        <v>91</v>
      </c>
      <c r="N43" s="165"/>
      <c r="O43" s="165"/>
      <c r="P43" s="219" t="s">
        <v>166</v>
      </c>
      <c r="Q43" s="219"/>
      <c r="R43" s="219"/>
      <c r="S43" s="219"/>
      <c r="T43" s="219"/>
      <c r="U43" s="219"/>
      <c r="V43" s="219"/>
      <c r="W43" s="219"/>
      <c r="X43" s="219"/>
      <c r="Y43" s="219"/>
    </row>
    <row r="44" spans="2:25" s="58" customFormat="1" ht="3" customHeight="1" x14ac:dyDescent="0.15">
      <c r="B44" s="60"/>
      <c r="C44" s="60"/>
      <c r="D44" s="60"/>
      <c r="E44" s="60"/>
      <c r="F44" s="60"/>
      <c r="G44" s="61"/>
      <c r="H44" s="61"/>
      <c r="I44" s="61"/>
      <c r="J44" s="61"/>
      <c r="K44" s="62"/>
      <c r="M44" s="63"/>
      <c r="N44" s="63"/>
      <c r="O44" s="63"/>
      <c r="P44" s="64"/>
      <c r="Q44" s="64"/>
      <c r="R44" s="64"/>
      <c r="S44" s="64"/>
      <c r="T44" s="64"/>
      <c r="U44" s="64"/>
      <c r="V44" s="64"/>
      <c r="W44" s="64"/>
      <c r="X44" s="64"/>
      <c r="Y44" s="64"/>
    </row>
    <row r="45" spans="2:25" s="1" customFormat="1" ht="20" customHeight="1" x14ac:dyDescent="0.15">
      <c r="B45" s="220" t="str">
        <f>B25</f>
        <v>M</v>
      </c>
      <c r="C45" s="221"/>
      <c r="D45" s="221"/>
      <c r="E45" s="221"/>
      <c r="F45" s="222"/>
      <c r="G45" s="223">
        <f>P97</f>
        <v>204.80836739916393</v>
      </c>
      <c r="H45" s="224"/>
      <c r="I45" s="224"/>
      <c r="J45" s="225"/>
      <c r="K45" s="6"/>
      <c r="M45" s="165" t="s">
        <v>91</v>
      </c>
      <c r="N45" s="165"/>
      <c r="O45" s="165"/>
      <c r="P45" s="219" t="s">
        <v>167</v>
      </c>
      <c r="Q45" s="219"/>
      <c r="R45" s="219"/>
      <c r="S45" s="219"/>
      <c r="T45" s="219"/>
      <c r="U45" s="219"/>
      <c r="V45" s="219"/>
      <c r="W45" s="219"/>
      <c r="X45" s="219"/>
      <c r="Y45" s="219"/>
    </row>
    <row r="46" spans="2:25" s="1" customFormat="1" ht="3" customHeight="1" x14ac:dyDescent="0.15"/>
    <row r="47" spans="2:25" s="1" customFormat="1" ht="20" customHeight="1" x14ac:dyDescent="0.15">
      <c r="B47" s="220" t="str">
        <f>B27</f>
        <v>H</v>
      </c>
      <c r="C47" s="221"/>
      <c r="D47" s="221"/>
      <c r="E47" s="221"/>
      <c r="F47" s="222"/>
      <c r="G47" s="223">
        <f>P98</f>
        <v>78.772448999678446</v>
      </c>
      <c r="H47" s="224"/>
      <c r="I47" s="224"/>
      <c r="J47" s="225"/>
      <c r="K47" s="6"/>
      <c r="M47" s="165" t="s">
        <v>91</v>
      </c>
      <c r="N47" s="165"/>
      <c r="O47" s="165"/>
      <c r="P47" s="219" t="s">
        <v>168</v>
      </c>
      <c r="Q47" s="219"/>
      <c r="R47" s="219"/>
      <c r="S47" s="219"/>
      <c r="T47" s="219"/>
      <c r="U47" s="219"/>
      <c r="V47" s="219"/>
      <c r="W47" s="219"/>
      <c r="X47" s="219"/>
      <c r="Y47" s="219"/>
    </row>
    <row r="48" spans="2:25" s="12" customFormat="1" hidden="1" x14ac:dyDescent="0.15"/>
    <row r="49" s="12" customFormat="1" hidden="1" x14ac:dyDescent="0.15"/>
    <row r="50" s="58" customFormat="1" hidden="1" x14ac:dyDescent="0.15"/>
    <row r="51" s="58" customFormat="1" hidden="1" x14ac:dyDescent="0.15"/>
    <row r="52" s="58" customFormat="1" hidden="1" x14ac:dyDescent="0.15"/>
    <row r="53" s="58" customFormat="1" hidden="1" x14ac:dyDescent="0.15"/>
    <row r="54" s="58" customFormat="1" hidden="1" x14ac:dyDescent="0.15"/>
    <row r="55" s="58" customFormat="1" hidden="1" x14ac:dyDescent="0.15"/>
    <row r="56" s="58" customFormat="1" hidden="1" x14ac:dyDescent="0.15"/>
    <row r="57" s="58" customFormat="1" hidden="1" x14ac:dyDescent="0.15"/>
    <row r="58" s="58" customFormat="1" hidden="1" x14ac:dyDescent="0.15"/>
    <row r="59" s="58" customFormat="1" hidden="1" x14ac:dyDescent="0.15"/>
    <row r="60" s="58" customFormat="1" hidden="1" x14ac:dyDescent="0.15"/>
    <row r="61" s="58" customFormat="1" hidden="1" x14ac:dyDescent="0.15"/>
    <row r="62" s="58" customFormat="1" hidden="1" x14ac:dyDescent="0.15"/>
    <row r="63" s="58" customFormat="1" hidden="1" x14ac:dyDescent="0.15"/>
    <row r="64" s="58" customFormat="1" hidden="1" x14ac:dyDescent="0.15"/>
    <row r="65" spans="4:22" s="58" customFormat="1" hidden="1" x14ac:dyDescent="0.15"/>
    <row r="66" spans="4:22" s="58" customFormat="1" hidden="1" x14ac:dyDescent="0.15"/>
    <row r="67" spans="4:22" s="58" customFormat="1" hidden="1" x14ac:dyDescent="0.15"/>
    <row r="68" spans="4:22" s="58" customFormat="1" hidden="1" x14ac:dyDescent="0.15"/>
    <row r="69" spans="4:22" s="72" customFormat="1" hidden="1" x14ac:dyDescent="0.15"/>
    <row r="70" spans="4:22" s="72" customFormat="1" hidden="1" x14ac:dyDescent="0.15"/>
    <row r="71" spans="4:22" s="72" customFormat="1" hidden="1" x14ac:dyDescent="0.15"/>
    <row r="72" spans="4:22" s="72" customFormat="1" hidden="1" x14ac:dyDescent="0.15"/>
    <row r="73" spans="4:22" s="72" customFormat="1" hidden="1" x14ac:dyDescent="0.15"/>
    <row r="74" spans="4:22" s="73" customFormat="1" ht="18" hidden="1" x14ac:dyDescent="0.2">
      <c r="D74" s="72"/>
      <c r="E74" s="72"/>
      <c r="F74" s="72"/>
      <c r="G74" s="72"/>
      <c r="H74" s="72"/>
      <c r="I74" s="72"/>
      <c r="J74" s="65" t="s">
        <v>111</v>
      </c>
      <c r="K74" s="72"/>
      <c r="L74" s="72"/>
      <c r="M74" s="72"/>
      <c r="N74" s="72"/>
      <c r="O74" s="72"/>
      <c r="P74" s="72"/>
      <c r="Q74" s="72"/>
      <c r="R74" s="72"/>
      <c r="S74" s="72"/>
      <c r="T74" s="65"/>
      <c r="U74" s="72"/>
      <c r="V74" s="72"/>
    </row>
    <row r="75" spans="4:22" s="73" customFormat="1" hidden="1" x14ac:dyDescent="0.15">
      <c r="D75" s="72"/>
      <c r="E75" s="72"/>
      <c r="F75" s="72"/>
      <c r="G75" s="72"/>
      <c r="H75" s="72"/>
      <c r="I75" s="72"/>
      <c r="J75" s="72"/>
      <c r="K75" s="72"/>
      <c r="L75" s="72"/>
      <c r="M75" s="72"/>
      <c r="N75" s="72"/>
      <c r="O75" s="72"/>
      <c r="P75" s="72"/>
      <c r="Q75" s="72"/>
      <c r="R75" s="72"/>
      <c r="S75" s="72"/>
      <c r="T75" s="66"/>
      <c r="U75" s="72"/>
      <c r="V75" s="72"/>
    </row>
    <row r="76" spans="4:22" s="73" customFormat="1" hidden="1" x14ac:dyDescent="0.15">
      <c r="D76" s="74" t="s">
        <v>113</v>
      </c>
      <c r="E76" s="66" t="s">
        <v>104</v>
      </c>
      <c r="F76" s="68">
        <v>0.9</v>
      </c>
      <c r="G76" s="69" t="s">
        <v>114</v>
      </c>
      <c r="H76" s="75">
        <v>2</v>
      </c>
      <c r="I76" s="72"/>
      <c r="J76" s="74" t="s">
        <v>115</v>
      </c>
      <c r="K76" s="212" t="s">
        <v>116</v>
      </c>
      <c r="L76" s="212"/>
      <c r="M76" s="212"/>
      <c r="N76" s="212"/>
      <c r="O76" s="212"/>
      <c r="P76" s="72"/>
      <c r="Q76" s="72"/>
      <c r="R76" s="72"/>
      <c r="S76" s="72"/>
      <c r="T76" s="66"/>
      <c r="U76" s="72"/>
      <c r="V76" s="72"/>
    </row>
    <row r="77" spans="4:22" s="73" customFormat="1" hidden="1" x14ac:dyDescent="0.15">
      <c r="D77" s="74" t="s">
        <v>113</v>
      </c>
      <c r="E77" s="66" t="s">
        <v>104</v>
      </c>
      <c r="F77" s="68">
        <v>0.95</v>
      </c>
      <c r="G77" s="69" t="s">
        <v>114</v>
      </c>
      <c r="H77" s="75">
        <v>1.96</v>
      </c>
      <c r="I77" s="72"/>
      <c r="J77" s="66" t="s">
        <v>117</v>
      </c>
      <c r="K77" s="212" t="s">
        <v>118</v>
      </c>
      <c r="L77" s="212"/>
      <c r="M77" s="212"/>
      <c r="N77" s="212"/>
      <c r="O77" s="212"/>
      <c r="P77" s="72"/>
      <c r="Q77" s="72"/>
      <c r="R77" s="72"/>
      <c r="S77" s="72"/>
      <c r="T77" s="66"/>
      <c r="U77" s="72"/>
      <c r="V77" s="72"/>
    </row>
    <row r="78" spans="4:22" s="73" customFormat="1" hidden="1" x14ac:dyDescent="0.15">
      <c r="D78" s="74" t="s">
        <v>113</v>
      </c>
      <c r="E78" s="66" t="s">
        <v>104</v>
      </c>
      <c r="F78" s="68">
        <v>0.99</v>
      </c>
      <c r="G78" s="69" t="s">
        <v>114</v>
      </c>
      <c r="H78" s="75">
        <v>1.5</v>
      </c>
      <c r="I78" s="72"/>
      <c r="J78" s="74" t="s">
        <v>119</v>
      </c>
      <c r="K78" s="74"/>
      <c r="L78" s="74"/>
      <c r="M78" s="74"/>
      <c r="N78" s="74"/>
      <c r="O78" s="209">
        <f>G17</f>
        <v>1.96</v>
      </c>
      <c r="P78" s="209"/>
      <c r="Q78" s="72"/>
      <c r="R78" s="72"/>
      <c r="S78" s="72"/>
      <c r="T78" s="66"/>
      <c r="U78" s="72"/>
      <c r="V78" s="72"/>
    </row>
    <row r="79" spans="4:22" s="73" customFormat="1" hidden="1" x14ac:dyDescent="0.15">
      <c r="D79" s="72"/>
      <c r="E79" s="72"/>
      <c r="F79" s="72"/>
      <c r="G79" s="72"/>
      <c r="H79" s="72"/>
      <c r="I79" s="72"/>
      <c r="J79" s="72"/>
      <c r="K79" s="72"/>
      <c r="L79" s="72"/>
      <c r="M79" s="72"/>
      <c r="N79" s="72"/>
      <c r="O79" s="72"/>
      <c r="P79" s="72"/>
      <c r="Q79" s="72"/>
      <c r="R79" s="72"/>
      <c r="S79" s="72"/>
      <c r="T79" s="66"/>
      <c r="U79" s="72"/>
      <c r="V79" s="72"/>
    </row>
    <row r="80" spans="4:22" s="73" customFormat="1" hidden="1" x14ac:dyDescent="0.15">
      <c r="D80" s="72"/>
      <c r="E80" s="72"/>
      <c r="F80" s="72"/>
      <c r="G80" s="72"/>
      <c r="H80" s="72"/>
      <c r="I80" s="72"/>
      <c r="J80" s="72"/>
      <c r="K80" s="72"/>
      <c r="L80" s="72"/>
      <c r="M80" s="72"/>
      <c r="N80" s="72"/>
      <c r="O80" s="72"/>
      <c r="P80" s="72"/>
      <c r="Q80" s="72"/>
      <c r="R80" s="72"/>
      <c r="S80" s="72"/>
      <c r="T80" s="72"/>
      <c r="U80" s="72"/>
      <c r="V80" s="72"/>
    </row>
    <row r="81" spans="2:25" s="73" customFormat="1" hidden="1" x14ac:dyDescent="0.15">
      <c r="B81" s="72"/>
      <c r="C81" s="72"/>
      <c r="D81" s="72"/>
      <c r="E81" s="72"/>
      <c r="F81" s="72"/>
      <c r="G81" s="72"/>
      <c r="H81" s="72"/>
      <c r="I81" s="72"/>
      <c r="J81" s="72"/>
      <c r="K81" s="72"/>
      <c r="L81" s="72"/>
      <c r="M81" s="72"/>
      <c r="N81" s="72"/>
      <c r="O81" s="72"/>
      <c r="P81" s="72"/>
      <c r="Q81" s="72"/>
      <c r="R81" s="72"/>
      <c r="S81" s="72"/>
      <c r="T81" s="72"/>
      <c r="U81" s="72"/>
      <c r="V81" s="72"/>
      <c r="W81" s="72"/>
      <c r="X81" s="72"/>
      <c r="Y81" s="72"/>
    </row>
    <row r="82" spans="2:25" s="72" customFormat="1" hidden="1" x14ac:dyDescent="0.15">
      <c r="D82" s="74" t="s">
        <v>120</v>
      </c>
      <c r="E82" s="66" t="s">
        <v>104</v>
      </c>
      <c r="F82" s="76">
        <f>T17</f>
        <v>0.05</v>
      </c>
      <c r="G82" s="74"/>
      <c r="H82" s="74" t="s">
        <v>121</v>
      </c>
      <c r="I82" s="66" t="s">
        <v>104</v>
      </c>
      <c r="J82" s="77">
        <f>F82^2</f>
        <v>2.5000000000000005E-3</v>
      </c>
    </row>
    <row r="83" spans="2:25" s="72" customFormat="1" hidden="1" x14ac:dyDescent="0.15">
      <c r="D83" s="74" t="s">
        <v>113</v>
      </c>
      <c r="E83" s="66" t="s">
        <v>104</v>
      </c>
      <c r="F83" s="78">
        <v>0.95</v>
      </c>
      <c r="G83" s="74"/>
      <c r="H83" s="74" t="s">
        <v>122</v>
      </c>
      <c r="I83" s="66" t="s">
        <v>104</v>
      </c>
      <c r="J83" s="79">
        <f>O78^2</f>
        <v>3.8415999999999997</v>
      </c>
    </row>
    <row r="84" spans="2:25" s="72" customFormat="1" hidden="1" x14ac:dyDescent="0.15">
      <c r="L84" s="209" t="s">
        <v>169</v>
      </c>
      <c r="M84" s="209"/>
      <c r="N84" s="209"/>
      <c r="X84" s="66" t="s">
        <v>125</v>
      </c>
    </row>
    <row r="85" spans="2:25" s="72" customFormat="1" hidden="1" x14ac:dyDescent="0.15">
      <c r="B85" s="74" t="str">
        <f>B23</f>
        <v>F</v>
      </c>
      <c r="C85" s="70" t="s">
        <v>126</v>
      </c>
      <c r="D85" s="66" t="s">
        <v>127</v>
      </c>
      <c r="E85" s="66" t="s">
        <v>104</v>
      </c>
      <c r="F85" s="80">
        <f>G23</f>
        <v>6000</v>
      </c>
      <c r="G85" s="81">
        <v>33</v>
      </c>
      <c r="H85" s="66" t="s">
        <v>128</v>
      </c>
      <c r="I85" s="66" t="s">
        <v>104</v>
      </c>
      <c r="J85" s="76">
        <f>+F85/F91</f>
        <v>0.25</v>
      </c>
      <c r="L85" s="74" t="s">
        <v>129</v>
      </c>
      <c r="M85" s="66" t="s">
        <v>104</v>
      </c>
      <c r="N85" s="82">
        <v>0.5</v>
      </c>
      <c r="P85" s="74" t="s">
        <v>130</v>
      </c>
      <c r="Q85" s="66" t="s">
        <v>104</v>
      </c>
      <c r="R85" s="82">
        <f>1-N85</f>
        <v>0.5</v>
      </c>
      <c r="T85" s="74" t="s">
        <v>131</v>
      </c>
      <c r="U85" s="66" t="s">
        <v>104</v>
      </c>
      <c r="V85" s="83">
        <f>(J85*N85*R85)/(J82/J83)</f>
        <v>96.039999999999978</v>
      </c>
      <c r="X85" s="80">
        <f>(J83*N85*R85)/J82</f>
        <v>384.15999999999991</v>
      </c>
      <c r="Y85" s="84">
        <f>+$O$78*SQRT(R85*(1-R85)/V85)</f>
        <v>0.10000000000000002</v>
      </c>
    </row>
    <row r="86" spans="2:25" s="72" customFormat="1" hidden="1" x14ac:dyDescent="0.15">
      <c r="B86" s="74" t="str">
        <f>B25</f>
        <v>M</v>
      </c>
      <c r="C86" s="70" t="s">
        <v>126</v>
      </c>
      <c r="D86" s="66" t="s">
        <v>132</v>
      </c>
      <c r="E86" s="66" t="s">
        <v>104</v>
      </c>
      <c r="F86" s="80">
        <f>G25</f>
        <v>13000</v>
      </c>
      <c r="G86" s="81">
        <v>22</v>
      </c>
      <c r="H86" s="66" t="s">
        <v>133</v>
      </c>
      <c r="I86" s="66" t="s">
        <v>104</v>
      </c>
      <c r="J86" s="76">
        <f>+F86/F91</f>
        <v>0.54166666666666663</v>
      </c>
      <c r="L86" s="74" t="s">
        <v>134</v>
      </c>
      <c r="M86" s="66" t="s">
        <v>104</v>
      </c>
      <c r="N86" s="82">
        <v>0.5</v>
      </c>
      <c r="P86" s="74" t="s">
        <v>135</v>
      </c>
      <c r="Q86" s="66" t="s">
        <v>104</v>
      </c>
      <c r="R86" s="82">
        <f>1-N86</f>
        <v>0.5</v>
      </c>
      <c r="T86" s="74" t="s">
        <v>136</v>
      </c>
      <c r="U86" s="66" t="s">
        <v>104</v>
      </c>
      <c r="V86" s="83">
        <f>(J86*N86*R86)/(J82/J83)</f>
        <v>208.08666666666659</v>
      </c>
      <c r="X86" s="80">
        <f>(J83*N86*R86)/J82</f>
        <v>384.15999999999991</v>
      </c>
      <c r="Y86" s="84">
        <f>+$O$78*SQRT(R86*(1-R86)/V86)</f>
        <v>6.793662204867576E-2</v>
      </c>
    </row>
    <row r="87" spans="2:25" s="72" customFormat="1" hidden="1" x14ac:dyDescent="0.15">
      <c r="B87" s="74" t="str">
        <f>B27</f>
        <v>H</v>
      </c>
      <c r="C87" s="70" t="s">
        <v>126</v>
      </c>
      <c r="D87" s="66" t="s">
        <v>137</v>
      </c>
      <c r="E87" s="66" t="s">
        <v>104</v>
      </c>
      <c r="F87" s="80">
        <f>G27</f>
        <v>5000</v>
      </c>
      <c r="G87" s="81">
        <v>30</v>
      </c>
      <c r="H87" s="66" t="s">
        <v>138</v>
      </c>
      <c r="I87" s="66" t="s">
        <v>104</v>
      </c>
      <c r="J87" s="76">
        <f>+F87/F91</f>
        <v>0.20833333333333334</v>
      </c>
      <c r="L87" s="74" t="s">
        <v>139</v>
      </c>
      <c r="M87" s="66" t="s">
        <v>104</v>
      </c>
      <c r="N87" s="82">
        <v>0.5</v>
      </c>
      <c r="P87" s="74" t="s">
        <v>140</v>
      </c>
      <c r="Q87" s="66" t="s">
        <v>104</v>
      </c>
      <c r="R87" s="82">
        <f>1-N87</f>
        <v>0.5</v>
      </c>
      <c r="T87" s="74" t="s">
        <v>141</v>
      </c>
      <c r="U87" s="66" t="s">
        <v>104</v>
      </c>
      <c r="V87" s="83">
        <f>(J87*N87*R87)/(J82/J83)</f>
        <v>80.033333333333317</v>
      </c>
      <c r="X87" s="80">
        <f>(J83*N87*R87)/J82</f>
        <v>384.15999999999991</v>
      </c>
      <c r="Y87" s="84">
        <f>+$O$78*SQRT(R87*(1-R87)/V87)</f>
        <v>0.10954451150103323</v>
      </c>
    </row>
    <row r="88" spans="2:25" s="72" customFormat="1" hidden="1" x14ac:dyDescent="0.15">
      <c r="B88" s="74"/>
      <c r="C88" s="70"/>
      <c r="D88" s="66"/>
      <c r="E88" s="66"/>
      <c r="F88" s="80"/>
      <c r="G88" s="81"/>
      <c r="H88" s="66"/>
      <c r="I88" s="66"/>
      <c r="J88" s="76"/>
      <c r="L88" s="74"/>
      <c r="M88" s="66"/>
      <c r="N88" s="82"/>
      <c r="P88" s="74"/>
      <c r="Q88" s="66"/>
      <c r="R88" s="82"/>
      <c r="S88" s="85"/>
      <c r="T88" s="74"/>
      <c r="U88" s="66"/>
      <c r="V88" s="83"/>
      <c r="X88" s="80"/>
      <c r="Y88" s="84"/>
    </row>
    <row r="89" spans="2:25" s="72" customFormat="1" hidden="1" x14ac:dyDescent="0.15">
      <c r="B89" s="74"/>
      <c r="C89" s="70"/>
      <c r="D89" s="66"/>
      <c r="E89" s="66"/>
      <c r="F89" s="80"/>
      <c r="G89" s="81"/>
      <c r="H89" s="66"/>
      <c r="I89" s="66"/>
      <c r="J89" s="76"/>
      <c r="L89" s="74"/>
      <c r="M89" s="66"/>
      <c r="N89" s="82"/>
      <c r="P89" s="74"/>
      <c r="Q89" s="66"/>
      <c r="R89" s="82"/>
      <c r="S89" s="85"/>
      <c r="T89" s="74"/>
      <c r="U89" s="66"/>
      <c r="V89" s="83"/>
      <c r="X89" s="80"/>
      <c r="Y89" s="84"/>
    </row>
    <row r="90" spans="2:25" s="72" customFormat="1" ht="7.5" hidden="1" customHeight="1" x14ac:dyDescent="0.15">
      <c r="F90" s="81"/>
      <c r="G90" s="81"/>
      <c r="S90" s="85"/>
      <c r="V90" s="86"/>
      <c r="X90" s="81"/>
    </row>
    <row r="91" spans="2:25" s="72" customFormat="1" ht="16" hidden="1" x14ac:dyDescent="0.2">
      <c r="D91" s="74" t="s">
        <v>110</v>
      </c>
      <c r="E91" s="85" t="s">
        <v>104</v>
      </c>
      <c r="F91" s="80">
        <f>SUM(F85:F90)</f>
        <v>24000</v>
      </c>
      <c r="G91" s="80"/>
      <c r="J91" s="78">
        <f>SUM(J85:J89)</f>
        <v>1</v>
      </c>
      <c r="T91" s="87" t="s">
        <v>152</v>
      </c>
      <c r="U91" s="87" t="s">
        <v>104</v>
      </c>
      <c r="V91" s="88">
        <f>SUM(V85:V89)</f>
        <v>384.15999999999985</v>
      </c>
      <c r="X91" s="80">
        <f>SUM(X85:X90)</f>
        <v>1152.4799999999998</v>
      </c>
    </row>
    <row r="92" spans="2:25" s="72" customFormat="1" hidden="1" x14ac:dyDescent="0.15"/>
    <row r="93" spans="2:25" s="72" customFormat="1" hidden="1" x14ac:dyDescent="0.15"/>
    <row r="94" spans="2:25" s="72" customFormat="1" ht="18" hidden="1" x14ac:dyDescent="0.2">
      <c r="B94" s="199" t="s">
        <v>170</v>
      </c>
      <c r="C94" s="199"/>
      <c r="D94" s="199" t="s">
        <v>103</v>
      </c>
      <c r="E94" s="211" t="s">
        <v>104</v>
      </c>
      <c r="F94" s="202" t="s">
        <v>105</v>
      </c>
      <c r="G94" s="202"/>
      <c r="I94" s="210" t="s">
        <v>104</v>
      </c>
      <c r="J94" s="203">
        <f>V91/(1+(V91/F91))</f>
        <v>378.10775519845652</v>
      </c>
      <c r="M94" s="65" t="s">
        <v>153</v>
      </c>
    </row>
    <row r="95" spans="2:25" s="72" customFormat="1" ht="18" hidden="1" x14ac:dyDescent="0.2">
      <c r="B95" s="199"/>
      <c r="C95" s="199"/>
      <c r="D95" s="199"/>
      <c r="E95" s="211"/>
      <c r="F95" s="199" t="s">
        <v>108</v>
      </c>
      <c r="G95" s="71" t="s">
        <v>152</v>
      </c>
      <c r="I95" s="210"/>
      <c r="J95" s="204"/>
      <c r="M95" s="65"/>
      <c r="P95" s="65" t="s">
        <v>170</v>
      </c>
      <c r="Q95" s="65"/>
      <c r="R95" s="65"/>
      <c r="T95" s="65" t="s">
        <v>154</v>
      </c>
    </row>
    <row r="96" spans="2:25" s="72" customFormat="1" ht="18" hidden="1" x14ac:dyDescent="0.2">
      <c r="B96" s="199"/>
      <c r="C96" s="199"/>
      <c r="D96" s="199"/>
      <c r="E96" s="211"/>
      <c r="F96" s="199"/>
      <c r="G96" s="71" t="s">
        <v>110</v>
      </c>
      <c r="I96" s="210"/>
      <c r="J96" s="204"/>
      <c r="M96" s="202" t="str">
        <f>B85</f>
        <v>F</v>
      </c>
      <c r="N96" s="202"/>
      <c r="O96" s="202"/>
      <c r="P96" s="200">
        <f>J94*J85</f>
        <v>94.526938799614129</v>
      </c>
      <c r="Q96" s="200"/>
      <c r="R96" s="200"/>
      <c r="T96" s="89">
        <f>X85/(1+((X85-1)/F85))</f>
        <v>361.10014475588883</v>
      </c>
    </row>
    <row r="97" spans="2:20" s="72" customFormat="1" ht="19.5" hidden="1" customHeight="1" x14ac:dyDescent="0.2">
      <c r="M97" s="202" t="str">
        <f>B86</f>
        <v>M</v>
      </c>
      <c r="N97" s="202"/>
      <c r="O97" s="202"/>
      <c r="P97" s="200">
        <f>J94*J86</f>
        <v>204.80836739916393</v>
      </c>
      <c r="Q97" s="200"/>
      <c r="R97" s="200"/>
      <c r="T97" s="89">
        <f>X86/(1+((X86-1)/F86))</f>
        <v>373.16149549134872</v>
      </c>
    </row>
    <row r="98" spans="2:20" s="72" customFormat="1" ht="19.5" hidden="1" customHeight="1" x14ac:dyDescent="0.2">
      <c r="M98" s="202" t="str">
        <f>B87</f>
        <v>H</v>
      </c>
      <c r="N98" s="202"/>
      <c r="O98" s="202"/>
      <c r="P98" s="200">
        <f>J94*J87</f>
        <v>78.772448999678446</v>
      </c>
      <c r="Q98" s="200"/>
      <c r="R98" s="200"/>
      <c r="T98" s="89">
        <f>X87/(1+((X87-1)/F87))</f>
        <v>356.81644238699937</v>
      </c>
    </row>
    <row r="99" spans="2:20" s="72" customFormat="1" ht="18.75" hidden="1" customHeight="1" x14ac:dyDescent="0.2">
      <c r="B99" s="198" t="s">
        <v>125</v>
      </c>
      <c r="D99" s="199" t="s">
        <v>103</v>
      </c>
      <c r="E99" s="211" t="s">
        <v>104</v>
      </c>
      <c r="F99" s="202" t="s">
        <v>105</v>
      </c>
      <c r="G99" s="202"/>
      <c r="I99" s="210" t="s">
        <v>104</v>
      </c>
      <c r="J99" s="203">
        <f>X91/(1+(X91/F91))</f>
        <v>1099.6736703498023</v>
      </c>
      <c r="M99" s="202"/>
      <c r="N99" s="202"/>
      <c r="O99" s="202"/>
      <c r="P99" s="200"/>
      <c r="Q99" s="200"/>
      <c r="R99" s="200"/>
      <c r="T99" s="89"/>
    </row>
    <row r="100" spans="2:20" s="72" customFormat="1" ht="18" hidden="1" x14ac:dyDescent="0.2">
      <c r="B100" s="198"/>
      <c r="D100" s="199"/>
      <c r="E100" s="211"/>
      <c r="F100" s="199" t="s">
        <v>108</v>
      </c>
      <c r="G100" s="71" t="s">
        <v>109</v>
      </c>
      <c r="I100" s="210"/>
      <c r="J100" s="204"/>
      <c r="M100" s="202"/>
      <c r="N100" s="202"/>
      <c r="O100" s="202"/>
      <c r="P100" s="200"/>
      <c r="Q100" s="200"/>
      <c r="R100" s="200"/>
      <c r="T100" s="89"/>
    </row>
    <row r="101" spans="2:20" s="72" customFormat="1" ht="18" hidden="1" x14ac:dyDescent="0.2">
      <c r="B101" s="198"/>
      <c r="D101" s="199"/>
      <c r="E101" s="211"/>
      <c r="F101" s="199"/>
      <c r="G101" s="71" t="s">
        <v>110</v>
      </c>
      <c r="I101" s="210"/>
      <c r="J101" s="204"/>
    </row>
    <row r="102" spans="2:20" s="72" customFormat="1" hidden="1" x14ac:dyDescent="0.15"/>
    <row r="103" spans="2:20" s="72" customFormat="1" hidden="1" x14ac:dyDescent="0.15"/>
    <row r="104" spans="2:20" s="72" customFormat="1" hidden="1" x14ac:dyDescent="0.15"/>
    <row r="105" spans="2:20" s="72" customFormat="1" hidden="1" x14ac:dyDescent="0.15"/>
    <row r="106" spans="2:20" s="72" customFormat="1" hidden="1" x14ac:dyDescent="0.15"/>
    <row r="107" spans="2:20" s="72" customFormat="1" hidden="1" x14ac:dyDescent="0.15"/>
    <row r="108" spans="2:20" s="72" customFormat="1" hidden="1" x14ac:dyDescent="0.15"/>
    <row r="109" spans="2:20" s="72" customFormat="1" hidden="1" x14ac:dyDescent="0.15"/>
    <row r="110" spans="2:20" s="72" customFormat="1" hidden="1" x14ac:dyDescent="0.15"/>
    <row r="111" spans="2:20" s="72" customFormat="1" hidden="1" x14ac:dyDescent="0.15"/>
    <row r="112" spans="2:20" s="72" customFormat="1" hidden="1" x14ac:dyDescent="0.15"/>
    <row r="113" s="72" customFormat="1" hidden="1" x14ac:dyDescent="0.15"/>
    <row r="114" s="72" customFormat="1" hidden="1" x14ac:dyDescent="0.15"/>
    <row r="115" s="72" customFormat="1" hidden="1" x14ac:dyDescent="0.15"/>
    <row r="116" s="72" customFormat="1" hidden="1" x14ac:dyDescent="0.15"/>
    <row r="117" s="72" customFormat="1" hidden="1" x14ac:dyDescent="0.15"/>
    <row r="118" s="72" customFormat="1" hidden="1" x14ac:dyDescent="0.15"/>
    <row r="119" s="72" customFormat="1" hidden="1" x14ac:dyDescent="0.15"/>
    <row r="120" s="72" customFormat="1" hidden="1" x14ac:dyDescent="0.15"/>
    <row r="121" s="72" customFormat="1" hidden="1" x14ac:dyDescent="0.15"/>
    <row r="122" s="72" customFormat="1" hidden="1" x14ac:dyDescent="0.15"/>
    <row r="123" s="72" customFormat="1" hidden="1" x14ac:dyDescent="0.15"/>
    <row r="124" s="72" customFormat="1" hidden="1" x14ac:dyDescent="0.15"/>
    <row r="125" s="72" customFormat="1" hidden="1" x14ac:dyDescent="0.15"/>
    <row r="126" s="72" customFormat="1" hidden="1" x14ac:dyDescent="0.15"/>
    <row r="127" s="72" customFormat="1" hidden="1" x14ac:dyDescent="0.15"/>
    <row r="128" s="72" customFormat="1" hidden="1" x14ac:dyDescent="0.15"/>
    <row r="129" s="72" customFormat="1" hidden="1" x14ac:dyDescent="0.15"/>
    <row r="130" s="72" customFormat="1" hidden="1" x14ac:dyDescent="0.15"/>
    <row r="131" s="72" customFormat="1" hidden="1" x14ac:dyDescent="0.15"/>
    <row r="132" s="72" customFormat="1" hidden="1" x14ac:dyDescent="0.15"/>
    <row r="133" s="72" customFormat="1" hidden="1" x14ac:dyDescent="0.15"/>
    <row r="134" s="72" customFormat="1" hidden="1" x14ac:dyDescent="0.15"/>
    <row r="135" s="72" customFormat="1" hidden="1" x14ac:dyDescent="0.15"/>
    <row r="136" s="72" customFormat="1" hidden="1" x14ac:dyDescent="0.15"/>
    <row r="137" s="72" customFormat="1" hidden="1" x14ac:dyDescent="0.15"/>
    <row r="138" s="72" customFormat="1" hidden="1" x14ac:dyDescent="0.15"/>
    <row r="139" s="72" customFormat="1" hidden="1" x14ac:dyDescent="0.15"/>
    <row r="140" s="72" customFormat="1" hidden="1" x14ac:dyDescent="0.15"/>
    <row r="141" s="72" customFormat="1" hidden="1" x14ac:dyDescent="0.15"/>
    <row r="142" s="72" customFormat="1" hidden="1" x14ac:dyDescent="0.15"/>
    <row r="143" s="72" customFormat="1" hidden="1" x14ac:dyDescent="0.15"/>
    <row r="144" s="72" customFormat="1" hidden="1" x14ac:dyDescent="0.15"/>
    <row r="145" s="72" customFormat="1" hidden="1" x14ac:dyDescent="0.15"/>
    <row r="146" s="72" customFormat="1" hidden="1" x14ac:dyDescent="0.15"/>
    <row r="147" s="72" customFormat="1" hidden="1" x14ac:dyDescent="0.15"/>
  </sheetData>
  <protectedRanges>
    <protectedRange sqref="G23:G25 G27 G43:G45 G47" name="Tamanho da População"/>
    <protectedRange sqref="T17" name="Margem de Erro"/>
    <protectedRange sqref="G17" name="Precisão"/>
  </protectedRanges>
  <mergeCells count="90">
    <mergeCell ref="B47:F47"/>
    <mergeCell ref="G47:J47"/>
    <mergeCell ref="M47:O47"/>
    <mergeCell ref="P47:Y47"/>
    <mergeCell ref="B45:F45"/>
    <mergeCell ref="G45:J45"/>
    <mergeCell ref="M45:O45"/>
    <mergeCell ref="P45:Y45"/>
    <mergeCell ref="D32:D34"/>
    <mergeCell ref="B40:Y41"/>
    <mergeCell ref="B43:F43"/>
    <mergeCell ref="G43:J43"/>
    <mergeCell ref="M43:O43"/>
    <mergeCell ref="P43:Y43"/>
    <mergeCell ref="I36:I38"/>
    <mergeCell ref="J36:K38"/>
    <mergeCell ref="L36:O38"/>
    <mergeCell ref="P36:Y38"/>
    <mergeCell ref="B36:C38"/>
    <mergeCell ref="D36:D38"/>
    <mergeCell ref="E36:E38"/>
    <mergeCell ref="F36:G36"/>
    <mergeCell ref="F37:F38"/>
    <mergeCell ref="F33:F34"/>
    <mergeCell ref="B25:F25"/>
    <mergeCell ref="G25:J25"/>
    <mergeCell ref="M25:O25"/>
    <mergeCell ref="P25:Y25"/>
    <mergeCell ref="E32:E34"/>
    <mergeCell ref="F32:G32"/>
    <mergeCell ref="I32:I34"/>
    <mergeCell ref="J32:K34"/>
    <mergeCell ref="L32:O34"/>
    <mergeCell ref="B27:F27"/>
    <mergeCell ref="G27:J27"/>
    <mergeCell ref="M27:O27"/>
    <mergeCell ref="P27:Y27"/>
    <mergeCell ref="B29:Y30"/>
    <mergeCell ref="B32:C34"/>
    <mergeCell ref="B11:F12"/>
    <mergeCell ref="G11:G12"/>
    <mergeCell ref="H11:H12"/>
    <mergeCell ref="B20:Y21"/>
    <mergeCell ref="B23:F23"/>
    <mergeCell ref="G23:J23"/>
    <mergeCell ref="M23:O23"/>
    <mergeCell ref="P23:Y23"/>
    <mergeCell ref="I11:I12"/>
    <mergeCell ref="B14:Y15"/>
    <mergeCell ref="F100:F101"/>
    <mergeCell ref="E99:E101"/>
    <mergeCell ref="F99:G99"/>
    <mergeCell ref="K76:O76"/>
    <mergeCell ref="K77:O77"/>
    <mergeCell ref="M96:O96"/>
    <mergeCell ref="L84:N84"/>
    <mergeCell ref="M100:O100"/>
    <mergeCell ref="F94:G94"/>
    <mergeCell ref="M98:O98"/>
    <mergeCell ref="P100:R100"/>
    <mergeCell ref="D94:D96"/>
    <mergeCell ref="B17:F18"/>
    <mergeCell ref="G17:I18"/>
    <mergeCell ref="X17:Y18"/>
    <mergeCell ref="M99:O99"/>
    <mergeCell ref="J99:J101"/>
    <mergeCell ref="K17:S18"/>
    <mergeCell ref="T17:U18"/>
    <mergeCell ref="O78:P78"/>
    <mergeCell ref="P96:R96"/>
    <mergeCell ref="P97:R97"/>
    <mergeCell ref="J94:J96"/>
    <mergeCell ref="M97:O97"/>
    <mergeCell ref="P32:Y34"/>
    <mergeCell ref="B1:F3"/>
    <mergeCell ref="B99:B101"/>
    <mergeCell ref="B94:C96"/>
    <mergeCell ref="P98:R98"/>
    <mergeCell ref="P99:R99"/>
    <mergeCell ref="F95:F96"/>
    <mergeCell ref="D99:D101"/>
    <mergeCell ref="I94:I96"/>
    <mergeCell ref="B5:Y6"/>
    <mergeCell ref="B8:F9"/>
    <mergeCell ref="J8:J9"/>
    <mergeCell ref="K8:Y9"/>
    <mergeCell ref="J11:J12"/>
    <mergeCell ref="K11:Y12"/>
    <mergeCell ref="I99:I101"/>
    <mergeCell ref="E94:E96"/>
  </mergeCells>
  <phoneticPr fontId="0" type="noConversion"/>
  <hyperlinks>
    <hyperlink ref="B1:F3" location="Introdução!A1" display="         Volta" xr:uid="{00000000-0004-0000-0400-000000000000}"/>
  </hyperlinks>
  <pageMargins left="0.18" right="0.18" top="0.984251969" bottom="0.984251969" header="0.49212598499999999" footer="0.49212598499999999"/>
  <pageSetup paperSize="9" scale="85"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BD_Amostra</vt:lpstr>
      <vt:lpstr>Introdução</vt:lpstr>
      <vt:lpstr>Fundamentos</vt:lpstr>
      <vt:lpstr>AAS</vt:lpstr>
      <vt:lpstr>AAS 3</vt:lpstr>
    </vt:vector>
  </TitlesOfParts>
  <Manager/>
  <Company>Contax SA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azgomes</dc:creator>
  <cp:keywords/>
  <dc:description/>
  <cp:lastModifiedBy>Claudio  Goncalves</cp:lastModifiedBy>
  <cp:revision/>
  <dcterms:created xsi:type="dcterms:W3CDTF">2006-08-25T13:10:53Z</dcterms:created>
  <dcterms:modified xsi:type="dcterms:W3CDTF">2023-05-17T19:29:11Z</dcterms:modified>
  <cp:category/>
  <cp:contentStatus/>
</cp:coreProperties>
</file>