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vevol/software/putida_accoa_project/models/"/>
    </mc:Choice>
  </mc:AlternateContent>
  <xr:revisionPtr revIDLastSave="0" documentId="13_ncr:1_{62C2CA8A-87E9-5A4E-84AC-93BCB6118E3E}" xr6:coauthVersionLast="36" xr6:coauthVersionMax="36" xr10:uidLastSave="{00000000-0000-0000-0000-000000000000}"/>
  <bookViews>
    <workbookView xWindow="0" yWindow="460" windowWidth="28800" windowHeight="16440" activeTab="4" xr2:uid="{00000000-000D-0000-FFFF-FFFF00000000}"/>
  </bookViews>
  <sheets>
    <sheet name="general" sheetId="1" r:id="rId1"/>
    <sheet name="stoic" sheetId="2" r:id="rId2"/>
    <sheet name="thermoMets" sheetId="3" r:id="rId3"/>
    <sheet name="mets" sheetId="4" r:id="rId4"/>
    <sheet name="rxns" sheetId="5" r:id="rId5"/>
    <sheet name="splitRatios" sheetId="6" r:id="rId6"/>
    <sheet name="poolConst" sheetId="7" r:id="rId7"/>
    <sheet name="thermo_ineq_constraints" sheetId="8" r:id="rId8"/>
    <sheet name="thermoRxns" sheetId="9" r:id="rId9"/>
    <sheet name="measRates" sheetId="10" r:id="rId10"/>
    <sheet name="protData" sheetId="11" r:id="rId11"/>
    <sheet name="metsData" sheetId="12" r:id="rId12"/>
    <sheet name="kinetics1" sheetId="13" r:id="rId13"/>
  </sheets>
  <calcPr calcId="181029"/>
</workbook>
</file>

<file path=xl/calcChain.xml><?xml version="1.0" encoding="utf-8"?>
<calcChain xmlns="http://schemas.openxmlformats.org/spreadsheetml/2006/main">
  <c r="C26" i="3" l="1"/>
  <c r="C44" i="3"/>
  <c r="C50" i="3"/>
  <c r="B67" i="10"/>
  <c r="B66" i="10"/>
  <c r="B65" i="10"/>
  <c r="B55" i="10"/>
  <c r="B27" i="9"/>
  <c r="B26" i="9"/>
  <c r="B35" i="9"/>
  <c r="B32" i="9"/>
  <c r="B40" i="9"/>
  <c r="B39" i="9"/>
  <c r="B36" i="9"/>
  <c r="B43" i="9"/>
  <c r="C42" i="9"/>
  <c r="B42" i="9"/>
  <c r="B63" i="10"/>
  <c r="B64" i="10"/>
  <c r="B77" i="10"/>
  <c r="B58" i="10"/>
  <c r="B74" i="10"/>
  <c r="B70" i="10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2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11" i="9" l="1"/>
  <c r="B11" i="9"/>
  <c r="C10" i="9"/>
  <c r="B10" i="9"/>
</calcChain>
</file>

<file path=xl/sharedStrings.xml><?xml version="1.0" encoding="utf-8"?>
<sst xmlns="http://schemas.openxmlformats.org/spreadsheetml/2006/main" count="1530" uniqueCount="472">
  <si>
    <t>General Reaction and Sampling Platform (GRASP)</t>
  </si>
  <si>
    <t>Model name</t>
  </si>
  <si>
    <t>LP solver (linprog or gurobi)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</si>
  <si>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</si>
  <si>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</si>
  <si>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</si>
  <si>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</si>
  <si>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</si>
  <si>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</si>
  <si>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FMINCON</t>
  </si>
  <si>
    <t>gurobi</t>
  </si>
  <si>
    <t>m_glc__D_p</t>
  </si>
  <si>
    <t>m_atp_c</t>
  </si>
  <si>
    <t>m_h2o_c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</si>
  <si>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</si>
  <si>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</si>
  <si>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</si>
  <si>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</si>
  <si>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</si>
  <si>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</si>
  <si>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</si>
  <si>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</si>
  <si>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</si>
  <si>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</si>
  <si>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</si>
  <si>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</si>
  <si>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</si>
  <si>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</si>
  <si>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</si>
  <si>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</si>
  <si>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</si>
  <si>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</si>
  <si>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</si>
  <si>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</si>
  <si>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</si>
  <si>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</si>
  <si>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</si>
  <si>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</si>
  <si>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</si>
  <si>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</si>
  <si>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</si>
  <si>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</si>
  <si>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</si>
  <si>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</si>
  <si>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</si>
  <si>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</si>
  <si>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</si>
  <si>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m_coa_c</t>
  </si>
  <si>
    <t>m_accoa_c</t>
  </si>
  <si>
    <t>m_oaa_c</t>
  </si>
  <si>
    <t>m_mal__L_c</t>
  </si>
  <si>
    <t>m_fum_c</t>
  </si>
  <si>
    <t>m_succ_c</t>
  </si>
  <si>
    <t>m_succoa_c</t>
  </si>
  <si>
    <t>m_akg_c</t>
  </si>
  <si>
    <t>m_icit_c</t>
  </si>
  <si>
    <t>m_cit_c</t>
  </si>
  <si>
    <t>m_acon_C_c</t>
  </si>
  <si>
    <t>m_hco3_c</t>
  </si>
  <si>
    <t>m_malcoa_c</t>
  </si>
  <si>
    <t>m_malACP_c</t>
  </si>
  <si>
    <t>m_actACP_c</t>
  </si>
  <si>
    <t>m_ACP_c</t>
  </si>
  <si>
    <t>m_o2_c</t>
  </si>
  <si>
    <t>m_glc__D_e</t>
  </si>
  <si>
    <t>m_pyr_e</t>
  </si>
  <si>
    <t>m_pep_e</t>
  </si>
  <si>
    <t>m_g6p_e</t>
  </si>
  <si>
    <t>m_r5p_e</t>
  </si>
  <si>
    <t>m_g3p_e</t>
  </si>
  <si>
    <t>m_e4p_e</t>
  </si>
  <si>
    <t>m_f6p_e</t>
  </si>
  <si>
    <t>m_3pg_e</t>
  </si>
  <si>
    <t>m_oaa_e</t>
  </si>
  <si>
    <t>m_mal__L_e</t>
  </si>
  <si>
    <t>m_akg_e</t>
  </si>
  <si>
    <t>m_succ_e</t>
  </si>
  <si>
    <t>m_ru5p__D_e</t>
  </si>
  <si>
    <t>m_fum_e</t>
  </si>
  <si>
    <t>m_s7p_e</t>
  </si>
  <si>
    <t>m_13dpg_e</t>
  </si>
  <si>
    <t>m_dhap_e</t>
  </si>
  <si>
    <t>m_amp_i</t>
  </si>
  <si>
    <t>m_amp_c</t>
  </si>
  <si>
    <t>m_amp_e</t>
  </si>
  <si>
    <t>rxn ID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</si>
  <si>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</si>
  <si>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</si>
  <si>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</si>
  <si>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</si>
  <si>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</si>
  <si>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</si>
  <si>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</si>
  <si>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</si>
  <si>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</si>
  <si>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</si>
  <si>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</si>
  <si>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</si>
  <si>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</si>
  <si>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</si>
  <si>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</si>
  <si>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</si>
  <si>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</si>
  <si>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</si>
  <si>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</si>
  <si>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</si>
  <si>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</si>
  <si>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</si>
  <si>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</si>
  <si>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</si>
  <si>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</si>
  <si>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</si>
  <si>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R_GAPD_NAD</t>
  </si>
  <si>
    <t>R_GAPD_NADP</t>
  </si>
  <si>
    <t>R_PGK</t>
  </si>
  <si>
    <t>R_PGM</t>
  </si>
  <si>
    <t>R_ENO</t>
  </si>
  <si>
    <t>R_PYK</t>
  </si>
  <si>
    <t>R_PDH</t>
  </si>
  <si>
    <t>R_OAADC</t>
  </si>
  <si>
    <t>R_PPC</t>
  </si>
  <si>
    <t>R_ME2_NADP</t>
  </si>
  <si>
    <t>R_ME2_NAD</t>
  </si>
  <si>
    <t>R_MDH_NAD</t>
  </si>
  <si>
    <t>R_MDH_NADP</t>
  </si>
  <si>
    <t>R_FUM</t>
  </si>
  <si>
    <t>R_SUCDi</t>
  </si>
  <si>
    <t>R_SUCOAS</t>
  </si>
  <si>
    <t>R_AKGDH</t>
  </si>
  <si>
    <t>R_ICDHyr_NADP</t>
  </si>
  <si>
    <t>R_ICDHyr_NAD</t>
  </si>
  <si>
    <t>R_ACONTa</t>
  </si>
  <si>
    <t>R_ACONTb</t>
  </si>
  <si>
    <t>R_CS</t>
  </si>
  <si>
    <t>R_ACCOAC</t>
  </si>
  <si>
    <t>R_KAS15</t>
  </si>
  <si>
    <t>R_MCOATA</t>
  </si>
  <si>
    <t>R_OPNAD</t>
  </si>
  <si>
    <t>R_OPQ8</t>
  </si>
  <si>
    <t>R_AXPr</t>
  </si>
  <si>
    <t>R_NADHr</t>
  </si>
  <si>
    <t>R_NADPHr</t>
  </si>
  <si>
    <t>R_ACCOAr</t>
  </si>
  <si>
    <t>R_Q8H2r</t>
  </si>
  <si>
    <t>R_GLCtex</t>
  </si>
  <si>
    <t>R_EX_pyr</t>
  </si>
  <si>
    <t>R_EX_pep</t>
  </si>
  <si>
    <t>R_EX_g6p</t>
  </si>
  <si>
    <t>R_EX_r5p</t>
  </si>
  <si>
    <t>R_EX_g3p</t>
  </si>
  <si>
    <t>R_EX_e4p</t>
  </si>
  <si>
    <t>R_EX_f6p</t>
  </si>
  <si>
    <t>R_EX_3pg</t>
  </si>
  <si>
    <t>R_EX_oaa</t>
  </si>
  <si>
    <t>R_EX_malL</t>
  </si>
  <si>
    <t>R_EX_akg</t>
  </si>
  <si>
    <t>R_EX_succ</t>
  </si>
  <si>
    <t>R_EX_ru5p__D</t>
  </si>
  <si>
    <t>R_EX_fum</t>
  </si>
  <si>
    <t>R_EX_s7p</t>
  </si>
  <si>
    <t>R_EX_13dpg</t>
  </si>
  <si>
    <t>R_EX_dhap</t>
  </si>
  <si>
    <t>R_EX_amp_in</t>
  </si>
  <si>
    <t>R_EX_amp_out</t>
  </si>
  <si>
    <t>min (M)</t>
  </si>
  <si>
    <t>max (M)</t>
  </si>
  <si>
    <t>metabolite ID</t>
  </si>
  <si>
    <t>Metabolite name</t>
  </si>
  <si>
    <t>balanced?</t>
  </si>
  <si>
    <t>measured?</t>
  </si>
  <si>
    <t>reaction name</t>
  </si>
  <si>
    <t>transport reaction?</t>
  </si>
  <si>
    <t>isoenzymes</t>
  </si>
  <si>
    <t>reaction ID</t>
  </si>
  <si>
    <t>∆Gr'_min (kJ/mol)</t>
  </si>
  <si>
    <t>∆Gr'_max (kJ/mol)</t>
  </si>
  <si>
    <t>vref_mean (mmol/L/h)</t>
  </si>
  <si>
    <t>vref_std (mmol/L/h)</t>
  </si>
  <si>
    <t>lower_bound</t>
  </si>
  <si>
    <t>mean</t>
  </si>
  <si>
    <t>upper_bound</t>
  </si>
  <si>
    <t>reaction/enzyme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</si>
  <si>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</si>
  <si>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</si>
  <si>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</si>
  <si>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</si>
  <si>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</si>
  <si>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</si>
  <si>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effectors</t>
  </si>
  <si>
    <t>positive effectors</t>
  </si>
  <si>
    <t>allosteric</t>
  </si>
  <si>
    <t>subunits</t>
  </si>
  <si>
    <t>mechanism_refs_type</t>
  </si>
  <si>
    <t>mechanism_refs</t>
  </si>
  <si>
    <t>inhibitors_refs_type</t>
  </si>
  <si>
    <t>inhibitors_refs</t>
  </si>
  <si>
    <t>activators_refs_type</t>
  </si>
  <si>
    <t>activators_refs</t>
  </si>
  <si>
    <t>negative_effectors_refs_type</t>
  </si>
  <si>
    <t>negative_effectors_refs</t>
  </si>
  <si>
    <t>positive_effectors_refs_type</t>
  </si>
  <si>
    <t>positive_effectors_refs</t>
  </si>
  <si>
    <t>subunits_refs_type</t>
  </si>
  <si>
    <t>subunits_refs</t>
  </si>
  <si>
    <t>comments</t>
  </si>
  <si>
    <t>D-glucose periplasm</t>
  </si>
  <si>
    <t>atp cytoplasm</t>
  </si>
  <si>
    <t>water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</si>
  <si>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</si>
  <si>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</si>
  <si>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</si>
  <si>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</si>
  <si>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</si>
  <si>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</si>
  <si>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</si>
  <si>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</si>
  <si>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</si>
  <si>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</si>
  <si>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</si>
  <si>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</si>
  <si>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</si>
  <si>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</si>
  <si>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</si>
  <si>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</si>
  <si>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</si>
  <si>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</si>
  <si>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</si>
  <si>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</si>
  <si>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</si>
  <si>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</si>
  <si>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</si>
  <si>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</si>
  <si>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</si>
  <si>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</si>
  <si>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</si>
  <si>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</si>
  <si>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</si>
  <si>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</si>
  <si>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</si>
  <si>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</si>
  <si>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</si>
  <si>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coa</t>
  </si>
  <si>
    <t>Acetyl-coa</t>
  </si>
  <si>
    <t>oxaloacetate</t>
  </si>
  <si>
    <t>malate</t>
  </si>
  <si>
    <t>fumarate</t>
  </si>
  <si>
    <t>succinate</t>
  </si>
  <si>
    <t>Succinyl-coa</t>
  </si>
  <si>
    <t>2-oxoglutarate</t>
  </si>
  <si>
    <t>isocitrate</t>
  </si>
  <si>
    <t>citrate</t>
  </si>
  <si>
    <t>Cis-aconitate</t>
  </si>
  <si>
    <t>hco3</t>
  </si>
  <si>
    <t>malcoa</t>
  </si>
  <si>
    <t>malacp</t>
  </si>
  <si>
    <t>actacp</t>
  </si>
  <si>
    <t>acp</t>
  </si>
  <si>
    <t>o2</t>
  </si>
  <si>
    <t>D-glucose extracellular</t>
  </si>
  <si>
    <t>pyruvate extracellular</t>
  </si>
  <si>
    <t>phosphoenolpyruvate extracellular</t>
  </si>
  <si>
    <t>alpha D-glucose 6 phosphate extracellular</t>
  </si>
  <si>
    <t>alpha-D-ribose-5-phosphate extracellular</t>
  </si>
  <si>
    <t>D-glyceraldehyde 3-phosphate extracellular</t>
  </si>
  <si>
    <t>D-erythrose-4-phosphate extracellular</t>
  </si>
  <si>
    <t>D-fructose-6-phosphate extracellular</t>
  </si>
  <si>
    <t>3-phospho-D-glycerate extracellular</t>
  </si>
  <si>
    <t>oxaloacetate external</t>
  </si>
  <si>
    <t>malate external</t>
  </si>
  <si>
    <t>2-oxoglutarate external</t>
  </si>
  <si>
    <t>succinate extracellular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</si>
  <si>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</si>
  <si>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</si>
  <si>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</si>
  <si>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</si>
  <si>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</si>
  <si>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</si>
  <si>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</si>
  <si>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</si>
  <si>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</si>
  <si>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</si>
  <si>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</si>
  <si>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</si>
  <si>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</si>
  <si>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</si>
  <si>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</si>
  <si>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</si>
  <si>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</si>
  <si>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</si>
  <si>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</si>
  <si>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</si>
  <si>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</si>
  <si>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</si>
  <si>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</si>
  <si>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 with nad</t>
  </si>
  <si>
    <t>Glyceraldehyde-3-phosphate dehydrogenase with nadp</t>
  </si>
  <si>
    <t>Phosphoglycerate kinase</t>
  </si>
  <si>
    <t>Phosphoglycerate mutase</t>
  </si>
  <si>
    <t>Enolase</t>
  </si>
  <si>
    <t>Pyruvate kinase</t>
  </si>
  <si>
    <t>pyruvate dehydrogenase</t>
  </si>
  <si>
    <t>oxaloacetate decarboxylase</t>
  </si>
  <si>
    <t>phosphoenolpyruvate carboxylase</t>
  </si>
  <si>
    <t>malic enzyme nadp</t>
  </si>
  <si>
    <t>malic enzyme nad</t>
  </si>
  <si>
    <t>malate dehydrogenase nad</t>
  </si>
  <si>
    <t>malate dehydrogenase nadp</t>
  </si>
  <si>
    <t>fumarase</t>
  </si>
  <si>
    <t>succinate dehydrogenase</t>
  </si>
  <si>
    <t>2-oxoglutarate dehydrogenase</t>
  </si>
  <si>
    <t>isocitrate dehydrogenase nadp</t>
  </si>
  <si>
    <t>isocitrate dehydrogenase nad</t>
  </si>
  <si>
    <t>CS</t>
  </si>
  <si>
    <t>atp and adp regeneration</t>
  </si>
  <si>
    <t>nad and nadh regeneration</t>
  </si>
  <si>
    <t>nadph regeneration</t>
  </si>
  <si>
    <t>coa regeneration</t>
  </si>
  <si>
    <t>q8h2 to q8 regeneration</t>
  </si>
  <si>
    <t>Glucose transport via diffusion (extracellular to periplasm)</t>
  </si>
  <si>
    <t>pyruvate exchange</t>
  </si>
  <si>
    <t>phosphoenlopyruvate exchange</t>
  </si>
  <si>
    <t>g6p exchange</t>
  </si>
  <si>
    <t>r5p exchange</t>
  </si>
  <si>
    <t>g3p exchange</t>
  </si>
  <si>
    <t>e4p exchange</t>
  </si>
  <si>
    <t>f6p exchange</t>
  </si>
  <si>
    <t>3pg exchange</t>
  </si>
  <si>
    <t>oxaloacetate exchange</t>
  </si>
  <si>
    <t>malate exchange</t>
  </si>
  <si>
    <t>2-oxoglutarate exchange</t>
  </si>
  <si>
    <t>succinate exchange</t>
  </si>
  <si>
    <t>orderedBiTer</t>
  </si>
  <si>
    <t>m_glc__D_p m_atp_c</t>
  </si>
  <si>
    <t>m_adp_c m_pi_c m_glc__D_c</t>
  </si>
  <si>
    <t>doi</t>
  </si>
  <si>
    <t>10.1146/annurev.biochem.73.011303.073626</t>
  </si>
  <si>
    <t>randomBiBi</t>
  </si>
  <si>
    <t>m_glc__D_c m_atp_c</t>
  </si>
  <si>
    <t>m_adp_c m_g6p_c</t>
  </si>
  <si>
    <t>10.1016/0003-9861(72)90354-2</t>
  </si>
  <si>
    <t>uniUni</t>
  </si>
  <si>
    <t>m_glcn_c m_atp_c</t>
  </si>
  <si>
    <t>m_adp_c m_6pgc_c</t>
  </si>
  <si>
    <t>PMID</t>
  </si>
  <si>
    <t>orderedBiBi</t>
  </si>
  <si>
    <t>m_atp_c  m_2dhglcn_c</t>
  </si>
  <si>
    <t>m_6p2dhglcn_c m_adp_c</t>
  </si>
  <si>
    <t>promiscuousOrderedBiBi</t>
  </si>
  <si>
    <t>m_nadh_c m_6p2dhglcn_c m_nadph_c m_6p2dhglcn_c</t>
  </si>
  <si>
    <t>m_nad_c m_nadp_c m_6pgc_c  m_6pgc_c</t>
  </si>
  <si>
    <t>R_PGLCNDH_NAD R_PGLCNDH_NADP</t>
  </si>
  <si>
    <t>pingPongBiBi</t>
  </si>
  <si>
    <t>m_glc__D_p m_q8_c</t>
  </si>
  <si>
    <t>m_glcn_p m_q8h2_c</t>
  </si>
  <si>
    <t>10.1021/ja204637d 10.1021/bi00368a031</t>
  </si>
  <si>
    <t>10.1016/j.ijbiomac.2018.06.097</t>
  </si>
  <si>
    <t>m_q8_c m_glcn_p</t>
  </si>
  <si>
    <t>m_2dhglcn_p m_q8h2_c</t>
  </si>
  <si>
    <t>m_nad_c m_g6p_c m_nadp_c m_g6p_c</t>
  </si>
  <si>
    <t>m_6pgl_c m_6pgl_c m_nadh_c m_nadph_c</t>
  </si>
  <si>
    <t>R_G6PDH2_NAD R_G6PDH2_NADP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</si>
  <si>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</si>
  <si>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</si>
  <si>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</si>
  <si>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</si>
  <si>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</si>
  <si>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</si>
  <si>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m_6pgc_c m_nad_c m_6pgc_c m_nadp_c</t>
  </si>
  <si>
    <t>m_nadh_c m_nadph_c m_ru5p__D_c m_ru5p__D_c</t>
  </si>
  <si>
    <t>R_GND_NAD R_GND_NADP</t>
  </si>
  <si>
    <t>link PMID</t>
  </si>
  <si>
    <t>https://www.rcsb.org/structure/4x84 12517338</t>
  </si>
  <si>
    <t>DOI</t>
  </si>
  <si>
    <t>10.1093/nar/gky1048</t>
  </si>
  <si>
    <t>m_r5p_c m_xu5p__D_c</t>
  </si>
  <si>
    <t>m_g3p_c m_s7p_c</t>
  </si>
  <si>
    <t>Link PMID</t>
  </si>
  <si>
    <t>https://www.rcsb.org/structure/4XEU 17914867</t>
  </si>
  <si>
    <t>m_s7p_c m_g3p_c</t>
  </si>
  <si>
    <t>m_e4p_c m_f6p_c</t>
  </si>
  <si>
    <t>DOI PMID</t>
  </si>
  <si>
    <t>10.1093/nar/gky1048 8805555</t>
  </si>
  <si>
    <t>randomUniBi</t>
  </si>
  <si>
    <t>m_g3p_c m_pyr_c</t>
  </si>
  <si>
    <t>10.1016/S1874-6047(08)60452-7</t>
  </si>
  <si>
    <t>link</t>
  </si>
  <si>
    <t>https://swissmodel.expasy.org/repository/uniprot/Q88DW7?csm=06BDB4FD62122707</t>
  </si>
  <si>
    <t>orderedUniBi</t>
  </si>
  <si>
    <t>m_f6p_c m_pi_c</t>
  </si>
  <si>
    <t>https://swissmodel.expasy.org/repository/uniprot/A0A179SBB4?csm=0FE090106D1DEB39</t>
  </si>
  <si>
    <t>orderedBiUni</t>
  </si>
  <si>
    <t>m_dhap_c m_g3p_c</t>
  </si>
  <si>
    <t>doi PMID PMID</t>
  </si>
  <si>
    <t>10.1016/0006-3002(58)90242-7 10712619 2649077</t>
  </si>
  <si>
    <t>10.1016/j.pep.2011.06.020</t>
  </si>
  <si>
    <t>10.1007/s00018-010-0473-9</t>
  </si>
  <si>
    <t>promiscuousOrderedTerBi</t>
  </si>
  <si>
    <t>m_nad_c m_g3p_c m_pi_c m_nadp_c m_g3p_c m_pi_c</t>
  </si>
  <si>
    <t>m_13dpg_c m_13dpg_c m_nadh_c m_nadph_c</t>
  </si>
  <si>
    <t>R_GAPD_NAD R_GAPD_NADP</t>
  </si>
  <si>
    <t>m_adp_c m_13dpg_c</t>
  </si>
  <si>
    <t>m_3pg_c m_atp_c</t>
  </si>
  <si>
    <t>10.1074/jbc.275.15.11147</t>
  </si>
  <si>
    <t>PMID PMID</t>
  </si>
  <si>
    <t>17085493 10437801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</si>
  <si>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</si>
  <si>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</si>
  <si>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</si>
  <si>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</si>
  <si>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</si>
  <si>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</si>
  <si>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orderedTerBi</t>
  </si>
  <si>
    <t>m_nad_c m_coa_c m_pyr_c</t>
  </si>
  <si>
    <t>m_accoa_c m_nadh_c</t>
  </si>
  <si>
    <t>assumed</t>
  </si>
  <si>
    <t>m_oaa_c m_pi_c</t>
  </si>
  <si>
    <t>m_nadp_c m_mal__L_c m_nad_c m_mal__L_c</t>
  </si>
  <si>
    <t>m_pyr_c m_pyr_c m_nadph_c m_nadh_c</t>
  </si>
  <si>
    <t>R_ME2_NADP R_ME2_NAD</t>
  </si>
  <si>
    <t>m_oaa_c m_nadph_c</t>
  </si>
  <si>
    <t>m_fum_c m_succ_c</t>
  </si>
  <si>
    <t>m_nad_c m_mal__L_c m_nadp_c m_mal__L_c</t>
  </si>
  <si>
    <t>m_oaa_c m_oaa_c m_nadh_c m_nadph_c</t>
  </si>
  <si>
    <t>R_MDH_NAD R_MDH_NADP</t>
  </si>
  <si>
    <t>from e. coli</t>
  </si>
  <si>
    <t>m_q8_c m_succ_c</t>
  </si>
  <si>
    <t>m_fum_c m_q8h2_c</t>
  </si>
  <si>
    <t>orderedTerTer</t>
  </si>
  <si>
    <t>m_adp_c  m_succoa_c m_pi_c</t>
  </si>
  <si>
    <t>m_succ_c m_coa_c m_atp_c</t>
  </si>
  <si>
    <t>assumed, partial random sequential in e. coli</t>
  </si>
  <si>
    <t>m_nad_c m_coa_c m_akg_c</t>
  </si>
  <si>
    <t>m_succoa_c m_nadh_c</t>
  </si>
  <si>
    <t>m_nadp_c m_icit_c m_nad_c m_icit_c</t>
  </si>
  <si>
    <t>m_akg_c m_akg_c m_nadph_c m_nadh_c</t>
  </si>
  <si>
    <t>R_ICDHyr_NADP R_ICDHyr_NAD</t>
  </si>
  <si>
    <t>m_pyr_c m_oaa_c</t>
  </si>
  <si>
    <t>assumed, random in e coli</t>
  </si>
  <si>
    <t>m_oaa_c m_accoa_c</t>
  </si>
  <si>
    <t>m_cit_c m_coa_c</t>
  </si>
  <si>
    <t>m_atp_c m_accoa_c</t>
  </si>
  <si>
    <t>m_malcoa_c m_adp_c</t>
  </si>
  <si>
    <t>massAction</t>
  </si>
  <si>
    <t>10.1093/nar/gkv1049</t>
  </si>
  <si>
    <t>m_xu5p__D_c m_e4p_c</t>
  </si>
  <si>
    <t>m_g3p_c m_f6p_c</t>
  </si>
  <si>
    <t>Sampling mode (ORACLE, rejection, rejectionSMC, SMC, MCMC-SMC)</t>
  </si>
  <si>
    <t>ORACLE</t>
  </si>
  <si>
    <t>NLP solver (NLOPT, OPTI, FMINCON (default))</t>
  </si>
  <si>
    <t>Percentile of alive models for SMC (e.g., 20, 50, etc.) (only needed for rejectionSMC, SMC, MCMC-SMC)</t>
  </si>
  <si>
    <t>Compute thermodynamics (ON = 1; OFF = 0)</t>
  </si>
  <si>
    <t>Initial tolerance (OPTIONAL)</t>
  </si>
  <si>
    <t>Final tolerance (in the case of ORACLE, set to 1)</t>
  </si>
  <si>
    <t>modelled?</t>
  </si>
  <si>
    <t>active?</t>
  </si>
  <si>
    <t>constant?</t>
  </si>
  <si>
    <t>pputida_ccm</t>
  </si>
  <si>
    <t>succinyl CoA synthetase (ADP forming)</t>
  </si>
  <si>
    <t>aconitase A</t>
  </si>
  <si>
    <t>aconitase B</t>
  </si>
  <si>
    <t>Lump reaction of ATP production from nadh on oxidative phosphorylation</t>
  </si>
  <si>
    <t>Lump reaction of ATP production from q8h2 on oxidative phosphorylation</t>
  </si>
  <si>
    <t>ru5p__D exchange</t>
  </si>
  <si>
    <t>fumarate exchange</t>
  </si>
  <si>
    <t>s7p exchange</t>
  </si>
  <si>
    <t>13dpg exchange</t>
  </si>
  <si>
    <t>dhap exchange</t>
  </si>
  <si>
    <t>amp exchange (in)</t>
  </si>
  <si>
    <t>amp exchange (out)</t>
  </si>
  <si>
    <t>Acetyl-CoA carboxylase</t>
  </si>
  <si>
    <t>Beta-ketoacyl-ACP synthase</t>
  </si>
  <si>
    <t>Malonyl-CoA-ACP transacylase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</si>
</sst>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1" applyFont="1" applyBorder="1" applyAlignment="1" applyProtection="1"/>
    <xf numFmtId="0" fontId="1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1" fillId="0" borderId="0" xfId="0" applyFont="1"/>
    <xf numFmtId="0" fontId="1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wissmodel.expasy.org/repository/uniprot/Q88DW7?csm=06BDB4FD62122707" TargetMode="External"/><Relationship Id="rId2" Type="http://schemas.openxmlformats.org/officeDocument/2006/relationships/hyperlink" Target="https://www.rcsb.org/structure/4XEU%2017914867" TargetMode="External"/><Relationship Id="rId1" Type="http://schemas.openxmlformats.org/officeDocument/2006/relationships/hyperlink" Target="https://www.rcsb.org/structure/4x84%2012517338" TargetMode="External"/><Relationship Id="rId5" Type="http://schemas.openxmlformats.org/officeDocument/2006/relationships/hyperlink" Target="https://www.rcsb.org/structure/4XEU%2017914867" TargetMode="External"/><Relationship Id="rId4" Type="http://schemas.openxmlformats.org/officeDocument/2006/relationships/hyperlink" Target="https://swissmodel.expasy.org/repository/uniprot/A0A179SBB4?csm=0FE090106D1DEB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40.83203125" customWidth="1"/>
  </cols>
  <sheetData>
    <row r="1" spans="1:2" x14ac:dyDescent="0.2">
      <c r="B1" s="11" t="s">
        <v>0</v>
      </c>
    </row>
    <row r="2" spans="1:2" x14ac:dyDescent="0.2">
      <c r="A2" s="11" t="s">
        <v>1</v>
      </c>
      <c r="B2" t="s">
        <v>456</v>
      </c>
    </row>
    <row r="3" spans="1:2" x14ac:dyDescent="0.2">
      <c r="A3" s="11" t="s">
        <v>446</v>
      </c>
      <c r="B3" t="s">
        <v>447</v>
      </c>
    </row>
    <row r="4" spans="1:2" x14ac:dyDescent="0.2">
      <c r="A4" s="11" t="s">
        <v>448</v>
      </c>
      <c r="B4" t="s">
        <v>9</v>
      </c>
    </row>
    <row r="5" spans="1:2" x14ac:dyDescent="0.2">
      <c r="A5" s="11" t="s">
        <v>2</v>
      </c>
      <c r="B5" t="s">
        <v>10</v>
      </c>
    </row>
    <row r="6" spans="1:2" x14ac:dyDescent="0.2">
      <c r="A6" s="11" t="s">
        <v>3</v>
      </c>
      <c r="B6">
        <v>0</v>
      </c>
    </row>
    <row r="7" spans="1:2" x14ac:dyDescent="0.2">
      <c r="A7" s="11" t="s">
        <v>4</v>
      </c>
      <c r="B7">
        <v>1</v>
      </c>
    </row>
    <row r="8" spans="1:2" x14ac:dyDescent="0.2">
      <c r="A8" s="11" t="s">
        <v>5</v>
      </c>
      <c r="B8">
        <v>10000</v>
      </c>
    </row>
    <row r="9" spans="1:2" x14ac:dyDescent="0.2">
      <c r="A9" s="11" t="s">
        <v>6</v>
      </c>
      <c r="B9">
        <v>0</v>
      </c>
    </row>
    <row r="10" spans="1:2" x14ac:dyDescent="0.2">
      <c r="A10" s="11" t="s">
        <v>7</v>
      </c>
      <c r="B10">
        <v>2</v>
      </c>
    </row>
    <row r="11" spans="1:2" x14ac:dyDescent="0.2">
      <c r="A11" s="11" t="s">
        <v>449</v>
      </c>
    </row>
    <row r="12" spans="1:2" x14ac:dyDescent="0.2">
      <c r="A12" s="11" t="s">
        <v>8</v>
      </c>
      <c r="B12">
        <v>0</v>
      </c>
    </row>
    <row r="13" spans="1:2" x14ac:dyDescent="0.2">
      <c r="A13" s="11" t="s">
        <v>450</v>
      </c>
      <c r="B13">
        <v>1</v>
      </c>
    </row>
    <row r="14" spans="1:2" x14ac:dyDescent="0.2">
      <c r="A14" s="11" t="s">
        <v>451</v>
      </c>
    </row>
    <row r="15" spans="1:2" x14ac:dyDescent="0.2">
      <c r="A15" s="11" t="s">
        <v>452</v>
      </c>
      <c r="B1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0"/>
  <sheetViews>
    <sheetView topLeftCell="A46" workbookViewId="0">
      <selection activeCell="B67" sqref="B67"/>
    </sheetView>
  </sheetViews>
  <sheetFormatPr baseColWidth="10" defaultColWidth="8.83203125" defaultRowHeight="15" x14ac:dyDescent="0.2"/>
  <cols>
    <col min="1" max="1" width="17.6640625" customWidth="1"/>
    <col min="2" max="2" width="14.6640625" customWidth="1"/>
    <col min="3" max="3" width="18.33203125" customWidth="1"/>
    <col min="4" max="4" width="14.6640625" customWidth="1"/>
    <col min="5" max="5" width="18.33203125" customWidth="1"/>
    <col min="10" max="10" width="24.33203125" customWidth="1"/>
    <col min="11" max="12" width="8.6640625" customWidth="1"/>
  </cols>
  <sheetData>
    <row r="1" spans="1:13" ht="16" x14ac:dyDescent="0.2">
      <c r="A1" s="1" t="s">
        <v>173</v>
      </c>
      <c r="B1" s="1" t="s">
        <v>176</v>
      </c>
      <c r="C1" s="12" t="s">
        <v>177</v>
      </c>
      <c r="D1" s="1" t="s">
        <v>176</v>
      </c>
      <c r="E1" s="12" t="s">
        <v>177</v>
      </c>
      <c r="G1" s="7"/>
      <c r="H1" s="8"/>
      <c r="I1" s="9"/>
      <c r="J1" s="3"/>
      <c r="K1" s="3"/>
      <c r="L1" s="3"/>
      <c r="M1" s="7"/>
    </row>
    <row r="2" spans="1:13" ht="16" x14ac:dyDescent="0.2">
      <c r="A2" s="3" t="s">
        <v>86</v>
      </c>
      <c r="B2">
        <v>473</v>
      </c>
      <c r="C2">
        <f>ABS(B2*0.1)</f>
        <v>47.300000000000004</v>
      </c>
      <c r="D2">
        <v>473</v>
      </c>
      <c r="E2">
        <f>D2*0.1</f>
        <v>47.300000000000004</v>
      </c>
      <c r="G2" s="7"/>
      <c r="H2" s="9"/>
      <c r="I2" s="8"/>
      <c r="J2" s="3"/>
      <c r="M2" s="7"/>
    </row>
    <row r="3" spans="1:13" x14ac:dyDescent="0.2">
      <c r="A3" s="3" t="s">
        <v>87</v>
      </c>
      <c r="B3">
        <v>473</v>
      </c>
      <c r="C3">
        <f t="shared" ref="C3:C52" si="0">ABS(B3*0.1)</f>
        <v>47.300000000000004</v>
      </c>
      <c r="D3">
        <v>473</v>
      </c>
      <c r="E3">
        <f t="shared" ref="E3:E52" si="1">D3*0.1</f>
        <v>47.300000000000004</v>
      </c>
      <c r="G3" s="7"/>
      <c r="H3" s="9"/>
      <c r="I3" s="10"/>
      <c r="J3" s="3"/>
      <c r="M3" s="7"/>
    </row>
    <row r="4" spans="1:13" x14ac:dyDescent="0.2">
      <c r="A4" s="3" t="s">
        <v>88</v>
      </c>
      <c r="B4">
        <v>3708</v>
      </c>
      <c r="C4">
        <f t="shared" si="0"/>
        <v>370.8</v>
      </c>
      <c r="D4">
        <v>3707</v>
      </c>
      <c r="E4">
        <f t="shared" si="1"/>
        <v>370.70000000000005</v>
      </c>
      <c r="G4" s="7"/>
      <c r="H4" s="9"/>
      <c r="I4" s="10"/>
      <c r="J4" s="3"/>
      <c r="M4" s="7"/>
    </row>
    <row r="5" spans="1:13" x14ac:dyDescent="0.2">
      <c r="A5" s="3" t="s">
        <v>89</v>
      </c>
      <c r="B5">
        <v>3708</v>
      </c>
      <c r="C5">
        <f t="shared" si="0"/>
        <v>370.8</v>
      </c>
      <c r="D5">
        <v>3707</v>
      </c>
      <c r="E5">
        <f t="shared" si="1"/>
        <v>370.70000000000005</v>
      </c>
      <c r="G5" s="7"/>
      <c r="H5" s="9"/>
      <c r="I5" s="10"/>
      <c r="J5" s="3"/>
      <c r="M5" s="7"/>
    </row>
    <row r="6" spans="1:13" x14ac:dyDescent="0.2">
      <c r="A6" s="3" t="s">
        <v>90</v>
      </c>
      <c r="B6">
        <v>503</v>
      </c>
      <c r="C6">
        <f t="shared" si="0"/>
        <v>50.300000000000004</v>
      </c>
      <c r="D6">
        <v>503</v>
      </c>
      <c r="E6">
        <f t="shared" si="1"/>
        <v>50.300000000000004</v>
      </c>
      <c r="G6" s="7"/>
      <c r="H6" s="9"/>
      <c r="I6" s="10"/>
      <c r="J6" s="3"/>
      <c r="M6" s="7"/>
    </row>
    <row r="7" spans="1:13" x14ac:dyDescent="0.2">
      <c r="A7" s="3" t="s">
        <v>91</v>
      </c>
      <c r="B7">
        <v>503</v>
      </c>
      <c r="C7">
        <f t="shared" si="0"/>
        <v>50.300000000000004</v>
      </c>
      <c r="D7">
        <v>503</v>
      </c>
      <c r="E7">
        <f t="shared" si="1"/>
        <v>50.300000000000004</v>
      </c>
      <c r="G7" s="7"/>
      <c r="H7" s="9"/>
      <c r="I7" s="10"/>
      <c r="J7" s="3"/>
      <c r="M7" s="7"/>
    </row>
    <row r="8" spans="1:13" x14ac:dyDescent="0.2">
      <c r="A8" s="3" t="s">
        <v>92</v>
      </c>
      <c r="B8">
        <v>51</v>
      </c>
      <c r="C8">
        <f t="shared" si="0"/>
        <v>5.1000000000000005</v>
      </c>
      <c r="D8">
        <v>51</v>
      </c>
      <c r="E8">
        <f t="shared" si="1"/>
        <v>5.1000000000000005</v>
      </c>
      <c r="G8" s="7"/>
      <c r="H8" s="9"/>
      <c r="I8" s="10"/>
      <c r="J8" s="3"/>
      <c r="M8" s="7"/>
    </row>
    <row r="9" spans="1:13" x14ac:dyDescent="0.2">
      <c r="A9" s="3" t="s">
        <v>93</v>
      </c>
      <c r="B9">
        <v>452</v>
      </c>
      <c r="C9">
        <f t="shared" si="0"/>
        <v>45.2</v>
      </c>
      <c r="D9">
        <v>452</v>
      </c>
      <c r="E9">
        <f t="shared" si="1"/>
        <v>45.2</v>
      </c>
      <c r="G9" s="7"/>
      <c r="H9" s="9"/>
      <c r="I9" s="10"/>
      <c r="J9" s="3"/>
      <c r="M9" s="7"/>
    </row>
    <row r="10" spans="1:13" x14ac:dyDescent="0.2">
      <c r="A10" s="3" t="s">
        <v>94</v>
      </c>
      <c r="B10">
        <v>4211</v>
      </c>
      <c r="C10">
        <f t="shared" si="0"/>
        <v>421.1</v>
      </c>
      <c r="D10">
        <v>4211</v>
      </c>
      <c r="E10">
        <f t="shared" si="1"/>
        <v>421.1</v>
      </c>
      <c r="G10" s="7"/>
      <c r="H10" s="9"/>
      <c r="I10" s="10"/>
      <c r="J10" s="3"/>
      <c r="M10" s="7"/>
    </row>
    <row r="11" spans="1:13" x14ac:dyDescent="0.2">
      <c r="A11" s="3" t="s">
        <v>95</v>
      </c>
      <c r="B11">
        <v>503</v>
      </c>
      <c r="C11">
        <f t="shared" si="0"/>
        <v>50.300000000000004</v>
      </c>
      <c r="D11">
        <v>503</v>
      </c>
      <c r="E11">
        <f t="shared" si="1"/>
        <v>50.300000000000004</v>
      </c>
      <c r="G11" s="7"/>
      <c r="H11" s="9"/>
      <c r="I11" s="10"/>
      <c r="J11" s="3"/>
      <c r="M11" s="7"/>
    </row>
    <row r="12" spans="1:13" x14ac:dyDescent="0.2">
      <c r="A12" s="3" t="s">
        <v>96</v>
      </c>
      <c r="B12">
        <v>55</v>
      </c>
      <c r="C12">
        <f t="shared" si="0"/>
        <v>5.5</v>
      </c>
      <c r="D12">
        <v>55</v>
      </c>
      <c r="E12">
        <f t="shared" si="1"/>
        <v>5.5</v>
      </c>
      <c r="G12" s="7"/>
      <c r="H12" s="9"/>
      <c r="I12" s="10"/>
      <c r="J12" s="3"/>
      <c r="M12" s="7"/>
    </row>
    <row r="13" spans="1:13" x14ac:dyDescent="0.2">
      <c r="A13" s="3" t="s">
        <v>97</v>
      </c>
      <c r="B13">
        <v>838</v>
      </c>
      <c r="C13">
        <f t="shared" si="0"/>
        <v>83.800000000000011</v>
      </c>
      <c r="D13">
        <v>838</v>
      </c>
      <c r="E13">
        <f t="shared" si="1"/>
        <v>83.800000000000011</v>
      </c>
      <c r="G13" s="10"/>
      <c r="H13" s="9"/>
      <c r="I13" s="10"/>
      <c r="J13" s="3"/>
      <c r="M13" s="7"/>
    </row>
    <row r="14" spans="1:13" x14ac:dyDescent="0.2">
      <c r="A14" s="3" t="s">
        <v>98</v>
      </c>
      <c r="B14">
        <v>893</v>
      </c>
      <c r="C14">
        <f t="shared" si="0"/>
        <v>89.300000000000011</v>
      </c>
      <c r="D14">
        <v>893</v>
      </c>
      <c r="E14">
        <f t="shared" si="1"/>
        <v>89.300000000000011</v>
      </c>
      <c r="G14" s="10"/>
      <c r="H14" s="9"/>
      <c r="I14" s="10"/>
      <c r="J14" s="3"/>
      <c r="M14" s="7"/>
    </row>
    <row r="15" spans="1:13" x14ac:dyDescent="0.2">
      <c r="A15" s="3" t="s">
        <v>99</v>
      </c>
      <c r="B15">
        <v>41</v>
      </c>
      <c r="C15">
        <f t="shared" si="0"/>
        <v>4.1000000000000005</v>
      </c>
      <c r="D15">
        <v>41</v>
      </c>
      <c r="E15">
        <f t="shared" si="1"/>
        <v>4.1000000000000005</v>
      </c>
      <c r="G15" s="10"/>
      <c r="H15" s="9"/>
      <c r="I15" s="10"/>
      <c r="J15" s="3"/>
      <c r="M15" s="7"/>
    </row>
    <row r="16" spans="1:13" x14ac:dyDescent="0.2">
      <c r="A16" s="3" t="s">
        <v>100</v>
      </c>
      <c r="B16">
        <v>432</v>
      </c>
      <c r="C16">
        <f t="shared" si="0"/>
        <v>43.2</v>
      </c>
      <c r="D16">
        <v>432</v>
      </c>
      <c r="E16">
        <f t="shared" si="1"/>
        <v>43.2</v>
      </c>
      <c r="G16" s="10"/>
      <c r="H16" s="9"/>
      <c r="I16" s="10"/>
      <c r="J16" s="3"/>
      <c r="M16" s="7"/>
    </row>
    <row r="17" spans="1:13" x14ac:dyDescent="0.2">
      <c r="A17" s="3" t="s">
        <v>101</v>
      </c>
      <c r="B17">
        <v>348</v>
      </c>
      <c r="C17">
        <f t="shared" si="0"/>
        <v>34.800000000000004</v>
      </c>
      <c r="D17">
        <v>-348</v>
      </c>
      <c r="E17">
        <f t="shared" si="1"/>
        <v>-34.800000000000004</v>
      </c>
      <c r="G17" s="10"/>
      <c r="H17" s="9"/>
      <c r="I17" s="10"/>
      <c r="J17" s="3"/>
      <c r="M17" s="7"/>
    </row>
    <row r="18" spans="1:13" x14ac:dyDescent="0.2">
      <c r="A18" s="3" t="s">
        <v>102</v>
      </c>
      <c r="B18">
        <v>120</v>
      </c>
      <c r="C18">
        <f t="shared" si="0"/>
        <v>12</v>
      </c>
      <c r="D18">
        <v>120</v>
      </c>
      <c r="E18">
        <f t="shared" si="1"/>
        <v>12</v>
      </c>
      <c r="G18" s="10"/>
      <c r="H18" s="9"/>
      <c r="I18" s="10"/>
      <c r="J18" s="3"/>
      <c r="M18" s="7"/>
    </row>
    <row r="19" spans="1:13" x14ac:dyDescent="0.2">
      <c r="A19" s="3" t="s">
        <v>103</v>
      </c>
      <c r="B19">
        <v>112</v>
      </c>
      <c r="C19">
        <f t="shared" si="0"/>
        <v>11.200000000000001</v>
      </c>
      <c r="D19">
        <v>112</v>
      </c>
      <c r="E19">
        <f t="shared" si="1"/>
        <v>11.200000000000001</v>
      </c>
      <c r="G19" s="10"/>
      <c r="H19" s="9"/>
      <c r="I19" s="10"/>
      <c r="J19" s="3"/>
      <c r="M19" s="7"/>
    </row>
    <row r="20" spans="1:13" x14ac:dyDescent="0.2">
      <c r="A20" s="6" t="s">
        <v>104</v>
      </c>
      <c r="B20">
        <v>8</v>
      </c>
      <c r="C20">
        <f t="shared" si="0"/>
        <v>0.8</v>
      </c>
      <c r="D20">
        <v>7</v>
      </c>
      <c r="E20">
        <f t="shared" si="1"/>
        <v>0.70000000000000007</v>
      </c>
      <c r="G20" s="10"/>
      <c r="H20" s="9"/>
      <c r="I20" s="10"/>
      <c r="J20" s="3"/>
      <c r="M20" s="7"/>
    </row>
    <row r="21" spans="1:13" x14ac:dyDescent="0.2">
      <c r="A21" s="3" t="s">
        <v>105</v>
      </c>
      <c r="B21">
        <v>108</v>
      </c>
      <c r="C21">
        <f t="shared" si="0"/>
        <v>10.8</v>
      </c>
      <c r="D21">
        <v>108</v>
      </c>
      <c r="E21">
        <f t="shared" si="1"/>
        <v>10.8</v>
      </c>
      <c r="G21" s="10"/>
      <c r="H21" s="9"/>
      <c r="I21" s="10"/>
      <c r="J21" s="3"/>
      <c r="M21" s="7"/>
    </row>
    <row r="22" spans="1:13" x14ac:dyDescent="0.2">
      <c r="A22" s="3" t="s">
        <v>106</v>
      </c>
      <c r="B22">
        <v>4631</v>
      </c>
      <c r="C22">
        <f t="shared" si="0"/>
        <v>463.1</v>
      </c>
      <c r="D22">
        <v>4631</v>
      </c>
      <c r="E22">
        <f t="shared" si="1"/>
        <v>463.1</v>
      </c>
      <c r="G22" s="10"/>
      <c r="H22" s="9"/>
      <c r="I22" s="10"/>
      <c r="J22" s="3"/>
      <c r="M22" s="7"/>
    </row>
    <row r="23" spans="1:13" x14ac:dyDescent="0.2">
      <c r="A23" s="3" t="s">
        <v>107</v>
      </c>
      <c r="B23">
        <v>4631</v>
      </c>
      <c r="C23">
        <f t="shared" si="0"/>
        <v>463.1</v>
      </c>
      <c r="D23">
        <v>4631</v>
      </c>
      <c r="E23">
        <f t="shared" si="1"/>
        <v>463.1</v>
      </c>
      <c r="G23" s="10"/>
      <c r="H23" s="9"/>
      <c r="I23" s="10"/>
      <c r="J23" s="3"/>
      <c r="M23" s="7"/>
    </row>
    <row r="24" spans="1:13" x14ac:dyDescent="0.2">
      <c r="A24" s="3" t="s">
        <v>108</v>
      </c>
      <c r="B24">
        <v>454</v>
      </c>
      <c r="C24">
        <f t="shared" si="0"/>
        <v>45.400000000000006</v>
      </c>
      <c r="D24">
        <v>-454</v>
      </c>
      <c r="E24">
        <f t="shared" si="1"/>
        <v>-45.400000000000006</v>
      </c>
      <c r="G24" s="10"/>
      <c r="H24" s="9"/>
      <c r="I24" s="10"/>
      <c r="J24" s="3"/>
      <c r="M24" s="7"/>
    </row>
    <row r="25" spans="1:13" x14ac:dyDescent="0.2">
      <c r="A25" s="3" t="s">
        <v>109</v>
      </c>
      <c r="B25">
        <v>358</v>
      </c>
      <c r="C25">
        <f t="shared" si="0"/>
        <v>35.800000000000004</v>
      </c>
      <c r="D25">
        <v>358</v>
      </c>
      <c r="E25">
        <f t="shared" si="1"/>
        <v>35.800000000000004</v>
      </c>
      <c r="G25" s="10"/>
      <c r="H25" s="9"/>
      <c r="I25" s="10"/>
      <c r="J25" s="3"/>
      <c r="M25" s="7"/>
    </row>
    <row r="26" spans="1:13" x14ac:dyDescent="0.2">
      <c r="A26" s="3" t="s">
        <v>110</v>
      </c>
      <c r="B26">
        <v>358</v>
      </c>
      <c r="C26">
        <f t="shared" si="0"/>
        <v>35.800000000000004</v>
      </c>
      <c r="D26">
        <v>-358</v>
      </c>
      <c r="E26">
        <f t="shared" si="1"/>
        <v>-35.800000000000004</v>
      </c>
      <c r="G26" s="10"/>
      <c r="H26" s="9"/>
      <c r="I26" s="10"/>
      <c r="J26" s="3"/>
      <c r="M26" s="7"/>
    </row>
    <row r="27" spans="1:13" x14ac:dyDescent="0.2">
      <c r="A27" s="3" t="s">
        <v>111</v>
      </c>
      <c r="B27">
        <v>374</v>
      </c>
      <c r="C27">
        <f t="shared" si="0"/>
        <v>37.4</v>
      </c>
      <c r="D27">
        <v>374</v>
      </c>
      <c r="E27">
        <f t="shared" si="1"/>
        <v>37.4</v>
      </c>
      <c r="G27" s="7"/>
      <c r="H27" s="9"/>
      <c r="I27" s="10"/>
      <c r="J27" s="3"/>
      <c r="M27" s="7"/>
    </row>
    <row r="28" spans="1:13" x14ac:dyDescent="0.2">
      <c r="A28" s="3" t="s">
        <v>112</v>
      </c>
      <c r="B28">
        <v>2584</v>
      </c>
      <c r="C28">
        <f t="shared" si="0"/>
        <v>258.40000000000003</v>
      </c>
      <c r="D28">
        <v>2584</v>
      </c>
      <c r="E28">
        <f t="shared" si="1"/>
        <v>258.40000000000003</v>
      </c>
      <c r="G28" s="7"/>
      <c r="H28" s="9"/>
      <c r="I28" s="10"/>
      <c r="J28" s="3"/>
      <c r="M28" s="7"/>
    </row>
    <row r="29" spans="1:13" x14ac:dyDescent="0.2">
      <c r="A29" s="3" t="s">
        <v>113</v>
      </c>
      <c r="B29">
        <v>1284</v>
      </c>
      <c r="C29">
        <f t="shared" si="0"/>
        <v>128.4</v>
      </c>
      <c r="D29">
        <v>1284</v>
      </c>
      <c r="E29">
        <f t="shared" si="1"/>
        <v>128.4</v>
      </c>
      <c r="G29" s="7"/>
      <c r="H29" s="9"/>
      <c r="I29" s="10"/>
      <c r="J29" s="3"/>
      <c r="M29" s="7"/>
    </row>
    <row r="30" spans="1:13" x14ac:dyDescent="0.2">
      <c r="A30" s="3" t="s">
        <v>114</v>
      </c>
      <c r="B30">
        <v>3929</v>
      </c>
      <c r="C30">
        <f t="shared" si="0"/>
        <v>392.90000000000003</v>
      </c>
      <c r="D30">
        <v>3929</v>
      </c>
      <c r="E30">
        <f t="shared" si="1"/>
        <v>392.90000000000003</v>
      </c>
      <c r="G30" s="7"/>
      <c r="H30" s="9"/>
      <c r="I30" s="10"/>
      <c r="J30" s="3"/>
      <c r="M30" s="7"/>
    </row>
    <row r="31" spans="1:13" x14ac:dyDescent="0.2">
      <c r="A31" s="3" t="s">
        <v>115</v>
      </c>
      <c r="B31">
        <v>3379</v>
      </c>
      <c r="C31">
        <f t="shared" si="0"/>
        <v>337.90000000000003</v>
      </c>
      <c r="D31">
        <v>3379</v>
      </c>
      <c r="E31">
        <f t="shared" si="1"/>
        <v>337.90000000000003</v>
      </c>
      <c r="G31" s="7"/>
      <c r="H31" s="9"/>
      <c r="I31" s="10"/>
      <c r="J31" s="3"/>
      <c r="M31" s="7"/>
    </row>
    <row r="32" spans="1:13" x14ac:dyDescent="0.2">
      <c r="A32" s="3" t="s">
        <v>116</v>
      </c>
      <c r="B32">
        <v>3379</v>
      </c>
      <c r="C32">
        <f t="shared" si="0"/>
        <v>337.90000000000003</v>
      </c>
      <c r="D32">
        <v>3379</v>
      </c>
      <c r="E32">
        <f t="shared" si="1"/>
        <v>337.90000000000003</v>
      </c>
      <c r="G32" s="7"/>
      <c r="H32" s="9"/>
      <c r="I32" s="10"/>
      <c r="J32" s="3"/>
      <c r="M32" s="7"/>
    </row>
    <row r="33" spans="1:13" x14ac:dyDescent="0.2">
      <c r="A33" s="3" t="s">
        <v>117</v>
      </c>
      <c r="B33">
        <v>3029</v>
      </c>
      <c r="C33">
        <f t="shared" si="0"/>
        <v>302.90000000000003</v>
      </c>
      <c r="D33">
        <v>3029</v>
      </c>
      <c r="E33">
        <f t="shared" si="1"/>
        <v>302.90000000000003</v>
      </c>
      <c r="G33" s="7"/>
      <c r="H33" s="9"/>
      <c r="I33" s="10"/>
      <c r="J33" s="3"/>
      <c r="M33" s="7"/>
    </row>
    <row r="34" spans="1:13" x14ac:dyDescent="0.2">
      <c r="A34" s="3" t="s">
        <v>118</v>
      </c>
      <c r="B34">
        <v>4951</v>
      </c>
      <c r="C34">
        <f t="shared" si="0"/>
        <v>495.1</v>
      </c>
      <c r="D34">
        <v>4951</v>
      </c>
      <c r="E34">
        <f t="shared" si="1"/>
        <v>495.1</v>
      </c>
      <c r="G34" s="7"/>
      <c r="H34" s="9"/>
      <c r="I34" s="10"/>
      <c r="J34" s="3"/>
      <c r="M34" s="7"/>
    </row>
    <row r="35" spans="1:13" x14ac:dyDescent="0.2">
      <c r="A35" s="3" t="s">
        <v>119</v>
      </c>
      <c r="B35">
        <v>3502</v>
      </c>
      <c r="C35">
        <f t="shared" si="0"/>
        <v>350.20000000000005</v>
      </c>
      <c r="D35">
        <v>3502</v>
      </c>
      <c r="E35">
        <f t="shared" si="1"/>
        <v>350.20000000000005</v>
      </c>
      <c r="G35" s="7"/>
      <c r="H35" s="9"/>
      <c r="I35" s="10"/>
      <c r="J35" s="3"/>
      <c r="M35" s="7"/>
    </row>
    <row r="36" spans="1:13" x14ac:dyDescent="0.2">
      <c r="A36" s="3" t="s">
        <v>120</v>
      </c>
      <c r="B36">
        <v>15</v>
      </c>
      <c r="C36">
        <f t="shared" si="0"/>
        <v>1.5</v>
      </c>
      <c r="D36">
        <v>15</v>
      </c>
      <c r="E36">
        <f t="shared" si="1"/>
        <v>1.5</v>
      </c>
      <c r="G36" s="7"/>
      <c r="H36" s="9"/>
      <c r="I36" s="10"/>
      <c r="J36" s="3"/>
      <c r="M36" s="7"/>
    </row>
    <row r="37" spans="1:13" x14ac:dyDescent="0.2">
      <c r="A37" s="3" t="s">
        <v>121</v>
      </c>
      <c r="B37">
        <v>1848</v>
      </c>
      <c r="C37">
        <f t="shared" si="0"/>
        <v>184.8</v>
      </c>
      <c r="D37">
        <v>1848</v>
      </c>
      <c r="E37">
        <f t="shared" si="1"/>
        <v>184.8</v>
      </c>
      <c r="G37" s="7"/>
      <c r="H37" s="9"/>
      <c r="I37" s="10"/>
      <c r="J37" s="3"/>
      <c r="M37" s="7"/>
    </row>
    <row r="38" spans="1:13" x14ac:dyDescent="0.2">
      <c r="A38" s="3" t="s">
        <v>122</v>
      </c>
      <c r="B38">
        <v>67</v>
      </c>
      <c r="C38">
        <f t="shared" si="0"/>
        <v>6.7</v>
      </c>
      <c r="D38">
        <v>67</v>
      </c>
      <c r="E38">
        <f t="shared" si="1"/>
        <v>6.7</v>
      </c>
      <c r="G38" s="7"/>
      <c r="H38" s="9"/>
      <c r="I38" s="10"/>
      <c r="J38" s="3"/>
      <c r="M38" s="7"/>
    </row>
    <row r="39" spans="1:13" x14ac:dyDescent="0.2">
      <c r="A39" s="3" t="s">
        <v>123</v>
      </c>
      <c r="B39">
        <v>1413</v>
      </c>
      <c r="C39">
        <f t="shared" si="0"/>
        <v>141.30000000000001</v>
      </c>
      <c r="D39">
        <v>1413</v>
      </c>
      <c r="E39">
        <f t="shared" si="1"/>
        <v>141.30000000000001</v>
      </c>
      <c r="G39" s="7"/>
      <c r="H39" s="9"/>
      <c r="I39" s="10"/>
      <c r="J39" s="3"/>
      <c r="M39" s="7"/>
    </row>
    <row r="40" spans="1:13" x14ac:dyDescent="0.2">
      <c r="A40" s="3" t="s">
        <v>124</v>
      </c>
      <c r="B40">
        <v>36</v>
      </c>
      <c r="C40">
        <f t="shared" si="0"/>
        <v>3.6</v>
      </c>
      <c r="D40">
        <v>36</v>
      </c>
      <c r="E40">
        <f t="shared" si="1"/>
        <v>3.6</v>
      </c>
      <c r="G40" s="7"/>
      <c r="H40" s="9"/>
      <c r="I40" s="10"/>
      <c r="J40" s="3"/>
      <c r="M40" s="7"/>
    </row>
    <row r="41" spans="1:13" x14ac:dyDescent="0.2">
      <c r="A41" s="3" t="s">
        <v>125</v>
      </c>
      <c r="B41">
        <v>3697</v>
      </c>
      <c r="C41">
        <f t="shared" si="0"/>
        <v>369.70000000000005</v>
      </c>
      <c r="D41">
        <v>3697</v>
      </c>
      <c r="E41">
        <f t="shared" si="1"/>
        <v>369.70000000000005</v>
      </c>
      <c r="G41" s="7"/>
      <c r="H41" s="9"/>
      <c r="I41" s="10"/>
      <c r="J41" s="3"/>
      <c r="M41" s="7"/>
    </row>
    <row r="42" spans="1:13" x14ac:dyDescent="0.2">
      <c r="A42" s="3" t="s">
        <v>126</v>
      </c>
      <c r="B42">
        <v>3430</v>
      </c>
      <c r="C42">
        <f t="shared" si="0"/>
        <v>343</v>
      </c>
      <c r="D42">
        <v>3430</v>
      </c>
      <c r="E42">
        <f t="shared" si="1"/>
        <v>343</v>
      </c>
      <c r="G42" s="7"/>
      <c r="H42" s="9"/>
      <c r="I42" s="10"/>
      <c r="J42" s="3"/>
      <c r="M42" s="7"/>
    </row>
    <row r="43" spans="1:13" x14ac:dyDescent="0.2">
      <c r="A43" s="3" t="s">
        <v>127</v>
      </c>
      <c r="B43">
        <v>3425</v>
      </c>
      <c r="C43">
        <f t="shared" si="0"/>
        <v>342.5</v>
      </c>
      <c r="D43">
        <v>3425</v>
      </c>
      <c r="E43">
        <f t="shared" si="1"/>
        <v>342.5</v>
      </c>
      <c r="G43" s="7"/>
      <c r="H43" s="9"/>
      <c r="I43" s="10"/>
      <c r="J43" s="3"/>
      <c r="M43" s="7"/>
    </row>
    <row r="44" spans="1:13" x14ac:dyDescent="0.2">
      <c r="A44" s="3" t="s">
        <v>128</v>
      </c>
      <c r="B44">
        <v>3425</v>
      </c>
      <c r="C44">
        <f t="shared" si="0"/>
        <v>342.5</v>
      </c>
      <c r="D44">
        <v>3425</v>
      </c>
      <c r="E44">
        <f t="shared" si="1"/>
        <v>342.5</v>
      </c>
      <c r="G44" s="7"/>
      <c r="H44" s="9"/>
      <c r="I44" s="10"/>
      <c r="J44" s="3"/>
      <c r="M44" s="7"/>
    </row>
    <row r="45" spans="1:13" x14ac:dyDescent="0.2">
      <c r="A45" s="3" t="s">
        <v>129</v>
      </c>
      <c r="B45">
        <v>3547</v>
      </c>
      <c r="C45">
        <f t="shared" si="0"/>
        <v>354.70000000000005</v>
      </c>
      <c r="D45">
        <v>3547</v>
      </c>
      <c r="E45">
        <f t="shared" si="1"/>
        <v>354.70000000000005</v>
      </c>
      <c r="G45" s="7"/>
      <c r="H45" s="9"/>
      <c r="I45" s="10"/>
      <c r="J45" s="3"/>
      <c r="M45" s="7"/>
    </row>
    <row r="46" spans="1:13" x14ac:dyDescent="0.2">
      <c r="A46" s="3" t="s">
        <v>130</v>
      </c>
      <c r="B46">
        <v>443</v>
      </c>
      <c r="C46">
        <f t="shared" si="0"/>
        <v>44.300000000000004</v>
      </c>
      <c r="D46">
        <v>443</v>
      </c>
      <c r="E46">
        <f t="shared" si="1"/>
        <v>44.300000000000004</v>
      </c>
      <c r="G46" s="7"/>
      <c r="H46" s="9"/>
      <c r="I46" s="10"/>
      <c r="J46" s="3"/>
      <c r="M46" s="7"/>
    </row>
    <row r="47" spans="1:13" x14ac:dyDescent="0.2">
      <c r="A47" s="3" t="s">
        <v>131</v>
      </c>
      <c r="B47">
        <v>3990</v>
      </c>
      <c r="C47">
        <f t="shared" si="0"/>
        <v>399</v>
      </c>
      <c r="D47">
        <v>3990</v>
      </c>
      <c r="E47">
        <f t="shared" si="1"/>
        <v>399</v>
      </c>
      <c r="G47" s="7"/>
      <c r="H47" s="9"/>
      <c r="I47" s="10"/>
      <c r="J47" s="3"/>
      <c r="M47" s="7"/>
    </row>
    <row r="48" spans="1:13" x14ac:dyDescent="0.2">
      <c r="A48" s="3" t="s">
        <v>132</v>
      </c>
      <c r="B48">
        <v>3990</v>
      </c>
      <c r="C48">
        <f t="shared" si="0"/>
        <v>399</v>
      </c>
      <c r="D48">
        <v>3990</v>
      </c>
      <c r="E48">
        <f t="shared" si="1"/>
        <v>399</v>
      </c>
      <c r="G48" s="7"/>
      <c r="H48" s="9"/>
      <c r="I48" s="10"/>
      <c r="J48" s="3"/>
      <c r="M48" s="7"/>
    </row>
    <row r="49" spans="1:13" x14ac:dyDescent="0.2">
      <c r="A49" s="3" t="s">
        <v>133</v>
      </c>
      <c r="B49">
        <v>3990</v>
      </c>
      <c r="C49">
        <f t="shared" si="0"/>
        <v>399</v>
      </c>
      <c r="D49">
        <v>3990</v>
      </c>
      <c r="E49">
        <f t="shared" si="1"/>
        <v>399</v>
      </c>
      <c r="G49" s="7"/>
      <c r="H49" s="9"/>
      <c r="I49" s="10"/>
      <c r="J49" s="3"/>
      <c r="M49" s="7"/>
    </row>
    <row r="50" spans="1:13" x14ac:dyDescent="0.2">
      <c r="A50" s="3" t="s">
        <v>134</v>
      </c>
      <c r="B50">
        <v>479</v>
      </c>
      <c r="C50">
        <f t="shared" si="0"/>
        <v>47.900000000000006</v>
      </c>
      <c r="D50">
        <v>479</v>
      </c>
      <c r="E50">
        <f t="shared" si="1"/>
        <v>47.900000000000006</v>
      </c>
      <c r="G50" s="7"/>
      <c r="H50" s="9"/>
      <c r="I50" s="10"/>
      <c r="J50" s="3"/>
      <c r="M50" s="7"/>
    </row>
    <row r="51" spans="1:13" x14ac:dyDescent="0.2">
      <c r="A51" s="3" t="s">
        <v>135</v>
      </c>
      <c r="B51">
        <v>70</v>
      </c>
      <c r="C51">
        <f t="shared" si="0"/>
        <v>7</v>
      </c>
      <c r="D51">
        <v>70</v>
      </c>
      <c r="E51">
        <f t="shared" si="1"/>
        <v>7</v>
      </c>
      <c r="G51" s="7"/>
      <c r="H51" s="9"/>
      <c r="I51" s="10"/>
      <c r="J51" s="3"/>
      <c r="M51" s="7"/>
    </row>
    <row r="52" spans="1:13" x14ac:dyDescent="0.2">
      <c r="A52" s="3" t="s">
        <v>136</v>
      </c>
      <c r="B52">
        <v>479</v>
      </c>
      <c r="C52">
        <f t="shared" si="0"/>
        <v>47.900000000000006</v>
      </c>
      <c r="D52">
        <v>479</v>
      </c>
      <c r="E52">
        <f t="shared" si="1"/>
        <v>47.900000000000006</v>
      </c>
      <c r="G52" s="7"/>
      <c r="H52" s="7"/>
      <c r="I52" s="7"/>
      <c r="J52" s="3"/>
      <c r="M52" s="7"/>
    </row>
    <row r="53" spans="1:13" x14ac:dyDescent="0.2">
      <c r="A53" s="3" t="s">
        <v>137</v>
      </c>
      <c r="B53">
        <v>2190</v>
      </c>
      <c r="C53">
        <v>219</v>
      </c>
      <c r="D53">
        <v>2190</v>
      </c>
      <c r="E53">
        <v>219</v>
      </c>
      <c r="G53" s="7"/>
      <c r="H53" s="7"/>
      <c r="I53" s="7"/>
      <c r="J53" s="3"/>
      <c r="M53" s="7"/>
    </row>
    <row r="54" spans="1:13" x14ac:dyDescent="0.2">
      <c r="A54" s="3" t="s">
        <v>138</v>
      </c>
      <c r="B54">
        <v>6371</v>
      </c>
      <c r="C54">
        <v>637.1</v>
      </c>
      <c r="D54">
        <v>6371</v>
      </c>
      <c r="E54">
        <v>637.1</v>
      </c>
      <c r="G54" s="7"/>
      <c r="H54" s="7"/>
      <c r="I54" s="7"/>
      <c r="J54" s="3"/>
      <c r="M54" s="7"/>
    </row>
    <row r="55" spans="1:13" x14ac:dyDescent="0.2">
      <c r="A55" s="3" t="s">
        <v>139</v>
      </c>
      <c r="B55">
        <f>20779.875+19</f>
        <v>20798.875</v>
      </c>
      <c r="C55">
        <v>2077.9875000000002</v>
      </c>
      <c r="D55">
        <v>20779.875</v>
      </c>
      <c r="E55">
        <v>2077.9875000000002</v>
      </c>
      <c r="G55" s="7"/>
      <c r="H55" s="7"/>
      <c r="I55" s="7"/>
      <c r="J55" s="3"/>
      <c r="M55" s="7"/>
    </row>
    <row r="56" spans="1:13" x14ac:dyDescent="0.2">
      <c r="A56" s="3" t="s">
        <v>140</v>
      </c>
      <c r="B56">
        <v>10738</v>
      </c>
      <c r="C56">
        <v>1073.8</v>
      </c>
      <c r="D56">
        <v>10738</v>
      </c>
      <c r="E56">
        <v>1073.8</v>
      </c>
      <c r="G56" s="7"/>
      <c r="H56" s="7"/>
      <c r="I56" s="7"/>
      <c r="J56" s="3"/>
      <c r="M56" s="7"/>
    </row>
    <row r="57" spans="1:13" x14ac:dyDescent="0.2">
      <c r="A57" s="3" t="s">
        <v>141</v>
      </c>
      <c r="B57">
        <v>7533</v>
      </c>
      <c r="C57">
        <v>753.3</v>
      </c>
      <c r="D57">
        <v>7533</v>
      </c>
      <c r="E57">
        <v>753.3</v>
      </c>
      <c r="G57" s="7"/>
      <c r="H57" s="7"/>
      <c r="I57" s="7"/>
      <c r="J57" s="3"/>
      <c r="M57" s="7"/>
    </row>
    <row r="58" spans="1:13" x14ac:dyDescent="0.2">
      <c r="A58" s="3" t="s">
        <v>142</v>
      </c>
      <c r="B58">
        <f>390+22</f>
        <v>412</v>
      </c>
      <c r="C58">
        <v>39</v>
      </c>
      <c r="D58">
        <v>390</v>
      </c>
      <c r="E58">
        <v>39</v>
      </c>
      <c r="J58" s="3"/>
      <c r="M58" s="7"/>
    </row>
    <row r="59" spans="1:13" x14ac:dyDescent="0.2">
      <c r="A59" s="3" t="s">
        <v>143</v>
      </c>
      <c r="B59">
        <v>3963</v>
      </c>
      <c r="C59">
        <v>396.3</v>
      </c>
      <c r="D59">
        <v>3963</v>
      </c>
      <c r="E59">
        <v>396.3</v>
      </c>
      <c r="J59" s="3"/>
      <c r="M59" s="7"/>
    </row>
    <row r="60" spans="1:13" x14ac:dyDescent="0.2">
      <c r="A60" s="3" t="s">
        <v>144</v>
      </c>
      <c r="B60">
        <v>4684</v>
      </c>
      <c r="C60">
        <v>468.4</v>
      </c>
      <c r="D60">
        <v>4684</v>
      </c>
      <c r="E60">
        <v>468.4</v>
      </c>
      <c r="J60" s="3"/>
      <c r="M60" s="7"/>
    </row>
    <row r="61" spans="1:13" x14ac:dyDescent="0.2">
      <c r="A61" s="3" t="s">
        <v>145</v>
      </c>
      <c r="B61">
        <v>1122</v>
      </c>
      <c r="C61">
        <v>112.2</v>
      </c>
      <c r="D61">
        <v>1122</v>
      </c>
      <c r="E61">
        <v>112.2</v>
      </c>
      <c r="J61" s="3"/>
      <c r="M61" s="7"/>
    </row>
    <row r="62" spans="1:13" x14ac:dyDescent="0.2">
      <c r="A62" s="3" t="s">
        <v>146</v>
      </c>
      <c r="B62">
        <v>365</v>
      </c>
      <c r="C62">
        <v>36.5</v>
      </c>
      <c r="D62">
        <v>365</v>
      </c>
      <c r="E62">
        <v>36.5</v>
      </c>
      <c r="J62" s="3"/>
      <c r="M62" s="7"/>
    </row>
    <row r="63" spans="1:13" x14ac:dyDescent="0.2">
      <c r="A63" s="3" t="s">
        <v>147</v>
      </c>
      <c r="B63">
        <f>18+16</f>
        <v>34</v>
      </c>
      <c r="C63">
        <v>1.8</v>
      </c>
      <c r="D63">
        <v>18</v>
      </c>
      <c r="E63">
        <v>1.8</v>
      </c>
      <c r="J63" s="3"/>
      <c r="M63" s="7"/>
    </row>
    <row r="64" spans="1:13" x14ac:dyDescent="0.2">
      <c r="A64" s="3" t="s">
        <v>148</v>
      </c>
      <c r="B64">
        <f>246-10</f>
        <v>236</v>
      </c>
      <c r="C64">
        <v>24.6</v>
      </c>
      <c r="D64">
        <v>246</v>
      </c>
      <c r="E64">
        <v>24.6</v>
      </c>
      <c r="J64" s="3"/>
      <c r="M64" s="7"/>
    </row>
    <row r="65" spans="1:13" x14ac:dyDescent="0.2">
      <c r="A65" s="3" t="s">
        <v>149</v>
      </c>
      <c r="B65">
        <f>41+2</f>
        <v>43</v>
      </c>
      <c r="C65">
        <v>4.0999999999999996</v>
      </c>
      <c r="D65">
        <v>41</v>
      </c>
      <c r="E65">
        <v>4.0999999999999996</v>
      </c>
      <c r="J65" s="3"/>
      <c r="M65" s="7"/>
    </row>
    <row r="66" spans="1:13" x14ac:dyDescent="0.2">
      <c r="A66" s="3" t="s">
        <v>150</v>
      </c>
      <c r="B66">
        <f>107-7</f>
        <v>100</v>
      </c>
      <c r="C66">
        <v>10.7</v>
      </c>
      <c r="D66">
        <v>107</v>
      </c>
      <c r="E66">
        <v>10.7</v>
      </c>
      <c r="J66" s="3"/>
      <c r="M66" s="7"/>
    </row>
    <row r="67" spans="1:13" x14ac:dyDescent="0.2">
      <c r="A67" s="3" t="s">
        <v>151</v>
      </c>
      <c r="B67">
        <f>21-1</f>
        <v>20</v>
      </c>
      <c r="C67">
        <v>2.1</v>
      </c>
      <c r="D67">
        <v>21</v>
      </c>
      <c r="E67">
        <v>2.1</v>
      </c>
      <c r="J67" s="3"/>
      <c r="M67" s="7"/>
    </row>
    <row r="68" spans="1:13" x14ac:dyDescent="0.2">
      <c r="A68" s="3" t="s">
        <v>152</v>
      </c>
      <c r="B68">
        <v>550</v>
      </c>
      <c r="C68">
        <v>55</v>
      </c>
      <c r="D68">
        <v>550</v>
      </c>
      <c r="E68">
        <v>55</v>
      </c>
      <c r="J68" s="3"/>
      <c r="M68" s="7"/>
    </row>
    <row r="69" spans="1:13" x14ac:dyDescent="0.2">
      <c r="A69" s="3" t="s">
        <v>153</v>
      </c>
      <c r="B69">
        <v>946</v>
      </c>
      <c r="C69">
        <v>94.6</v>
      </c>
      <c r="D69">
        <v>946</v>
      </c>
      <c r="E69">
        <v>94.6</v>
      </c>
      <c r="J69" s="3"/>
      <c r="M69" s="7"/>
    </row>
    <row r="70" spans="1:13" x14ac:dyDescent="0.2">
      <c r="A70" s="3" t="s">
        <v>154</v>
      </c>
      <c r="B70">
        <f>344-11</f>
        <v>333</v>
      </c>
      <c r="C70">
        <v>34.4</v>
      </c>
      <c r="D70">
        <v>344</v>
      </c>
      <c r="E70">
        <v>34.4</v>
      </c>
      <c r="J70" s="3"/>
      <c r="M70" s="7"/>
    </row>
    <row r="71" spans="1:13" x14ac:dyDescent="0.2">
      <c r="A71" s="3" t="s">
        <v>155</v>
      </c>
      <c r="B71">
        <v>565</v>
      </c>
      <c r="C71">
        <v>56.5</v>
      </c>
      <c r="D71">
        <v>565</v>
      </c>
      <c r="E71">
        <v>56.5</v>
      </c>
      <c r="J71" s="3"/>
      <c r="M71" s="7"/>
    </row>
    <row r="72" spans="1:13" x14ac:dyDescent="0.2">
      <c r="A72" s="3" t="s">
        <v>156</v>
      </c>
      <c r="B72">
        <v>-5</v>
      </c>
      <c r="C72">
        <v>0.5</v>
      </c>
      <c r="D72">
        <v>-5</v>
      </c>
      <c r="E72">
        <v>0.5</v>
      </c>
      <c r="J72" s="3"/>
      <c r="M72" s="7"/>
    </row>
    <row r="73" spans="1:13" x14ac:dyDescent="0.2">
      <c r="A73" s="3" t="s">
        <v>157</v>
      </c>
      <c r="B73">
        <v>5</v>
      </c>
      <c r="C73">
        <v>0.5</v>
      </c>
      <c r="D73">
        <v>5</v>
      </c>
      <c r="E73">
        <v>0.5</v>
      </c>
      <c r="J73" s="3"/>
      <c r="M73" s="7"/>
    </row>
    <row r="74" spans="1:13" x14ac:dyDescent="0.2">
      <c r="A74" s="3" t="s">
        <v>158</v>
      </c>
      <c r="B74">
        <f>-278+11</f>
        <v>-267</v>
      </c>
      <c r="C74">
        <v>27.8</v>
      </c>
      <c r="D74">
        <v>-278</v>
      </c>
      <c r="E74">
        <v>27.8</v>
      </c>
      <c r="J74" s="3"/>
      <c r="M74" s="7"/>
    </row>
    <row r="75" spans="1:13" x14ac:dyDescent="0.2">
      <c r="A75" s="3" t="s">
        <v>159</v>
      </c>
      <c r="B75">
        <v>4</v>
      </c>
      <c r="C75">
        <v>0.4</v>
      </c>
      <c r="D75">
        <v>4</v>
      </c>
      <c r="E75">
        <v>0.4</v>
      </c>
      <c r="J75" s="3"/>
      <c r="M75" s="7"/>
    </row>
    <row r="76" spans="1:13" x14ac:dyDescent="0.2">
      <c r="A76" s="3" t="s">
        <v>160</v>
      </c>
      <c r="B76">
        <v>-61</v>
      </c>
      <c r="C76">
        <v>6.1</v>
      </c>
      <c r="D76">
        <v>-61</v>
      </c>
      <c r="E76">
        <v>6.1</v>
      </c>
      <c r="J76" s="3"/>
      <c r="M76" s="7"/>
    </row>
    <row r="77" spans="1:13" x14ac:dyDescent="0.2">
      <c r="A77" s="3" t="s">
        <v>161</v>
      </c>
      <c r="B77">
        <f>22-6</f>
        <v>16</v>
      </c>
      <c r="C77">
        <v>2.2000000000000002</v>
      </c>
      <c r="D77">
        <v>22</v>
      </c>
      <c r="E77">
        <v>2.2000000000000002</v>
      </c>
      <c r="J77" s="3"/>
      <c r="M77" s="7"/>
    </row>
    <row r="78" spans="1:13" x14ac:dyDescent="0.2">
      <c r="A78" s="3" t="s">
        <v>162</v>
      </c>
      <c r="B78">
        <v>10</v>
      </c>
      <c r="C78">
        <v>1</v>
      </c>
      <c r="D78">
        <v>10</v>
      </c>
      <c r="E78">
        <v>1</v>
      </c>
      <c r="J78" s="3"/>
      <c r="M78" s="7"/>
    </row>
    <row r="79" spans="1:13" x14ac:dyDescent="0.2">
      <c r="A79" s="3" t="s">
        <v>163</v>
      </c>
      <c r="B79">
        <v>10</v>
      </c>
      <c r="C79">
        <v>1</v>
      </c>
      <c r="D79">
        <v>10</v>
      </c>
      <c r="E79">
        <v>1</v>
      </c>
      <c r="J79" s="3"/>
      <c r="M79" s="7"/>
    </row>
    <row r="80" spans="1:13" x14ac:dyDescent="0.2">
      <c r="M80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9"/>
  <sheetViews>
    <sheetView topLeftCell="A48" workbookViewId="0"/>
  </sheetViews>
  <sheetFormatPr baseColWidth="10" defaultColWidth="8.83203125" defaultRowHeight="15" x14ac:dyDescent="0.2"/>
  <cols>
    <col min="1" max="1" width="12.83203125" customWidth="1"/>
    <col min="2" max="2" width="13.5" customWidth="1"/>
    <col min="3" max="3" width="10.5" customWidth="1"/>
    <col min="4" max="4" width="14.33203125" customWidth="1"/>
  </cols>
  <sheetData>
    <row r="1" spans="1:4" x14ac:dyDescent="0.2">
      <c r="A1" s="1" t="s">
        <v>181</v>
      </c>
      <c r="B1" s="1" t="s">
        <v>178</v>
      </c>
      <c r="C1" s="1" t="s">
        <v>179</v>
      </c>
      <c r="D1" s="1" t="s">
        <v>180</v>
      </c>
    </row>
    <row r="2" spans="1:4" x14ac:dyDescent="0.2">
      <c r="A2" s="1" t="s">
        <v>86</v>
      </c>
      <c r="B2">
        <v>0.99</v>
      </c>
      <c r="C2">
        <v>1</v>
      </c>
      <c r="D2">
        <v>1.01</v>
      </c>
    </row>
    <row r="3" spans="1:4" x14ac:dyDescent="0.2">
      <c r="A3" s="1" t="s">
        <v>87</v>
      </c>
      <c r="B3">
        <v>0.99</v>
      </c>
      <c r="C3">
        <v>1</v>
      </c>
      <c r="D3">
        <v>1.01</v>
      </c>
    </row>
    <row r="4" spans="1:4" x14ac:dyDescent="0.2">
      <c r="A4" s="1" t="s">
        <v>88</v>
      </c>
      <c r="B4">
        <v>0.99</v>
      </c>
      <c r="C4">
        <v>1</v>
      </c>
      <c r="D4">
        <v>1.01</v>
      </c>
    </row>
    <row r="5" spans="1:4" x14ac:dyDescent="0.2">
      <c r="A5" s="1" t="s">
        <v>89</v>
      </c>
      <c r="B5">
        <v>0.99</v>
      </c>
      <c r="C5">
        <v>1</v>
      </c>
      <c r="D5">
        <v>1.01</v>
      </c>
    </row>
    <row r="6" spans="1:4" x14ac:dyDescent="0.2">
      <c r="A6" s="1" t="s">
        <v>90</v>
      </c>
      <c r="B6">
        <v>0.99</v>
      </c>
      <c r="C6">
        <v>1</v>
      </c>
      <c r="D6">
        <v>1.01</v>
      </c>
    </row>
    <row r="7" spans="1:4" x14ac:dyDescent="0.2">
      <c r="A7" s="1" t="s">
        <v>91</v>
      </c>
      <c r="B7">
        <v>0.99</v>
      </c>
      <c r="C7">
        <v>1</v>
      </c>
      <c r="D7">
        <v>1.01</v>
      </c>
    </row>
    <row r="8" spans="1:4" x14ac:dyDescent="0.2">
      <c r="A8" s="1" t="s">
        <v>92</v>
      </c>
      <c r="B8">
        <v>0.99</v>
      </c>
      <c r="C8">
        <v>1</v>
      </c>
      <c r="D8">
        <v>1.01</v>
      </c>
    </row>
    <row r="9" spans="1:4" x14ac:dyDescent="0.2">
      <c r="A9" s="1" t="s">
        <v>93</v>
      </c>
      <c r="B9">
        <v>0.99</v>
      </c>
      <c r="C9">
        <v>1</v>
      </c>
      <c r="D9">
        <v>1.01</v>
      </c>
    </row>
    <row r="10" spans="1:4" x14ac:dyDescent="0.2">
      <c r="A10" s="1" t="s">
        <v>94</v>
      </c>
      <c r="B10">
        <v>0.99</v>
      </c>
      <c r="C10">
        <v>1</v>
      </c>
      <c r="D10">
        <v>1.01</v>
      </c>
    </row>
    <row r="11" spans="1:4" x14ac:dyDescent="0.2">
      <c r="A11" s="1" t="s">
        <v>95</v>
      </c>
      <c r="B11">
        <v>0.99</v>
      </c>
      <c r="C11">
        <v>1</v>
      </c>
      <c r="D11">
        <v>1.01</v>
      </c>
    </row>
    <row r="12" spans="1:4" x14ac:dyDescent="0.2">
      <c r="A12" s="1" t="s">
        <v>96</v>
      </c>
      <c r="B12">
        <v>0.99</v>
      </c>
      <c r="C12">
        <v>1</v>
      </c>
      <c r="D12">
        <v>1.01</v>
      </c>
    </row>
    <row r="13" spans="1:4" x14ac:dyDescent="0.2">
      <c r="A13" s="1" t="s">
        <v>97</v>
      </c>
      <c r="B13">
        <v>0.99</v>
      </c>
      <c r="C13">
        <v>1</v>
      </c>
      <c r="D13">
        <v>1.01</v>
      </c>
    </row>
    <row r="14" spans="1:4" x14ac:dyDescent="0.2">
      <c r="A14" s="1" t="s">
        <v>98</v>
      </c>
      <c r="B14">
        <v>0.99</v>
      </c>
      <c r="C14">
        <v>1</v>
      </c>
      <c r="D14">
        <v>1.01</v>
      </c>
    </row>
    <row r="15" spans="1:4" x14ac:dyDescent="0.2">
      <c r="A15" s="1" t="s">
        <v>99</v>
      </c>
      <c r="B15">
        <v>0.99</v>
      </c>
      <c r="C15">
        <v>1</v>
      </c>
      <c r="D15">
        <v>1.01</v>
      </c>
    </row>
    <row r="16" spans="1:4" x14ac:dyDescent="0.2">
      <c r="A16" s="1" t="s">
        <v>100</v>
      </c>
      <c r="B16">
        <v>0.99</v>
      </c>
      <c r="C16">
        <v>1</v>
      </c>
      <c r="D16">
        <v>1.01</v>
      </c>
    </row>
    <row r="17" spans="1:4" x14ac:dyDescent="0.2">
      <c r="A17" s="1" t="s">
        <v>101</v>
      </c>
      <c r="B17">
        <v>0.99</v>
      </c>
      <c r="C17">
        <v>1</v>
      </c>
      <c r="D17">
        <v>1.01</v>
      </c>
    </row>
    <row r="18" spans="1:4" x14ac:dyDescent="0.2">
      <c r="A18" s="1" t="s">
        <v>102</v>
      </c>
      <c r="B18">
        <v>0.99</v>
      </c>
      <c r="C18">
        <v>1</v>
      </c>
      <c r="D18">
        <v>1.01</v>
      </c>
    </row>
    <row r="19" spans="1:4" x14ac:dyDescent="0.2">
      <c r="A19" s="1" t="s">
        <v>103</v>
      </c>
      <c r="B19">
        <v>0.99</v>
      </c>
      <c r="C19">
        <v>1</v>
      </c>
      <c r="D19">
        <v>1.01</v>
      </c>
    </row>
    <row r="20" spans="1:4" x14ac:dyDescent="0.2">
      <c r="A20" s="1" t="s">
        <v>104</v>
      </c>
      <c r="B20">
        <v>0.99</v>
      </c>
      <c r="C20">
        <v>1</v>
      </c>
      <c r="D20">
        <v>1.01</v>
      </c>
    </row>
    <row r="21" spans="1:4" x14ac:dyDescent="0.2">
      <c r="A21" s="1" t="s">
        <v>105</v>
      </c>
      <c r="B21">
        <v>0.99</v>
      </c>
      <c r="C21">
        <v>1</v>
      </c>
      <c r="D21">
        <v>1.01</v>
      </c>
    </row>
    <row r="22" spans="1:4" x14ac:dyDescent="0.2">
      <c r="A22" s="1" t="s">
        <v>106</v>
      </c>
      <c r="B22">
        <v>0.99</v>
      </c>
      <c r="C22">
        <v>1</v>
      </c>
      <c r="D22">
        <v>1.01</v>
      </c>
    </row>
    <row r="23" spans="1:4" x14ac:dyDescent="0.2">
      <c r="A23" s="1" t="s">
        <v>107</v>
      </c>
      <c r="B23">
        <v>0.99</v>
      </c>
      <c r="C23">
        <v>1</v>
      </c>
      <c r="D23">
        <v>1.01</v>
      </c>
    </row>
    <row r="24" spans="1:4" x14ac:dyDescent="0.2">
      <c r="A24" s="1" t="s">
        <v>108</v>
      </c>
      <c r="B24">
        <v>0.99</v>
      </c>
      <c r="C24">
        <v>1</v>
      </c>
      <c r="D24">
        <v>1.01</v>
      </c>
    </row>
    <row r="25" spans="1:4" x14ac:dyDescent="0.2">
      <c r="A25" s="1" t="s">
        <v>109</v>
      </c>
      <c r="B25">
        <v>0.99</v>
      </c>
      <c r="C25">
        <v>1</v>
      </c>
      <c r="D25">
        <v>1.01</v>
      </c>
    </row>
    <row r="26" spans="1:4" x14ac:dyDescent="0.2">
      <c r="A26" s="1" t="s">
        <v>110</v>
      </c>
      <c r="B26">
        <v>0.99</v>
      </c>
      <c r="C26">
        <v>1</v>
      </c>
      <c r="D26">
        <v>1.01</v>
      </c>
    </row>
    <row r="27" spans="1:4" x14ac:dyDescent="0.2">
      <c r="A27" s="1" t="s">
        <v>111</v>
      </c>
      <c r="B27">
        <v>0.99</v>
      </c>
      <c r="C27">
        <v>1</v>
      </c>
      <c r="D27">
        <v>1.01</v>
      </c>
    </row>
    <row r="28" spans="1:4" x14ac:dyDescent="0.2">
      <c r="A28" s="1" t="s">
        <v>112</v>
      </c>
      <c r="B28">
        <v>0.99</v>
      </c>
      <c r="C28">
        <v>1</v>
      </c>
      <c r="D28">
        <v>1.01</v>
      </c>
    </row>
    <row r="29" spans="1:4" x14ac:dyDescent="0.2">
      <c r="A29" s="1" t="s">
        <v>113</v>
      </c>
      <c r="B29">
        <v>0.99</v>
      </c>
      <c r="C29">
        <v>1</v>
      </c>
      <c r="D29">
        <v>1.01</v>
      </c>
    </row>
    <row r="30" spans="1:4" x14ac:dyDescent="0.2">
      <c r="A30" s="1" t="s">
        <v>114</v>
      </c>
      <c r="B30">
        <v>0.99</v>
      </c>
      <c r="C30">
        <v>1</v>
      </c>
      <c r="D30">
        <v>1.01</v>
      </c>
    </row>
    <row r="31" spans="1:4" x14ac:dyDescent="0.2">
      <c r="A31" s="1" t="s">
        <v>115</v>
      </c>
      <c r="B31">
        <v>0.99</v>
      </c>
      <c r="C31">
        <v>1</v>
      </c>
      <c r="D31">
        <v>1.01</v>
      </c>
    </row>
    <row r="32" spans="1:4" x14ac:dyDescent="0.2">
      <c r="A32" s="1" t="s">
        <v>116</v>
      </c>
      <c r="B32">
        <v>0.99</v>
      </c>
      <c r="C32">
        <v>1</v>
      </c>
      <c r="D32">
        <v>1.01</v>
      </c>
    </row>
    <row r="33" spans="1:4" x14ac:dyDescent="0.2">
      <c r="A33" s="1" t="s">
        <v>117</v>
      </c>
      <c r="B33">
        <v>0.99</v>
      </c>
      <c r="C33">
        <v>1</v>
      </c>
      <c r="D33">
        <v>1.01</v>
      </c>
    </row>
    <row r="34" spans="1:4" x14ac:dyDescent="0.2">
      <c r="A34" s="1" t="s">
        <v>118</v>
      </c>
      <c r="B34">
        <v>0.99</v>
      </c>
      <c r="C34">
        <v>1</v>
      </c>
      <c r="D34">
        <v>1.01</v>
      </c>
    </row>
    <row r="35" spans="1:4" x14ac:dyDescent="0.2">
      <c r="A35" s="1" t="s">
        <v>119</v>
      </c>
      <c r="B35">
        <v>0.99</v>
      </c>
      <c r="C35">
        <v>1</v>
      </c>
      <c r="D35">
        <v>1.01</v>
      </c>
    </row>
    <row r="36" spans="1:4" x14ac:dyDescent="0.2">
      <c r="A36" s="1" t="s">
        <v>120</v>
      </c>
      <c r="B36">
        <v>0.99</v>
      </c>
      <c r="C36">
        <v>1</v>
      </c>
      <c r="D36">
        <v>1.01</v>
      </c>
    </row>
    <row r="37" spans="1:4" x14ac:dyDescent="0.2">
      <c r="A37" s="1" t="s">
        <v>121</v>
      </c>
      <c r="B37">
        <v>0.99</v>
      </c>
      <c r="C37">
        <v>1</v>
      </c>
      <c r="D37">
        <v>1.01</v>
      </c>
    </row>
    <row r="38" spans="1:4" x14ac:dyDescent="0.2">
      <c r="A38" s="1" t="s">
        <v>122</v>
      </c>
      <c r="B38">
        <v>0.99</v>
      </c>
      <c r="C38">
        <v>1</v>
      </c>
      <c r="D38">
        <v>1.01</v>
      </c>
    </row>
    <row r="39" spans="1:4" x14ac:dyDescent="0.2">
      <c r="A39" s="1" t="s">
        <v>123</v>
      </c>
      <c r="B39">
        <v>0.99</v>
      </c>
      <c r="C39">
        <v>1</v>
      </c>
      <c r="D39">
        <v>1.01</v>
      </c>
    </row>
    <row r="40" spans="1:4" x14ac:dyDescent="0.2">
      <c r="A40" s="1" t="s">
        <v>124</v>
      </c>
      <c r="B40">
        <v>0.99</v>
      </c>
      <c r="C40">
        <v>1</v>
      </c>
      <c r="D40">
        <v>1.01</v>
      </c>
    </row>
    <row r="41" spans="1:4" x14ac:dyDescent="0.2">
      <c r="A41" s="1" t="s">
        <v>125</v>
      </c>
      <c r="B41">
        <v>0.99</v>
      </c>
      <c r="C41">
        <v>1</v>
      </c>
      <c r="D41">
        <v>1.01</v>
      </c>
    </row>
    <row r="42" spans="1:4" x14ac:dyDescent="0.2">
      <c r="A42" s="1" t="s">
        <v>126</v>
      </c>
      <c r="B42">
        <v>0.99</v>
      </c>
      <c r="C42">
        <v>1</v>
      </c>
      <c r="D42">
        <v>1.01</v>
      </c>
    </row>
    <row r="43" spans="1:4" x14ac:dyDescent="0.2">
      <c r="A43" s="1" t="s">
        <v>127</v>
      </c>
      <c r="B43">
        <v>0.99</v>
      </c>
      <c r="C43">
        <v>1</v>
      </c>
      <c r="D43">
        <v>1.01</v>
      </c>
    </row>
    <row r="44" spans="1:4" x14ac:dyDescent="0.2">
      <c r="A44" s="1" t="s">
        <v>128</v>
      </c>
      <c r="B44">
        <v>0.99</v>
      </c>
      <c r="C44">
        <v>1</v>
      </c>
      <c r="D44">
        <v>1.01</v>
      </c>
    </row>
    <row r="45" spans="1:4" x14ac:dyDescent="0.2">
      <c r="A45" s="1" t="s">
        <v>129</v>
      </c>
      <c r="B45">
        <v>0.99</v>
      </c>
      <c r="C45">
        <v>1</v>
      </c>
      <c r="D45">
        <v>1.01</v>
      </c>
    </row>
    <row r="46" spans="1:4" x14ac:dyDescent="0.2">
      <c r="A46" s="1" t="s">
        <v>130</v>
      </c>
      <c r="B46">
        <v>0.99</v>
      </c>
      <c r="C46">
        <v>1</v>
      </c>
      <c r="D46">
        <v>1.01</v>
      </c>
    </row>
    <row r="47" spans="1:4" x14ac:dyDescent="0.2">
      <c r="A47" s="1" t="s">
        <v>131</v>
      </c>
      <c r="B47">
        <v>0.99</v>
      </c>
      <c r="C47">
        <v>1</v>
      </c>
      <c r="D47">
        <v>1.01</v>
      </c>
    </row>
    <row r="48" spans="1:4" x14ac:dyDescent="0.2">
      <c r="A48" s="1" t="s">
        <v>132</v>
      </c>
      <c r="B48">
        <v>0.99</v>
      </c>
      <c r="C48">
        <v>1</v>
      </c>
      <c r="D48">
        <v>1.01</v>
      </c>
    </row>
    <row r="49" spans="1:4" x14ac:dyDescent="0.2">
      <c r="A49" s="1" t="s">
        <v>133</v>
      </c>
      <c r="B49">
        <v>0.99</v>
      </c>
      <c r="C49">
        <v>1</v>
      </c>
      <c r="D49">
        <v>1.01</v>
      </c>
    </row>
    <row r="50" spans="1:4" x14ac:dyDescent="0.2">
      <c r="A50" s="1" t="s">
        <v>134</v>
      </c>
      <c r="B50">
        <v>0.99</v>
      </c>
      <c r="C50">
        <v>1</v>
      </c>
      <c r="D50">
        <v>1.01</v>
      </c>
    </row>
    <row r="51" spans="1:4" x14ac:dyDescent="0.2">
      <c r="A51" s="1" t="s">
        <v>135</v>
      </c>
      <c r="B51">
        <v>0.99</v>
      </c>
      <c r="C51">
        <v>1</v>
      </c>
      <c r="D51">
        <v>1.01</v>
      </c>
    </row>
    <row r="52" spans="1:4" x14ac:dyDescent="0.2">
      <c r="A52" s="1" t="s">
        <v>136</v>
      </c>
      <c r="B52">
        <v>0.99</v>
      </c>
      <c r="C52">
        <v>1</v>
      </c>
      <c r="D52">
        <v>1.01</v>
      </c>
    </row>
    <row r="53" spans="1:4" x14ac:dyDescent="0.2">
      <c r="A53" s="1" t="s">
        <v>137</v>
      </c>
      <c r="B53">
        <v>0.99</v>
      </c>
      <c r="C53">
        <v>1</v>
      </c>
      <c r="D53">
        <v>1.01</v>
      </c>
    </row>
    <row r="54" spans="1:4" x14ac:dyDescent="0.2">
      <c r="A54" s="1" t="s">
        <v>138</v>
      </c>
      <c r="B54">
        <v>0.99</v>
      </c>
      <c r="C54">
        <v>1</v>
      </c>
      <c r="D54">
        <v>1.01</v>
      </c>
    </row>
    <row r="55" spans="1:4" x14ac:dyDescent="0.2">
      <c r="A55" s="1" t="s">
        <v>139</v>
      </c>
      <c r="B55">
        <v>0.99</v>
      </c>
      <c r="C55">
        <v>1</v>
      </c>
      <c r="D55">
        <v>1.01</v>
      </c>
    </row>
    <row r="56" spans="1:4" x14ac:dyDescent="0.2">
      <c r="A56" s="1" t="s">
        <v>140</v>
      </c>
      <c r="B56">
        <v>0.99</v>
      </c>
      <c r="C56">
        <v>1</v>
      </c>
      <c r="D56">
        <v>1.01</v>
      </c>
    </row>
    <row r="57" spans="1:4" x14ac:dyDescent="0.2">
      <c r="A57" s="1" t="s">
        <v>141</v>
      </c>
      <c r="B57">
        <v>0.99</v>
      </c>
      <c r="C57">
        <v>1</v>
      </c>
      <c r="D57">
        <v>1.01</v>
      </c>
    </row>
    <row r="58" spans="1:4" x14ac:dyDescent="0.2">
      <c r="A58" s="1" t="s">
        <v>142</v>
      </c>
      <c r="B58">
        <v>0.99</v>
      </c>
      <c r="C58">
        <v>1</v>
      </c>
      <c r="D58">
        <v>1.01</v>
      </c>
    </row>
    <row r="59" spans="1:4" x14ac:dyDescent="0.2">
      <c r="A59" s="1" t="s">
        <v>143</v>
      </c>
      <c r="B59">
        <v>0.99</v>
      </c>
      <c r="C59">
        <v>1</v>
      </c>
      <c r="D59">
        <v>1.01</v>
      </c>
    </row>
    <row r="60" spans="1:4" x14ac:dyDescent="0.2">
      <c r="A60" s="1" t="s">
        <v>144</v>
      </c>
      <c r="B60">
        <v>0.99</v>
      </c>
      <c r="C60">
        <v>1</v>
      </c>
      <c r="D60">
        <v>1.01</v>
      </c>
    </row>
    <row r="61" spans="1:4" x14ac:dyDescent="0.2">
      <c r="A61" s="1" t="s">
        <v>145</v>
      </c>
      <c r="B61">
        <v>0.99</v>
      </c>
      <c r="C61">
        <v>1</v>
      </c>
      <c r="D61">
        <v>1.01</v>
      </c>
    </row>
    <row r="62" spans="1:4" x14ac:dyDescent="0.2">
      <c r="A62" s="1" t="s">
        <v>146</v>
      </c>
      <c r="B62">
        <v>0.99</v>
      </c>
      <c r="C62">
        <v>1</v>
      </c>
      <c r="D62">
        <v>1.01</v>
      </c>
    </row>
    <row r="63" spans="1:4" x14ac:dyDescent="0.2">
      <c r="A63" s="1" t="s">
        <v>147</v>
      </c>
      <c r="B63">
        <v>0.99</v>
      </c>
      <c r="C63">
        <v>1</v>
      </c>
      <c r="D63">
        <v>1.01</v>
      </c>
    </row>
    <row r="64" spans="1:4" x14ac:dyDescent="0.2">
      <c r="A64" s="1" t="s">
        <v>148</v>
      </c>
      <c r="B64">
        <v>0.99</v>
      </c>
      <c r="C64">
        <v>1</v>
      </c>
      <c r="D64">
        <v>1.01</v>
      </c>
    </row>
    <row r="65" spans="1:4" x14ac:dyDescent="0.2">
      <c r="A65" s="1" t="s">
        <v>149</v>
      </c>
      <c r="B65">
        <v>0.99</v>
      </c>
      <c r="C65">
        <v>1</v>
      </c>
      <c r="D65">
        <v>1.01</v>
      </c>
    </row>
    <row r="66" spans="1:4" x14ac:dyDescent="0.2">
      <c r="A66" s="1" t="s">
        <v>150</v>
      </c>
      <c r="B66">
        <v>0.99</v>
      </c>
      <c r="C66">
        <v>1</v>
      </c>
      <c r="D66">
        <v>1.01</v>
      </c>
    </row>
    <row r="67" spans="1:4" x14ac:dyDescent="0.2">
      <c r="A67" s="1" t="s">
        <v>151</v>
      </c>
      <c r="B67">
        <v>0.99</v>
      </c>
      <c r="C67">
        <v>1</v>
      </c>
      <c r="D67">
        <v>1.01</v>
      </c>
    </row>
    <row r="68" spans="1:4" x14ac:dyDescent="0.2">
      <c r="A68" s="1" t="s">
        <v>152</v>
      </c>
      <c r="B68">
        <v>0.99</v>
      </c>
      <c r="C68">
        <v>1</v>
      </c>
      <c r="D68">
        <v>1.01</v>
      </c>
    </row>
    <row r="69" spans="1:4" x14ac:dyDescent="0.2">
      <c r="A69" s="1" t="s">
        <v>153</v>
      </c>
      <c r="B69">
        <v>0.99</v>
      </c>
      <c r="C69">
        <v>1</v>
      </c>
      <c r="D69">
        <v>1.01</v>
      </c>
    </row>
    <row r="70" spans="1:4" x14ac:dyDescent="0.2">
      <c r="A70" s="1" t="s">
        <v>154</v>
      </c>
      <c r="B70">
        <v>0.99</v>
      </c>
      <c r="C70">
        <v>1</v>
      </c>
      <c r="D70">
        <v>1.01</v>
      </c>
    </row>
    <row r="71" spans="1:4" x14ac:dyDescent="0.2">
      <c r="A71" s="1" t="s">
        <v>155</v>
      </c>
      <c r="B71">
        <v>0.99</v>
      </c>
      <c r="C71">
        <v>1</v>
      </c>
      <c r="D71">
        <v>1.01</v>
      </c>
    </row>
    <row r="72" spans="1:4" x14ac:dyDescent="0.2">
      <c r="A72" s="1" t="s">
        <v>156</v>
      </c>
      <c r="B72">
        <v>0.99</v>
      </c>
      <c r="C72">
        <v>1</v>
      </c>
      <c r="D72">
        <v>1.01</v>
      </c>
    </row>
    <row r="73" spans="1:4" x14ac:dyDescent="0.2">
      <c r="A73" s="1" t="s">
        <v>157</v>
      </c>
      <c r="B73">
        <v>0.99</v>
      </c>
      <c r="C73">
        <v>1</v>
      </c>
      <c r="D73">
        <v>1.01</v>
      </c>
    </row>
    <row r="74" spans="1:4" x14ac:dyDescent="0.2">
      <c r="A74" s="1" t="s">
        <v>158</v>
      </c>
      <c r="B74">
        <v>0.99</v>
      </c>
      <c r="C74">
        <v>1</v>
      </c>
      <c r="D74">
        <v>1.01</v>
      </c>
    </row>
    <row r="75" spans="1:4" x14ac:dyDescent="0.2">
      <c r="A75" s="1" t="s">
        <v>159</v>
      </c>
      <c r="B75">
        <v>0.99</v>
      </c>
      <c r="C75">
        <v>1</v>
      </c>
      <c r="D75">
        <v>1.01</v>
      </c>
    </row>
    <row r="76" spans="1:4" x14ac:dyDescent="0.2">
      <c r="A76" s="1" t="s">
        <v>160</v>
      </c>
      <c r="B76">
        <v>0.99</v>
      </c>
      <c r="C76">
        <v>1</v>
      </c>
      <c r="D76">
        <v>1.01</v>
      </c>
    </row>
    <row r="77" spans="1:4" x14ac:dyDescent="0.2">
      <c r="A77" s="1" t="s">
        <v>161</v>
      </c>
      <c r="B77">
        <v>0.99</v>
      </c>
      <c r="C77">
        <v>1</v>
      </c>
      <c r="D77">
        <v>1.01</v>
      </c>
    </row>
    <row r="78" spans="1:4" x14ac:dyDescent="0.2">
      <c r="A78" s="1" t="s">
        <v>162</v>
      </c>
      <c r="B78">
        <v>0.99</v>
      </c>
      <c r="C78">
        <v>1</v>
      </c>
      <c r="D78">
        <v>1.01</v>
      </c>
    </row>
    <row r="79" spans="1:4" x14ac:dyDescent="0.2">
      <c r="A79" s="1" t="s">
        <v>163</v>
      </c>
      <c r="B79">
        <v>0.99</v>
      </c>
      <c r="C79">
        <v>1</v>
      </c>
      <c r="D79">
        <v>1.01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166</v>
      </c>
      <c r="B1" s="1" t="s">
        <v>178</v>
      </c>
      <c r="C1" s="1" t="s">
        <v>179</v>
      </c>
      <c r="D1" s="1" t="s">
        <v>180</v>
      </c>
    </row>
    <row r="2" spans="1:4" x14ac:dyDescent="0.2">
      <c r="A2" s="1" t="s">
        <v>11</v>
      </c>
      <c r="B2">
        <v>0.99</v>
      </c>
      <c r="C2">
        <v>1</v>
      </c>
      <c r="D2">
        <v>1.01</v>
      </c>
    </row>
    <row r="3" spans="1:4" x14ac:dyDescent="0.2">
      <c r="A3" s="1" t="s">
        <v>12</v>
      </c>
      <c r="B3">
        <v>0.99</v>
      </c>
      <c r="C3">
        <v>1</v>
      </c>
      <c r="D3">
        <v>1.01</v>
      </c>
    </row>
    <row r="4" spans="1:4" x14ac:dyDescent="0.2">
      <c r="A4" s="1" t="s">
        <v>13</v>
      </c>
      <c r="B4">
        <v>0.99</v>
      </c>
      <c r="C4">
        <v>1</v>
      </c>
      <c r="D4">
        <v>1.01</v>
      </c>
    </row>
    <row r="5" spans="1:4" x14ac:dyDescent="0.2">
      <c r="A5" s="1" t="s">
        <v>14</v>
      </c>
      <c r="B5">
        <v>0.99</v>
      </c>
      <c r="C5">
        <v>1</v>
      </c>
      <c r="D5">
        <v>1.01</v>
      </c>
    </row>
    <row r="6" spans="1:4" x14ac:dyDescent="0.2">
      <c r="A6" s="1" t="s">
        <v>15</v>
      </c>
      <c r="B6">
        <v>0.99</v>
      </c>
      <c r="C6">
        <v>1</v>
      </c>
      <c r="D6">
        <v>1.01</v>
      </c>
    </row>
    <row r="7" spans="1:4" x14ac:dyDescent="0.2">
      <c r="A7" s="1" t="s">
        <v>16</v>
      </c>
      <c r="B7">
        <v>0.99</v>
      </c>
      <c r="C7">
        <v>1</v>
      </c>
      <c r="D7">
        <v>1.01</v>
      </c>
    </row>
    <row r="8" spans="1:4" x14ac:dyDescent="0.2">
      <c r="A8" s="1" t="s">
        <v>17</v>
      </c>
      <c r="B8">
        <v>0.99</v>
      </c>
      <c r="C8">
        <v>1</v>
      </c>
      <c r="D8">
        <v>1.01</v>
      </c>
    </row>
    <row r="9" spans="1:4" x14ac:dyDescent="0.2">
      <c r="A9" s="1" t="s">
        <v>18</v>
      </c>
      <c r="B9">
        <v>0.99</v>
      </c>
      <c r="C9">
        <v>1</v>
      </c>
      <c r="D9">
        <v>1.01</v>
      </c>
    </row>
    <row r="10" spans="1:4" x14ac:dyDescent="0.2">
      <c r="A10" s="1" t="s">
        <v>19</v>
      </c>
      <c r="B10">
        <v>0.99</v>
      </c>
      <c r="C10">
        <v>1</v>
      </c>
      <c r="D10">
        <v>1.01</v>
      </c>
    </row>
    <row r="11" spans="1:4" x14ac:dyDescent="0.2">
      <c r="A11" s="1" t="s">
        <v>20</v>
      </c>
      <c r="B11">
        <v>0.99</v>
      </c>
      <c r="C11">
        <v>1</v>
      </c>
      <c r="D11">
        <v>1.01</v>
      </c>
    </row>
    <row r="12" spans="1:4" x14ac:dyDescent="0.2">
      <c r="A12" s="1" t="s">
        <v>21</v>
      </c>
      <c r="B12">
        <v>0.99</v>
      </c>
      <c r="C12">
        <v>1</v>
      </c>
      <c r="D12">
        <v>1.01</v>
      </c>
    </row>
    <row r="13" spans="1:4" x14ac:dyDescent="0.2">
      <c r="A13" s="1" t="s">
        <v>22</v>
      </c>
      <c r="B13">
        <v>0.99</v>
      </c>
      <c r="C13">
        <v>1</v>
      </c>
      <c r="D13">
        <v>1.01</v>
      </c>
    </row>
    <row r="14" spans="1:4" x14ac:dyDescent="0.2">
      <c r="A14" s="1" t="s">
        <v>23</v>
      </c>
      <c r="B14">
        <v>0.99</v>
      </c>
      <c r="C14">
        <v>1</v>
      </c>
      <c r="D14">
        <v>1.01</v>
      </c>
    </row>
    <row r="15" spans="1:4" x14ac:dyDescent="0.2">
      <c r="A15" s="1" t="s">
        <v>24</v>
      </c>
      <c r="B15">
        <v>0.99</v>
      </c>
      <c r="C15">
        <v>1</v>
      </c>
      <c r="D15">
        <v>1.01</v>
      </c>
    </row>
    <row r="16" spans="1:4" x14ac:dyDescent="0.2">
      <c r="A16" s="1" t="s">
        <v>25</v>
      </c>
      <c r="B16">
        <v>0.99</v>
      </c>
      <c r="C16">
        <v>1</v>
      </c>
      <c r="D16">
        <v>1.01</v>
      </c>
    </row>
    <row r="17" spans="1:4" x14ac:dyDescent="0.2">
      <c r="A17" s="1" t="s">
        <v>26</v>
      </c>
      <c r="B17">
        <v>0.99</v>
      </c>
      <c r="C17">
        <v>1</v>
      </c>
      <c r="D17">
        <v>1.01</v>
      </c>
    </row>
    <row r="18" spans="1:4" x14ac:dyDescent="0.2">
      <c r="A18" s="1" t="s">
        <v>27</v>
      </c>
      <c r="B18">
        <v>0.99</v>
      </c>
      <c r="C18">
        <v>1</v>
      </c>
      <c r="D18">
        <v>1.01</v>
      </c>
    </row>
    <row r="19" spans="1:4" x14ac:dyDescent="0.2">
      <c r="A19" s="1" t="s">
        <v>28</v>
      </c>
      <c r="B19">
        <v>0.99</v>
      </c>
      <c r="C19">
        <v>1</v>
      </c>
      <c r="D19">
        <v>1.01</v>
      </c>
    </row>
    <row r="20" spans="1:4" x14ac:dyDescent="0.2">
      <c r="A20" s="1" t="s">
        <v>29</v>
      </c>
      <c r="B20">
        <v>0.99</v>
      </c>
      <c r="C20">
        <v>1</v>
      </c>
      <c r="D20">
        <v>1.01</v>
      </c>
    </row>
    <row r="21" spans="1:4" x14ac:dyDescent="0.2">
      <c r="A21" s="1" t="s">
        <v>30</v>
      </c>
      <c r="B21">
        <v>0.99</v>
      </c>
      <c r="C21">
        <v>1</v>
      </c>
      <c r="D21">
        <v>1.01</v>
      </c>
    </row>
    <row r="22" spans="1:4" x14ac:dyDescent="0.2">
      <c r="A22" s="1" t="s">
        <v>31</v>
      </c>
      <c r="B22">
        <v>0.99</v>
      </c>
      <c r="C22">
        <v>1</v>
      </c>
      <c r="D22">
        <v>1.01</v>
      </c>
    </row>
    <row r="23" spans="1:4" x14ac:dyDescent="0.2">
      <c r="A23" s="1" t="s">
        <v>32</v>
      </c>
      <c r="B23">
        <v>0.99</v>
      </c>
      <c r="C23">
        <v>1</v>
      </c>
      <c r="D23">
        <v>1.01</v>
      </c>
    </row>
    <row r="24" spans="1:4" x14ac:dyDescent="0.2">
      <c r="A24" s="1" t="s">
        <v>33</v>
      </c>
      <c r="B24">
        <v>0.99</v>
      </c>
      <c r="C24">
        <v>1</v>
      </c>
      <c r="D24">
        <v>1.01</v>
      </c>
    </row>
    <row r="25" spans="1:4" x14ac:dyDescent="0.2">
      <c r="A25" s="1" t="s">
        <v>34</v>
      </c>
      <c r="B25">
        <v>0.99</v>
      </c>
      <c r="C25">
        <v>1</v>
      </c>
      <c r="D25">
        <v>1.01</v>
      </c>
    </row>
    <row r="26" spans="1:4" x14ac:dyDescent="0.2">
      <c r="A26" s="1" t="s">
        <v>35</v>
      </c>
      <c r="B26">
        <v>0.99</v>
      </c>
      <c r="C26">
        <v>1</v>
      </c>
      <c r="D26">
        <v>1.01</v>
      </c>
    </row>
    <row r="27" spans="1:4" x14ac:dyDescent="0.2">
      <c r="A27" s="1" t="s">
        <v>36</v>
      </c>
      <c r="B27">
        <v>0.99</v>
      </c>
      <c r="C27">
        <v>1</v>
      </c>
      <c r="D27">
        <v>1.01</v>
      </c>
    </row>
    <row r="28" spans="1:4" x14ac:dyDescent="0.2">
      <c r="A28" s="1" t="s">
        <v>37</v>
      </c>
      <c r="B28">
        <v>0.99</v>
      </c>
      <c r="C28">
        <v>1</v>
      </c>
      <c r="D28">
        <v>1.01</v>
      </c>
    </row>
    <row r="29" spans="1:4" x14ac:dyDescent="0.2">
      <c r="A29" s="1" t="s">
        <v>38</v>
      </c>
      <c r="B29">
        <v>0.99</v>
      </c>
      <c r="C29">
        <v>1</v>
      </c>
      <c r="D29">
        <v>1.01</v>
      </c>
    </row>
    <row r="30" spans="1:4" x14ac:dyDescent="0.2">
      <c r="A30" s="1" t="s">
        <v>39</v>
      </c>
      <c r="B30">
        <v>0.99</v>
      </c>
      <c r="C30">
        <v>1</v>
      </c>
      <c r="D30">
        <v>1.01</v>
      </c>
    </row>
    <row r="31" spans="1:4" x14ac:dyDescent="0.2">
      <c r="A31" s="1" t="s">
        <v>40</v>
      </c>
      <c r="B31">
        <v>0.99</v>
      </c>
      <c r="C31">
        <v>1</v>
      </c>
      <c r="D31">
        <v>1.01</v>
      </c>
    </row>
    <row r="32" spans="1:4" x14ac:dyDescent="0.2">
      <c r="A32" s="1" t="s">
        <v>41</v>
      </c>
      <c r="B32">
        <v>0.99</v>
      </c>
      <c r="C32">
        <v>1</v>
      </c>
      <c r="D32">
        <v>1.01</v>
      </c>
    </row>
    <row r="33" spans="1:4" x14ac:dyDescent="0.2">
      <c r="A33" s="1" t="s">
        <v>42</v>
      </c>
      <c r="B33">
        <v>0.99</v>
      </c>
      <c r="C33">
        <v>1</v>
      </c>
      <c r="D33">
        <v>1.01</v>
      </c>
    </row>
    <row r="34" spans="1:4" x14ac:dyDescent="0.2">
      <c r="A34" s="1" t="s">
        <v>43</v>
      </c>
      <c r="B34">
        <v>0.99</v>
      </c>
      <c r="C34">
        <v>1</v>
      </c>
      <c r="D34">
        <v>1.01</v>
      </c>
    </row>
    <row r="35" spans="1:4" x14ac:dyDescent="0.2">
      <c r="A35" s="1" t="s">
        <v>44</v>
      </c>
      <c r="B35">
        <v>0.99</v>
      </c>
      <c r="C35">
        <v>1</v>
      </c>
      <c r="D35">
        <v>1.01</v>
      </c>
    </row>
    <row r="36" spans="1:4" x14ac:dyDescent="0.2">
      <c r="A36" s="1" t="s">
        <v>45</v>
      </c>
      <c r="B36">
        <v>0.99</v>
      </c>
      <c r="C36">
        <v>1</v>
      </c>
      <c r="D36">
        <v>1.01</v>
      </c>
    </row>
    <row r="37" spans="1:4" x14ac:dyDescent="0.2">
      <c r="A37" s="1" t="s">
        <v>46</v>
      </c>
      <c r="B37">
        <v>0.99</v>
      </c>
      <c r="C37">
        <v>1</v>
      </c>
      <c r="D37">
        <v>1.01</v>
      </c>
    </row>
    <row r="38" spans="1:4" x14ac:dyDescent="0.2">
      <c r="A38" s="1" t="s">
        <v>47</v>
      </c>
      <c r="B38">
        <v>0.99</v>
      </c>
      <c r="C38">
        <v>1</v>
      </c>
      <c r="D38">
        <v>1.01</v>
      </c>
    </row>
    <row r="39" spans="1:4" x14ac:dyDescent="0.2">
      <c r="A39" s="1" t="s">
        <v>48</v>
      </c>
      <c r="B39">
        <v>0.99</v>
      </c>
      <c r="C39">
        <v>1</v>
      </c>
      <c r="D39">
        <v>1.01</v>
      </c>
    </row>
    <row r="40" spans="1:4" x14ac:dyDescent="0.2">
      <c r="A40" s="1" t="s">
        <v>49</v>
      </c>
      <c r="B40">
        <v>0.99</v>
      </c>
      <c r="C40">
        <v>1</v>
      </c>
      <c r="D40">
        <v>1.01</v>
      </c>
    </row>
    <row r="41" spans="1:4" x14ac:dyDescent="0.2">
      <c r="A41" s="1" t="s">
        <v>50</v>
      </c>
      <c r="B41">
        <v>0.99</v>
      </c>
      <c r="C41">
        <v>1</v>
      </c>
      <c r="D41">
        <v>1.01</v>
      </c>
    </row>
    <row r="42" spans="1:4" x14ac:dyDescent="0.2">
      <c r="A42" s="1" t="s">
        <v>51</v>
      </c>
      <c r="B42">
        <v>0.99</v>
      </c>
      <c r="C42">
        <v>1</v>
      </c>
      <c r="D42">
        <v>1.01</v>
      </c>
    </row>
    <row r="43" spans="1:4" x14ac:dyDescent="0.2">
      <c r="A43" s="1" t="s">
        <v>52</v>
      </c>
      <c r="B43">
        <v>0.99</v>
      </c>
      <c r="C43">
        <v>1</v>
      </c>
      <c r="D43">
        <v>1.01</v>
      </c>
    </row>
    <row r="44" spans="1:4" x14ac:dyDescent="0.2">
      <c r="A44" s="1" t="s">
        <v>53</v>
      </c>
      <c r="B44">
        <v>0.99</v>
      </c>
      <c r="C44">
        <v>1</v>
      </c>
      <c r="D44">
        <v>1.01</v>
      </c>
    </row>
    <row r="45" spans="1:4" x14ac:dyDescent="0.2">
      <c r="A45" s="1" t="s">
        <v>54</v>
      </c>
      <c r="B45">
        <v>0.99</v>
      </c>
      <c r="C45">
        <v>1</v>
      </c>
      <c r="D45">
        <v>1.01</v>
      </c>
    </row>
    <row r="46" spans="1:4" x14ac:dyDescent="0.2">
      <c r="A46" s="1" t="s">
        <v>55</v>
      </c>
      <c r="B46">
        <v>0.99</v>
      </c>
      <c r="C46">
        <v>1</v>
      </c>
      <c r="D46">
        <v>1.01</v>
      </c>
    </row>
    <row r="47" spans="1:4" x14ac:dyDescent="0.2">
      <c r="A47" s="1" t="s">
        <v>56</v>
      </c>
      <c r="B47">
        <v>0.99</v>
      </c>
      <c r="C47">
        <v>1</v>
      </c>
      <c r="D47">
        <v>1.01</v>
      </c>
    </row>
    <row r="48" spans="1:4" x14ac:dyDescent="0.2">
      <c r="A48" s="1" t="s">
        <v>57</v>
      </c>
      <c r="B48">
        <v>0.99</v>
      </c>
      <c r="C48">
        <v>1</v>
      </c>
      <c r="D48">
        <v>1.01</v>
      </c>
    </row>
    <row r="49" spans="1:4" x14ac:dyDescent="0.2">
      <c r="A49" s="1" t="s">
        <v>58</v>
      </c>
      <c r="B49">
        <v>0.99</v>
      </c>
      <c r="C49">
        <v>1</v>
      </c>
      <c r="D49">
        <v>1.01</v>
      </c>
    </row>
    <row r="50" spans="1:4" x14ac:dyDescent="0.2">
      <c r="A50" s="1" t="s">
        <v>59</v>
      </c>
      <c r="B50">
        <v>0.99</v>
      </c>
      <c r="C50">
        <v>1</v>
      </c>
      <c r="D50">
        <v>1.01</v>
      </c>
    </row>
    <row r="51" spans="1:4" x14ac:dyDescent="0.2">
      <c r="A51" s="1" t="s">
        <v>60</v>
      </c>
      <c r="B51">
        <v>0.99</v>
      </c>
      <c r="C51">
        <v>1</v>
      </c>
      <c r="D51">
        <v>1.01</v>
      </c>
    </row>
    <row r="52" spans="1:4" x14ac:dyDescent="0.2">
      <c r="A52" s="1" t="s">
        <v>61</v>
      </c>
      <c r="B52">
        <v>0.99</v>
      </c>
      <c r="C52">
        <v>1</v>
      </c>
      <c r="D52">
        <v>1.01</v>
      </c>
    </row>
    <row r="53" spans="1:4" x14ac:dyDescent="0.2">
      <c r="A53" s="1" t="s">
        <v>62</v>
      </c>
      <c r="B53">
        <v>0.99</v>
      </c>
      <c r="C53">
        <v>1</v>
      </c>
      <c r="D53">
        <v>1.01</v>
      </c>
    </row>
    <row r="54" spans="1:4" x14ac:dyDescent="0.2">
      <c r="A54" s="1" t="s">
        <v>63</v>
      </c>
      <c r="B54">
        <v>0.99</v>
      </c>
      <c r="C54">
        <v>1</v>
      </c>
      <c r="D54">
        <v>1.01</v>
      </c>
    </row>
    <row r="55" spans="1:4" x14ac:dyDescent="0.2">
      <c r="A55" s="1" t="s">
        <v>64</v>
      </c>
      <c r="B55">
        <v>0.99</v>
      </c>
      <c r="C55">
        <v>1</v>
      </c>
      <c r="D55">
        <v>1.01</v>
      </c>
    </row>
    <row r="56" spans="1:4" x14ac:dyDescent="0.2">
      <c r="A56" s="1" t="s">
        <v>65</v>
      </c>
      <c r="B56">
        <v>0.99</v>
      </c>
      <c r="C56">
        <v>1</v>
      </c>
      <c r="D56">
        <v>1.01</v>
      </c>
    </row>
    <row r="57" spans="1:4" x14ac:dyDescent="0.2">
      <c r="A57" s="1" t="s">
        <v>66</v>
      </c>
      <c r="B57">
        <v>0.99</v>
      </c>
      <c r="C57">
        <v>1</v>
      </c>
      <c r="D57">
        <v>1.01</v>
      </c>
    </row>
    <row r="58" spans="1:4" x14ac:dyDescent="0.2">
      <c r="A58" s="1" t="s">
        <v>67</v>
      </c>
      <c r="B58">
        <v>0.99</v>
      </c>
      <c r="C58">
        <v>1</v>
      </c>
      <c r="D58">
        <v>1.01</v>
      </c>
    </row>
    <row r="59" spans="1:4" x14ac:dyDescent="0.2">
      <c r="A59" s="1" t="s">
        <v>68</v>
      </c>
      <c r="B59">
        <v>0.99</v>
      </c>
      <c r="C59">
        <v>1</v>
      </c>
      <c r="D59">
        <v>1.01</v>
      </c>
    </row>
    <row r="60" spans="1:4" x14ac:dyDescent="0.2">
      <c r="A60" s="1" t="s">
        <v>69</v>
      </c>
      <c r="B60">
        <v>0.99</v>
      </c>
      <c r="C60">
        <v>1</v>
      </c>
      <c r="D60">
        <v>1.01</v>
      </c>
    </row>
    <row r="61" spans="1:4" x14ac:dyDescent="0.2">
      <c r="A61" s="1" t="s">
        <v>70</v>
      </c>
      <c r="B61">
        <v>0.99</v>
      </c>
      <c r="C61">
        <v>1</v>
      </c>
      <c r="D61">
        <v>1.01</v>
      </c>
    </row>
    <row r="62" spans="1:4" x14ac:dyDescent="0.2">
      <c r="A62" s="1" t="s">
        <v>71</v>
      </c>
      <c r="B62">
        <v>0.99</v>
      </c>
      <c r="C62">
        <v>1</v>
      </c>
      <c r="D62">
        <v>1.01</v>
      </c>
    </row>
    <row r="63" spans="1:4" x14ac:dyDescent="0.2">
      <c r="A63" s="1" t="s">
        <v>72</v>
      </c>
      <c r="B63">
        <v>0.99</v>
      </c>
      <c r="C63">
        <v>1</v>
      </c>
      <c r="D63">
        <v>1.01</v>
      </c>
    </row>
    <row r="64" spans="1:4" x14ac:dyDescent="0.2">
      <c r="A64" s="1" t="s">
        <v>73</v>
      </c>
      <c r="B64">
        <v>0.99</v>
      </c>
      <c r="C64">
        <v>1</v>
      </c>
      <c r="D64">
        <v>1.01</v>
      </c>
    </row>
    <row r="65" spans="1:4" x14ac:dyDescent="0.2">
      <c r="A65" s="1" t="s">
        <v>74</v>
      </c>
      <c r="B65">
        <v>0.99</v>
      </c>
      <c r="C65">
        <v>1</v>
      </c>
      <c r="D65">
        <v>1.01</v>
      </c>
    </row>
    <row r="66" spans="1:4" x14ac:dyDescent="0.2">
      <c r="A66" s="1" t="s">
        <v>75</v>
      </c>
      <c r="B66">
        <v>0.99</v>
      </c>
      <c r="C66">
        <v>1</v>
      </c>
      <c r="D66">
        <v>1.01</v>
      </c>
    </row>
    <row r="67" spans="1:4" x14ac:dyDescent="0.2">
      <c r="A67" s="1" t="s">
        <v>76</v>
      </c>
      <c r="B67">
        <v>0.99</v>
      </c>
      <c r="C67">
        <v>1</v>
      </c>
      <c r="D67">
        <v>1.01</v>
      </c>
    </row>
    <row r="68" spans="1:4" x14ac:dyDescent="0.2">
      <c r="A68" s="1" t="s">
        <v>77</v>
      </c>
      <c r="B68">
        <v>0.99</v>
      </c>
      <c r="C68">
        <v>1</v>
      </c>
      <c r="D68">
        <v>1.01</v>
      </c>
    </row>
    <row r="69" spans="1:4" x14ac:dyDescent="0.2">
      <c r="A69" s="1" t="s">
        <v>78</v>
      </c>
      <c r="B69">
        <v>0.99</v>
      </c>
      <c r="C69">
        <v>1</v>
      </c>
      <c r="D69">
        <v>1.01</v>
      </c>
    </row>
    <row r="70" spans="1:4" x14ac:dyDescent="0.2">
      <c r="A70" s="1" t="s">
        <v>79</v>
      </c>
      <c r="B70">
        <v>0.99</v>
      </c>
      <c r="C70">
        <v>1</v>
      </c>
      <c r="D70">
        <v>1.01</v>
      </c>
    </row>
    <row r="71" spans="1:4" x14ac:dyDescent="0.2">
      <c r="A71" s="1" t="s">
        <v>80</v>
      </c>
      <c r="B71">
        <v>0.99</v>
      </c>
      <c r="C71">
        <v>1</v>
      </c>
      <c r="D71">
        <v>1.01</v>
      </c>
    </row>
    <row r="72" spans="1:4" x14ac:dyDescent="0.2">
      <c r="A72" s="1" t="s">
        <v>81</v>
      </c>
      <c r="B72">
        <v>0.99</v>
      </c>
      <c r="C72">
        <v>1</v>
      </c>
      <c r="D72">
        <v>1.01</v>
      </c>
    </row>
    <row r="73" spans="1:4" x14ac:dyDescent="0.2">
      <c r="A73" s="1" t="s">
        <v>82</v>
      </c>
      <c r="B73">
        <v>0.99</v>
      </c>
      <c r="C73">
        <v>1</v>
      </c>
      <c r="D73">
        <v>1.01</v>
      </c>
    </row>
    <row r="74" spans="1:4" x14ac:dyDescent="0.2">
      <c r="A74" s="1" t="s">
        <v>83</v>
      </c>
      <c r="B74">
        <v>0.99</v>
      </c>
      <c r="C74">
        <v>1</v>
      </c>
      <c r="D74">
        <v>1.01</v>
      </c>
    </row>
    <row r="75" spans="1:4" x14ac:dyDescent="0.2">
      <c r="A75" s="1" t="s">
        <v>84</v>
      </c>
      <c r="B75">
        <v>0.99</v>
      </c>
      <c r="C75">
        <v>1</v>
      </c>
      <c r="D75">
        <v>1.01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79"/>
  <sheetViews>
    <sheetView workbookViewId="0">
      <selection activeCell="A2" sqref="A2:D79"/>
    </sheetView>
  </sheetViews>
  <sheetFormatPr baseColWidth="10" defaultColWidth="8.83203125" defaultRowHeight="15" x14ac:dyDescent="0.2"/>
  <cols>
    <col min="1" max="1" width="20.6640625" customWidth="1"/>
    <col min="2" max="2" width="29.83203125" customWidth="1"/>
    <col min="3" max="3" width="32.5" customWidth="1"/>
    <col min="4" max="4" width="52.5" customWidth="1"/>
  </cols>
  <sheetData>
    <row r="1" spans="1:24" x14ac:dyDescent="0.2">
      <c r="A1" s="3" t="s">
        <v>173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191</v>
      </c>
      <c r="L1" s="3" t="s">
        <v>192</v>
      </c>
      <c r="M1" s="3" t="s">
        <v>193</v>
      </c>
      <c r="N1" s="3" t="s">
        <v>194</v>
      </c>
      <c r="O1" s="3" t="s">
        <v>195</v>
      </c>
      <c r="P1" s="3" t="s">
        <v>196</v>
      </c>
      <c r="Q1" s="3" t="s">
        <v>197</v>
      </c>
      <c r="R1" s="3" t="s">
        <v>198</v>
      </c>
      <c r="S1" s="3" t="s">
        <v>199</v>
      </c>
      <c r="T1" s="3" t="s">
        <v>200</v>
      </c>
      <c r="U1" s="3" t="s">
        <v>201</v>
      </c>
      <c r="V1" s="3" t="s">
        <v>202</v>
      </c>
      <c r="W1" s="3" t="s">
        <v>203</v>
      </c>
      <c r="X1" s="3" t="s">
        <v>204</v>
      </c>
    </row>
    <row r="2" spans="1:24" x14ac:dyDescent="0.2">
      <c r="A2" s="3" t="s">
        <v>86</v>
      </c>
      <c r="B2" t="s">
        <v>331</v>
      </c>
      <c r="C2" t="s">
        <v>332</v>
      </c>
      <c r="D2" t="s">
        <v>333</v>
      </c>
      <c r="J2">
        <v>0</v>
      </c>
      <c r="K2">
        <v>1</v>
      </c>
      <c r="L2" t="s">
        <v>334</v>
      </c>
      <c r="M2" t="s">
        <v>335</v>
      </c>
    </row>
    <row r="3" spans="1:24" x14ac:dyDescent="0.2">
      <c r="A3" s="3" t="s">
        <v>87</v>
      </c>
      <c r="B3" t="s">
        <v>336</v>
      </c>
      <c r="C3" t="s">
        <v>337</v>
      </c>
      <c r="D3" t="s">
        <v>338</v>
      </c>
      <c r="J3">
        <v>0</v>
      </c>
      <c r="K3">
        <v>2</v>
      </c>
      <c r="L3" t="s">
        <v>334</v>
      </c>
      <c r="M3" t="s">
        <v>339</v>
      </c>
    </row>
    <row r="4" spans="1:24" x14ac:dyDescent="0.2">
      <c r="A4" s="3" t="s">
        <v>88</v>
      </c>
      <c r="B4" t="s">
        <v>340</v>
      </c>
      <c r="C4" t="s">
        <v>18</v>
      </c>
      <c r="D4" t="s">
        <v>19</v>
      </c>
      <c r="J4">
        <v>0</v>
      </c>
      <c r="K4">
        <v>1</v>
      </c>
    </row>
    <row r="5" spans="1:24" x14ac:dyDescent="0.2">
      <c r="A5" s="3" t="s">
        <v>89</v>
      </c>
      <c r="B5" t="s">
        <v>336</v>
      </c>
      <c r="C5" t="s">
        <v>341</v>
      </c>
      <c r="D5" t="s">
        <v>342</v>
      </c>
      <c r="J5">
        <v>0</v>
      </c>
      <c r="K5">
        <v>2</v>
      </c>
      <c r="L5" t="s">
        <v>334</v>
      </c>
      <c r="M5" t="s">
        <v>339</v>
      </c>
      <c r="R5" t="s">
        <v>343</v>
      </c>
      <c r="S5">
        <v>5470828</v>
      </c>
    </row>
    <row r="6" spans="1:24" x14ac:dyDescent="0.2">
      <c r="A6" s="3" t="s">
        <v>90</v>
      </c>
      <c r="B6" t="s">
        <v>340</v>
      </c>
      <c r="C6" t="s">
        <v>21</v>
      </c>
      <c r="D6" t="s">
        <v>22</v>
      </c>
      <c r="J6">
        <v>0</v>
      </c>
      <c r="K6">
        <v>1</v>
      </c>
    </row>
    <row r="7" spans="1:24" x14ac:dyDescent="0.2">
      <c r="A7" s="3" t="s">
        <v>91</v>
      </c>
      <c r="B7" t="s">
        <v>344</v>
      </c>
      <c r="C7" t="s">
        <v>345</v>
      </c>
      <c r="D7" t="s">
        <v>346</v>
      </c>
      <c r="J7">
        <v>0</v>
      </c>
      <c r="K7">
        <v>1</v>
      </c>
    </row>
    <row r="8" spans="1:24" x14ac:dyDescent="0.2">
      <c r="A8" s="3" t="s">
        <v>92</v>
      </c>
      <c r="B8" t="s">
        <v>347</v>
      </c>
      <c r="C8" t="s">
        <v>348</v>
      </c>
      <c r="D8" t="s">
        <v>349</v>
      </c>
      <c r="E8" t="s">
        <v>350</v>
      </c>
      <c r="J8">
        <v>0</v>
      </c>
      <c r="K8">
        <v>2</v>
      </c>
    </row>
    <row r="9" spans="1:24" x14ac:dyDescent="0.2">
      <c r="A9" s="3" t="s">
        <v>93</v>
      </c>
      <c r="B9" t="s">
        <v>347</v>
      </c>
      <c r="C9" t="s">
        <v>348</v>
      </c>
      <c r="D9" t="s">
        <v>349</v>
      </c>
      <c r="E9" t="s">
        <v>350</v>
      </c>
      <c r="J9">
        <v>0</v>
      </c>
      <c r="K9">
        <v>2</v>
      </c>
    </row>
    <row r="10" spans="1:24" x14ac:dyDescent="0.2">
      <c r="A10" s="3" t="s">
        <v>94</v>
      </c>
      <c r="B10" t="s">
        <v>351</v>
      </c>
      <c r="C10" t="s">
        <v>352</v>
      </c>
      <c r="D10" t="s">
        <v>353</v>
      </c>
      <c r="J10">
        <v>0</v>
      </c>
      <c r="K10">
        <v>1</v>
      </c>
      <c r="L10" t="s">
        <v>334</v>
      </c>
      <c r="M10" t="s">
        <v>354</v>
      </c>
      <c r="V10" t="s">
        <v>334</v>
      </c>
      <c r="W10" t="s">
        <v>355</v>
      </c>
    </row>
    <row r="11" spans="1:24" x14ac:dyDescent="0.2">
      <c r="A11" s="3" t="s">
        <v>95</v>
      </c>
      <c r="B11" t="s">
        <v>344</v>
      </c>
      <c r="C11" t="s">
        <v>356</v>
      </c>
      <c r="D11" t="s">
        <v>357</v>
      </c>
      <c r="J11">
        <v>0</v>
      </c>
      <c r="K11">
        <v>1</v>
      </c>
    </row>
    <row r="12" spans="1:24" x14ac:dyDescent="0.2">
      <c r="A12" s="3" t="s">
        <v>96</v>
      </c>
      <c r="B12" t="s">
        <v>347</v>
      </c>
      <c r="C12" t="s">
        <v>358</v>
      </c>
      <c r="D12" t="s">
        <v>359</v>
      </c>
      <c r="E12" t="s">
        <v>360</v>
      </c>
      <c r="H12" t="s">
        <v>361</v>
      </c>
      <c r="J12">
        <v>1</v>
      </c>
      <c r="K12">
        <v>2</v>
      </c>
      <c r="L12" t="s">
        <v>334</v>
      </c>
      <c r="M12" t="s">
        <v>362</v>
      </c>
      <c r="N12" t="s">
        <v>363</v>
      </c>
      <c r="O12" t="s">
        <v>364</v>
      </c>
      <c r="R12" t="s">
        <v>365</v>
      </c>
      <c r="S12" t="s">
        <v>366</v>
      </c>
      <c r="T12" t="s">
        <v>343</v>
      </c>
      <c r="U12">
        <v>6815421</v>
      </c>
      <c r="V12" t="s">
        <v>343</v>
      </c>
      <c r="W12">
        <v>6815421</v>
      </c>
    </row>
    <row r="13" spans="1:24" x14ac:dyDescent="0.2">
      <c r="A13" s="3" t="s">
        <v>97</v>
      </c>
      <c r="B13" t="s">
        <v>347</v>
      </c>
      <c r="C13" t="s">
        <v>358</v>
      </c>
      <c r="D13" t="s">
        <v>359</v>
      </c>
      <c r="E13" t="s">
        <v>360</v>
      </c>
      <c r="H13" t="s">
        <v>361</v>
      </c>
      <c r="J13">
        <v>1</v>
      </c>
      <c r="K13">
        <v>2</v>
      </c>
      <c r="L13" t="s">
        <v>334</v>
      </c>
      <c r="M13" t="s">
        <v>362</v>
      </c>
      <c r="N13" t="s">
        <v>363</v>
      </c>
      <c r="O13" t="s">
        <v>364</v>
      </c>
      <c r="R13" t="s">
        <v>365</v>
      </c>
      <c r="S13" t="s">
        <v>366</v>
      </c>
      <c r="T13" t="s">
        <v>343</v>
      </c>
      <c r="U13">
        <v>6815421</v>
      </c>
      <c r="V13" t="s">
        <v>343</v>
      </c>
      <c r="W13">
        <v>6815421</v>
      </c>
    </row>
    <row r="14" spans="1:24" x14ac:dyDescent="0.2">
      <c r="A14" s="3" t="s">
        <v>98</v>
      </c>
      <c r="B14" t="s">
        <v>340</v>
      </c>
      <c r="C14" t="s">
        <v>30</v>
      </c>
      <c r="D14" t="s">
        <v>20</v>
      </c>
      <c r="J14">
        <v>0</v>
      </c>
      <c r="K14">
        <v>1</v>
      </c>
    </row>
    <row r="15" spans="1:24" x14ac:dyDescent="0.2">
      <c r="A15" s="3" t="s">
        <v>99</v>
      </c>
      <c r="B15" t="s">
        <v>347</v>
      </c>
      <c r="C15" t="s">
        <v>367</v>
      </c>
      <c r="D15" t="s">
        <v>368</v>
      </c>
      <c r="E15" t="s">
        <v>369</v>
      </c>
      <c r="H15" t="s">
        <v>26</v>
      </c>
      <c r="J15">
        <v>1</v>
      </c>
      <c r="K15">
        <v>2</v>
      </c>
      <c r="L15" t="s">
        <v>343</v>
      </c>
      <c r="M15">
        <v>19686854</v>
      </c>
      <c r="N15" t="s">
        <v>343</v>
      </c>
      <c r="O15">
        <v>4154932</v>
      </c>
      <c r="V15" t="s">
        <v>343</v>
      </c>
      <c r="W15">
        <v>19686854</v>
      </c>
    </row>
    <row r="16" spans="1:24" x14ac:dyDescent="0.2">
      <c r="A16" s="3" t="s">
        <v>100</v>
      </c>
      <c r="B16" t="s">
        <v>347</v>
      </c>
      <c r="C16" t="s">
        <v>367</v>
      </c>
      <c r="D16" t="s">
        <v>368</v>
      </c>
      <c r="E16" t="s">
        <v>369</v>
      </c>
      <c r="H16" t="s">
        <v>26</v>
      </c>
      <c r="J16">
        <v>1</v>
      </c>
      <c r="K16">
        <v>2</v>
      </c>
      <c r="L16" t="s">
        <v>343</v>
      </c>
      <c r="M16">
        <v>19686854</v>
      </c>
      <c r="N16" t="s">
        <v>343</v>
      </c>
      <c r="O16">
        <v>4154932</v>
      </c>
      <c r="V16" t="s">
        <v>343</v>
      </c>
      <c r="W16">
        <v>19686854</v>
      </c>
    </row>
    <row r="17" spans="1:23" x14ac:dyDescent="0.2">
      <c r="A17" s="3" t="s">
        <v>101</v>
      </c>
      <c r="B17" t="s">
        <v>340</v>
      </c>
      <c r="C17" t="s">
        <v>32</v>
      </c>
      <c r="D17" t="s">
        <v>33</v>
      </c>
      <c r="J17">
        <v>0</v>
      </c>
      <c r="K17">
        <v>2</v>
      </c>
      <c r="V17" t="s">
        <v>370</v>
      </c>
      <c r="W17" s="5" t="s">
        <v>371</v>
      </c>
    </row>
    <row r="18" spans="1:23" x14ac:dyDescent="0.2">
      <c r="A18" s="3" t="s">
        <v>102</v>
      </c>
      <c r="B18" t="s">
        <v>340</v>
      </c>
      <c r="C18" t="s">
        <v>32</v>
      </c>
      <c r="D18" t="s">
        <v>34</v>
      </c>
      <c r="J18">
        <v>0</v>
      </c>
      <c r="K18">
        <v>2</v>
      </c>
      <c r="V18" t="s">
        <v>372</v>
      </c>
      <c r="W18" t="s">
        <v>373</v>
      </c>
    </row>
    <row r="19" spans="1:23" x14ac:dyDescent="0.2">
      <c r="A19" s="3" t="s">
        <v>103</v>
      </c>
      <c r="B19" t="s">
        <v>351</v>
      </c>
      <c r="C19" t="s">
        <v>374</v>
      </c>
      <c r="D19" t="s">
        <v>375</v>
      </c>
      <c r="J19">
        <v>0</v>
      </c>
      <c r="K19">
        <v>2</v>
      </c>
      <c r="L19" t="s">
        <v>343</v>
      </c>
      <c r="M19">
        <v>17914867</v>
      </c>
      <c r="V19" t="s">
        <v>376</v>
      </c>
      <c r="W19" s="5" t="s">
        <v>377</v>
      </c>
    </row>
    <row r="20" spans="1:23" x14ac:dyDescent="0.2">
      <c r="A20" s="3" t="s">
        <v>104</v>
      </c>
      <c r="B20" t="s">
        <v>351</v>
      </c>
      <c r="C20" t="s">
        <v>444</v>
      </c>
      <c r="D20" t="s">
        <v>445</v>
      </c>
      <c r="J20">
        <v>0</v>
      </c>
      <c r="K20">
        <v>2</v>
      </c>
      <c r="L20" t="s">
        <v>343</v>
      </c>
      <c r="M20">
        <v>17914867</v>
      </c>
      <c r="V20" t="s">
        <v>376</v>
      </c>
      <c r="W20" s="5" t="s">
        <v>377</v>
      </c>
    </row>
    <row r="21" spans="1:23" x14ac:dyDescent="0.2">
      <c r="A21" s="3" t="s">
        <v>105</v>
      </c>
      <c r="B21" t="s">
        <v>351</v>
      </c>
      <c r="C21" t="s">
        <v>378</v>
      </c>
      <c r="D21" t="s">
        <v>379</v>
      </c>
      <c r="J21">
        <v>0</v>
      </c>
      <c r="K21">
        <v>2</v>
      </c>
      <c r="L21" t="s">
        <v>343</v>
      </c>
      <c r="M21">
        <v>8805555</v>
      </c>
      <c r="V21" t="s">
        <v>380</v>
      </c>
      <c r="W21" t="s">
        <v>381</v>
      </c>
    </row>
    <row r="22" spans="1:23" x14ac:dyDescent="0.2">
      <c r="A22" s="3" t="s">
        <v>106</v>
      </c>
      <c r="B22" t="s">
        <v>340</v>
      </c>
      <c r="C22" t="s">
        <v>20</v>
      </c>
      <c r="D22" t="s">
        <v>39</v>
      </c>
      <c r="I22" t="s">
        <v>26</v>
      </c>
      <c r="J22">
        <v>1</v>
      </c>
      <c r="K22">
        <v>2</v>
      </c>
      <c r="N22" t="s">
        <v>343</v>
      </c>
      <c r="O22">
        <v>4154932</v>
      </c>
      <c r="V22" t="s">
        <v>343</v>
      </c>
      <c r="W22">
        <v>6326623</v>
      </c>
    </row>
    <row r="23" spans="1:23" x14ac:dyDescent="0.2">
      <c r="A23" s="3" t="s">
        <v>107</v>
      </c>
      <c r="B23" t="s">
        <v>382</v>
      </c>
      <c r="C23" t="s">
        <v>39</v>
      </c>
      <c r="D23" t="s">
        <v>383</v>
      </c>
      <c r="J23">
        <v>0</v>
      </c>
      <c r="K23">
        <v>3</v>
      </c>
      <c r="L23" t="s">
        <v>334</v>
      </c>
      <c r="M23" t="s">
        <v>384</v>
      </c>
      <c r="V23" t="s">
        <v>343</v>
      </c>
      <c r="W23">
        <v>12876349</v>
      </c>
    </row>
    <row r="24" spans="1:23" x14ac:dyDescent="0.2">
      <c r="A24" s="3" t="s">
        <v>108</v>
      </c>
      <c r="B24" t="s">
        <v>340</v>
      </c>
      <c r="C24" t="s">
        <v>38</v>
      </c>
      <c r="D24" t="s">
        <v>17</v>
      </c>
      <c r="J24">
        <v>0</v>
      </c>
      <c r="K24">
        <v>2</v>
      </c>
      <c r="V24" t="s">
        <v>385</v>
      </c>
      <c r="W24" s="5" t="s">
        <v>386</v>
      </c>
    </row>
    <row r="25" spans="1:23" x14ac:dyDescent="0.2">
      <c r="A25" s="3" t="s">
        <v>109</v>
      </c>
      <c r="B25" t="s">
        <v>387</v>
      </c>
      <c r="C25" t="s">
        <v>41</v>
      </c>
      <c r="D25" t="s">
        <v>388</v>
      </c>
      <c r="J25">
        <v>0</v>
      </c>
      <c r="K25">
        <v>4</v>
      </c>
      <c r="V25" t="s">
        <v>385</v>
      </c>
      <c r="W25" s="5" t="s">
        <v>389</v>
      </c>
    </row>
    <row r="26" spans="1:23" x14ac:dyDescent="0.2">
      <c r="A26" s="3" t="s">
        <v>110</v>
      </c>
      <c r="B26" t="s">
        <v>390</v>
      </c>
      <c r="C26" t="s">
        <v>391</v>
      </c>
      <c r="D26" t="s">
        <v>41</v>
      </c>
      <c r="J26">
        <v>0</v>
      </c>
      <c r="K26">
        <v>4</v>
      </c>
      <c r="L26" t="s">
        <v>392</v>
      </c>
      <c r="M26" t="s">
        <v>393</v>
      </c>
      <c r="V26" t="s">
        <v>334</v>
      </c>
      <c r="W26" t="s">
        <v>394</v>
      </c>
    </row>
    <row r="27" spans="1:23" x14ac:dyDescent="0.2">
      <c r="A27" s="3" t="s">
        <v>111</v>
      </c>
      <c r="B27" t="s">
        <v>340</v>
      </c>
      <c r="C27" t="s">
        <v>35</v>
      </c>
      <c r="D27" t="s">
        <v>42</v>
      </c>
      <c r="J27">
        <v>0</v>
      </c>
      <c r="K27">
        <v>2</v>
      </c>
      <c r="V27" t="s">
        <v>334</v>
      </c>
      <c r="W27" t="s">
        <v>395</v>
      </c>
    </row>
    <row r="28" spans="1:23" x14ac:dyDescent="0.2">
      <c r="A28" s="3" t="s">
        <v>112</v>
      </c>
      <c r="B28" t="s">
        <v>396</v>
      </c>
      <c r="C28" t="s">
        <v>397</v>
      </c>
      <c r="D28" t="s">
        <v>398</v>
      </c>
      <c r="E28" t="s">
        <v>399</v>
      </c>
      <c r="J28">
        <v>0</v>
      </c>
      <c r="K28">
        <v>4</v>
      </c>
      <c r="L28" t="s">
        <v>343</v>
      </c>
      <c r="M28">
        <v>7447472</v>
      </c>
      <c r="V28" t="s">
        <v>343</v>
      </c>
      <c r="W28">
        <v>8636984</v>
      </c>
    </row>
    <row r="29" spans="1:23" x14ac:dyDescent="0.2">
      <c r="A29" s="3" t="s">
        <v>113</v>
      </c>
      <c r="B29" t="s">
        <v>396</v>
      </c>
      <c r="C29" t="s">
        <v>397</v>
      </c>
      <c r="D29" t="s">
        <v>398</v>
      </c>
      <c r="E29" t="s">
        <v>399</v>
      </c>
      <c r="J29">
        <v>0</v>
      </c>
      <c r="K29">
        <v>4</v>
      </c>
      <c r="L29" t="s">
        <v>343</v>
      </c>
      <c r="M29">
        <v>7447472</v>
      </c>
      <c r="V29" t="s">
        <v>343</v>
      </c>
      <c r="W29">
        <v>8636984</v>
      </c>
    </row>
    <row r="30" spans="1:23" x14ac:dyDescent="0.2">
      <c r="A30" s="3" t="s">
        <v>114</v>
      </c>
      <c r="B30" t="s">
        <v>336</v>
      </c>
      <c r="C30" t="s">
        <v>400</v>
      </c>
      <c r="D30" t="s">
        <v>401</v>
      </c>
      <c r="J30">
        <v>0</v>
      </c>
      <c r="K30">
        <v>1</v>
      </c>
      <c r="L30" t="s">
        <v>343</v>
      </c>
      <c r="M30">
        <v>5128739</v>
      </c>
      <c r="V30" t="s">
        <v>334</v>
      </c>
      <c r="W30" t="s">
        <v>402</v>
      </c>
    </row>
    <row r="31" spans="1:23" x14ac:dyDescent="0.2">
      <c r="A31" s="3" t="s">
        <v>115</v>
      </c>
      <c r="B31" t="s">
        <v>340</v>
      </c>
      <c r="C31" t="s">
        <v>44</v>
      </c>
      <c r="D31" t="s">
        <v>45</v>
      </c>
      <c r="J31">
        <v>0</v>
      </c>
      <c r="K31">
        <v>1</v>
      </c>
      <c r="V31" t="s">
        <v>403</v>
      </c>
      <c r="W31" t="s">
        <v>404</v>
      </c>
    </row>
    <row r="32" spans="1:23" x14ac:dyDescent="0.2">
      <c r="A32" s="3" t="s">
        <v>116</v>
      </c>
      <c r="B32" t="s">
        <v>340</v>
      </c>
      <c r="C32" t="s">
        <v>45</v>
      </c>
      <c r="D32" t="s">
        <v>46</v>
      </c>
      <c r="J32">
        <v>0</v>
      </c>
      <c r="K32">
        <v>2</v>
      </c>
      <c r="V32" t="s">
        <v>343</v>
      </c>
      <c r="W32">
        <v>9376357</v>
      </c>
    </row>
    <row r="33" spans="1:23" x14ac:dyDescent="0.2">
      <c r="A33" s="3" t="s">
        <v>117</v>
      </c>
      <c r="B33" t="s">
        <v>344</v>
      </c>
      <c r="C33" t="s">
        <v>405</v>
      </c>
      <c r="D33" t="s">
        <v>406</v>
      </c>
      <c r="I33" t="s">
        <v>407</v>
      </c>
      <c r="J33">
        <v>1</v>
      </c>
      <c r="K33">
        <v>4</v>
      </c>
      <c r="L33" t="s">
        <v>334</v>
      </c>
      <c r="M33" t="s">
        <v>408</v>
      </c>
      <c r="T33" t="s">
        <v>409</v>
      </c>
      <c r="U33" t="s">
        <v>410</v>
      </c>
      <c r="V33" t="s">
        <v>343</v>
      </c>
      <c r="W33">
        <v>468836</v>
      </c>
    </row>
    <row r="34" spans="1:23" x14ac:dyDescent="0.2">
      <c r="A34" s="3" t="s">
        <v>118</v>
      </c>
      <c r="B34" t="s">
        <v>411</v>
      </c>
      <c r="C34" t="s">
        <v>412</v>
      </c>
      <c r="D34" t="s">
        <v>413</v>
      </c>
      <c r="J34">
        <v>0</v>
      </c>
      <c r="K34">
        <v>1</v>
      </c>
      <c r="M34" t="s">
        <v>414</v>
      </c>
    </row>
    <row r="35" spans="1:23" x14ac:dyDescent="0.2">
      <c r="A35" s="3" t="s">
        <v>119</v>
      </c>
      <c r="B35" t="s">
        <v>340</v>
      </c>
      <c r="C35" t="s">
        <v>40</v>
      </c>
      <c r="D35" t="s">
        <v>49</v>
      </c>
      <c r="J35">
        <v>0</v>
      </c>
      <c r="K35">
        <v>1</v>
      </c>
      <c r="M35" t="s">
        <v>414</v>
      </c>
    </row>
    <row r="36" spans="1:23" x14ac:dyDescent="0.2">
      <c r="A36" s="3" t="s">
        <v>120</v>
      </c>
      <c r="B36" t="s">
        <v>390</v>
      </c>
      <c r="C36" t="s">
        <v>415</v>
      </c>
      <c r="D36" t="s">
        <v>46</v>
      </c>
      <c r="J36">
        <v>0</v>
      </c>
      <c r="K36">
        <v>1</v>
      </c>
      <c r="M36" t="s">
        <v>414</v>
      </c>
    </row>
    <row r="37" spans="1:23" x14ac:dyDescent="0.2">
      <c r="A37" s="3" t="s">
        <v>121</v>
      </c>
      <c r="B37" t="s">
        <v>347</v>
      </c>
      <c r="C37" t="s">
        <v>416</v>
      </c>
      <c r="D37" t="s">
        <v>417</v>
      </c>
      <c r="E37" t="s">
        <v>418</v>
      </c>
      <c r="H37" t="s">
        <v>419</v>
      </c>
      <c r="I37" t="s">
        <v>420</v>
      </c>
      <c r="J37">
        <v>1</v>
      </c>
      <c r="K37">
        <v>4</v>
      </c>
      <c r="M37" t="s">
        <v>414</v>
      </c>
      <c r="R37" t="s">
        <v>343</v>
      </c>
      <c r="S37">
        <v>6673742</v>
      </c>
      <c r="T37" t="s">
        <v>343</v>
      </c>
      <c r="U37">
        <v>6673742</v>
      </c>
      <c r="V37" t="s">
        <v>343</v>
      </c>
      <c r="W37">
        <v>6673742</v>
      </c>
    </row>
    <row r="38" spans="1:23" x14ac:dyDescent="0.2">
      <c r="A38" s="3" t="s">
        <v>122</v>
      </c>
      <c r="B38" t="s">
        <v>347</v>
      </c>
      <c r="C38" t="s">
        <v>416</v>
      </c>
      <c r="D38" t="s">
        <v>417</v>
      </c>
      <c r="E38" t="s">
        <v>418</v>
      </c>
      <c r="H38" t="s">
        <v>419</v>
      </c>
      <c r="I38" t="s">
        <v>420</v>
      </c>
      <c r="J38">
        <v>1</v>
      </c>
      <c r="K38">
        <v>4</v>
      </c>
      <c r="M38" t="s">
        <v>414</v>
      </c>
      <c r="R38" t="s">
        <v>343</v>
      </c>
      <c r="S38">
        <v>6673742</v>
      </c>
      <c r="T38" t="s">
        <v>343</v>
      </c>
      <c r="U38">
        <v>6673742</v>
      </c>
      <c r="V38" t="s">
        <v>343</v>
      </c>
      <c r="W38">
        <v>6673742</v>
      </c>
    </row>
    <row r="39" spans="1:23" x14ac:dyDescent="0.2">
      <c r="A39" s="3" t="s">
        <v>123</v>
      </c>
      <c r="B39" t="s">
        <v>347</v>
      </c>
      <c r="C39" t="s">
        <v>421</v>
      </c>
      <c r="D39" t="s">
        <v>422</v>
      </c>
      <c r="E39" t="s">
        <v>423</v>
      </c>
      <c r="J39">
        <v>0</v>
      </c>
      <c r="K39">
        <v>1</v>
      </c>
      <c r="M39" t="s">
        <v>424</v>
      </c>
    </row>
    <row r="40" spans="1:23" x14ac:dyDescent="0.2">
      <c r="A40" s="3" t="s">
        <v>124</v>
      </c>
      <c r="B40" t="s">
        <v>347</v>
      </c>
      <c r="C40" t="s">
        <v>421</v>
      </c>
      <c r="D40" t="s">
        <v>422</v>
      </c>
      <c r="E40" t="s">
        <v>423</v>
      </c>
      <c r="J40">
        <v>0</v>
      </c>
      <c r="K40">
        <v>1</v>
      </c>
      <c r="M40" t="s">
        <v>424</v>
      </c>
    </row>
    <row r="41" spans="1:23" x14ac:dyDescent="0.2">
      <c r="A41" s="3" t="s">
        <v>125</v>
      </c>
      <c r="B41" t="s">
        <v>340</v>
      </c>
      <c r="C41" t="s">
        <v>51</v>
      </c>
      <c r="D41" t="s">
        <v>50</v>
      </c>
      <c r="J41">
        <v>0</v>
      </c>
      <c r="K41">
        <v>1</v>
      </c>
      <c r="M41" t="s">
        <v>414</v>
      </c>
    </row>
    <row r="42" spans="1:23" x14ac:dyDescent="0.2">
      <c r="A42" s="3" t="s">
        <v>126</v>
      </c>
      <c r="B42" t="s">
        <v>344</v>
      </c>
      <c r="C42" t="s">
        <v>425</v>
      </c>
      <c r="D42" t="s">
        <v>426</v>
      </c>
      <c r="J42">
        <v>0</v>
      </c>
      <c r="K42">
        <v>1</v>
      </c>
      <c r="M42" t="s">
        <v>414</v>
      </c>
    </row>
    <row r="43" spans="1:23" x14ac:dyDescent="0.2">
      <c r="A43" s="3" t="s">
        <v>127</v>
      </c>
      <c r="B43" t="s">
        <v>427</v>
      </c>
      <c r="C43" t="s">
        <v>428</v>
      </c>
      <c r="D43" t="s">
        <v>429</v>
      </c>
      <c r="J43">
        <v>0</v>
      </c>
      <c r="K43">
        <v>1</v>
      </c>
      <c r="M43" t="s">
        <v>430</v>
      </c>
    </row>
    <row r="44" spans="1:23" x14ac:dyDescent="0.2">
      <c r="A44" s="3" t="s">
        <v>128</v>
      </c>
      <c r="B44" t="s">
        <v>411</v>
      </c>
      <c r="C44" t="s">
        <v>431</v>
      </c>
      <c r="D44" t="s">
        <v>432</v>
      </c>
      <c r="J44">
        <v>0</v>
      </c>
      <c r="K44">
        <v>1</v>
      </c>
      <c r="M44" t="s">
        <v>414</v>
      </c>
    </row>
    <row r="45" spans="1:23" x14ac:dyDescent="0.2">
      <c r="A45" s="3" t="s">
        <v>129</v>
      </c>
      <c r="B45" t="s">
        <v>347</v>
      </c>
      <c r="C45" t="s">
        <v>433</v>
      </c>
      <c r="D45" t="s">
        <v>434</v>
      </c>
      <c r="E45" t="s">
        <v>435</v>
      </c>
      <c r="I45" t="s">
        <v>436</v>
      </c>
      <c r="J45">
        <v>1</v>
      </c>
      <c r="K45">
        <v>4</v>
      </c>
      <c r="M45" t="s">
        <v>437</v>
      </c>
      <c r="T45" t="s">
        <v>343</v>
      </c>
      <c r="U45">
        <v>30951237</v>
      </c>
    </row>
    <row r="46" spans="1:23" x14ac:dyDescent="0.2">
      <c r="A46" s="3" t="s">
        <v>130</v>
      </c>
      <c r="B46" t="s">
        <v>347</v>
      </c>
      <c r="C46" t="s">
        <v>433</v>
      </c>
      <c r="D46" t="s">
        <v>434</v>
      </c>
      <c r="E46" t="s">
        <v>435</v>
      </c>
      <c r="I46" t="s">
        <v>436</v>
      </c>
      <c r="J46">
        <v>1</v>
      </c>
      <c r="K46">
        <v>4</v>
      </c>
      <c r="M46" t="s">
        <v>437</v>
      </c>
      <c r="T46" t="s">
        <v>343</v>
      </c>
      <c r="U46">
        <v>30951237</v>
      </c>
    </row>
    <row r="47" spans="1:23" x14ac:dyDescent="0.2">
      <c r="A47" s="3" t="s">
        <v>131</v>
      </c>
      <c r="B47" t="s">
        <v>340</v>
      </c>
      <c r="C47" t="s">
        <v>56</v>
      </c>
      <c r="D47" t="s">
        <v>57</v>
      </c>
      <c r="J47">
        <v>0</v>
      </c>
      <c r="K47">
        <v>1</v>
      </c>
      <c r="M47" t="s">
        <v>414</v>
      </c>
    </row>
    <row r="48" spans="1:23" x14ac:dyDescent="0.2">
      <c r="A48" s="3" t="s">
        <v>132</v>
      </c>
      <c r="B48" t="s">
        <v>340</v>
      </c>
      <c r="C48" t="s">
        <v>57</v>
      </c>
      <c r="D48" t="s">
        <v>55</v>
      </c>
      <c r="J48">
        <v>0</v>
      </c>
      <c r="K48">
        <v>1</v>
      </c>
      <c r="M48" t="s">
        <v>414</v>
      </c>
    </row>
    <row r="49" spans="1:19" x14ac:dyDescent="0.2">
      <c r="A49" s="3" t="s">
        <v>133</v>
      </c>
      <c r="B49" t="s">
        <v>344</v>
      </c>
      <c r="C49" t="s">
        <v>438</v>
      </c>
      <c r="D49" t="s">
        <v>439</v>
      </c>
      <c r="H49" t="s">
        <v>24</v>
      </c>
      <c r="I49" t="s">
        <v>83</v>
      </c>
      <c r="J49">
        <v>1</v>
      </c>
      <c r="K49">
        <v>4</v>
      </c>
      <c r="M49" t="s">
        <v>424</v>
      </c>
      <c r="R49" t="s">
        <v>343</v>
      </c>
      <c r="S49">
        <v>3090195</v>
      </c>
    </row>
    <row r="50" spans="1:19" x14ac:dyDescent="0.2">
      <c r="A50" s="3" t="s">
        <v>134</v>
      </c>
      <c r="B50" t="s">
        <v>344</v>
      </c>
      <c r="C50" t="s">
        <v>440</v>
      </c>
      <c r="D50" t="s">
        <v>441</v>
      </c>
      <c r="J50">
        <v>0</v>
      </c>
      <c r="K50">
        <v>1</v>
      </c>
    </row>
    <row r="51" spans="1:19" x14ac:dyDescent="0.2">
      <c r="A51" s="3" t="s">
        <v>135</v>
      </c>
      <c r="B51" t="s">
        <v>340</v>
      </c>
      <c r="C51" t="s">
        <v>48</v>
      </c>
      <c r="D51" t="s">
        <v>47</v>
      </c>
      <c r="J51">
        <v>0</v>
      </c>
      <c r="K51">
        <v>1</v>
      </c>
    </row>
    <row r="52" spans="1:19" x14ac:dyDescent="0.2">
      <c r="A52" s="3" t="s">
        <v>136</v>
      </c>
      <c r="B52" t="s">
        <v>340</v>
      </c>
      <c r="C52" t="s">
        <v>59</v>
      </c>
      <c r="D52" t="s">
        <v>47</v>
      </c>
      <c r="J52">
        <v>0</v>
      </c>
      <c r="K52">
        <v>1</v>
      </c>
    </row>
    <row r="53" spans="1:19" x14ac:dyDescent="0.2">
      <c r="A53" s="3" t="s">
        <v>137</v>
      </c>
      <c r="B53" t="s">
        <v>442</v>
      </c>
      <c r="J53">
        <v>0</v>
      </c>
      <c r="K53">
        <v>1</v>
      </c>
    </row>
    <row r="54" spans="1:19" x14ac:dyDescent="0.2">
      <c r="A54" s="3" t="s">
        <v>138</v>
      </c>
      <c r="B54" t="s">
        <v>442</v>
      </c>
      <c r="J54">
        <v>0</v>
      </c>
      <c r="K54">
        <v>1</v>
      </c>
    </row>
    <row r="55" spans="1:19" x14ac:dyDescent="0.2">
      <c r="A55" s="3" t="s">
        <v>139</v>
      </c>
      <c r="B55" t="s">
        <v>442</v>
      </c>
      <c r="J55">
        <v>0</v>
      </c>
      <c r="K55">
        <v>1</v>
      </c>
    </row>
    <row r="56" spans="1:19" x14ac:dyDescent="0.2">
      <c r="A56" s="3" t="s">
        <v>140</v>
      </c>
      <c r="B56" t="s">
        <v>442</v>
      </c>
      <c r="J56">
        <v>0</v>
      </c>
      <c r="K56">
        <v>1</v>
      </c>
    </row>
    <row r="57" spans="1:19" x14ac:dyDescent="0.2">
      <c r="A57" s="3" t="s">
        <v>141</v>
      </c>
      <c r="B57" t="s">
        <v>442</v>
      </c>
      <c r="J57">
        <v>0</v>
      </c>
      <c r="K57">
        <v>1</v>
      </c>
    </row>
    <row r="58" spans="1:19" x14ac:dyDescent="0.2">
      <c r="A58" s="3" t="s">
        <v>142</v>
      </c>
      <c r="B58" t="s">
        <v>442</v>
      </c>
      <c r="J58">
        <v>0</v>
      </c>
      <c r="K58">
        <v>1</v>
      </c>
    </row>
    <row r="59" spans="1:19" x14ac:dyDescent="0.2">
      <c r="A59" s="3" t="s">
        <v>143</v>
      </c>
      <c r="B59" t="s">
        <v>442</v>
      </c>
      <c r="J59">
        <v>0</v>
      </c>
      <c r="K59">
        <v>1</v>
      </c>
    </row>
    <row r="60" spans="1:19" x14ac:dyDescent="0.2">
      <c r="A60" s="3" t="s">
        <v>144</v>
      </c>
      <c r="B60" t="s">
        <v>442</v>
      </c>
      <c r="J60">
        <v>0</v>
      </c>
      <c r="K60">
        <v>1</v>
      </c>
      <c r="L60" t="s">
        <v>334</v>
      </c>
      <c r="M60" t="s">
        <v>443</v>
      </c>
    </row>
    <row r="61" spans="1:19" x14ac:dyDescent="0.2">
      <c r="A61" s="3" t="s">
        <v>145</v>
      </c>
      <c r="B61" t="s">
        <v>442</v>
      </c>
      <c r="J61">
        <v>0</v>
      </c>
      <c r="K61">
        <v>1</v>
      </c>
    </row>
    <row r="62" spans="1:19" x14ac:dyDescent="0.2">
      <c r="A62" s="3" t="s">
        <v>146</v>
      </c>
      <c r="B62" t="s">
        <v>442</v>
      </c>
      <c r="J62">
        <v>0</v>
      </c>
      <c r="K62">
        <v>1</v>
      </c>
    </row>
    <row r="63" spans="1:19" x14ac:dyDescent="0.2">
      <c r="A63" s="3" t="s">
        <v>147</v>
      </c>
      <c r="B63" t="s">
        <v>442</v>
      </c>
      <c r="J63">
        <v>0</v>
      </c>
      <c r="K63">
        <v>1</v>
      </c>
    </row>
    <row r="64" spans="1:19" x14ac:dyDescent="0.2">
      <c r="A64" s="3" t="s">
        <v>148</v>
      </c>
      <c r="B64" t="s">
        <v>442</v>
      </c>
      <c r="J64">
        <v>0</v>
      </c>
      <c r="K64">
        <v>1</v>
      </c>
    </row>
    <row r="65" spans="1:11" x14ac:dyDescent="0.2">
      <c r="A65" s="3" t="s">
        <v>149</v>
      </c>
      <c r="B65" t="s">
        <v>442</v>
      </c>
      <c r="J65">
        <v>0</v>
      </c>
      <c r="K65">
        <v>1</v>
      </c>
    </row>
    <row r="66" spans="1:11" x14ac:dyDescent="0.2">
      <c r="A66" s="3" t="s">
        <v>150</v>
      </c>
      <c r="B66" t="s">
        <v>442</v>
      </c>
      <c r="J66">
        <v>0</v>
      </c>
      <c r="K66">
        <v>1</v>
      </c>
    </row>
    <row r="67" spans="1:11" x14ac:dyDescent="0.2">
      <c r="A67" s="3" t="s">
        <v>151</v>
      </c>
      <c r="B67" t="s">
        <v>442</v>
      </c>
      <c r="J67">
        <v>0</v>
      </c>
      <c r="K67">
        <v>1</v>
      </c>
    </row>
    <row r="68" spans="1:11" x14ac:dyDescent="0.2">
      <c r="A68" s="3" t="s">
        <v>152</v>
      </c>
      <c r="B68" t="s">
        <v>442</v>
      </c>
      <c r="J68">
        <v>0</v>
      </c>
      <c r="K68">
        <v>1</v>
      </c>
    </row>
    <row r="69" spans="1:11" x14ac:dyDescent="0.2">
      <c r="A69" s="3" t="s">
        <v>153</v>
      </c>
      <c r="B69" t="s">
        <v>442</v>
      </c>
      <c r="J69">
        <v>0</v>
      </c>
      <c r="K69">
        <v>1</v>
      </c>
    </row>
    <row r="70" spans="1:11" x14ac:dyDescent="0.2">
      <c r="A70" s="3" t="s">
        <v>154</v>
      </c>
      <c r="B70" t="s">
        <v>442</v>
      </c>
      <c r="J70">
        <v>0</v>
      </c>
      <c r="K70">
        <v>1</v>
      </c>
    </row>
    <row r="71" spans="1:11" x14ac:dyDescent="0.2">
      <c r="A71" s="3" t="s">
        <v>155</v>
      </c>
      <c r="B71" t="s">
        <v>442</v>
      </c>
      <c r="J71">
        <v>0</v>
      </c>
      <c r="K71">
        <v>1</v>
      </c>
    </row>
    <row r="72" spans="1:11" x14ac:dyDescent="0.2">
      <c r="A72" s="3" t="s">
        <v>156</v>
      </c>
      <c r="B72" t="s">
        <v>442</v>
      </c>
      <c r="J72">
        <v>0</v>
      </c>
      <c r="K72">
        <v>1</v>
      </c>
    </row>
    <row r="73" spans="1:11" x14ac:dyDescent="0.2">
      <c r="A73" s="3" t="s">
        <v>157</v>
      </c>
      <c r="B73" t="s">
        <v>442</v>
      </c>
      <c r="J73">
        <v>0</v>
      </c>
      <c r="K73">
        <v>1</v>
      </c>
    </row>
    <row r="74" spans="1:11" x14ac:dyDescent="0.2">
      <c r="A74" s="3" t="s">
        <v>158</v>
      </c>
      <c r="B74" t="s">
        <v>442</v>
      </c>
      <c r="J74">
        <v>0</v>
      </c>
      <c r="K74">
        <v>1</v>
      </c>
    </row>
    <row r="75" spans="1:11" x14ac:dyDescent="0.2">
      <c r="A75" s="3" t="s">
        <v>159</v>
      </c>
      <c r="B75" t="s">
        <v>442</v>
      </c>
      <c r="J75">
        <v>0</v>
      </c>
      <c r="K75">
        <v>1</v>
      </c>
    </row>
    <row r="76" spans="1:11" x14ac:dyDescent="0.2">
      <c r="A76" s="3" t="s">
        <v>160</v>
      </c>
      <c r="B76" t="s">
        <v>442</v>
      </c>
      <c r="J76">
        <v>0</v>
      </c>
      <c r="K76">
        <v>1</v>
      </c>
    </row>
    <row r="77" spans="1:11" x14ac:dyDescent="0.2">
      <c r="A77" s="3" t="s">
        <v>161</v>
      </c>
      <c r="B77" t="s">
        <v>442</v>
      </c>
      <c r="J77">
        <v>0</v>
      </c>
      <c r="K77">
        <v>1</v>
      </c>
    </row>
    <row r="78" spans="1:11" x14ac:dyDescent="0.2">
      <c r="A78" s="3" t="s">
        <v>162</v>
      </c>
      <c r="B78" t="s">
        <v>442</v>
      </c>
      <c r="J78">
        <v>0</v>
      </c>
      <c r="K78">
        <v>1</v>
      </c>
    </row>
    <row r="79" spans="1:11" x14ac:dyDescent="0.2">
      <c r="A79" s="3" t="s">
        <v>163</v>
      </c>
      <c r="B79" t="s">
        <v>442</v>
      </c>
      <c r="J79">
        <v>0</v>
      </c>
      <c r="K79">
        <v>1</v>
      </c>
    </row>
  </sheetData>
  <hyperlinks>
    <hyperlink ref="W17" r:id="rId1" xr:uid="{66611360-152F-A249-A435-1DF46CD20635}"/>
    <hyperlink ref="W19" r:id="rId2" xr:uid="{149BFEF0-185A-504A-90A7-AF13B171E171}"/>
    <hyperlink ref="W24" r:id="rId3" xr:uid="{6E5534AC-EF87-5C42-9BED-B8310A809C66}"/>
    <hyperlink ref="W25" r:id="rId4" xr:uid="{6ECDDADE-8BFB-8642-B92B-79CEC62D5559}"/>
    <hyperlink ref="W20" r:id="rId5" xr:uid="{3CFEE8B0-BBAA-7D47-A38F-25270B6E25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79"/>
  <sheetViews>
    <sheetView topLeftCell="F1" workbookViewId="0">
      <selection activeCell="Y20" activeCellId="2" sqref="Y18 Y19 Y20"/>
    </sheetView>
  </sheetViews>
  <sheetFormatPr baseColWidth="10" defaultColWidth="8.83203125" defaultRowHeight="15" x14ac:dyDescent="0.2"/>
  <cols>
    <col min="1" max="1" width="20.33203125" customWidth="1"/>
    <col min="2" max="2" width="11.83203125" customWidth="1"/>
    <col min="25" max="25" width="18.5" customWidth="1"/>
  </cols>
  <sheetData>
    <row r="1" spans="1:75" x14ac:dyDescent="0.2">
      <c r="A1" s="1" t="s">
        <v>85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78</v>
      </c>
      <c r="BR1" s="1" t="s">
        <v>79</v>
      </c>
      <c r="BS1" s="1" t="s">
        <v>80</v>
      </c>
      <c r="BT1" s="1" t="s">
        <v>81</v>
      </c>
      <c r="BU1" s="1" t="s">
        <v>82</v>
      </c>
      <c r="BV1" s="1" t="s">
        <v>83</v>
      </c>
      <c r="BW1" s="1" t="s">
        <v>84</v>
      </c>
    </row>
    <row r="2" spans="1:75" x14ac:dyDescent="0.2">
      <c r="A2" s="1" t="s">
        <v>86</v>
      </c>
      <c r="B2">
        <v>-1</v>
      </c>
      <c r="C2">
        <v>-1</v>
      </c>
      <c r="D2">
        <v>-1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">
      <c r="A3" s="1" t="s">
        <v>87</v>
      </c>
      <c r="B3">
        <v>0</v>
      </c>
      <c r="C3">
        <v>-1</v>
      </c>
      <c r="D3">
        <v>0</v>
      </c>
      <c r="E3">
        <v>-1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 x14ac:dyDescent="0.2">
      <c r="A4" s="1" t="s">
        <v>88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2">
      <c r="A5" s="1" t="s">
        <v>89</v>
      </c>
      <c r="B5">
        <v>0</v>
      </c>
      <c r="C5">
        <v>-1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-1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2">
      <c r="A6" s="1" t="s">
        <v>90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2">
      <c r="A7" s="1" t="s">
        <v>91</v>
      </c>
      <c r="B7">
        <v>0</v>
      </c>
      <c r="C7">
        <v>-1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2">
      <c r="A8" s="1" t="s">
        <v>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-1</v>
      </c>
      <c r="O8">
        <v>-1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2">
      <c r="A9" s="1" t="s">
        <v>93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-1</v>
      </c>
      <c r="O9">
        <v>0</v>
      </c>
      <c r="P9">
        <v>0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2">
      <c r="A10" s="1" t="s">
        <v>94</v>
      </c>
      <c r="B10">
        <v>-1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">
      <c r="A11" s="1" t="s">
        <v>95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2">
      <c r="A12" s="1" t="s">
        <v>96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">
      <c r="A13" s="1" t="s">
        <v>97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-1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2">
      <c r="A14" s="1" t="s">
        <v>98</v>
      </c>
      <c r="B14">
        <v>0</v>
      </c>
      <c r="C14">
        <v>0</v>
      </c>
      <c r="D14">
        <v>-1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">
      <c r="A15" s="1" t="s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">
      <c r="A16" s="1" t="s">
        <v>100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-1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2">
      <c r="A17" s="1" t="s">
        <v>101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">
      <c r="A18" s="1" t="s">
        <v>102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-1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2">
      <c r="A19" s="1" t="s">
        <v>103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-1</v>
      </c>
      <c r="Y19">
        <v>-1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">
      <c r="A20" s="1" t="s">
        <v>104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</v>
      </c>
      <c r="Z20">
        <v>1</v>
      </c>
      <c r="AA20">
        <v>0</v>
      </c>
      <c r="AB20">
        <v>-1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2">
      <c r="A21" s="1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-1</v>
      </c>
      <c r="AA21">
        <v>-1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2">
      <c r="A22" s="1" t="s">
        <v>106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2">
      <c r="A23" s="1" t="s">
        <v>107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-1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2">
      <c r="A24" s="1" t="s">
        <v>108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2">
      <c r="A25" s="1" t="s">
        <v>109</v>
      </c>
      <c r="B25">
        <v>0</v>
      </c>
      <c r="C25">
        <v>0</v>
      </c>
      <c r="D25">
        <v>-1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-1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2">
      <c r="A26" s="1" t="s">
        <v>110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-1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2">
      <c r="A27" s="1" t="s">
        <v>111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-1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">
      <c r="A28" s="1" t="s">
        <v>112</v>
      </c>
      <c r="B28">
        <v>0</v>
      </c>
      <c r="C28">
        <v>0</v>
      </c>
      <c r="D28">
        <v>0</v>
      </c>
      <c r="E28">
        <v>0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-1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">
      <c r="A29" s="1" t="s">
        <v>113</v>
      </c>
      <c r="B29">
        <v>0</v>
      </c>
      <c r="C29">
        <v>0</v>
      </c>
      <c r="D29">
        <v>0</v>
      </c>
      <c r="E29">
        <v>0</v>
      </c>
      <c r="F29">
        <v>0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-1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2">
      <c r="A30" s="1" t="s">
        <v>114</v>
      </c>
      <c r="B30">
        <v>0</v>
      </c>
      <c r="C30">
        <v>1</v>
      </c>
      <c r="D30">
        <v>0</v>
      </c>
      <c r="E30">
        <v>0</v>
      </c>
      <c r="F30">
        <v>-1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-1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2">
      <c r="A31" s="1" t="s">
        <v>115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-1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2">
      <c r="A32" s="1" t="s">
        <v>116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-1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2">
      <c r="A33" s="1" t="s">
        <v>117</v>
      </c>
      <c r="B33">
        <v>0</v>
      </c>
      <c r="C33">
        <v>1</v>
      </c>
      <c r="D33">
        <v>0</v>
      </c>
      <c r="E33">
        <v>0</v>
      </c>
      <c r="F33">
        <v>-1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-1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2">
      <c r="A34" s="1" t="s">
        <v>118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-1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-1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-1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">
      <c r="A35" s="1" t="s">
        <v>119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-1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-1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">
      <c r="A36" s="1" t="s">
        <v>120</v>
      </c>
      <c r="B36">
        <v>0</v>
      </c>
      <c r="C36">
        <v>0</v>
      </c>
      <c r="D36">
        <v>1</v>
      </c>
      <c r="E36">
        <v>0</v>
      </c>
      <c r="F36">
        <v>0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-1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2">
      <c r="A37" s="1" t="s">
        <v>121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-1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-1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2">
      <c r="A38" s="1" t="s">
        <v>122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-1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-1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2">
      <c r="A39" s="1" t="s">
        <v>123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-1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-1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2">
      <c r="A40" s="1" t="s">
        <v>124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-1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-1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2">
      <c r="A41" s="1" t="s">
        <v>125</v>
      </c>
      <c r="B41">
        <v>0</v>
      </c>
      <c r="C41">
        <v>0</v>
      </c>
      <c r="D41">
        <v>-1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-1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2">
      <c r="A42" s="1" t="s">
        <v>126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-1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2">
      <c r="A43" s="1" t="s">
        <v>127</v>
      </c>
      <c r="B43">
        <v>0</v>
      </c>
      <c r="C43">
        <v>1</v>
      </c>
      <c r="D43">
        <v>0</v>
      </c>
      <c r="E43">
        <v>0</v>
      </c>
      <c r="F43">
        <v>-1</v>
      </c>
      <c r="G43">
        <v>-1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-1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2">
      <c r="A44" s="1" t="s">
        <v>128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-1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-1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-1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">
      <c r="A45" s="1" t="s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-1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-1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">
      <c r="A46" s="1" t="s">
        <v>130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-1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-1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">
      <c r="A47" s="1" t="s">
        <v>131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-1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">
      <c r="A48" s="1" t="s">
        <v>132</v>
      </c>
      <c r="B48">
        <v>0</v>
      </c>
      <c r="C48">
        <v>0</v>
      </c>
      <c r="D48">
        <v>-1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-1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2">
      <c r="A49" s="1" t="s">
        <v>133</v>
      </c>
      <c r="B49">
        <v>0</v>
      </c>
      <c r="C49">
        <v>0</v>
      </c>
      <c r="D49">
        <v>-1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-1</v>
      </c>
      <c r="AN49">
        <v>-1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">
      <c r="A50" s="1" t="s">
        <v>134</v>
      </c>
      <c r="B50">
        <v>0</v>
      </c>
      <c r="C50">
        <v>-1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">
      <c r="A51" s="1" t="s">
        <v>135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-1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-1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2">
      <c r="A52" s="1" t="s">
        <v>136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-1</v>
      </c>
      <c r="AY52">
        <v>1</v>
      </c>
      <c r="AZ52">
        <v>0</v>
      </c>
      <c r="BA52">
        <v>-1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2">
      <c r="A53" s="1" t="s">
        <v>137</v>
      </c>
      <c r="B53">
        <v>0</v>
      </c>
      <c r="C53">
        <v>1.875</v>
      </c>
      <c r="D53">
        <v>1.875</v>
      </c>
      <c r="E53">
        <v>0</v>
      </c>
      <c r="F53">
        <v>-1.875</v>
      </c>
      <c r="G53">
        <v>-1.875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</v>
      </c>
      <c r="P53">
        <v>1</v>
      </c>
      <c r="Q53">
        <v>0</v>
      </c>
      <c r="R53">
        <v>0</v>
      </c>
      <c r="S53">
        <v>-1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2">
      <c r="A54" s="1" t="s">
        <v>138</v>
      </c>
      <c r="B54">
        <v>0</v>
      </c>
      <c r="C54">
        <v>1.875</v>
      </c>
      <c r="D54">
        <v>2.88</v>
      </c>
      <c r="E54">
        <v>0</v>
      </c>
      <c r="F54">
        <v>-1.875</v>
      </c>
      <c r="G54">
        <v>-1.875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-1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-0.5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">
      <c r="A55" s="1" t="s">
        <v>139</v>
      </c>
      <c r="B55">
        <v>0</v>
      </c>
      <c r="C55">
        <v>-1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  <row r="56" spans="1:75" x14ac:dyDescent="0.2">
      <c r="A56" s="1" t="s">
        <v>140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">
      <c r="A57" s="1" t="s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</row>
    <row r="58" spans="1:75" x14ac:dyDescent="0.2">
      <c r="A58" s="1" t="s">
        <v>142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">
      <c r="A59" s="1" t="s">
        <v>143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-1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</row>
    <row r="60" spans="1:75" x14ac:dyDescent="0.2">
      <c r="A60" s="1" t="s">
        <v>144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-1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</row>
    <row r="61" spans="1:75" x14ac:dyDescent="0.2">
      <c r="A61" s="1" t="s">
        <v>145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-1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</row>
    <row r="62" spans="1:75" x14ac:dyDescent="0.2">
      <c r="A62" s="1" t="s">
        <v>146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">
      <c r="A63" s="1" t="s">
        <v>147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-1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</row>
    <row r="64" spans="1:75" x14ac:dyDescent="0.2">
      <c r="A64" s="1" t="s">
        <v>148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">
      <c r="A65" s="1" t="s">
        <v>149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</row>
    <row r="66" spans="1:75" x14ac:dyDescent="0.2">
      <c r="A66" s="1" t="s">
        <v>150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-1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">
      <c r="A67" s="1" t="s">
        <v>151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-1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</row>
    <row r="68" spans="1:75" x14ac:dyDescent="0.2">
      <c r="A68" s="1" t="s">
        <v>152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-1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 s="1" t="s">
        <v>153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-1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">
      <c r="A70" s="1" t="s">
        <v>154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-1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 s="1" t="s">
        <v>155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-1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 s="1" t="s">
        <v>156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-1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</row>
    <row r="73" spans="1:75" x14ac:dyDescent="0.2">
      <c r="A73" s="1" t="s">
        <v>157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</row>
    <row r="74" spans="1:75" x14ac:dyDescent="0.2">
      <c r="A74" s="1" t="s">
        <v>158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 s="1" t="s">
        <v>159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-1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</row>
    <row r="76" spans="1:75" x14ac:dyDescent="0.2">
      <c r="A76" s="1" t="s">
        <v>160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</row>
    <row r="77" spans="1:75" x14ac:dyDescent="0.2">
      <c r="A77" s="1" t="s">
        <v>161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0</v>
      </c>
    </row>
    <row r="78" spans="1:75" x14ac:dyDescent="0.2">
      <c r="A78" s="1" t="s">
        <v>162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-1</v>
      </c>
      <c r="BV78">
        <v>1</v>
      </c>
      <c r="BW78">
        <v>0</v>
      </c>
    </row>
    <row r="79" spans="1:75" x14ac:dyDescent="0.2">
      <c r="A79" s="1" t="s">
        <v>163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-1</v>
      </c>
      <c r="BW7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9.6640625" customWidth="1"/>
    <col min="3" max="3" width="10" customWidth="1"/>
    <col min="5" max="5" width="18" style="2" customWidth="1"/>
  </cols>
  <sheetData>
    <row r="1" spans="1:7" x14ac:dyDescent="0.2">
      <c r="A1" s="1" t="s">
        <v>166</v>
      </c>
      <c r="B1" s="1" t="s">
        <v>164</v>
      </c>
      <c r="C1" s="1" t="s">
        <v>165</v>
      </c>
      <c r="E1" s="3"/>
      <c r="F1" s="3"/>
      <c r="G1" s="3"/>
    </row>
    <row r="2" spans="1:7" x14ac:dyDescent="0.2">
      <c r="A2" s="1" t="s">
        <v>11</v>
      </c>
      <c r="B2">
        <v>1.0000000000000001E-9</v>
      </c>
      <c r="C2">
        <v>0.1</v>
      </c>
      <c r="E2" s="3"/>
    </row>
    <row r="3" spans="1:7" x14ac:dyDescent="0.2">
      <c r="A3" s="1" t="s">
        <v>12</v>
      </c>
      <c r="B3">
        <v>1.5104965866928439E-4</v>
      </c>
      <c r="C3">
        <v>3.5244920356166358E-4</v>
      </c>
      <c r="E3" s="3"/>
    </row>
    <row r="4" spans="1:7" x14ac:dyDescent="0.2">
      <c r="A4" s="1" t="s">
        <v>13</v>
      </c>
      <c r="B4">
        <v>1</v>
      </c>
      <c r="C4">
        <v>1</v>
      </c>
      <c r="E4" s="3"/>
    </row>
    <row r="5" spans="1:7" x14ac:dyDescent="0.2">
      <c r="A5" s="1" t="s">
        <v>14</v>
      </c>
      <c r="B5">
        <v>1.0000000000000001E-9</v>
      </c>
      <c r="C5">
        <v>0.1</v>
      </c>
      <c r="E5" s="3"/>
    </row>
    <row r="6" spans="1:7" x14ac:dyDescent="0.2">
      <c r="A6" s="1" t="s">
        <v>15</v>
      </c>
      <c r="B6">
        <v>7.6429735123904793E-5</v>
      </c>
      <c r="C6">
        <v>1.783360486224452E-4</v>
      </c>
      <c r="E6" s="3"/>
    </row>
    <row r="7" spans="1:7" x14ac:dyDescent="0.2">
      <c r="A7" s="1" t="s">
        <v>16</v>
      </c>
      <c r="B7">
        <v>1.0000000000000001E-9</v>
      </c>
      <c r="C7">
        <v>0.1</v>
      </c>
      <c r="E7" s="3"/>
    </row>
    <row r="8" spans="1:7" x14ac:dyDescent="0.2">
      <c r="A8" s="1" t="s">
        <v>17</v>
      </c>
      <c r="B8">
        <v>4.8354452944207111E-4</v>
      </c>
      <c r="C8">
        <v>1.1282705686981669E-3</v>
      </c>
      <c r="E8" s="3"/>
    </row>
    <row r="9" spans="1:7" x14ac:dyDescent="0.2">
      <c r="A9" s="1" t="s">
        <v>18</v>
      </c>
      <c r="B9">
        <v>1.0000000000000001E-9</v>
      </c>
      <c r="C9">
        <v>0.1</v>
      </c>
      <c r="E9" s="3"/>
    </row>
    <row r="10" spans="1:7" x14ac:dyDescent="0.2">
      <c r="A10" s="1" t="s">
        <v>19</v>
      </c>
      <c r="B10">
        <v>1.0000000000000001E-9</v>
      </c>
      <c r="C10">
        <v>0.1</v>
      </c>
      <c r="E10" s="3"/>
    </row>
    <row r="11" spans="1:7" x14ac:dyDescent="0.2">
      <c r="A11" s="1" t="s">
        <v>20</v>
      </c>
      <c r="B11">
        <v>2.51470998564931E-4</v>
      </c>
      <c r="C11">
        <v>5.8676566331817301E-4</v>
      </c>
      <c r="E11" s="3"/>
    </row>
    <row r="12" spans="1:7" x14ac:dyDescent="0.2">
      <c r="A12" s="1" t="s">
        <v>21</v>
      </c>
      <c r="B12">
        <v>1.0000000000000001E-9</v>
      </c>
      <c r="C12">
        <v>0.1</v>
      </c>
      <c r="E12" s="3"/>
    </row>
    <row r="13" spans="1:7" x14ac:dyDescent="0.2">
      <c r="A13" s="1" t="s">
        <v>22</v>
      </c>
      <c r="B13">
        <v>1.0000000000000001E-9</v>
      </c>
      <c r="C13">
        <v>0.1</v>
      </c>
      <c r="E13" s="3"/>
    </row>
    <row r="14" spans="1:7" x14ac:dyDescent="0.2">
      <c r="A14" s="1" t="s">
        <v>23</v>
      </c>
      <c r="B14">
        <v>1.0000000000000001E-9</v>
      </c>
      <c r="C14">
        <v>0.1</v>
      </c>
      <c r="E14" s="3"/>
    </row>
    <row r="15" spans="1:7" x14ac:dyDescent="0.2">
      <c r="A15" s="1" t="s">
        <v>24</v>
      </c>
      <c r="B15">
        <v>3.45441984373012E-6</v>
      </c>
      <c r="C15">
        <v>8.0603129687036E-6</v>
      </c>
      <c r="E15" s="3"/>
    </row>
    <row r="16" spans="1:7" x14ac:dyDescent="0.2">
      <c r="A16" s="1" t="s">
        <v>25</v>
      </c>
      <c r="B16">
        <v>2.9416398964810848E-4</v>
      </c>
      <c r="C16">
        <v>6.8638264251225339E-4</v>
      </c>
      <c r="E16" s="3"/>
    </row>
    <row r="17" spans="1:5" x14ac:dyDescent="0.2">
      <c r="A17" s="1" t="s">
        <v>26</v>
      </c>
      <c r="B17">
        <v>4.8215236668935895E-7</v>
      </c>
      <c r="C17">
        <v>1.1250221889418391E-6</v>
      </c>
      <c r="E17" s="3"/>
    </row>
    <row r="18" spans="1:5" x14ac:dyDescent="0.2">
      <c r="A18" s="1" t="s">
        <v>27</v>
      </c>
      <c r="B18">
        <v>5.7681943387379397E-5</v>
      </c>
      <c r="C18">
        <v>1.3459120123721901E-4</v>
      </c>
      <c r="E18" s="3"/>
    </row>
    <row r="19" spans="1:5" x14ac:dyDescent="0.2">
      <c r="A19" s="1" t="s">
        <v>28</v>
      </c>
      <c r="B19">
        <v>1.0000000000000001E-9</v>
      </c>
      <c r="C19">
        <v>0.1</v>
      </c>
      <c r="E19" s="3"/>
    </row>
    <row r="20" spans="1:5" x14ac:dyDescent="0.2">
      <c r="A20" s="1" t="s">
        <v>29</v>
      </c>
      <c r="B20">
        <v>1.0000000000000001E-9</v>
      </c>
      <c r="C20">
        <v>0.1</v>
      </c>
      <c r="E20" s="3"/>
    </row>
    <row r="21" spans="1:5" x14ac:dyDescent="0.2">
      <c r="A21" s="1" t="s">
        <v>30</v>
      </c>
      <c r="B21">
        <v>1.0000000000000001E-9</v>
      </c>
      <c r="C21">
        <v>0.1</v>
      </c>
      <c r="E21" s="3"/>
    </row>
    <row r="22" spans="1:5" x14ac:dyDescent="0.2">
      <c r="A22" s="1" t="s">
        <v>31</v>
      </c>
      <c r="B22">
        <v>1.0000000000000001E-9</v>
      </c>
      <c r="C22">
        <v>0.1</v>
      </c>
      <c r="E22" s="3"/>
    </row>
    <row r="23" spans="1:5" x14ac:dyDescent="0.2">
      <c r="A23" s="1" t="s">
        <v>32</v>
      </c>
      <c r="B23">
        <v>4.7611966142760598E-5</v>
      </c>
      <c r="C23">
        <v>1.1109458766644141E-4</v>
      </c>
      <c r="E23" s="3"/>
    </row>
    <row r="24" spans="1:5" x14ac:dyDescent="0.2">
      <c r="A24" s="1" t="s">
        <v>33</v>
      </c>
      <c r="B24">
        <v>3.1184445660755502E-4</v>
      </c>
      <c r="C24">
        <v>7.2763706541762699E-4</v>
      </c>
      <c r="E24" s="3"/>
    </row>
    <row r="25" spans="1:5" x14ac:dyDescent="0.2">
      <c r="A25" s="1" t="s">
        <v>34</v>
      </c>
      <c r="B25">
        <v>1.0000000000000001E-9</v>
      </c>
      <c r="C25">
        <v>0.1</v>
      </c>
      <c r="E25" s="3"/>
    </row>
    <row r="26" spans="1:5" x14ac:dyDescent="0.2">
      <c r="A26" s="1" t="s">
        <v>35</v>
      </c>
      <c r="B26">
        <v>1.0000000000000001E-9</v>
      </c>
      <c r="C26">
        <f>10^-7</f>
        <v>9.9999999999999995E-8</v>
      </c>
      <c r="E26" s="3"/>
    </row>
    <row r="27" spans="1:5" x14ac:dyDescent="0.2">
      <c r="A27" s="1" t="s">
        <v>36</v>
      </c>
      <c r="B27">
        <v>4.1259063447883498E-4</v>
      </c>
      <c r="C27">
        <v>9.6271148045061505E-4</v>
      </c>
      <c r="E27" s="3"/>
    </row>
    <row r="28" spans="1:5" x14ac:dyDescent="0.2">
      <c r="A28" s="1" t="s">
        <v>37</v>
      </c>
      <c r="B28">
        <v>1.0000000000000001E-9</v>
      </c>
      <c r="C28">
        <v>0.1</v>
      </c>
      <c r="E28" s="3"/>
    </row>
    <row r="29" spans="1:5" x14ac:dyDescent="0.2">
      <c r="A29" s="1" t="s">
        <v>38</v>
      </c>
      <c r="B29">
        <v>4.18530528890408E-4</v>
      </c>
      <c r="C29">
        <v>9.7657123407761609E-4</v>
      </c>
      <c r="E29" s="3"/>
    </row>
    <row r="30" spans="1:5" x14ac:dyDescent="0.2">
      <c r="A30" s="1" t="s">
        <v>39</v>
      </c>
      <c r="B30">
        <v>1.0000000000000001E-9</v>
      </c>
      <c r="C30">
        <v>0.1</v>
      </c>
      <c r="E30" s="3"/>
    </row>
    <row r="31" spans="1:5" x14ac:dyDescent="0.2">
      <c r="A31" s="1" t="s">
        <v>40</v>
      </c>
      <c r="B31">
        <v>3.0525488624471599E-4</v>
      </c>
      <c r="C31">
        <v>7.1226140123767194E-4</v>
      </c>
      <c r="E31" s="3"/>
    </row>
    <row r="32" spans="1:5" x14ac:dyDescent="0.2">
      <c r="A32" s="1" t="s">
        <v>41</v>
      </c>
      <c r="B32">
        <v>1.8909746670091141E-5</v>
      </c>
      <c r="C32">
        <v>4.4122742230212657E-5</v>
      </c>
      <c r="E32" s="3"/>
    </row>
    <row r="33" spans="1:5" x14ac:dyDescent="0.2">
      <c r="A33" s="1" t="s">
        <v>42</v>
      </c>
      <c r="B33">
        <v>1.16663238677291E-4</v>
      </c>
      <c r="C33">
        <v>2.72214223580345E-4</v>
      </c>
      <c r="E33" s="3"/>
    </row>
    <row r="34" spans="1:5" x14ac:dyDescent="0.2">
      <c r="A34" s="1" t="s">
        <v>43</v>
      </c>
      <c r="B34">
        <v>1.0000000000000001E-9</v>
      </c>
      <c r="C34">
        <v>0.1</v>
      </c>
      <c r="E34" s="3"/>
    </row>
    <row r="35" spans="1:5" x14ac:dyDescent="0.2">
      <c r="A35" s="1" t="s">
        <v>44</v>
      </c>
      <c r="B35">
        <v>1.0000000000000001E-9</v>
      </c>
      <c r="C35">
        <v>0.1</v>
      </c>
      <c r="E35" s="3"/>
    </row>
    <row r="36" spans="1:5" x14ac:dyDescent="0.2">
      <c r="A36" s="1" t="s">
        <v>45</v>
      </c>
      <c r="B36">
        <v>1.0000000000000001E-9</v>
      </c>
      <c r="C36">
        <v>0.1</v>
      </c>
      <c r="E36" s="3"/>
    </row>
    <row r="37" spans="1:5" x14ac:dyDescent="0.2">
      <c r="A37" s="1" t="s">
        <v>46</v>
      </c>
      <c r="B37">
        <v>8.9608875849581202E-5</v>
      </c>
      <c r="C37">
        <v>2.0908737698235679E-4</v>
      </c>
      <c r="E37" s="3"/>
    </row>
    <row r="38" spans="1:5" x14ac:dyDescent="0.2">
      <c r="A38" s="1" t="s">
        <v>47</v>
      </c>
      <c r="B38">
        <v>1.077533970599314E-4</v>
      </c>
      <c r="C38">
        <v>2.5142459313984061E-4</v>
      </c>
      <c r="E38" s="3"/>
    </row>
    <row r="39" spans="1:5" x14ac:dyDescent="0.2">
      <c r="A39" s="1" t="s">
        <v>48</v>
      </c>
      <c r="B39">
        <v>1.7415956036430841E-4</v>
      </c>
      <c r="C39">
        <v>4.0637230751671961E-4</v>
      </c>
      <c r="E39" s="3"/>
    </row>
    <row r="40" spans="1:5" x14ac:dyDescent="0.2">
      <c r="A40" s="1" t="s">
        <v>49</v>
      </c>
      <c r="B40">
        <v>2.0395184327235181E-4</v>
      </c>
      <c r="C40">
        <v>4.7588763430215418E-4</v>
      </c>
      <c r="E40" s="3"/>
    </row>
    <row r="41" spans="1:5" x14ac:dyDescent="0.2">
      <c r="A41" s="1" t="s">
        <v>50</v>
      </c>
      <c r="B41">
        <v>4.8772101770020898E-5</v>
      </c>
      <c r="C41">
        <v>1.138015707967153E-4</v>
      </c>
      <c r="E41" s="3"/>
    </row>
    <row r="42" spans="1:5" x14ac:dyDescent="0.2">
      <c r="A42" s="1" t="s">
        <v>51</v>
      </c>
      <c r="B42">
        <v>2.4265396779775379E-5</v>
      </c>
      <c r="C42">
        <v>5.6619259152809219E-5</v>
      </c>
      <c r="E42" s="3"/>
    </row>
    <row r="43" spans="1:5" x14ac:dyDescent="0.2">
      <c r="A43" s="1" t="s">
        <v>52</v>
      </c>
      <c r="B43">
        <v>6.2415296746601398E-4</v>
      </c>
      <c r="C43">
        <v>1.4563569240873661E-3</v>
      </c>
      <c r="E43" s="3"/>
    </row>
    <row r="44" spans="1:5" x14ac:dyDescent="0.2">
      <c r="A44" s="1" t="s">
        <v>53</v>
      </c>
      <c r="B44">
        <v>1.0000000000000001E-9</v>
      </c>
      <c r="C44">
        <f>10^-7</f>
        <v>9.9999999999999995E-8</v>
      </c>
      <c r="E44" s="3"/>
    </row>
    <row r="45" spans="1:5" x14ac:dyDescent="0.2">
      <c r="A45" s="1" t="s">
        <v>54</v>
      </c>
      <c r="B45">
        <v>7.9817331155505007E-5</v>
      </c>
      <c r="C45">
        <v>1.8624043936284499E-4</v>
      </c>
      <c r="E45" s="3"/>
    </row>
    <row r="46" spans="1:5" x14ac:dyDescent="0.2">
      <c r="A46" s="1" t="s">
        <v>55</v>
      </c>
      <c r="B46">
        <v>8.3529765162737986E-5</v>
      </c>
      <c r="C46">
        <v>1.94902785379722E-4</v>
      </c>
      <c r="E46" s="3"/>
    </row>
    <row r="47" spans="1:5" x14ac:dyDescent="0.2">
      <c r="A47" s="1" t="s">
        <v>56</v>
      </c>
      <c r="B47">
        <v>6.3436216098590394E-4</v>
      </c>
      <c r="C47">
        <v>1.480178375633776E-3</v>
      </c>
      <c r="E47" s="3"/>
    </row>
    <row r="48" spans="1:5" x14ac:dyDescent="0.2">
      <c r="A48" s="1" t="s">
        <v>57</v>
      </c>
      <c r="B48">
        <v>1.0000000000000001E-9</v>
      </c>
      <c r="C48">
        <v>0.1</v>
      </c>
      <c r="E48" s="3"/>
    </row>
    <row r="49" spans="1:5" x14ac:dyDescent="0.2">
      <c r="A49" s="1" t="s">
        <v>58</v>
      </c>
      <c r="B49">
        <v>1.0000000000000001E-9</v>
      </c>
      <c r="C49">
        <v>0.1</v>
      </c>
      <c r="E49" s="3"/>
    </row>
    <row r="50" spans="1:5" x14ac:dyDescent="0.2">
      <c r="A50" s="1" t="s">
        <v>59</v>
      </c>
      <c r="B50">
        <v>1.0000000000000001E-9</v>
      </c>
      <c r="C50">
        <f>10^-7</f>
        <v>9.9999999999999995E-8</v>
      </c>
      <c r="E50" s="3"/>
    </row>
    <row r="51" spans="1:5" x14ac:dyDescent="0.2">
      <c r="A51" s="1" t="s">
        <v>60</v>
      </c>
      <c r="B51">
        <v>1.0000000000000001E-9</v>
      </c>
      <c r="C51">
        <v>0.1</v>
      </c>
      <c r="E51" s="3"/>
    </row>
    <row r="52" spans="1:5" x14ac:dyDescent="0.2">
      <c r="A52" s="1" t="s">
        <v>61</v>
      </c>
      <c r="B52">
        <v>1.0000000000000001E-9</v>
      </c>
      <c r="C52">
        <v>0.1</v>
      </c>
      <c r="E52" s="3"/>
    </row>
    <row r="53" spans="1:5" x14ac:dyDescent="0.2">
      <c r="A53" s="1" t="s">
        <v>62</v>
      </c>
      <c r="B53">
        <v>1.0000000000000001E-9</v>
      </c>
      <c r="C53">
        <v>0.1</v>
      </c>
      <c r="E53" s="3"/>
    </row>
    <row r="54" spans="1:5" x14ac:dyDescent="0.2">
      <c r="A54" s="1" t="s">
        <v>63</v>
      </c>
      <c r="B54">
        <v>1.0000000000000001E-9</v>
      </c>
      <c r="C54">
        <v>0.1</v>
      </c>
      <c r="E54" s="3"/>
    </row>
    <row r="55" spans="1:5" x14ac:dyDescent="0.2">
      <c r="A55" s="1" t="s">
        <v>64</v>
      </c>
      <c r="B55">
        <v>1.0000000000000001E-9</v>
      </c>
      <c r="C55">
        <v>0.1</v>
      </c>
      <c r="E55" s="3"/>
    </row>
    <row r="56" spans="1:5" x14ac:dyDescent="0.2">
      <c r="A56" s="1" t="s">
        <v>65</v>
      </c>
      <c r="B56">
        <v>1.0000000000000001E-9</v>
      </c>
      <c r="C56">
        <v>0.1</v>
      </c>
      <c r="E56" s="3"/>
    </row>
    <row r="57" spans="1:5" x14ac:dyDescent="0.2">
      <c r="A57" s="1" t="s">
        <v>66</v>
      </c>
      <c r="B57">
        <v>1.0000000000000001E-9</v>
      </c>
      <c r="C57">
        <v>0.1</v>
      </c>
      <c r="E57" s="3"/>
    </row>
    <row r="58" spans="1:5" x14ac:dyDescent="0.2">
      <c r="A58" s="1" t="s">
        <v>67</v>
      </c>
      <c r="B58">
        <v>1.0000000000000001E-9</v>
      </c>
      <c r="C58">
        <v>0.1</v>
      </c>
      <c r="E58" s="3"/>
    </row>
    <row r="59" spans="1:5" x14ac:dyDescent="0.2">
      <c r="A59" s="1" t="s">
        <v>68</v>
      </c>
      <c r="B59">
        <v>1.0000000000000001E-9</v>
      </c>
      <c r="C59">
        <v>0.1</v>
      </c>
      <c r="E59" s="3"/>
    </row>
    <row r="60" spans="1:5" x14ac:dyDescent="0.2">
      <c r="A60" s="1" t="s">
        <v>69</v>
      </c>
      <c r="B60">
        <v>1.0000000000000001E-9</v>
      </c>
      <c r="C60">
        <v>0.1</v>
      </c>
      <c r="E60" s="3"/>
    </row>
    <row r="61" spans="1:5" x14ac:dyDescent="0.2">
      <c r="A61" s="1" t="s">
        <v>70</v>
      </c>
      <c r="B61">
        <v>1.0000000000000001E-9</v>
      </c>
      <c r="C61">
        <v>0.1</v>
      </c>
      <c r="E61" s="3"/>
    </row>
    <row r="62" spans="1:5" x14ac:dyDescent="0.2">
      <c r="A62" s="1" t="s">
        <v>71</v>
      </c>
      <c r="B62">
        <v>1.0000000000000001E-9</v>
      </c>
      <c r="C62">
        <v>0.1</v>
      </c>
      <c r="E62" s="3"/>
    </row>
    <row r="63" spans="1:5" x14ac:dyDescent="0.2">
      <c r="A63" s="1" t="s">
        <v>72</v>
      </c>
      <c r="B63">
        <v>1.0000000000000001E-9</v>
      </c>
      <c r="C63">
        <v>0.1</v>
      </c>
      <c r="E63" s="3"/>
    </row>
    <row r="64" spans="1:5" x14ac:dyDescent="0.2">
      <c r="A64" s="1" t="s">
        <v>73</v>
      </c>
      <c r="B64">
        <v>1.0000000000000001E-9</v>
      </c>
      <c r="C64">
        <v>0.1</v>
      </c>
      <c r="E64" s="3"/>
    </row>
    <row r="65" spans="1:5" x14ac:dyDescent="0.2">
      <c r="A65" s="1" t="s">
        <v>74</v>
      </c>
      <c r="B65">
        <v>1.0000000000000001E-9</v>
      </c>
      <c r="C65">
        <v>0.1</v>
      </c>
      <c r="E65" s="3"/>
    </row>
    <row r="66" spans="1:5" x14ac:dyDescent="0.2">
      <c r="A66" s="1" t="s">
        <v>75</v>
      </c>
      <c r="B66">
        <v>1.0000000000000001E-9</v>
      </c>
      <c r="C66">
        <v>0.1</v>
      </c>
      <c r="E66" s="3"/>
    </row>
    <row r="67" spans="1:5" x14ac:dyDescent="0.2">
      <c r="A67" s="1" t="s">
        <v>76</v>
      </c>
      <c r="B67">
        <v>1.0000000000000001E-9</v>
      </c>
      <c r="C67">
        <v>0.1</v>
      </c>
      <c r="E67" s="3"/>
    </row>
    <row r="68" spans="1:5" x14ac:dyDescent="0.2">
      <c r="A68" s="1" t="s">
        <v>77</v>
      </c>
      <c r="B68">
        <v>1.0000000000000001E-9</v>
      </c>
      <c r="C68">
        <v>0.1</v>
      </c>
      <c r="E68" s="3"/>
    </row>
    <row r="69" spans="1:5" x14ac:dyDescent="0.2">
      <c r="A69" s="1" t="s">
        <v>78</v>
      </c>
      <c r="B69">
        <v>1.0000000000000001E-9</v>
      </c>
      <c r="C69">
        <v>0.1</v>
      </c>
      <c r="E69" s="3"/>
    </row>
    <row r="70" spans="1:5" x14ac:dyDescent="0.2">
      <c r="A70" s="1" t="s">
        <v>79</v>
      </c>
      <c r="B70">
        <v>1.0000000000000001E-9</v>
      </c>
      <c r="C70">
        <v>0.1</v>
      </c>
      <c r="E70" s="3"/>
    </row>
    <row r="71" spans="1:5" x14ac:dyDescent="0.2">
      <c r="A71" s="1" t="s">
        <v>80</v>
      </c>
      <c r="B71">
        <v>1.0000000000000001E-9</v>
      </c>
      <c r="C71">
        <v>0.1</v>
      </c>
      <c r="E71" s="3"/>
    </row>
    <row r="72" spans="1:5" x14ac:dyDescent="0.2">
      <c r="A72" s="1" t="s">
        <v>81</v>
      </c>
      <c r="B72">
        <v>1.0000000000000001E-9</v>
      </c>
      <c r="C72">
        <v>0.1</v>
      </c>
      <c r="E72" s="3"/>
    </row>
    <row r="73" spans="1:5" x14ac:dyDescent="0.2">
      <c r="A73" s="1" t="s">
        <v>82</v>
      </c>
      <c r="B73">
        <v>1.0000000000000001E-9</v>
      </c>
      <c r="C73">
        <v>0.1</v>
      </c>
      <c r="E73" s="3"/>
    </row>
    <row r="74" spans="1:5" x14ac:dyDescent="0.2">
      <c r="A74" s="1" t="s">
        <v>83</v>
      </c>
      <c r="B74">
        <v>9.4759878034616997E-5</v>
      </c>
      <c r="C74">
        <v>2.2110638208077299E-4</v>
      </c>
      <c r="E74" s="3"/>
    </row>
    <row r="75" spans="1:5" x14ac:dyDescent="0.2">
      <c r="A75" s="1" t="s">
        <v>84</v>
      </c>
      <c r="B75">
        <v>1.0000000000000001E-9</v>
      </c>
      <c r="C75">
        <v>0.1</v>
      </c>
      <c r="E7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5"/>
  <sheetViews>
    <sheetView topLeftCell="A22" workbookViewId="0">
      <selection activeCell="C49" sqref="C49"/>
    </sheetView>
  </sheetViews>
  <sheetFormatPr baseColWidth="10" defaultColWidth="8.83203125" defaultRowHeight="15" x14ac:dyDescent="0.2"/>
  <cols>
    <col min="1" max="1" width="20.33203125" customWidth="1"/>
    <col min="2" max="2" width="8.6640625" customWidth="1"/>
    <col min="3" max="3" width="17.33203125" customWidth="1"/>
    <col min="4" max="4" width="21.33203125" customWidth="1"/>
    <col min="5" max="5" width="11.1640625" customWidth="1"/>
    <col min="6" max="6" width="15" customWidth="1"/>
    <col min="8" max="8" width="20.33203125" customWidth="1"/>
    <col min="9" max="9" width="17" customWidth="1"/>
  </cols>
  <sheetData>
    <row r="1" spans="1:9" x14ac:dyDescent="0.2">
      <c r="A1" s="1" t="s">
        <v>166</v>
      </c>
      <c r="B1" s="3" t="s">
        <v>167</v>
      </c>
      <c r="C1" s="3" t="s">
        <v>168</v>
      </c>
      <c r="D1" s="3" t="s">
        <v>454</v>
      </c>
      <c r="E1" s="3" t="s">
        <v>455</v>
      </c>
      <c r="F1" s="3" t="s">
        <v>169</v>
      </c>
      <c r="H1" s="1"/>
      <c r="I1" s="3"/>
    </row>
    <row r="2" spans="1:9" x14ac:dyDescent="0.2">
      <c r="A2" s="1" t="s">
        <v>11</v>
      </c>
      <c r="B2" t="s">
        <v>205</v>
      </c>
      <c r="C2">
        <v>1</v>
      </c>
      <c r="D2">
        <v>1</v>
      </c>
      <c r="E2">
        <v>0</v>
      </c>
      <c r="F2">
        <v>0</v>
      </c>
    </row>
    <row r="3" spans="1:9" x14ac:dyDescent="0.2">
      <c r="A3" s="1" t="s">
        <v>12</v>
      </c>
      <c r="B3" t="s">
        <v>206</v>
      </c>
      <c r="C3">
        <v>1</v>
      </c>
      <c r="D3">
        <v>1</v>
      </c>
      <c r="E3">
        <v>0</v>
      </c>
      <c r="F3">
        <v>1</v>
      </c>
    </row>
    <row r="4" spans="1:9" x14ac:dyDescent="0.2">
      <c r="A4" s="1" t="s">
        <v>13</v>
      </c>
      <c r="B4" t="s">
        <v>207</v>
      </c>
      <c r="C4">
        <v>0</v>
      </c>
      <c r="D4">
        <v>0</v>
      </c>
      <c r="E4">
        <v>1</v>
      </c>
      <c r="F4">
        <v>0</v>
      </c>
    </row>
    <row r="5" spans="1:9" x14ac:dyDescent="0.2">
      <c r="A5" s="1" t="s">
        <v>14</v>
      </c>
      <c r="B5" t="s">
        <v>208</v>
      </c>
      <c r="C5">
        <v>1</v>
      </c>
      <c r="D5">
        <v>1</v>
      </c>
      <c r="E5">
        <v>0</v>
      </c>
      <c r="F5">
        <v>0</v>
      </c>
    </row>
    <row r="6" spans="1:9" x14ac:dyDescent="0.2">
      <c r="A6" s="1" t="s">
        <v>15</v>
      </c>
      <c r="B6" t="s">
        <v>209</v>
      </c>
      <c r="C6">
        <v>1</v>
      </c>
      <c r="D6">
        <v>1</v>
      </c>
      <c r="E6">
        <v>0</v>
      </c>
      <c r="F6">
        <v>1</v>
      </c>
    </row>
    <row r="7" spans="1:9" x14ac:dyDescent="0.2">
      <c r="A7" s="1" t="s">
        <v>16</v>
      </c>
      <c r="B7" t="s">
        <v>210</v>
      </c>
      <c r="C7">
        <v>0</v>
      </c>
      <c r="D7">
        <v>1</v>
      </c>
      <c r="E7">
        <v>1</v>
      </c>
      <c r="F7">
        <v>0</v>
      </c>
    </row>
    <row r="8" spans="1:9" x14ac:dyDescent="0.2">
      <c r="A8" s="1" t="s">
        <v>17</v>
      </c>
      <c r="B8" t="s">
        <v>211</v>
      </c>
      <c r="C8">
        <v>1</v>
      </c>
      <c r="D8">
        <v>1</v>
      </c>
      <c r="E8">
        <v>0</v>
      </c>
      <c r="F8">
        <v>1</v>
      </c>
    </row>
    <row r="9" spans="1:9" x14ac:dyDescent="0.2">
      <c r="A9" s="1" t="s">
        <v>18</v>
      </c>
      <c r="B9" t="s">
        <v>212</v>
      </c>
      <c r="C9">
        <v>1</v>
      </c>
      <c r="D9">
        <v>1</v>
      </c>
      <c r="E9">
        <v>0</v>
      </c>
      <c r="F9">
        <v>0</v>
      </c>
    </row>
    <row r="10" spans="1:9" x14ac:dyDescent="0.2">
      <c r="A10" s="1" t="s">
        <v>19</v>
      </c>
      <c r="B10" t="s">
        <v>213</v>
      </c>
      <c r="C10">
        <v>1</v>
      </c>
      <c r="D10">
        <v>1</v>
      </c>
      <c r="E10">
        <v>0</v>
      </c>
      <c r="F10">
        <v>0</v>
      </c>
    </row>
    <row r="11" spans="1:9" x14ac:dyDescent="0.2">
      <c r="A11" s="1" t="s">
        <v>20</v>
      </c>
      <c r="B11" t="s">
        <v>214</v>
      </c>
      <c r="C11">
        <v>1</v>
      </c>
      <c r="D11">
        <v>1</v>
      </c>
      <c r="E11">
        <v>0</v>
      </c>
      <c r="F11">
        <v>1</v>
      </c>
    </row>
    <row r="12" spans="1:9" x14ac:dyDescent="0.2">
      <c r="A12" s="1" t="s">
        <v>21</v>
      </c>
      <c r="B12" t="s">
        <v>215</v>
      </c>
      <c r="C12">
        <v>1</v>
      </c>
      <c r="D12">
        <v>1</v>
      </c>
      <c r="E12">
        <v>0</v>
      </c>
      <c r="F12">
        <v>0</v>
      </c>
    </row>
    <row r="13" spans="1:9" x14ac:dyDescent="0.2">
      <c r="A13" s="1" t="s">
        <v>22</v>
      </c>
      <c r="B13" t="s">
        <v>216</v>
      </c>
      <c r="C13">
        <v>1</v>
      </c>
      <c r="D13">
        <v>1</v>
      </c>
      <c r="E13">
        <v>0</v>
      </c>
      <c r="F13">
        <v>0</v>
      </c>
    </row>
    <row r="14" spans="1:9" x14ac:dyDescent="0.2">
      <c r="A14" s="1" t="s">
        <v>23</v>
      </c>
      <c r="B14" t="s">
        <v>217</v>
      </c>
      <c r="C14">
        <v>1</v>
      </c>
      <c r="D14">
        <v>1</v>
      </c>
      <c r="E14">
        <v>0</v>
      </c>
      <c r="F14">
        <v>0</v>
      </c>
    </row>
    <row r="15" spans="1:9" x14ac:dyDescent="0.2">
      <c r="A15" s="1" t="s">
        <v>24</v>
      </c>
      <c r="B15" t="s">
        <v>218</v>
      </c>
      <c r="C15">
        <v>1</v>
      </c>
      <c r="D15">
        <v>1</v>
      </c>
      <c r="E15">
        <v>0</v>
      </c>
      <c r="F15">
        <v>1</v>
      </c>
    </row>
    <row r="16" spans="1:9" x14ac:dyDescent="0.2">
      <c r="A16" s="1" t="s">
        <v>25</v>
      </c>
      <c r="B16" t="s">
        <v>219</v>
      </c>
      <c r="C16">
        <v>1</v>
      </c>
      <c r="D16">
        <v>1</v>
      </c>
      <c r="E16">
        <v>0</v>
      </c>
      <c r="F16">
        <v>1</v>
      </c>
    </row>
    <row r="17" spans="1:6" x14ac:dyDescent="0.2">
      <c r="A17" s="1" t="s">
        <v>26</v>
      </c>
      <c r="B17" t="s">
        <v>220</v>
      </c>
      <c r="C17">
        <v>1</v>
      </c>
      <c r="D17">
        <v>1</v>
      </c>
      <c r="E17">
        <v>0</v>
      </c>
      <c r="F17">
        <v>1</v>
      </c>
    </row>
    <row r="18" spans="1:6" x14ac:dyDescent="0.2">
      <c r="A18" s="1" t="s">
        <v>27</v>
      </c>
      <c r="B18" t="s">
        <v>221</v>
      </c>
      <c r="C18">
        <v>1</v>
      </c>
      <c r="D18">
        <v>1</v>
      </c>
      <c r="E18">
        <v>0</v>
      </c>
      <c r="F18">
        <v>1</v>
      </c>
    </row>
    <row r="19" spans="1:6" x14ac:dyDescent="0.2">
      <c r="A19" s="1" t="s">
        <v>28</v>
      </c>
      <c r="B19" t="s">
        <v>222</v>
      </c>
      <c r="C19">
        <v>1</v>
      </c>
      <c r="D19">
        <v>1</v>
      </c>
      <c r="E19">
        <v>0</v>
      </c>
      <c r="F19">
        <v>0</v>
      </c>
    </row>
    <row r="20" spans="1:6" x14ac:dyDescent="0.2">
      <c r="A20" s="1" t="s">
        <v>29</v>
      </c>
      <c r="B20" t="s">
        <v>223</v>
      </c>
      <c r="C20">
        <v>1</v>
      </c>
      <c r="D20">
        <v>1</v>
      </c>
      <c r="E20">
        <v>0</v>
      </c>
      <c r="F20">
        <v>0</v>
      </c>
    </row>
    <row r="21" spans="1:6" x14ac:dyDescent="0.2">
      <c r="A21" s="1" t="s">
        <v>30</v>
      </c>
      <c r="B21" t="s">
        <v>224</v>
      </c>
      <c r="C21">
        <v>1</v>
      </c>
      <c r="D21">
        <v>1</v>
      </c>
      <c r="E21">
        <v>0</v>
      </c>
      <c r="F21">
        <v>0</v>
      </c>
    </row>
    <row r="22" spans="1:6" x14ac:dyDescent="0.2">
      <c r="A22" s="1" t="s">
        <v>31</v>
      </c>
      <c r="B22" t="s">
        <v>225</v>
      </c>
      <c r="C22">
        <v>0</v>
      </c>
      <c r="D22">
        <v>0</v>
      </c>
      <c r="E22">
        <v>1</v>
      </c>
      <c r="F22">
        <v>0</v>
      </c>
    </row>
    <row r="23" spans="1:6" x14ac:dyDescent="0.2">
      <c r="A23" s="1" t="s">
        <v>32</v>
      </c>
      <c r="B23" t="s">
        <v>226</v>
      </c>
      <c r="C23">
        <v>1</v>
      </c>
      <c r="D23">
        <v>1</v>
      </c>
      <c r="E23">
        <v>0</v>
      </c>
      <c r="F23">
        <v>1</v>
      </c>
    </row>
    <row r="24" spans="1:6" x14ac:dyDescent="0.2">
      <c r="A24" s="1" t="s">
        <v>33</v>
      </c>
      <c r="B24" t="s">
        <v>227</v>
      </c>
      <c r="C24">
        <v>1</v>
      </c>
      <c r="D24">
        <v>1</v>
      </c>
      <c r="E24">
        <v>0</v>
      </c>
      <c r="F24">
        <v>1</v>
      </c>
    </row>
    <row r="25" spans="1:6" x14ac:dyDescent="0.2">
      <c r="A25" s="1" t="s">
        <v>34</v>
      </c>
      <c r="B25" t="s">
        <v>228</v>
      </c>
      <c r="C25">
        <v>1</v>
      </c>
      <c r="D25">
        <v>1</v>
      </c>
      <c r="E25">
        <v>0</v>
      </c>
      <c r="F25">
        <v>0</v>
      </c>
    </row>
    <row r="26" spans="1:6" x14ac:dyDescent="0.2">
      <c r="A26" s="1" t="s">
        <v>35</v>
      </c>
      <c r="B26" t="s">
        <v>229</v>
      </c>
      <c r="C26">
        <v>1</v>
      </c>
      <c r="D26">
        <v>1</v>
      </c>
      <c r="E26">
        <v>0</v>
      </c>
      <c r="F26">
        <v>1</v>
      </c>
    </row>
    <row r="27" spans="1:6" x14ac:dyDescent="0.2">
      <c r="A27" s="1" t="s">
        <v>36</v>
      </c>
      <c r="B27" t="s">
        <v>230</v>
      </c>
      <c r="C27">
        <v>1</v>
      </c>
      <c r="D27">
        <v>1</v>
      </c>
      <c r="E27">
        <v>0</v>
      </c>
      <c r="F27">
        <v>1</v>
      </c>
    </row>
    <row r="28" spans="1:6" x14ac:dyDescent="0.2">
      <c r="A28" s="1" t="s">
        <v>37</v>
      </c>
      <c r="B28" t="s">
        <v>231</v>
      </c>
      <c r="C28">
        <v>1</v>
      </c>
      <c r="D28">
        <v>1</v>
      </c>
      <c r="E28">
        <v>0</v>
      </c>
      <c r="F28">
        <v>0</v>
      </c>
    </row>
    <row r="29" spans="1:6" x14ac:dyDescent="0.2">
      <c r="A29" s="1" t="s">
        <v>38</v>
      </c>
      <c r="B29" t="s">
        <v>232</v>
      </c>
      <c r="C29">
        <v>1</v>
      </c>
      <c r="D29">
        <v>1</v>
      </c>
      <c r="E29">
        <v>0</v>
      </c>
      <c r="F29">
        <v>1</v>
      </c>
    </row>
    <row r="30" spans="1:6" x14ac:dyDescent="0.2">
      <c r="A30" s="1" t="s">
        <v>39</v>
      </c>
      <c r="B30" t="s">
        <v>233</v>
      </c>
      <c r="C30">
        <v>1</v>
      </c>
      <c r="D30">
        <v>1</v>
      </c>
      <c r="E30">
        <v>0</v>
      </c>
      <c r="F30">
        <v>0</v>
      </c>
    </row>
    <row r="31" spans="1:6" x14ac:dyDescent="0.2">
      <c r="A31" s="1" t="s">
        <v>40</v>
      </c>
      <c r="B31" t="s">
        <v>234</v>
      </c>
      <c r="C31">
        <v>1</v>
      </c>
      <c r="D31">
        <v>1</v>
      </c>
      <c r="E31">
        <v>0</v>
      </c>
      <c r="F31">
        <v>1</v>
      </c>
    </row>
    <row r="32" spans="1:6" x14ac:dyDescent="0.2">
      <c r="A32" s="1" t="s">
        <v>41</v>
      </c>
      <c r="B32" t="s">
        <v>235</v>
      </c>
      <c r="C32">
        <v>1</v>
      </c>
      <c r="D32">
        <v>1</v>
      </c>
      <c r="E32">
        <v>0</v>
      </c>
      <c r="F32">
        <v>1</v>
      </c>
    </row>
    <row r="33" spans="1:6" x14ac:dyDescent="0.2">
      <c r="A33" s="1" t="s">
        <v>42</v>
      </c>
      <c r="B33" t="s">
        <v>236</v>
      </c>
      <c r="C33">
        <v>1</v>
      </c>
      <c r="D33">
        <v>1</v>
      </c>
      <c r="E33">
        <v>0</v>
      </c>
      <c r="F33">
        <v>1</v>
      </c>
    </row>
    <row r="34" spans="1:6" x14ac:dyDescent="0.2">
      <c r="A34" s="1" t="s">
        <v>43</v>
      </c>
      <c r="B34" t="s">
        <v>237</v>
      </c>
      <c r="C34">
        <v>1</v>
      </c>
      <c r="D34">
        <v>1</v>
      </c>
      <c r="E34">
        <v>0</v>
      </c>
      <c r="F34">
        <v>0</v>
      </c>
    </row>
    <row r="35" spans="1:6" x14ac:dyDescent="0.2">
      <c r="A35" s="1" t="s">
        <v>44</v>
      </c>
      <c r="B35" t="s">
        <v>238</v>
      </c>
      <c r="C35">
        <v>1</v>
      </c>
      <c r="D35">
        <v>1</v>
      </c>
      <c r="E35">
        <v>0</v>
      </c>
      <c r="F35">
        <v>1</v>
      </c>
    </row>
    <row r="36" spans="1:6" x14ac:dyDescent="0.2">
      <c r="A36" s="1" t="s">
        <v>45</v>
      </c>
      <c r="B36" t="s">
        <v>239</v>
      </c>
      <c r="C36">
        <v>1</v>
      </c>
      <c r="D36">
        <v>1</v>
      </c>
      <c r="E36">
        <v>0</v>
      </c>
      <c r="F36">
        <v>1</v>
      </c>
    </row>
    <row r="37" spans="1:6" x14ac:dyDescent="0.2">
      <c r="A37" s="1" t="s">
        <v>46</v>
      </c>
      <c r="B37" t="s">
        <v>240</v>
      </c>
      <c r="C37">
        <v>1</v>
      </c>
      <c r="D37">
        <v>1</v>
      </c>
      <c r="E37">
        <v>0</v>
      </c>
      <c r="F37">
        <v>1</v>
      </c>
    </row>
    <row r="38" spans="1:6" x14ac:dyDescent="0.2">
      <c r="A38" s="1" t="s">
        <v>47</v>
      </c>
      <c r="B38" t="s">
        <v>241</v>
      </c>
      <c r="C38">
        <v>1</v>
      </c>
      <c r="D38">
        <v>1</v>
      </c>
      <c r="E38">
        <v>0</v>
      </c>
      <c r="F38">
        <v>1</v>
      </c>
    </row>
    <row r="39" spans="1:6" x14ac:dyDescent="0.2">
      <c r="A39" s="1" t="s">
        <v>48</v>
      </c>
      <c r="B39" t="s">
        <v>242</v>
      </c>
      <c r="C39">
        <v>1</v>
      </c>
      <c r="D39">
        <v>1</v>
      </c>
      <c r="E39">
        <v>0</v>
      </c>
      <c r="F39">
        <v>1</v>
      </c>
    </row>
    <row r="40" spans="1:6" x14ac:dyDescent="0.2">
      <c r="A40" s="1" t="s">
        <v>49</v>
      </c>
      <c r="B40" t="s">
        <v>243</v>
      </c>
      <c r="C40">
        <v>1</v>
      </c>
      <c r="D40">
        <v>1</v>
      </c>
      <c r="E40">
        <v>0</v>
      </c>
      <c r="F40">
        <v>1</v>
      </c>
    </row>
    <row r="41" spans="1:6" x14ac:dyDescent="0.2">
      <c r="A41" s="1" t="s">
        <v>50</v>
      </c>
      <c r="B41" t="s">
        <v>244</v>
      </c>
      <c r="C41">
        <v>1</v>
      </c>
      <c r="D41">
        <v>1</v>
      </c>
      <c r="E41">
        <v>0</v>
      </c>
      <c r="F41">
        <v>1</v>
      </c>
    </row>
    <row r="42" spans="1:6" x14ac:dyDescent="0.2">
      <c r="A42" s="1" t="s">
        <v>51</v>
      </c>
      <c r="B42" t="s">
        <v>245</v>
      </c>
      <c r="C42">
        <v>1</v>
      </c>
      <c r="D42">
        <v>1</v>
      </c>
      <c r="E42">
        <v>0</v>
      </c>
      <c r="F42">
        <v>1</v>
      </c>
    </row>
    <row r="43" spans="1:6" x14ac:dyDescent="0.2">
      <c r="A43" s="1" t="s">
        <v>52</v>
      </c>
      <c r="B43" t="s">
        <v>246</v>
      </c>
      <c r="C43">
        <v>1</v>
      </c>
      <c r="D43">
        <v>1</v>
      </c>
      <c r="E43">
        <v>0</v>
      </c>
      <c r="F43">
        <v>1</v>
      </c>
    </row>
    <row r="44" spans="1:6" x14ac:dyDescent="0.2">
      <c r="A44" s="1" t="s">
        <v>53</v>
      </c>
      <c r="B44" t="s">
        <v>247</v>
      </c>
      <c r="C44">
        <v>1</v>
      </c>
      <c r="D44">
        <v>1</v>
      </c>
      <c r="E44">
        <v>0</v>
      </c>
      <c r="F44">
        <v>1</v>
      </c>
    </row>
    <row r="45" spans="1:6" x14ac:dyDescent="0.2">
      <c r="A45" s="1" t="s">
        <v>54</v>
      </c>
      <c r="B45" t="s">
        <v>248</v>
      </c>
      <c r="C45">
        <v>1</v>
      </c>
      <c r="D45">
        <v>1</v>
      </c>
      <c r="E45">
        <v>0</v>
      </c>
      <c r="F45">
        <v>1</v>
      </c>
    </row>
    <row r="46" spans="1:6" x14ac:dyDescent="0.2">
      <c r="A46" s="1" t="s">
        <v>55</v>
      </c>
      <c r="B46" t="s">
        <v>249</v>
      </c>
      <c r="C46">
        <v>1</v>
      </c>
      <c r="D46">
        <v>1</v>
      </c>
      <c r="E46">
        <v>0</v>
      </c>
      <c r="F46">
        <v>1</v>
      </c>
    </row>
    <row r="47" spans="1:6" x14ac:dyDescent="0.2">
      <c r="A47" s="1" t="s">
        <v>56</v>
      </c>
      <c r="B47" t="s">
        <v>250</v>
      </c>
      <c r="C47">
        <v>1</v>
      </c>
      <c r="D47">
        <v>1</v>
      </c>
      <c r="E47">
        <v>0</v>
      </c>
      <c r="F47">
        <v>1</v>
      </c>
    </row>
    <row r="48" spans="1:6" x14ac:dyDescent="0.2">
      <c r="A48" s="1" t="s">
        <v>57</v>
      </c>
      <c r="B48" t="s">
        <v>251</v>
      </c>
      <c r="C48">
        <v>1</v>
      </c>
      <c r="D48">
        <v>1</v>
      </c>
      <c r="E48">
        <v>0</v>
      </c>
      <c r="F48">
        <v>0</v>
      </c>
    </row>
    <row r="49" spans="1:6" x14ac:dyDescent="0.2">
      <c r="A49" s="1" t="s">
        <v>58</v>
      </c>
      <c r="B49" t="s">
        <v>252</v>
      </c>
      <c r="C49">
        <v>0</v>
      </c>
      <c r="D49">
        <v>1</v>
      </c>
      <c r="E49">
        <v>1</v>
      </c>
      <c r="F49">
        <v>0</v>
      </c>
    </row>
    <row r="50" spans="1:6" x14ac:dyDescent="0.2">
      <c r="A50" s="1" t="s">
        <v>59</v>
      </c>
      <c r="B50" t="s">
        <v>253</v>
      </c>
      <c r="C50">
        <v>1</v>
      </c>
      <c r="D50">
        <v>1</v>
      </c>
      <c r="E50">
        <v>0</v>
      </c>
      <c r="F50">
        <v>1</v>
      </c>
    </row>
    <row r="51" spans="1:6" x14ac:dyDescent="0.2">
      <c r="A51" s="1" t="s">
        <v>60</v>
      </c>
      <c r="B51" t="s">
        <v>254</v>
      </c>
      <c r="C51">
        <v>0</v>
      </c>
      <c r="D51">
        <v>1</v>
      </c>
      <c r="E51">
        <v>1</v>
      </c>
      <c r="F51">
        <v>0</v>
      </c>
    </row>
    <row r="52" spans="1:6" x14ac:dyDescent="0.2">
      <c r="A52" s="1" t="s">
        <v>61</v>
      </c>
      <c r="B52" t="s">
        <v>255</v>
      </c>
      <c r="C52">
        <v>0</v>
      </c>
      <c r="D52">
        <v>1</v>
      </c>
      <c r="E52">
        <v>1</v>
      </c>
      <c r="F52">
        <v>0</v>
      </c>
    </row>
    <row r="53" spans="1:6" x14ac:dyDescent="0.2">
      <c r="A53" s="1" t="s">
        <v>62</v>
      </c>
      <c r="B53" t="s">
        <v>256</v>
      </c>
      <c r="C53">
        <v>0</v>
      </c>
      <c r="D53">
        <v>1</v>
      </c>
      <c r="E53">
        <v>1</v>
      </c>
      <c r="F53">
        <v>0</v>
      </c>
    </row>
    <row r="54" spans="1:6" x14ac:dyDescent="0.2">
      <c r="A54" s="1" t="s">
        <v>63</v>
      </c>
      <c r="B54" t="s">
        <v>257</v>
      </c>
      <c r="C54">
        <v>0</v>
      </c>
      <c r="D54">
        <v>1</v>
      </c>
      <c r="E54">
        <v>1</v>
      </c>
      <c r="F54">
        <v>0</v>
      </c>
    </row>
    <row r="55" spans="1:6" x14ac:dyDescent="0.2">
      <c r="A55" s="1" t="s">
        <v>64</v>
      </c>
      <c r="B55" t="s">
        <v>258</v>
      </c>
      <c r="C55">
        <v>0</v>
      </c>
      <c r="D55">
        <v>1</v>
      </c>
      <c r="E55">
        <v>1</v>
      </c>
      <c r="F55">
        <v>0</v>
      </c>
    </row>
    <row r="56" spans="1:6" x14ac:dyDescent="0.2">
      <c r="A56" s="1" t="s">
        <v>65</v>
      </c>
      <c r="B56" t="s">
        <v>259</v>
      </c>
      <c r="C56">
        <v>0</v>
      </c>
      <c r="D56">
        <v>1</v>
      </c>
      <c r="E56">
        <v>1</v>
      </c>
      <c r="F56">
        <v>0</v>
      </c>
    </row>
    <row r="57" spans="1:6" x14ac:dyDescent="0.2">
      <c r="A57" s="1" t="s">
        <v>66</v>
      </c>
      <c r="B57" t="s">
        <v>260</v>
      </c>
      <c r="C57">
        <v>0</v>
      </c>
      <c r="D57">
        <v>1</v>
      </c>
      <c r="E57">
        <v>1</v>
      </c>
      <c r="F57">
        <v>0</v>
      </c>
    </row>
    <row r="58" spans="1:6" x14ac:dyDescent="0.2">
      <c r="A58" s="1" t="s">
        <v>67</v>
      </c>
      <c r="B58" t="s">
        <v>261</v>
      </c>
      <c r="C58">
        <v>0</v>
      </c>
      <c r="D58">
        <v>1</v>
      </c>
      <c r="E58">
        <v>1</v>
      </c>
      <c r="F58">
        <v>0</v>
      </c>
    </row>
    <row r="59" spans="1:6" x14ac:dyDescent="0.2">
      <c r="A59" s="1" t="s">
        <v>68</v>
      </c>
      <c r="B59" t="s">
        <v>262</v>
      </c>
      <c r="C59">
        <v>0</v>
      </c>
      <c r="D59">
        <v>1</v>
      </c>
      <c r="E59">
        <v>1</v>
      </c>
      <c r="F59">
        <v>0</v>
      </c>
    </row>
    <row r="60" spans="1:6" x14ac:dyDescent="0.2">
      <c r="A60" s="1" t="s">
        <v>69</v>
      </c>
      <c r="B60" t="s">
        <v>263</v>
      </c>
      <c r="C60">
        <v>0</v>
      </c>
      <c r="D60">
        <v>1</v>
      </c>
      <c r="E60">
        <v>1</v>
      </c>
      <c r="F60">
        <v>0</v>
      </c>
    </row>
    <row r="61" spans="1:6" x14ac:dyDescent="0.2">
      <c r="A61" s="1" t="s">
        <v>70</v>
      </c>
      <c r="B61" t="s">
        <v>264</v>
      </c>
      <c r="C61">
        <v>0</v>
      </c>
      <c r="D61">
        <v>1</v>
      </c>
      <c r="E61">
        <v>1</v>
      </c>
      <c r="F61">
        <v>0</v>
      </c>
    </row>
    <row r="62" spans="1:6" x14ac:dyDescent="0.2">
      <c r="A62" s="1" t="s">
        <v>71</v>
      </c>
      <c r="B62" t="s">
        <v>265</v>
      </c>
      <c r="C62">
        <v>0</v>
      </c>
      <c r="D62">
        <v>1</v>
      </c>
      <c r="E62">
        <v>1</v>
      </c>
      <c r="F62">
        <v>0</v>
      </c>
    </row>
    <row r="63" spans="1:6" x14ac:dyDescent="0.2">
      <c r="A63" s="1" t="s">
        <v>72</v>
      </c>
      <c r="B63" t="s">
        <v>266</v>
      </c>
      <c r="C63">
        <v>0</v>
      </c>
      <c r="D63">
        <v>1</v>
      </c>
      <c r="E63">
        <v>1</v>
      </c>
      <c r="F63">
        <v>0</v>
      </c>
    </row>
    <row r="64" spans="1:6" x14ac:dyDescent="0.2">
      <c r="A64" s="1" t="s">
        <v>73</v>
      </c>
      <c r="B64" t="s">
        <v>267</v>
      </c>
      <c r="C64">
        <v>0</v>
      </c>
      <c r="D64">
        <v>1</v>
      </c>
      <c r="E64">
        <v>1</v>
      </c>
      <c r="F64">
        <v>0</v>
      </c>
    </row>
    <row r="65" spans="1:6" x14ac:dyDescent="0.2">
      <c r="A65" s="1" t="s">
        <v>74</v>
      </c>
      <c r="B65" t="s">
        <v>268</v>
      </c>
      <c r="C65">
        <v>0</v>
      </c>
      <c r="D65">
        <v>1</v>
      </c>
      <c r="E65">
        <v>1</v>
      </c>
      <c r="F65">
        <v>0</v>
      </c>
    </row>
    <row r="66" spans="1:6" x14ac:dyDescent="0.2">
      <c r="A66" s="1" t="s">
        <v>75</v>
      </c>
      <c r="B66" t="s">
        <v>269</v>
      </c>
      <c r="C66">
        <v>0</v>
      </c>
      <c r="D66">
        <v>1</v>
      </c>
      <c r="E66">
        <v>1</v>
      </c>
      <c r="F66">
        <v>0</v>
      </c>
    </row>
    <row r="67" spans="1:6" x14ac:dyDescent="0.2">
      <c r="A67" s="1" t="s">
        <v>76</v>
      </c>
      <c r="B67" t="s">
        <v>270</v>
      </c>
      <c r="C67">
        <v>0</v>
      </c>
      <c r="D67">
        <v>1</v>
      </c>
      <c r="E67">
        <v>1</v>
      </c>
      <c r="F67">
        <v>0</v>
      </c>
    </row>
    <row r="68" spans="1:6" x14ac:dyDescent="0.2">
      <c r="A68" s="1" t="s">
        <v>77</v>
      </c>
      <c r="B68" t="s">
        <v>77</v>
      </c>
      <c r="C68">
        <v>0</v>
      </c>
      <c r="D68">
        <v>1</v>
      </c>
      <c r="E68">
        <v>1</v>
      </c>
      <c r="F68">
        <v>0</v>
      </c>
    </row>
    <row r="69" spans="1:6" x14ac:dyDescent="0.2">
      <c r="A69" s="1" t="s">
        <v>78</v>
      </c>
      <c r="B69" t="s">
        <v>78</v>
      </c>
      <c r="C69">
        <v>0</v>
      </c>
      <c r="D69">
        <v>1</v>
      </c>
      <c r="E69">
        <v>1</v>
      </c>
      <c r="F69">
        <v>0</v>
      </c>
    </row>
    <row r="70" spans="1:6" x14ac:dyDescent="0.2">
      <c r="A70" s="1" t="s">
        <v>79</v>
      </c>
      <c r="B70" t="s">
        <v>79</v>
      </c>
      <c r="C70">
        <v>0</v>
      </c>
      <c r="D70">
        <v>1</v>
      </c>
      <c r="E70">
        <v>1</v>
      </c>
      <c r="F70">
        <v>0</v>
      </c>
    </row>
    <row r="71" spans="1:6" x14ac:dyDescent="0.2">
      <c r="A71" s="1" t="s">
        <v>80</v>
      </c>
      <c r="B71" t="s">
        <v>80</v>
      </c>
      <c r="C71">
        <v>0</v>
      </c>
      <c r="D71">
        <v>1</v>
      </c>
      <c r="E71">
        <v>1</v>
      </c>
      <c r="F71">
        <v>0</v>
      </c>
    </row>
    <row r="72" spans="1:6" x14ac:dyDescent="0.2">
      <c r="A72" s="1" t="s">
        <v>81</v>
      </c>
      <c r="B72" t="s">
        <v>81</v>
      </c>
      <c r="C72">
        <v>0</v>
      </c>
      <c r="D72">
        <v>1</v>
      </c>
      <c r="E72">
        <v>1</v>
      </c>
      <c r="F72">
        <v>0</v>
      </c>
    </row>
    <row r="73" spans="1:6" x14ac:dyDescent="0.2">
      <c r="A73" s="1" t="s">
        <v>82</v>
      </c>
      <c r="B73" t="s">
        <v>82</v>
      </c>
      <c r="C73">
        <v>0</v>
      </c>
      <c r="D73">
        <v>1</v>
      </c>
      <c r="E73">
        <v>1</v>
      </c>
      <c r="F73">
        <v>0</v>
      </c>
    </row>
    <row r="74" spans="1:6" x14ac:dyDescent="0.2">
      <c r="A74" s="1" t="s">
        <v>83</v>
      </c>
      <c r="B74" t="s">
        <v>83</v>
      </c>
      <c r="C74">
        <v>0</v>
      </c>
      <c r="D74">
        <v>1</v>
      </c>
      <c r="E74">
        <v>1</v>
      </c>
      <c r="F74">
        <v>1</v>
      </c>
    </row>
    <row r="75" spans="1:6" x14ac:dyDescent="0.2">
      <c r="A75" s="1" t="s">
        <v>84</v>
      </c>
      <c r="B75" t="s">
        <v>84</v>
      </c>
      <c r="C75">
        <v>0</v>
      </c>
      <c r="D75">
        <v>1</v>
      </c>
      <c r="E75">
        <v>1</v>
      </c>
      <c r="F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"/>
  <sheetViews>
    <sheetView tabSelected="1" workbookViewId="0">
      <selection activeCell="B52" sqref="B52"/>
    </sheetView>
  </sheetViews>
  <sheetFormatPr baseColWidth="10" defaultColWidth="8.83203125" defaultRowHeight="15" x14ac:dyDescent="0.2"/>
  <cols>
    <col min="1" max="1" width="11.83203125" customWidth="1"/>
    <col min="2" max="2" width="41.5" customWidth="1"/>
    <col min="3" max="5" width="8.5" customWidth="1"/>
  </cols>
  <sheetData>
    <row r="1" spans="1:5" x14ac:dyDescent="0.2">
      <c r="A1" s="3" t="s">
        <v>173</v>
      </c>
      <c r="B1" s="3" t="s">
        <v>170</v>
      </c>
      <c r="C1" s="3" t="s">
        <v>171</v>
      </c>
      <c r="D1" s="3" t="s">
        <v>453</v>
      </c>
      <c r="E1" s="3" t="s">
        <v>172</v>
      </c>
    </row>
    <row r="2" spans="1:5" x14ac:dyDescent="0.2">
      <c r="A2" s="3" t="s">
        <v>86</v>
      </c>
      <c r="B2" t="s">
        <v>271</v>
      </c>
      <c r="C2">
        <v>0</v>
      </c>
      <c r="D2">
        <v>1</v>
      </c>
    </row>
    <row r="3" spans="1:5" x14ac:dyDescent="0.2">
      <c r="A3" s="3" t="s">
        <v>87</v>
      </c>
      <c r="B3" t="s">
        <v>272</v>
      </c>
      <c r="C3">
        <v>0</v>
      </c>
      <c r="D3">
        <v>1</v>
      </c>
    </row>
    <row r="4" spans="1:5" x14ac:dyDescent="0.2">
      <c r="A4" s="3" t="s">
        <v>88</v>
      </c>
      <c r="B4" t="s">
        <v>273</v>
      </c>
      <c r="C4">
        <v>0</v>
      </c>
      <c r="D4">
        <v>1</v>
      </c>
    </row>
    <row r="5" spans="1:5" x14ac:dyDescent="0.2">
      <c r="A5" s="3" t="s">
        <v>89</v>
      </c>
      <c r="B5" t="s">
        <v>274</v>
      </c>
      <c r="C5">
        <v>0</v>
      </c>
      <c r="D5">
        <v>1</v>
      </c>
    </row>
    <row r="6" spans="1:5" x14ac:dyDescent="0.2">
      <c r="A6" s="3" t="s">
        <v>90</v>
      </c>
      <c r="B6" t="s">
        <v>275</v>
      </c>
      <c r="C6">
        <v>0</v>
      </c>
      <c r="D6">
        <v>1</v>
      </c>
    </row>
    <row r="7" spans="1:5" x14ac:dyDescent="0.2">
      <c r="A7" s="3" t="s">
        <v>91</v>
      </c>
      <c r="B7" t="s">
        <v>276</v>
      </c>
      <c r="C7">
        <v>0</v>
      </c>
      <c r="D7">
        <v>1</v>
      </c>
    </row>
    <row r="8" spans="1:5" x14ac:dyDescent="0.2">
      <c r="A8" s="3" t="s">
        <v>92</v>
      </c>
      <c r="B8" t="s">
        <v>277</v>
      </c>
      <c r="C8">
        <v>0</v>
      </c>
      <c r="D8">
        <v>1</v>
      </c>
    </row>
    <row r="9" spans="1:5" x14ac:dyDescent="0.2">
      <c r="A9" s="3" t="s">
        <v>93</v>
      </c>
      <c r="B9" t="s">
        <v>277</v>
      </c>
      <c r="C9">
        <v>0</v>
      </c>
      <c r="D9">
        <v>1</v>
      </c>
    </row>
    <row r="10" spans="1:5" x14ac:dyDescent="0.2">
      <c r="A10" s="3" t="s">
        <v>94</v>
      </c>
      <c r="B10" t="s">
        <v>278</v>
      </c>
      <c r="C10">
        <v>0</v>
      </c>
      <c r="D10">
        <v>1</v>
      </c>
    </row>
    <row r="11" spans="1:5" x14ac:dyDescent="0.2">
      <c r="A11" s="3" t="s">
        <v>95</v>
      </c>
      <c r="B11" t="s">
        <v>279</v>
      </c>
      <c r="C11">
        <v>0</v>
      </c>
      <c r="D11">
        <v>1</v>
      </c>
    </row>
    <row r="12" spans="1:5" x14ac:dyDescent="0.2">
      <c r="A12" s="3" t="s">
        <v>96</v>
      </c>
      <c r="B12" t="s">
        <v>280</v>
      </c>
      <c r="C12">
        <v>0</v>
      </c>
      <c r="D12">
        <v>1</v>
      </c>
    </row>
    <row r="13" spans="1:5" x14ac:dyDescent="0.2">
      <c r="A13" s="3" t="s">
        <v>97</v>
      </c>
      <c r="B13" t="s">
        <v>280</v>
      </c>
      <c r="C13">
        <v>0</v>
      </c>
      <c r="D13">
        <v>1</v>
      </c>
    </row>
    <row r="14" spans="1:5" x14ac:dyDescent="0.2">
      <c r="A14" s="3" t="s">
        <v>98</v>
      </c>
      <c r="B14" t="s">
        <v>281</v>
      </c>
      <c r="C14">
        <v>0</v>
      </c>
      <c r="D14">
        <v>1</v>
      </c>
    </row>
    <row r="15" spans="1:5" x14ac:dyDescent="0.2">
      <c r="A15" s="3" t="s">
        <v>99</v>
      </c>
      <c r="B15" t="s">
        <v>282</v>
      </c>
      <c r="C15">
        <v>0</v>
      </c>
      <c r="D15">
        <v>1</v>
      </c>
    </row>
    <row r="16" spans="1:5" x14ac:dyDescent="0.2">
      <c r="A16" s="3" t="s">
        <v>100</v>
      </c>
      <c r="B16" t="s">
        <v>282</v>
      </c>
      <c r="C16">
        <v>0</v>
      </c>
      <c r="D16">
        <v>1</v>
      </c>
    </row>
    <row r="17" spans="1:4" x14ac:dyDescent="0.2">
      <c r="A17" s="3" t="s">
        <v>101</v>
      </c>
      <c r="B17" t="s">
        <v>283</v>
      </c>
      <c r="C17">
        <v>0</v>
      </c>
      <c r="D17">
        <v>1</v>
      </c>
    </row>
    <row r="18" spans="1:4" x14ac:dyDescent="0.2">
      <c r="A18" s="3" t="s">
        <v>102</v>
      </c>
      <c r="B18" t="s">
        <v>284</v>
      </c>
      <c r="C18">
        <v>0</v>
      </c>
      <c r="D18">
        <v>1</v>
      </c>
    </row>
    <row r="19" spans="1:4" x14ac:dyDescent="0.2">
      <c r="A19" s="3" t="s">
        <v>103</v>
      </c>
      <c r="B19" t="s">
        <v>285</v>
      </c>
      <c r="C19">
        <v>0</v>
      </c>
      <c r="D19">
        <v>1</v>
      </c>
    </row>
    <row r="20" spans="1:4" x14ac:dyDescent="0.2">
      <c r="A20" s="3" t="s">
        <v>104</v>
      </c>
      <c r="B20" t="s">
        <v>286</v>
      </c>
      <c r="C20">
        <v>0</v>
      </c>
      <c r="D20">
        <v>1</v>
      </c>
    </row>
    <row r="21" spans="1:4" x14ac:dyDescent="0.2">
      <c r="A21" s="3" t="s">
        <v>105</v>
      </c>
      <c r="B21" t="s">
        <v>287</v>
      </c>
      <c r="C21">
        <v>0</v>
      </c>
      <c r="D21">
        <v>1</v>
      </c>
    </row>
    <row r="22" spans="1:4" x14ac:dyDescent="0.2">
      <c r="A22" s="3" t="s">
        <v>106</v>
      </c>
      <c r="B22" t="s">
        <v>288</v>
      </c>
      <c r="C22">
        <v>0</v>
      </c>
      <c r="D22">
        <v>1</v>
      </c>
    </row>
    <row r="23" spans="1:4" x14ac:dyDescent="0.2">
      <c r="A23" s="3" t="s">
        <v>107</v>
      </c>
      <c r="B23" t="s">
        <v>289</v>
      </c>
      <c r="C23">
        <v>0</v>
      </c>
      <c r="D23">
        <v>1</v>
      </c>
    </row>
    <row r="24" spans="1:4" x14ac:dyDescent="0.2">
      <c r="A24" s="3" t="s">
        <v>108</v>
      </c>
      <c r="B24" t="s">
        <v>290</v>
      </c>
      <c r="C24">
        <v>0</v>
      </c>
      <c r="D24">
        <v>1</v>
      </c>
    </row>
    <row r="25" spans="1:4" x14ac:dyDescent="0.2">
      <c r="A25" s="3" t="s">
        <v>109</v>
      </c>
      <c r="B25" t="s">
        <v>291</v>
      </c>
      <c r="C25">
        <v>0</v>
      </c>
      <c r="D25">
        <v>1</v>
      </c>
    </row>
    <row r="26" spans="1:4" x14ac:dyDescent="0.2">
      <c r="A26" s="3" t="s">
        <v>110</v>
      </c>
      <c r="B26" t="s">
        <v>292</v>
      </c>
      <c r="C26">
        <v>0</v>
      </c>
      <c r="D26">
        <v>1</v>
      </c>
    </row>
    <row r="27" spans="1:4" x14ac:dyDescent="0.2">
      <c r="A27" s="3" t="s">
        <v>111</v>
      </c>
      <c r="B27" t="s">
        <v>293</v>
      </c>
      <c r="C27">
        <v>0</v>
      </c>
      <c r="D27">
        <v>1</v>
      </c>
    </row>
    <row r="28" spans="1:4" x14ac:dyDescent="0.2">
      <c r="A28" s="3" t="s">
        <v>112</v>
      </c>
      <c r="B28" t="s">
        <v>294</v>
      </c>
      <c r="C28">
        <v>0</v>
      </c>
      <c r="D28">
        <v>1</v>
      </c>
    </row>
    <row r="29" spans="1:4" x14ac:dyDescent="0.2">
      <c r="A29" s="3" t="s">
        <v>113</v>
      </c>
      <c r="B29" t="s">
        <v>295</v>
      </c>
      <c r="C29">
        <v>0</v>
      </c>
      <c r="D29">
        <v>1</v>
      </c>
    </row>
    <row r="30" spans="1:4" x14ac:dyDescent="0.2">
      <c r="A30" s="3" t="s">
        <v>114</v>
      </c>
      <c r="B30" t="s">
        <v>296</v>
      </c>
      <c r="C30">
        <v>0</v>
      </c>
      <c r="D30">
        <v>1</v>
      </c>
    </row>
    <row r="31" spans="1:4" x14ac:dyDescent="0.2">
      <c r="A31" s="3" t="s">
        <v>115</v>
      </c>
      <c r="B31" t="s">
        <v>297</v>
      </c>
      <c r="C31">
        <v>0</v>
      </c>
      <c r="D31">
        <v>1</v>
      </c>
    </row>
    <row r="32" spans="1:4" x14ac:dyDescent="0.2">
      <c r="A32" s="3" t="s">
        <v>116</v>
      </c>
      <c r="B32" t="s">
        <v>298</v>
      </c>
      <c r="C32">
        <v>0</v>
      </c>
      <c r="D32">
        <v>1</v>
      </c>
    </row>
    <row r="33" spans="1:4" x14ac:dyDescent="0.2">
      <c r="A33" s="3" t="s">
        <v>117</v>
      </c>
      <c r="B33" t="s">
        <v>299</v>
      </c>
      <c r="C33">
        <v>0</v>
      </c>
      <c r="D33">
        <v>1</v>
      </c>
    </row>
    <row r="34" spans="1:4" x14ac:dyDescent="0.2">
      <c r="A34" s="3" t="s">
        <v>118</v>
      </c>
      <c r="B34" t="s">
        <v>300</v>
      </c>
      <c r="C34">
        <v>0</v>
      </c>
      <c r="D34">
        <v>1</v>
      </c>
    </row>
    <row r="35" spans="1:4" x14ac:dyDescent="0.2">
      <c r="A35" s="3" t="s">
        <v>119</v>
      </c>
      <c r="B35" t="s">
        <v>301</v>
      </c>
      <c r="C35">
        <v>0</v>
      </c>
      <c r="D35">
        <v>1</v>
      </c>
    </row>
    <row r="36" spans="1:4" x14ac:dyDescent="0.2">
      <c r="A36" s="3" t="s">
        <v>120</v>
      </c>
      <c r="B36" t="s">
        <v>302</v>
      </c>
      <c r="C36">
        <v>0</v>
      </c>
      <c r="D36">
        <v>1</v>
      </c>
    </row>
    <row r="37" spans="1:4" x14ac:dyDescent="0.2">
      <c r="A37" s="3" t="s">
        <v>121</v>
      </c>
      <c r="B37" t="s">
        <v>303</v>
      </c>
      <c r="C37">
        <v>0</v>
      </c>
      <c r="D37">
        <v>1</v>
      </c>
    </row>
    <row r="38" spans="1:4" x14ac:dyDescent="0.2">
      <c r="A38" s="3" t="s">
        <v>122</v>
      </c>
      <c r="B38" t="s">
        <v>304</v>
      </c>
      <c r="C38">
        <v>0</v>
      </c>
      <c r="D38">
        <v>1</v>
      </c>
    </row>
    <row r="39" spans="1:4" x14ac:dyDescent="0.2">
      <c r="A39" s="3" t="s">
        <v>123</v>
      </c>
      <c r="B39" t="s">
        <v>305</v>
      </c>
      <c r="C39">
        <v>0</v>
      </c>
      <c r="D39">
        <v>1</v>
      </c>
    </row>
    <row r="40" spans="1:4" x14ac:dyDescent="0.2">
      <c r="A40" s="3" t="s">
        <v>124</v>
      </c>
      <c r="B40" t="s">
        <v>306</v>
      </c>
      <c r="C40">
        <v>0</v>
      </c>
      <c r="D40">
        <v>1</v>
      </c>
    </row>
    <row r="41" spans="1:4" x14ac:dyDescent="0.2">
      <c r="A41" s="3" t="s">
        <v>125</v>
      </c>
      <c r="B41" t="s">
        <v>307</v>
      </c>
      <c r="C41">
        <v>0</v>
      </c>
      <c r="D41">
        <v>1</v>
      </c>
    </row>
    <row r="42" spans="1:4" x14ac:dyDescent="0.2">
      <c r="A42" s="3" t="s">
        <v>126</v>
      </c>
      <c r="B42" t="s">
        <v>308</v>
      </c>
      <c r="C42">
        <v>0</v>
      </c>
      <c r="D42">
        <v>1</v>
      </c>
    </row>
    <row r="43" spans="1:4" x14ac:dyDescent="0.2">
      <c r="A43" s="3" t="s">
        <v>127</v>
      </c>
      <c r="B43" t="s">
        <v>457</v>
      </c>
      <c r="C43">
        <v>0</v>
      </c>
      <c r="D43">
        <v>1</v>
      </c>
    </row>
    <row r="44" spans="1:4" x14ac:dyDescent="0.2">
      <c r="A44" s="3" t="s">
        <v>128</v>
      </c>
      <c r="B44" t="s">
        <v>309</v>
      </c>
      <c r="C44">
        <v>0</v>
      </c>
      <c r="D44">
        <v>1</v>
      </c>
    </row>
    <row r="45" spans="1:4" x14ac:dyDescent="0.2">
      <c r="A45" s="3" t="s">
        <v>129</v>
      </c>
      <c r="B45" t="s">
        <v>310</v>
      </c>
      <c r="C45">
        <v>0</v>
      </c>
      <c r="D45">
        <v>1</v>
      </c>
    </row>
    <row r="46" spans="1:4" x14ac:dyDescent="0.2">
      <c r="A46" s="3" t="s">
        <v>130</v>
      </c>
      <c r="B46" t="s">
        <v>311</v>
      </c>
      <c r="C46">
        <v>0</v>
      </c>
      <c r="D46">
        <v>1</v>
      </c>
    </row>
    <row r="47" spans="1:4" x14ac:dyDescent="0.2">
      <c r="A47" s="3" t="s">
        <v>131</v>
      </c>
      <c r="B47" t="s">
        <v>458</v>
      </c>
      <c r="C47">
        <v>0</v>
      </c>
      <c r="D47">
        <v>1</v>
      </c>
    </row>
    <row r="48" spans="1:4" x14ac:dyDescent="0.2">
      <c r="A48" s="3" t="s">
        <v>132</v>
      </c>
      <c r="B48" t="s">
        <v>459</v>
      </c>
      <c r="C48">
        <v>0</v>
      </c>
      <c r="D48">
        <v>1</v>
      </c>
    </row>
    <row r="49" spans="1:4" x14ac:dyDescent="0.2">
      <c r="A49" s="3" t="s">
        <v>133</v>
      </c>
      <c r="B49" t="s">
        <v>312</v>
      </c>
      <c r="C49">
        <v>0</v>
      </c>
      <c r="D49">
        <v>1</v>
      </c>
    </row>
    <row r="50" spans="1:4" x14ac:dyDescent="0.2">
      <c r="A50" s="3" t="s">
        <v>134</v>
      </c>
      <c r="B50" t="s">
        <v>469</v>
      </c>
      <c r="C50">
        <v>0</v>
      </c>
      <c r="D50">
        <v>1</v>
      </c>
    </row>
    <row r="51" spans="1:4" x14ac:dyDescent="0.2">
      <c r="A51" s="3" t="s">
        <v>135</v>
      </c>
      <c r="B51" t="s">
        <v>470</v>
      </c>
      <c r="C51">
        <v>0</v>
      </c>
      <c r="D51">
        <v>1</v>
      </c>
    </row>
    <row r="52" spans="1:4" x14ac:dyDescent="0.2">
      <c r="A52" s="3" t="s">
        <v>136</v>
      </c>
      <c r="B52" t="s">
        <v>471</v>
      </c>
      <c r="C52">
        <v>0</v>
      </c>
      <c r="D52">
        <v>1</v>
      </c>
    </row>
    <row r="53" spans="1:4" x14ac:dyDescent="0.2">
      <c r="A53" s="3" t="s">
        <v>137</v>
      </c>
      <c r="B53" t="s">
        <v>460</v>
      </c>
      <c r="C53">
        <v>0</v>
      </c>
      <c r="D53">
        <v>1</v>
      </c>
    </row>
    <row r="54" spans="1:4" x14ac:dyDescent="0.2">
      <c r="A54" s="3" t="s">
        <v>138</v>
      </c>
      <c r="B54" t="s">
        <v>461</v>
      </c>
      <c r="C54">
        <v>0</v>
      </c>
      <c r="D54">
        <v>1</v>
      </c>
    </row>
    <row r="55" spans="1:4" x14ac:dyDescent="0.2">
      <c r="A55" s="3" t="s">
        <v>139</v>
      </c>
      <c r="B55" t="s">
        <v>313</v>
      </c>
      <c r="C55">
        <v>0</v>
      </c>
      <c r="D55">
        <v>1</v>
      </c>
    </row>
    <row r="56" spans="1:4" x14ac:dyDescent="0.2">
      <c r="A56" s="3" t="s">
        <v>140</v>
      </c>
      <c r="B56" t="s">
        <v>314</v>
      </c>
      <c r="C56">
        <v>0</v>
      </c>
      <c r="D56">
        <v>1</v>
      </c>
    </row>
    <row r="57" spans="1:4" x14ac:dyDescent="0.2">
      <c r="A57" s="3" t="s">
        <v>141</v>
      </c>
      <c r="B57" t="s">
        <v>315</v>
      </c>
      <c r="C57">
        <v>0</v>
      </c>
      <c r="D57">
        <v>1</v>
      </c>
    </row>
    <row r="58" spans="1:4" x14ac:dyDescent="0.2">
      <c r="A58" s="3" t="s">
        <v>142</v>
      </c>
      <c r="B58" t="s">
        <v>316</v>
      </c>
      <c r="C58">
        <v>0</v>
      </c>
      <c r="D58">
        <v>1</v>
      </c>
    </row>
    <row r="59" spans="1:4" x14ac:dyDescent="0.2">
      <c r="A59" s="3" t="s">
        <v>143</v>
      </c>
      <c r="B59" t="s">
        <v>317</v>
      </c>
      <c r="C59">
        <v>0</v>
      </c>
      <c r="D59">
        <v>1</v>
      </c>
    </row>
    <row r="60" spans="1:4" x14ac:dyDescent="0.2">
      <c r="A60" s="3" t="s">
        <v>144</v>
      </c>
      <c r="B60" t="s">
        <v>318</v>
      </c>
      <c r="C60">
        <v>0</v>
      </c>
      <c r="D60">
        <v>1</v>
      </c>
    </row>
    <row r="61" spans="1:4" x14ac:dyDescent="0.2">
      <c r="A61" s="3" t="s">
        <v>145</v>
      </c>
      <c r="B61" t="s">
        <v>319</v>
      </c>
      <c r="C61">
        <v>0</v>
      </c>
      <c r="D61">
        <v>1</v>
      </c>
    </row>
    <row r="62" spans="1:4" x14ac:dyDescent="0.2">
      <c r="A62" s="3" t="s">
        <v>146</v>
      </c>
      <c r="B62" t="s">
        <v>320</v>
      </c>
      <c r="C62">
        <v>0</v>
      </c>
      <c r="D62">
        <v>1</v>
      </c>
    </row>
    <row r="63" spans="1:4" x14ac:dyDescent="0.2">
      <c r="A63" s="3" t="s">
        <v>147</v>
      </c>
      <c r="B63" t="s">
        <v>321</v>
      </c>
      <c r="C63">
        <v>0</v>
      </c>
      <c r="D63">
        <v>1</v>
      </c>
    </row>
    <row r="64" spans="1:4" x14ac:dyDescent="0.2">
      <c r="A64" s="3" t="s">
        <v>148</v>
      </c>
      <c r="B64" t="s">
        <v>322</v>
      </c>
      <c r="C64">
        <v>0</v>
      </c>
      <c r="D64">
        <v>1</v>
      </c>
    </row>
    <row r="65" spans="1:4" x14ac:dyDescent="0.2">
      <c r="A65" s="3" t="s">
        <v>149</v>
      </c>
      <c r="B65" t="s">
        <v>323</v>
      </c>
      <c r="C65">
        <v>0</v>
      </c>
      <c r="D65">
        <v>1</v>
      </c>
    </row>
    <row r="66" spans="1:4" x14ac:dyDescent="0.2">
      <c r="A66" s="3" t="s">
        <v>150</v>
      </c>
      <c r="B66" t="s">
        <v>324</v>
      </c>
      <c r="C66">
        <v>0</v>
      </c>
      <c r="D66">
        <v>1</v>
      </c>
    </row>
    <row r="67" spans="1:4" x14ac:dyDescent="0.2">
      <c r="A67" s="3" t="s">
        <v>151</v>
      </c>
      <c r="B67" t="s">
        <v>325</v>
      </c>
      <c r="C67">
        <v>0</v>
      </c>
      <c r="D67">
        <v>1</v>
      </c>
    </row>
    <row r="68" spans="1:4" x14ac:dyDescent="0.2">
      <c r="A68" s="3" t="s">
        <v>152</v>
      </c>
      <c r="B68" t="s">
        <v>326</v>
      </c>
      <c r="C68">
        <v>0</v>
      </c>
      <c r="D68">
        <v>1</v>
      </c>
    </row>
    <row r="69" spans="1:4" x14ac:dyDescent="0.2">
      <c r="A69" s="3" t="s">
        <v>153</v>
      </c>
      <c r="B69" t="s">
        <v>327</v>
      </c>
      <c r="C69">
        <v>0</v>
      </c>
      <c r="D69">
        <v>1</v>
      </c>
    </row>
    <row r="70" spans="1:4" x14ac:dyDescent="0.2">
      <c r="A70" s="3" t="s">
        <v>154</v>
      </c>
      <c r="B70" t="s">
        <v>328</v>
      </c>
      <c r="C70">
        <v>0</v>
      </c>
      <c r="D70">
        <v>1</v>
      </c>
    </row>
    <row r="71" spans="1:4" x14ac:dyDescent="0.2">
      <c r="A71" s="3" t="s">
        <v>155</v>
      </c>
      <c r="B71" t="s">
        <v>329</v>
      </c>
      <c r="C71">
        <v>0</v>
      </c>
      <c r="D71">
        <v>1</v>
      </c>
    </row>
    <row r="72" spans="1:4" x14ac:dyDescent="0.2">
      <c r="A72" s="3" t="s">
        <v>156</v>
      </c>
      <c r="B72" t="s">
        <v>330</v>
      </c>
      <c r="C72">
        <v>0</v>
      </c>
      <c r="D72">
        <v>1</v>
      </c>
    </row>
    <row r="73" spans="1:4" x14ac:dyDescent="0.2">
      <c r="A73" s="3" t="s">
        <v>157</v>
      </c>
      <c r="B73" t="s">
        <v>462</v>
      </c>
      <c r="C73">
        <v>0</v>
      </c>
      <c r="D73">
        <v>1</v>
      </c>
    </row>
    <row r="74" spans="1:4" x14ac:dyDescent="0.2">
      <c r="A74" s="3" t="s">
        <v>158</v>
      </c>
      <c r="B74" t="s">
        <v>463</v>
      </c>
      <c r="C74">
        <v>0</v>
      </c>
      <c r="D74">
        <v>1</v>
      </c>
    </row>
    <row r="75" spans="1:4" x14ac:dyDescent="0.2">
      <c r="A75" s="3" t="s">
        <v>159</v>
      </c>
      <c r="B75" t="s">
        <v>464</v>
      </c>
      <c r="C75">
        <v>0</v>
      </c>
      <c r="D75">
        <v>1</v>
      </c>
    </row>
    <row r="76" spans="1:4" x14ac:dyDescent="0.2">
      <c r="A76" s="3" t="s">
        <v>160</v>
      </c>
      <c r="B76" t="s">
        <v>465</v>
      </c>
      <c r="C76">
        <v>0</v>
      </c>
      <c r="D76">
        <v>1</v>
      </c>
    </row>
    <row r="77" spans="1:4" x14ac:dyDescent="0.2">
      <c r="A77" s="3" t="s">
        <v>161</v>
      </c>
      <c r="B77" t="s">
        <v>466</v>
      </c>
      <c r="C77">
        <v>0</v>
      </c>
      <c r="D77">
        <v>1</v>
      </c>
    </row>
    <row r="78" spans="1:4" x14ac:dyDescent="0.2">
      <c r="A78" s="3" t="s">
        <v>162</v>
      </c>
      <c r="B78" t="s">
        <v>467</v>
      </c>
      <c r="C78">
        <v>0</v>
      </c>
      <c r="D78">
        <v>1</v>
      </c>
    </row>
    <row r="79" spans="1:4" x14ac:dyDescent="0.2">
      <c r="A79" s="3" t="s">
        <v>163</v>
      </c>
      <c r="B79" t="s">
        <v>468</v>
      </c>
      <c r="C79">
        <v>0</v>
      </c>
      <c r="D7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9"/>
  <sheetViews>
    <sheetView workbookViewId="0">
      <selection sqref="A1:XFD1"/>
    </sheetView>
  </sheetViews>
  <sheetFormatPr baseColWidth="10" defaultColWidth="8.83203125" defaultRowHeight="15" x14ac:dyDescent="0.2"/>
  <sheetData>
    <row r="1" spans="1:1" x14ac:dyDescent="0.2">
      <c r="A1" s="1" t="s">
        <v>173</v>
      </c>
    </row>
    <row r="2" spans="1:1" x14ac:dyDescent="0.2">
      <c r="A2" s="1" t="s">
        <v>86</v>
      </c>
    </row>
    <row r="3" spans="1:1" x14ac:dyDescent="0.2">
      <c r="A3" s="1" t="s">
        <v>87</v>
      </c>
    </row>
    <row r="4" spans="1:1" x14ac:dyDescent="0.2">
      <c r="A4" s="1" t="s">
        <v>88</v>
      </c>
    </row>
    <row r="5" spans="1:1" x14ac:dyDescent="0.2">
      <c r="A5" s="1" t="s">
        <v>89</v>
      </c>
    </row>
    <row r="6" spans="1:1" x14ac:dyDescent="0.2">
      <c r="A6" s="1" t="s">
        <v>90</v>
      </c>
    </row>
    <row r="7" spans="1:1" x14ac:dyDescent="0.2">
      <c r="A7" s="1" t="s">
        <v>91</v>
      </c>
    </row>
    <row r="8" spans="1:1" x14ac:dyDescent="0.2">
      <c r="A8" s="1" t="s">
        <v>92</v>
      </c>
    </row>
    <row r="9" spans="1:1" x14ac:dyDescent="0.2">
      <c r="A9" s="1" t="s">
        <v>93</v>
      </c>
    </row>
    <row r="10" spans="1:1" x14ac:dyDescent="0.2">
      <c r="A10" s="1" t="s">
        <v>94</v>
      </c>
    </row>
    <row r="11" spans="1:1" x14ac:dyDescent="0.2">
      <c r="A11" s="1" t="s">
        <v>95</v>
      </c>
    </row>
    <row r="12" spans="1:1" x14ac:dyDescent="0.2">
      <c r="A12" s="1" t="s">
        <v>96</v>
      </c>
    </row>
    <row r="13" spans="1:1" x14ac:dyDescent="0.2">
      <c r="A13" s="1" t="s">
        <v>97</v>
      </c>
    </row>
    <row r="14" spans="1:1" x14ac:dyDescent="0.2">
      <c r="A14" s="1" t="s">
        <v>98</v>
      </c>
    </row>
    <row r="15" spans="1:1" x14ac:dyDescent="0.2">
      <c r="A15" s="1" t="s">
        <v>99</v>
      </c>
    </row>
    <row r="16" spans="1:1" x14ac:dyDescent="0.2">
      <c r="A16" s="1" t="s">
        <v>100</v>
      </c>
    </row>
    <row r="17" spans="1:1" x14ac:dyDescent="0.2">
      <c r="A17" s="1" t="s">
        <v>101</v>
      </c>
    </row>
    <row r="18" spans="1:1" x14ac:dyDescent="0.2">
      <c r="A18" s="1" t="s">
        <v>102</v>
      </c>
    </row>
    <row r="19" spans="1:1" x14ac:dyDescent="0.2">
      <c r="A19" s="1" t="s">
        <v>103</v>
      </c>
    </row>
    <row r="20" spans="1:1" x14ac:dyDescent="0.2">
      <c r="A20" s="1" t="s">
        <v>104</v>
      </c>
    </row>
    <row r="21" spans="1:1" x14ac:dyDescent="0.2">
      <c r="A21" s="1" t="s">
        <v>105</v>
      </c>
    </row>
    <row r="22" spans="1:1" x14ac:dyDescent="0.2">
      <c r="A22" s="1" t="s">
        <v>106</v>
      </c>
    </row>
    <row r="23" spans="1:1" x14ac:dyDescent="0.2">
      <c r="A23" s="1" t="s">
        <v>107</v>
      </c>
    </row>
    <row r="24" spans="1:1" x14ac:dyDescent="0.2">
      <c r="A24" s="1" t="s">
        <v>108</v>
      </c>
    </row>
    <row r="25" spans="1:1" x14ac:dyDescent="0.2">
      <c r="A25" s="1" t="s">
        <v>109</v>
      </c>
    </row>
    <row r="26" spans="1:1" x14ac:dyDescent="0.2">
      <c r="A26" s="1" t="s">
        <v>110</v>
      </c>
    </row>
    <row r="27" spans="1:1" x14ac:dyDescent="0.2">
      <c r="A27" s="1" t="s">
        <v>111</v>
      </c>
    </row>
    <row r="28" spans="1:1" x14ac:dyDescent="0.2">
      <c r="A28" s="1" t="s">
        <v>112</v>
      </c>
    </row>
    <row r="29" spans="1:1" x14ac:dyDescent="0.2">
      <c r="A29" s="1" t="s">
        <v>113</v>
      </c>
    </row>
    <row r="30" spans="1:1" x14ac:dyDescent="0.2">
      <c r="A30" s="1" t="s">
        <v>114</v>
      </c>
    </row>
    <row r="31" spans="1:1" x14ac:dyDescent="0.2">
      <c r="A31" s="1" t="s">
        <v>115</v>
      </c>
    </row>
    <row r="32" spans="1:1" x14ac:dyDescent="0.2">
      <c r="A32" s="1" t="s">
        <v>116</v>
      </c>
    </row>
    <row r="33" spans="1:1" x14ac:dyDescent="0.2">
      <c r="A33" s="1" t="s">
        <v>117</v>
      </c>
    </row>
    <row r="34" spans="1:1" x14ac:dyDescent="0.2">
      <c r="A34" s="1" t="s">
        <v>118</v>
      </c>
    </row>
    <row r="35" spans="1:1" x14ac:dyDescent="0.2">
      <c r="A35" s="1" t="s">
        <v>119</v>
      </c>
    </row>
    <row r="36" spans="1:1" x14ac:dyDescent="0.2">
      <c r="A36" s="1" t="s">
        <v>120</v>
      </c>
    </row>
    <row r="37" spans="1:1" x14ac:dyDescent="0.2">
      <c r="A37" s="1" t="s">
        <v>121</v>
      </c>
    </row>
    <row r="38" spans="1:1" x14ac:dyDescent="0.2">
      <c r="A38" s="1" t="s">
        <v>122</v>
      </c>
    </row>
    <row r="39" spans="1:1" x14ac:dyDescent="0.2">
      <c r="A39" s="1" t="s">
        <v>123</v>
      </c>
    </row>
    <row r="40" spans="1:1" x14ac:dyDescent="0.2">
      <c r="A40" s="1" t="s">
        <v>124</v>
      </c>
    </row>
    <row r="41" spans="1:1" x14ac:dyDescent="0.2">
      <c r="A41" s="1" t="s">
        <v>125</v>
      </c>
    </row>
    <row r="42" spans="1:1" x14ac:dyDescent="0.2">
      <c r="A42" s="1" t="s">
        <v>126</v>
      </c>
    </row>
    <row r="43" spans="1:1" x14ac:dyDescent="0.2">
      <c r="A43" s="1" t="s">
        <v>127</v>
      </c>
    </row>
    <row r="44" spans="1:1" x14ac:dyDescent="0.2">
      <c r="A44" s="1" t="s">
        <v>128</v>
      </c>
    </row>
    <row r="45" spans="1:1" x14ac:dyDescent="0.2">
      <c r="A45" s="1" t="s">
        <v>129</v>
      </c>
    </row>
    <row r="46" spans="1:1" x14ac:dyDescent="0.2">
      <c r="A46" s="1" t="s">
        <v>130</v>
      </c>
    </row>
    <row r="47" spans="1:1" x14ac:dyDescent="0.2">
      <c r="A47" s="1" t="s">
        <v>131</v>
      </c>
    </row>
    <row r="48" spans="1:1" x14ac:dyDescent="0.2">
      <c r="A48" s="1" t="s">
        <v>132</v>
      </c>
    </row>
    <row r="49" spans="1:1" x14ac:dyDescent="0.2">
      <c r="A49" s="1" t="s">
        <v>133</v>
      </c>
    </row>
    <row r="50" spans="1:1" x14ac:dyDescent="0.2">
      <c r="A50" s="1" t="s">
        <v>134</v>
      </c>
    </row>
    <row r="51" spans="1:1" x14ac:dyDescent="0.2">
      <c r="A51" s="1" t="s">
        <v>135</v>
      </c>
    </row>
    <row r="52" spans="1:1" x14ac:dyDescent="0.2">
      <c r="A52" s="1" t="s">
        <v>136</v>
      </c>
    </row>
    <row r="53" spans="1:1" x14ac:dyDescent="0.2">
      <c r="A53" s="1" t="s">
        <v>137</v>
      </c>
    </row>
    <row r="54" spans="1:1" x14ac:dyDescent="0.2">
      <c r="A54" s="1" t="s">
        <v>138</v>
      </c>
    </row>
    <row r="55" spans="1:1" x14ac:dyDescent="0.2">
      <c r="A55" s="1" t="s">
        <v>139</v>
      </c>
    </row>
    <row r="56" spans="1:1" x14ac:dyDescent="0.2">
      <c r="A56" s="1" t="s">
        <v>140</v>
      </c>
    </row>
    <row r="57" spans="1:1" x14ac:dyDescent="0.2">
      <c r="A57" s="1" t="s">
        <v>141</v>
      </c>
    </row>
    <row r="58" spans="1:1" x14ac:dyDescent="0.2">
      <c r="A58" s="1" t="s">
        <v>142</v>
      </c>
    </row>
    <row r="59" spans="1:1" x14ac:dyDescent="0.2">
      <c r="A59" s="1" t="s">
        <v>143</v>
      </c>
    </row>
    <row r="60" spans="1:1" x14ac:dyDescent="0.2">
      <c r="A60" s="1" t="s">
        <v>144</v>
      </c>
    </row>
    <row r="61" spans="1:1" x14ac:dyDescent="0.2">
      <c r="A61" s="1" t="s">
        <v>145</v>
      </c>
    </row>
    <row r="62" spans="1:1" x14ac:dyDescent="0.2">
      <c r="A62" s="1" t="s">
        <v>146</v>
      </c>
    </row>
    <row r="63" spans="1:1" x14ac:dyDescent="0.2">
      <c r="A63" s="1" t="s">
        <v>147</v>
      </c>
    </row>
    <row r="64" spans="1:1" x14ac:dyDescent="0.2">
      <c r="A64" s="1" t="s">
        <v>148</v>
      </c>
    </row>
    <row r="65" spans="1:1" x14ac:dyDescent="0.2">
      <c r="A65" s="1" t="s">
        <v>149</v>
      </c>
    </row>
    <row r="66" spans="1:1" x14ac:dyDescent="0.2">
      <c r="A66" s="1" t="s">
        <v>150</v>
      </c>
    </row>
    <row r="67" spans="1:1" x14ac:dyDescent="0.2">
      <c r="A67" s="1" t="s">
        <v>151</v>
      </c>
    </row>
    <row r="68" spans="1:1" x14ac:dyDescent="0.2">
      <c r="A68" s="1" t="s">
        <v>152</v>
      </c>
    </row>
    <row r="69" spans="1:1" x14ac:dyDescent="0.2">
      <c r="A69" s="1" t="s">
        <v>153</v>
      </c>
    </row>
    <row r="70" spans="1:1" x14ac:dyDescent="0.2">
      <c r="A70" s="1" t="s">
        <v>154</v>
      </c>
    </row>
    <row r="71" spans="1:1" x14ac:dyDescent="0.2">
      <c r="A71" s="1" t="s">
        <v>155</v>
      </c>
    </row>
    <row r="72" spans="1:1" x14ac:dyDescent="0.2">
      <c r="A72" s="1" t="s">
        <v>156</v>
      </c>
    </row>
    <row r="73" spans="1:1" x14ac:dyDescent="0.2">
      <c r="A73" s="1" t="s">
        <v>157</v>
      </c>
    </row>
    <row r="74" spans="1:1" x14ac:dyDescent="0.2">
      <c r="A74" s="1" t="s">
        <v>158</v>
      </c>
    </row>
    <row r="75" spans="1:1" x14ac:dyDescent="0.2">
      <c r="A75" s="1" t="s">
        <v>159</v>
      </c>
    </row>
    <row r="76" spans="1:1" x14ac:dyDescent="0.2">
      <c r="A76" s="1" t="s">
        <v>160</v>
      </c>
    </row>
    <row r="77" spans="1:1" x14ac:dyDescent="0.2">
      <c r="A77" s="1" t="s">
        <v>161</v>
      </c>
    </row>
    <row r="78" spans="1:1" x14ac:dyDescent="0.2">
      <c r="A78" s="1" t="s">
        <v>162</v>
      </c>
    </row>
    <row r="79" spans="1:1" x14ac:dyDescent="0.2">
      <c r="A79" s="1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5"/>
  <sheetViews>
    <sheetView workbookViewId="0">
      <selection sqref="A1:XFD1"/>
    </sheetView>
  </sheetViews>
  <sheetFormatPr baseColWidth="10" defaultColWidth="8.83203125" defaultRowHeight="15" x14ac:dyDescent="0.2"/>
  <sheetData>
    <row r="1" spans="1:1" x14ac:dyDescent="0.2">
      <c r="A1" s="1" t="s">
        <v>166</v>
      </c>
    </row>
    <row r="2" spans="1:1" x14ac:dyDescent="0.2">
      <c r="A2" s="1" t="s">
        <v>11</v>
      </c>
    </row>
    <row r="3" spans="1:1" x14ac:dyDescent="0.2">
      <c r="A3" s="1" t="s">
        <v>12</v>
      </c>
    </row>
    <row r="4" spans="1:1" x14ac:dyDescent="0.2">
      <c r="A4" s="1" t="s">
        <v>13</v>
      </c>
    </row>
    <row r="5" spans="1:1" x14ac:dyDescent="0.2">
      <c r="A5" s="1" t="s">
        <v>14</v>
      </c>
    </row>
    <row r="6" spans="1:1" x14ac:dyDescent="0.2">
      <c r="A6" s="1" t="s">
        <v>15</v>
      </c>
    </row>
    <row r="7" spans="1:1" x14ac:dyDescent="0.2">
      <c r="A7" s="1" t="s">
        <v>16</v>
      </c>
    </row>
    <row r="8" spans="1:1" x14ac:dyDescent="0.2">
      <c r="A8" s="1" t="s">
        <v>17</v>
      </c>
    </row>
    <row r="9" spans="1:1" x14ac:dyDescent="0.2">
      <c r="A9" s="1" t="s">
        <v>18</v>
      </c>
    </row>
    <row r="10" spans="1:1" x14ac:dyDescent="0.2">
      <c r="A10" s="1" t="s">
        <v>19</v>
      </c>
    </row>
    <row r="11" spans="1:1" x14ac:dyDescent="0.2">
      <c r="A11" s="1" t="s">
        <v>20</v>
      </c>
    </row>
    <row r="12" spans="1:1" x14ac:dyDescent="0.2">
      <c r="A12" s="1" t="s">
        <v>21</v>
      </c>
    </row>
    <row r="13" spans="1:1" x14ac:dyDescent="0.2">
      <c r="A13" s="1" t="s">
        <v>22</v>
      </c>
    </row>
    <row r="14" spans="1:1" x14ac:dyDescent="0.2">
      <c r="A14" s="1" t="s">
        <v>23</v>
      </c>
    </row>
    <row r="15" spans="1:1" x14ac:dyDescent="0.2">
      <c r="A15" s="1" t="s">
        <v>24</v>
      </c>
    </row>
    <row r="16" spans="1:1" x14ac:dyDescent="0.2">
      <c r="A16" s="1" t="s">
        <v>25</v>
      </c>
    </row>
    <row r="17" spans="1:1" x14ac:dyDescent="0.2">
      <c r="A17" s="1" t="s">
        <v>26</v>
      </c>
    </row>
    <row r="18" spans="1:1" x14ac:dyDescent="0.2">
      <c r="A18" s="1" t="s">
        <v>27</v>
      </c>
    </row>
    <row r="19" spans="1:1" x14ac:dyDescent="0.2">
      <c r="A19" s="1" t="s">
        <v>28</v>
      </c>
    </row>
    <row r="20" spans="1:1" x14ac:dyDescent="0.2">
      <c r="A20" s="1" t="s">
        <v>29</v>
      </c>
    </row>
    <row r="21" spans="1:1" x14ac:dyDescent="0.2">
      <c r="A21" s="1" t="s">
        <v>30</v>
      </c>
    </row>
    <row r="22" spans="1:1" x14ac:dyDescent="0.2">
      <c r="A22" s="1" t="s">
        <v>31</v>
      </c>
    </row>
    <row r="23" spans="1:1" x14ac:dyDescent="0.2">
      <c r="A23" s="1" t="s">
        <v>32</v>
      </c>
    </row>
    <row r="24" spans="1:1" x14ac:dyDescent="0.2">
      <c r="A24" s="1" t="s">
        <v>33</v>
      </c>
    </row>
    <row r="25" spans="1:1" x14ac:dyDescent="0.2">
      <c r="A25" s="1" t="s">
        <v>34</v>
      </c>
    </row>
    <row r="26" spans="1:1" x14ac:dyDescent="0.2">
      <c r="A26" s="1" t="s">
        <v>35</v>
      </c>
    </row>
    <row r="27" spans="1:1" x14ac:dyDescent="0.2">
      <c r="A27" s="1" t="s">
        <v>36</v>
      </c>
    </row>
    <row r="28" spans="1:1" x14ac:dyDescent="0.2">
      <c r="A28" s="1" t="s">
        <v>37</v>
      </c>
    </row>
    <row r="29" spans="1:1" x14ac:dyDescent="0.2">
      <c r="A29" s="1" t="s">
        <v>38</v>
      </c>
    </row>
    <row r="30" spans="1:1" x14ac:dyDescent="0.2">
      <c r="A30" s="1" t="s">
        <v>39</v>
      </c>
    </row>
    <row r="31" spans="1:1" x14ac:dyDescent="0.2">
      <c r="A31" s="1" t="s">
        <v>40</v>
      </c>
    </row>
    <row r="32" spans="1:1" x14ac:dyDescent="0.2">
      <c r="A32" s="1" t="s">
        <v>41</v>
      </c>
    </row>
    <row r="33" spans="1:1" x14ac:dyDescent="0.2">
      <c r="A33" s="1" t="s">
        <v>42</v>
      </c>
    </row>
    <row r="34" spans="1:1" x14ac:dyDescent="0.2">
      <c r="A34" s="1" t="s">
        <v>43</v>
      </c>
    </row>
    <row r="35" spans="1:1" x14ac:dyDescent="0.2">
      <c r="A35" s="1" t="s">
        <v>44</v>
      </c>
    </row>
    <row r="36" spans="1:1" x14ac:dyDescent="0.2">
      <c r="A36" s="1" t="s">
        <v>45</v>
      </c>
    </row>
    <row r="37" spans="1:1" x14ac:dyDescent="0.2">
      <c r="A37" s="1" t="s">
        <v>46</v>
      </c>
    </row>
    <row r="38" spans="1:1" x14ac:dyDescent="0.2">
      <c r="A38" s="1" t="s">
        <v>47</v>
      </c>
    </row>
    <row r="39" spans="1:1" x14ac:dyDescent="0.2">
      <c r="A39" s="1" t="s">
        <v>48</v>
      </c>
    </row>
    <row r="40" spans="1:1" x14ac:dyDescent="0.2">
      <c r="A40" s="1" t="s">
        <v>49</v>
      </c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 t="s">
        <v>53</v>
      </c>
    </row>
    <row r="45" spans="1:1" x14ac:dyDescent="0.2">
      <c r="A45" s="1" t="s">
        <v>54</v>
      </c>
    </row>
    <row r="46" spans="1:1" x14ac:dyDescent="0.2">
      <c r="A46" s="1" t="s">
        <v>55</v>
      </c>
    </row>
    <row r="47" spans="1:1" x14ac:dyDescent="0.2">
      <c r="A47" s="1" t="s">
        <v>56</v>
      </c>
    </row>
    <row r="48" spans="1: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x14ac:dyDescent="0.2">
      <c r="A54" s="1" t="s">
        <v>63</v>
      </c>
    </row>
    <row r="55" spans="1:1" x14ac:dyDescent="0.2">
      <c r="A55" s="1" t="s">
        <v>64</v>
      </c>
    </row>
    <row r="56" spans="1:1" x14ac:dyDescent="0.2">
      <c r="A56" s="1" t="s">
        <v>65</v>
      </c>
    </row>
    <row r="57" spans="1:1" x14ac:dyDescent="0.2">
      <c r="A57" s="1" t="s">
        <v>66</v>
      </c>
    </row>
    <row r="58" spans="1:1" x14ac:dyDescent="0.2">
      <c r="A58" s="1" t="s">
        <v>67</v>
      </c>
    </row>
    <row r="59" spans="1:1" x14ac:dyDescent="0.2">
      <c r="A59" s="1" t="s">
        <v>68</v>
      </c>
    </row>
    <row r="60" spans="1:1" x14ac:dyDescent="0.2">
      <c r="A60" s="1" t="s">
        <v>69</v>
      </c>
    </row>
    <row r="61" spans="1:1" x14ac:dyDescent="0.2">
      <c r="A61" s="1" t="s">
        <v>70</v>
      </c>
    </row>
    <row r="62" spans="1:1" x14ac:dyDescent="0.2">
      <c r="A62" s="1" t="s">
        <v>71</v>
      </c>
    </row>
    <row r="63" spans="1:1" x14ac:dyDescent="0.2">
      <c r="A63" s="1" t="s">
        <v>72</v>
      </c>
    </row>
    <row r="64" spans="1:1" x14ac:dyDescent="0.2">
      <c r="A64" s="1" t="s">
        <v>73</v>
      </c>
    </row>
    <row r="65" spans="1:1" x14ac:dyDescent="0.2">
      <c r="A65" s="1" t="s">
        <v>74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x14ac:dyDescent="0.2">
      <c r="A69" s="1" t="s">
        <v>78</v>
      </c>
    </row>
    <row r="70" spans="1:1" x14ac:dyDescent="0.2">
      <c r="A70" s="1" t="s">
        <v>79</v>
      </c>
    </row>
    <row r="71" spans="1:1" x14ac:dyDescent="0.2">
      <c r="A71" s="1" t="s">
        <v>80</v>
      </c>
    </row>
    <row r="72" spans="1:1" x14ac:dyDescent="0.2">
      <c r="A72" s="1" t="s">
        <v>81</v>
      </c>
    </row>
    <row r="73" spans="1:1" x14ac:dyDescent="0.2">
      <c r="A73" s="1" t="s">
        <v>82</v>
      </c>
    </row>
    <row r="74" spans="1:1" x14ac:dyDescent="0.2">
      <c r="A74" s="1" t="s">
        <v>83</v>
      </c>
    </row>
    <row r="75" spans="1:1" x14ac:dyDescent="0.2">
      <c r="A75" s="1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5"/>
  <sheetViews>
    <sheetView workbookViewId="0">
      <selection sqref="A1:XFD1"/>
    </sheetView>
  </sheetViews>
  <sheetFormatPr baseColWidth="10" defaultColWidth="8.83203125" defaultRowHeight="15" x14ac:dyDescent="0.2"/>
  <sheetData>
    <row r="1" spans="1:1" x14ac:dyDescent="0.2">
      <c r="A1" s="1" t="s">
        <v>166</v>
      </c>
    </row>
    <row r="2" spans="1:1" x14ac:dyDescent="0.2">
      <c r="A2" s="1" t="s">
        <v>11</v>
      </c>
    </row>
    <row r="3" spans="1:1" x14ac:dyDescent="0.2">
      <c r="A3" s="1" t="s">
        <v>12</v>
      </c>
    </row>
    <row r="4" spans="1:1" x14ac:dyDescent="0.2">
      <c r="A4" s="1" t="s">
        <v>13</v>
      </c>
    </row>
    <row r="5" spans="1:1" x14ac:dyDescent="0.2">
      <c r="A5" s="1" t="s">
        <v>14</v>
      </c>
    </row>
    <row r="6" spans="1:1" x14ac:dyDescent="0.2">
      <c r="A6" s="1" t="s">
        <v>15</v>
      </c>
    </row>
    <row r="7" spans="1:1" x14ac:dyDescent="0.2">
      <c r="A7" s="1" t="s">
        <v>16</v>
      </c>
    </row>
    <row r="8" spans="1:1" x14ac:dyDescent="0.2">
      <c r="A8" s="1" t="s">
        <v>17</v>
      </c>
    </row>
    <row r="9" spans="1:1" x14ac:dyDescent="0.2">
      <c r="A9" s="1" t="s">
        <v>18</v>
      </c>
    </row>
    <row r="10" spans="1:1" x14ac:dyDescent="0.2">
      <c r="A10" s="1" t="s">
        <v>19</v>
      </c>
    </row>
    <row r="11" spans="1:1" x14ac:dyDescent="0.2">
      <c r="A11" s="1" t="s">
        <v>20</v>
      </c>
    </row>
    <row r="12" spans="1:1" x14ac:dyDescent="0.2">
      <c r="A12" s="1" t="s">
        <v>21</v>
      </c>
    </row>
    <row r="13" spans="1:1" x14ac:dyDescent="0.2">
      <c r="A13" s="1" t="s">
        <v>22</v>
      </c>
    </row>
    <row r="14" spans="1:1" x14ac:dyDescent="0.2">
      <c r="A14" s="1" t="s">
        <v>23</v>
      </c>
    </row>
    <row r="15" spans="1:1" x14ac:dyDescent="0.2">
      <c r="A15" s="1" t="s">
        <v>24</v>
      </c>
    </row>
    <row r="16" spans="1:1" x14ac:dyDescent="0.2">
      <c r="A16" s="1" t="s">
        <v>25</v>
      </c>
    </row>
    <row r="17" spans="1:1" x14ac:dyDescent="0.2">
      <c r="A17" s="1" t="s">
        <v>26</v>
      </c>
    </row>
    <row r="18" spans="1:1" x14ac:dyDescent="0.2">
      <c r="A18" s="1" t="s">
        <v>27</v>
      </c>
    </row>
    <row r="19" spans="1:1" x14ac:dyDescent="0.2">
      <c r="A19" s="1" t="s">
        <v>28</v>
      </c>
    </row>
    <row r="20" spans="1:1" x14ac:dyDescent="0.2">
      <c r="A20" s="1" t="s">
        <v>29</v>
      </c>
    </row>
    <row r="21" spans="1:1" x14ac:dyDescent="0.2">
      <c r="A21" s="1" t="s">
        <v>30</v>
      </c>
    </row>
    <row r="22" spans="1:1" x14ac:dyDescent="0.2">
      <c r="A22" s="1" t="s">
        <v>31</v>
      </c>
    </row>
    <row r="23" spans="1:1" x14ac:dyDescent="0.2">
      <c r="A23" s="1" t="s">
        <v>32</v>
      </c>
    </row>
    <row r="24" spans="1:1" x14ac:dyDescent="0.2">
      <c r="A24" s="1" t="s">
        <v>33</v>
      </c>
    </row>
    <row r="25" spans="1:1" x14ac:dyDescent="0.2">
      <c r="A25" s="1" t="s">
        <v>34</v>
      </c>
    </row>
    <row r="26" spans="1:1" x14ac:dyDescent="0.2">
      <c r="A26" s="1" t="s">
        <v>35</v>
      </c>
    </row>
    <row r="27" spans="1:1" x14ac:dyDescent="0.2">
      <c r="A27" s="1" t="s">
        <v>36</v>
      </c>
    </row>
    <row r="28" spans="1:1" x14ac:dyDescent="0.2">
      <c r="A28" s="1" t="s">
        <v>37</v>
      </c>
    </row>
    <row r="29" spans="1:1" x14ac:dyDescent="0.2">
      <c r="A29" s="1" t="s">
        <v>38</v>
      </c>
    </row>
    <row r="30" spans="1:1" x14ac:dyDescent="0.2">
      <c r="A30" s="1" t="s">
        <v>39</v>
      </c>
    </row>
    <row r="31" spans="1:1" x14ac:dyDescent="0.2">
      <c r="A31" s="1" t="s">
        <v>40</v>
      </c>
    </row>
    <row r="32" spans="1:1" x14ac:dyDescent="0.2">
      <c r="A32" s="1" t="s">
        <v>41</v>
      </c>
    </row>
    <row r="33" spans="1:1" x14ac:dyDescent="0.2">
      <c r="A33" s="1" t="s">
        <v>42</v>
      </c>
    </row>
    <row r="34" spans="1:1" x14ac:dyDescent="0.2">
      <c r="A34" s="1" t="s">
        <v>43</v>
      </c>
    </row>
    <row r="35" spans="1:1" x14ac:dyDescent="0.2">
      <c r="A35" s="1" t="s">
        <v>44</v>
      </c>
    </row>
    <row r="36" spans="1:1" x14ac:dyDescent="0.2">
      <c r="A36" s="1" t="s">
        <v>45</v>
      </c>
    </row>
    <row r="37" spans="1:1" x14ac:dyDescent="0.2">
      <c r="A37" s="1" t="s">
        <v>46</v>
      </c>
    </row>
    <row r="38" spans="1:1" x14ac:dyDescent="0.2">
      <c r="A38" s="1" t="s">
        <v>47</v>
      </c>
    </row>
    <row r="39" spans="1:1" x14ac:dyDescent="0.2">
      <c r="A39" s="1" t="s">
        <v>48</v>
      </c>
    </row>
    <row r="40" spans="1:1" x14ac:dyDescent="0.2">
      <c r="A40" s="1" t="s">
        <v>49</v>
      </c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 t="s">
        <v>53</v>
      </c>
    </row>
    <row r="45" spans="1:1" x14ac:dyDescent="0.2">
      <c r="A45" s="1" t="s">
        <v>54</v>
      </c>
    </row>
    <row r="46" spans="1:1" x14ac:dyDescent="0.2">
      <c r="A46" s="1" t="s">
        <v>55</v>
      </c>
    </row>
    <row r="47" spans="1:1" x14ac:dyDescent="0.2">
      <c r="A47" s="1" t="s">
        <v>56</v>
      </c>
    </row>
    <row r="48" spans="1: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x14ac:dyDescent="0.2">
      <c r="A54" s="1" t="s">
        <v>63</v>
      </c>
    </row>
    <row r="55" spans="1:1" x14ac:dyDescent="0.2">
      <c r="A55" s="1" t="s">
        <v>64</v>
      </c>
    </row>
    <row r="56" spans="1:1" x14ac:dyDescent="0.2">
      <c r="A56" s="1" t="s">
        <v>65</v>
      </c>
    </row>
    <row r="57" spans="1:1" x14ac:dyDescent="0.2">
      <c r="A57" s="1" t="s">
        <v>66</v>
      </c>
    </row>
    <row r="58" spans="1:1" x14ac:dyDescent="0.2">
      <c r="A58" s="1" t="s">
        <v>67</v>
      </c>
    </row>
    <row r="59" spans="1:1" x14ac:dyDescent="0.2">
      <c r="A59" s="1" t="s">
        <v>68</v>
      </c>
    </row>
    <row r="60" spans="1:1" x14ac:dyDescent="0.2">
      <c r="A60" s="1" t="s">
        <v>69</v>
      </c>
    </row>
    <row r="61" spans="1:1" x14ac:dyDescent="0.2">
      <c r="A61" s="1" t="s">
        <v>70</v>
      </c>
    </row>
    <row r="62" spans="1:1" x14ac:dyDescent="0.2">
      <c r="A62" s="1" t="s">
        <v>71</v>
      </c>
    </row>
    <row r="63" spans="1:1" x14ac:dyDescent="0.2">
      <c r="A63" s="1" t="s">
        <v>72</v>
      </c>
    </row>
    <row r="64" spans="1:1" x14ac:dyDescent="0.2">
      <c r="A64" s="1" t="s">
        <v>73</v>
      </c>
    </row>
    <row r="65" spans="1:1" x14ac:dyDescent="0.2">
      <c r="A65" s="1" t="s">
        <v>74</v>
      </c>
    </row>
    <row r="66" spans="1:1" x14ac:dyDescent="0.2">
      <c r="A66" s="1" t="s">
        <v>75</v>
      </c>
    </row>
    <row r="67" spans="1:1" x14ac:dyDescent="0.2">
      <c r="A67" s="1" t="s">
        <v>76</v>
      </c>
    </row>
    <row r="68" spans="1:1" x14ac:dyDescent="0.2">
      <c r="A68" s="1" t="s">
        <v>77</v>
      </c>
    </row>
    <row r="69" spans="1:1" x14ac:dyDescent="0.2">
      <c r="A69" s="1" t="s">
        <v>78</v>
      </c>
    </row>
    <row r="70" spans="1:1" x14ac:dyDescent="0.2">
      <c r="A70" s="1" t="s">
        <v>79</v>
      </c>
    </row>
    <row r="71" spans="1:1" x14ac:dyDescent="0.2">
      <c r="A71" s="1" t="s">
        <v>80</v>
      </c>
    </row>
    <row r="72" spans="1:1" x14ac:dyDescent="0.2">
      <c r="A72" s="1" t="s">
        <v>81</v>
      </c>
    </row>
    <row r="73" spans="1:1" x14ac:dyDescent="0.2">
      <c r="A73" s="1" t="s">
        <v>82</v>
      </c>
    </row>
    <row r="74" spans="1:1" x14ac:dyDescent="0.2">
      <c r="A74" s="1" t="s">
        <v>83</v>
      </c>
    </row>
    <row r="75" spans="1:1" x14ac:dyDescent="0.2">
      <c r="A75" s="1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9"/>
  <sheetViews>
    <sheetView topLeftCell="A14" workbookViewId="0">
      <selection activeCell="B41" sqref="B41:C41"/>
    </sheetView>
  </sheetViews>
  <sheetFormatPr baseColWidth="10" defaultColWidth="8.83203125" defaultRowHeight="15" x14ac:dyDescent="0.2"/>
  <cols>
    <col min="1" max="1" width="24.83203125" customWidth="1"/>
    <col min="2" max="2" width="22" customWidth="1"/>
    <col min="3" max="3" width="25.33203125" customWidth="1"/>
  </cols>
  <sheetData>
    <row r="1" spans="1:3" x14ac:dyDescent="0.2">
      <c r="A1" s="1" t="s">
        <v>173</v>
      </c>
      <c r="B1" s="1" t="s">
        <v>174</v>
      </c>
      <c r="C1" s="1" t="s">
        <v>175</v>
      </c>
    </row>
    <row r="2" spans="1:3" x14ac:dyDescent="0.2">
      <c r="A2" s="1" t="s">
        <v>86</v>
      </c>
      <c r="B2">
        <v>-27.01</v>
      </c>
      <c r="C2">
        <v>-25.77</v>
      </c>
    </row>
    <row r="3" spans="1:3" x14ac:dyDescent="0.2">
      <c r="A3" s="1" t="s">
        <v>87</v>
      </c>
      <c r="B3">
        <v>-18.149999999999999</v>
      </c>
      <c r="C3">
        <v>-16.39</v>
      </c>
    </row>
    <row r="4" spans="1:3" x14ac:dyDescent="0.2">
      <c r="A4" s="1" t="s">
        <v>88</v>
      </c>
      <c r="B4">
        <v>-5</v>
      </c>
      <c r="C4">
        <v>5</v>
      </c>
    </row>
    <row r="5" spans="1:3" x14ac:dyDescent="0.2">
      <c r="A5" s="1" t="s">
        <v>89</v>
      </c>
      <c r="B5">
        <v>-16.57</v>
      </c>
      <c r="C5">
        <v>-3.49</v>
      </c>
    </row>
    <row r="6" spans="1:3" x14ac:dyDescent="0.2">
      <c r="A6" s="1" t="s">
        <v>90</v>
      </c>
      <c r="B6">
        <v>-5</v>
      </c>
      <c r="C6">
        <v>5</v>
      </c>
    </row>
    <row r="7" spans="1:3" x14ac:dyDescent="0.2">
      <c r="A7" s="1" t="s">
        <v>91</v>
      </c>
      <c r="B7">
        <v>-18.86</v>
      </c>
      <c r="C7">
        <v>-4.74</v>
      </c>
    </row>
    <row r="8" spans="1:3" x14ac:dyDescent="0.2">
      <c r="A8" s="1" t="s">
        <v>92</v>
      </c>
      <c r="B8">
        <v>-20.59</v>
      </c>
      <c r="C8">
        <v>-12.95</v>
      </c>
    </row>
    <row r="9" spans="1:3" x14ac:dyDescent="0.2">
      <c r="A9" s="1" t="s">
        <v>93</v>
      </c>
      <c r="B9">
        <v>-21.46</v>
      </c>
      <c r="C9">
        <v>-13.7</v>
      </c>
    </row>
    <row r="10" spans="1:3" x14ac:dyDescent="0.2">
      <c r="A10" s="1" t="s">
        <v>94</v>
      </c>
      <c r="B10">
        <f>-116.1-8.5</f>
        <v>-124.6</v>
      </c>
      <c r="C10">
        <f>-116.1+8.5</f>
        <v>-107.6</v>
      </c>
    </row>
    <row r="11" spans="1:3" x14ac:dyDescent="0.2">
      <c r="A11" s="1" t="s">
        <v>95</v>
      </c>
      <c r="B11">
        <f>-66.5-6.2</f>
        <v>-72.7</v>
      </c>
      <c r="C11">
        <f>-66.5+6.2</f>
        <v>-60.3</v>
      </c>
    </row>
    <row r="12" spans="1:3" x14ac:dyDescent="0.2">
      <c r="A12" s="1" t="s">
        <v>96</v>
      </c>
      <c r="B12">
        <v>-5.93</v>
      </c>
      <c r="C12">
        <v>-0.41</v>
      </c>
    </row>
    <row r="13" spans="1:3" x14ac:dyDescent="0.2">
      <c r="A13" s="1" t="s">
        <v>97</v>
      </c>
      <c r="B13">
        <v>-5.07</v>
      </c>
      <c r="C13">
        <v>0.33</v>
      </c>
    </row>
    <row r="14" spans="1:3" x14ac:dyDescent="0.2">
      <c r="A14" s="1" t="s">
        <v>98</v>
      </c>
      <c r="B14">
        <v>-24.45</v>
      </c>
      <c r="C14">
        <v>-17.690000000000001</v>
      </c>
    </row>
    <row r="15" spans="1:3" x14ac:dyDescent="0.2">
      <c r="A15" s="1" t="s">
        <v>99</v>
      </c>
      <c r="B15">
        <v>3.81</v>
      </c>
      <c r="C15">
        <v>16.73</v>
      </c>
    </row>
    <row r="16" spans="1:3" x14ac:dyDescent="0.2">
      <c r="A16" s="1" t="s">
        <v>100</v>
      </c>
      <c r="B16">
        <v>4.5999999999999996</v>
      </c>
      <c r="C16">
        <v>17.559999999999999</v>
      </c>
    </row>
    <row r="17" spans="1:3" x14ac:dyDescent="0.2">
      <c r="A17" s="1" t="s">
        <v>101</v>
      </c>
      <c r="B17">
        <v>-3.48</v>
      </c>
      <c r="C17">
        <v>-0.36</v>
      </c>
    </row>
    <row r="18" spans="1:3" x14ac:dyDescent="0.2">
      <c r="A18" s="1" t="s">
        <v>102</v>
      </c>
      <c r="B18">
        <v>-5.73</v>
      </c>
      <c r="C18">
        <v>-1.01</v>
      </c>
    </row>
    <row r="19" spans="1:3" x14ac:dyDescent="0.2">
      <c r="A19" s="1" t="s">
        <v>103</v>
      </c>
      <c r="B19">
        <v>-7.81</v>
      </c>
      <c r="C19">
        <v>2.9999999999999801E-2</v>
      </c>
    </row>
    <row r="20" spans="1:3" x14ac:dyDescent="0.2">
      <c r="A20" s="1" t="s">
        <v>104</v>
      </c>
      <c r="B20">
        <v>-13.8</v>
      </c>
      <c r="C20">
        <v>-6.2</v>
      </c>
    </row>
    <row r="21" spans="1:3" x14ac:dyDescent="0.2">
      <c r="A21" s="1" t="s">
        <v>105</v>
      </c>
      <c r="B21">
        <v>-3.49</v>
      </c>
      <c r="C21">
        <v>2.27</v>
      </c>
    </row>
    <row r="22" spans="1:3" x14ac:dyDescent="0.2">
      <c r="A22" s="1" t="s">
        <v>106</v>
      </c>
      <c r="B22">
        <v>-48.22</v>
      </c>
      <c r="C22">
        <v>-37.74</v>
      </c>
    </row>
    <row r="23" spans="1:3" x14ac:dyDescent="0.2">
      <c r="A23" s="1" t="s">
        <v>107</v>
      </c>
      <c r="B23">
        <v>11.31</v>
      </c>
      <c r="C23">
        <v>19.75</v>
      </c>
    </row>
    <row r="24" spans="1:3" x14ac:dyDescent="0.2">
      <c r="A24" s="1" t="s">
        <v>108</v>
      </c>
      <c r="B24">
        <v>-3.3</v>
      </c>
      <c r="C24">
        <v>-1.74</v>
      </c>
    </row>
    <row r="25" spans="1:3" x14ac:dyDescent="0.2">
      <c r="A25" s="1" t="s">
        <v>109</v>
      </c>
      <c r="B25">
        <v>-12.86</v>
      </c>
      <c r="C25">
        <v>-10.02</v>
      </c>
    </row>
    <row r="26" spans="1:3" x14ac:dyDescent="0.2">
      <c r="A26" s="1" t="s">
        <v>110</v>
      </c>
      <c r="B26">
        <f>-15-20.88</f>
        <v>-35.879999999999995</v>
      </c>
      <c r="C26">
        <v>-18.72</v>
      </c>
    </row>
    <row r="27" spans="1:3" x14ac:dyDescent="0.2">
      <c r="A27" s="1" t="s">
        <v>111</v>
      </c>
      <c r="B27">
        <f>-15-6.58</f>
        <v>-21.58</v>
      </c>
      <c r="C27">
        <v>-4.34</v>
      </c>
    </row>
    <row r="28" spans="1:3" x14ac:dyDescent="0.2">
      <c r="A28" s="1" t="s">
        <v>112</v>
      </c>
      <c r="B28">
        <v>7</v>
      </c>
      <c r="C28">
        <v>8.64</v>
      </c>
    </row>
    <row r="29" spans="1:3" x14ac:dyDescent="0.2">
      <c r="A29" s="1" t="s">
        <v>113</v>
      </c>
      <c r="B29">
        <v>7.57</v>
      </c>
      <c r="C29">
        <v>9.69</v>
      </c>
    </row>
    <row r="30" spans="1:3" x14ac:dyDescent="0.2">
      <c r="A30" s="1" t="s">
        <v>114</v>
      </c>
      <c r="B30">
        <v>-19.350000000000001</v>
      </c>
      <c r="C30">
        <v>-17.55</v>
      </c>
    </row>
    <row r="31" spans="1:3" x14ac:dyDescent="0.2">
      <c r="A31" s="1" t="s">
        <v>115</v>
      </c>
      <c r="B31">
        <v>3.49</v>
      </c>
      <c r="C31">
        <v>4.97</v>
      </c>
    </row>
    <row r="32" spans="1:3" x14ac:dyDescent="0.2">
      <c r="A32" s="1" t="s">
        <v>116</v>
      </c>
      <c r="B32">
        <f>-5-15-4.71</f>
        <v>-24.71</v>
      </c>
      <c r="C32">
        <v>-3.47</v>
      </c>
    </row>
    <row r="33" spans="1:3" x14ac:dyDescent="0.2">
      <c r="A33" s="1" t="s">
        <v>117</v>
      </c>
      <c r="B33">
        <v>-28.51</v>
      </c>
      <c r="C33">
        <v>-26.79</v>
      </c>
    </row>
    <row r="34" spans="1:3" x14ac:dyDescent="0.2">
      <c r="A34" s="1" t="s">
        <v>118</v>
      </c>
      <c r="B34">
        <v>-41.56</v>
      </c>
      <c r="C34">
        <v>-28.44</v>
      </c>
    </row>
    <row r="35" spans="1:3" x14ac:dyDescent="0.2">
      <c r="A35" s="1" t="s">
        <v>119</v>
      </c>
      <c r="B35">
        <f>-15+11.01</f>
        <v>-3.99</v>
      </c>
      <c r="C35">
        <v>23.73</v>
      </c>
    </row>
    <row r="36" spans="1:3" x14ac:dyDescent="0.2">
      <c r="A36" s="1" t="s">
        <v>120</v>
      </c>
      <c r="B36">
        <f>-30+30.33</f>
        <v>0.32999999999999829</v>
      </c>
      <c r="C36">
        <v>43.01</v>
      </c>
    </row>
    <row r="37" spans="1:3" x14ac:dyDescent="0.2">
      <c r="A37" s="1" t="s">
        <v>121</v>
      </c>
      <c r="B37">
        <v>7.54</v>
      </c>
      <c r="C37">
        <v>20.34</v>
      </c>
    </row>
    <row r="38" spans="1:3" x14ac:dyDescent="0.2">
      <c r="A38" s="1" t="s">
        <v>122</v>
      </c>
      <c r="B38">
        <v>6.77</v>
      </c>
      <c r="C38">
        <v>19.489999999999998</v>
      </c>
    </row>
    <row r="39" spans="1:3" x14ac:dyDescent="0.2">
      <c r="A39" s="1" t="s">
        <v>123</v>
      </c>
      <c r="B39">
        <f>-20+29.89</f>
        <v>9.89</v>
      </c>
      <c r="C39">
        <v>31.13</v>
      </c>
    </row>
    <row r="40" spans="1:3" x14ac:dyDescent="0.2">
      <c r="A40" s="1" t="s">
        <v>124</v>
      </c>
      <c r="B40">
        <f>-20+30.42</f>
        <v>10.420000000000002</v>
      </c>
      <c r="C40">
        <v>32.22</v>
      </c>
    </row>
    <row r="41" spans="1:3" x14ac:dyDescent="0.2">
      <c r="A41" s="1" t="s">
        <v>125</v>
      </c>
      <c r="B41">
        <v>-4</v>
      </c>
      <c r="C41">
        <v>-2.88</v>
      </c>
    </row>
    <row r="42" spans="1:3" x14ac:dyDescent="0.2">
      <c r="A42" s="1" t="s">
        <v>126</v>
      </c>
      <c r="B42">
        <f>-21.5-7.1</f>
        <v>-28.6</v>
      </c>
      <c r="C42">
        <f>-21.5+7.1</f>
        <v>-14.4</v>
      </c>
    </row>
    <row r="43" spans="1:3" x14ac:dyDescent="0.2">
      <c r="A43" s="1" t="s">
        <v>127</v>
      </c>
      <c r="B43">
        <f>-5-0.86</f>
        <v>-5.86</v>
      </c>
      <c r="C43">
        <v>4.58</v>
      </c>
    </row>
    <row r="44" spans="1:3" x14ac:dyDescent="0.2">
      <c r="A44" s="1" t="s">
        <v>128</v>
      </c>
      <c r="B44">
        <v>-35.299999999999997</v>
      </c>
      <c r="C44">
        <v>-19.46</v>
      </c>
    </row>
    <row r="45" spans="1:3" x14ac:dyDescent="0.2">
      <c r="A45" s="1" t="s">
        <v>129</v>
      </c>
      <c r="B45">
        <v>-0.14000000000000001</v>
      </c>
      <c r="C45">
        <v>12.86</v>
      </c>
    </row>
    <row r="46" spans="1:3" x14ac:dyDescent="0.2">
      <c r="A46" s="1" t="s">
        <v>130</v>
      </c>
      <c r="B46">
        <v>-0.95</v>
      </c>
      <c r="C46">
        <v>12.05</v>
      </c>
    </row>
    <row r="47" spans="1:3" x14ac:dyDescent="0.2">
      <c r="A47" s="1" t="s">
        <v>131</v>
      </c>
      <c r="B47">
        <v>6.01</v>
      </c>
      <c r="C47">
        <v>10.65</v>
      </c>
    </row>
    <row r="48" spans="1:3" x14ac:dyDescent="0.2">
      <c r="A48" s="1" t="s">
        <v>132</v>
      </c>
      <c r="B48">
        <v>-3.02</v>
      </c>
      <c r="C48">
        <v>1.62</v>
      </c>
    </row>
    <row r="49" spans="1:3" x14ac:dyDescent="0.2">
      <c r="A49" s="1" t="s">
        <v>133</v>
      </c>
      <c r="B49">
        <v>-35.729999999999997</v>
      </c>
      <c r="C49">
        <v>-33.93</v>
      </c>
    </row>
    <row r="50" spans="1:3" x14ac:dyDescent="0.2">
      <c r="A50" s="1" t="s">
        <v>134</v>
      </c>
      <c r="B50" s="4">
        <v>-11.9</v>
      </c>
      <c r="C50" s="4">
        <v>1.1000000000000001</v>
      </c>
    </row>
    <row r="51" spans="1:3" x14ac:dyDescent="0.2">
      <c r="A51" s="1" t="s">
        <v>135</v>
      </c>
      <c r="B51" s="4">
        <v>-348.6</v>
      </c>
      <c r="C51" s="4">
        <v>-304.8</v>
      </c>
    </row>
    <row r="52" spans="1:3" x14ac:dyDescent="0.2">
      <c r="A52" s="1" t="s">
        <v>136</v>
      </c>
      <c r="B52" s="4">
        <v>-5</v>
      </c>
      <c r="C52" s="4">
        <v>5</v>
      </c>
    </row>
    <row r="53" spans="1:3" x14ac:dyDescent="0.2">
      <c r="A53" s="1" t="s">
        <v>137</v>
      </c>
      <c r="B53" s="4">
        <v>-41.2</v>
      </c>
      <c r="C53" s="4">
        <v>-29.2</v>
      </c>
    </row>
    <row r="54" spans="1:3" x14ac:dyDescent="0.2">
      <c r="A54" s="1" t="s">
        <v>138</v>
      </c>
      <c r="B54" s="4">
        <v>-102.4</v>
      </c>
      <c r="C54" s="4">
        <v>-88.8</v>
      </c>
    </row>
    <row r="55" spans="1:3" x14ac:dyDescent="0.2">
      <c r="A55" s="1" t="s">
        <v>139</v>
      </c>
      <c r="B55">
        <v>-185.45</v>
      </c>
      <c r="C55">
        <v>-182.25</v>
      </c>
    </row>
    <row r="56" spans="1:3" x14ac:dyDescent="0.2">
      <c r="A56" s="1" t="s">
        <v>140</v>
      </c>
      <c r="B56">
        <v>-65.39</v>
      </c>
      <c r="C56">
        <v>-63.15</v>
      </c>
    </row>
    <row r="57" spans="1:3" x14ac:dyDescent="0.2">
      <c r="A57" s="1" t="s">
        <v>141</v>
      </c>
      <c r="B57">
        <v>-66.3</v>
      </c>
      <c r="C57">
        <v>-63.86</v>
      </c>
    </row>
    <row r="58" spans="1:3" x14ac:dyDescent="0.2">
      <c r="A58" s="1" t="s">
        <v>142</v>
      </c>
      <c r="B58" s="4">
        <v>-5</v>
      </c>
      <c r="C58" s="4">
        <v>5</v>
      </c>
    </row>
    <row r="59" spans="1:3" x14ac:dyDescent="0.2">
      <c r="A59" s="1" t="s">
        <v>143</v>
      </c>
      <c r="B59" s="4">
        <v>-5</v>
      </c>
      <c r="C59" s="4">
        <v>5</v>
      </c>
    </row>
    <row r="60" spans="1:3" x14ac:dyDescent="0.2">
      <c r="A60" s="1" t="s">
        <v>144</v>
      </c>
      <c r="B60" s="4">
        <v>-5</v>
      </c>
      <c r="C60" s="4">
        <v>5</v>
      </c>
    </row>
    <row r="61" spans="1:3" x14ac:dyDescent="0.2">
      <c r="A61" s="1" t="s">
        <v>145</v>
      </c>
      <c r="B61" s="4">
        <v>-5</v>
      </c>
      <c r="C61" s="4">
        <v>5</v>
      </c>
    </row>
    <row r="62" spans="1:3" x14ac:dyDescent="0.2">
      <c r="A62" s="1" t="s">
        <v>146</v>
      </c>
      <c r="B62" s="4">
        <v>-5</v>
      </c>
      <c r="C62" s="4">
        <v>5</v>
      </c>
    </row>
    <row r="63" spans="1:3" x14ac:dyDescent="0.2">
      <c r="A63" s="1" t="s">
        <v>147</v>
      </c>
      <c r="B63" s="4">
        <v>-5</v>
      </c>
      <c r="C63" s="4">
        <v>5</v>
      </c>
    </row>
    <row r="64" spans="1:3" x14ac:dyDescent="0.2">
      <c r="A64" s="1" t="s">
        <v>148</v>
      </c>
      <c r="B64" s="4">
        <v>-5</v>
      </c>
      <c r="C64" s="4">
        <v>5</v>
      </c>
    </row>
    <row r="65" spans="1:3" x14ac:dyDescent="0.2">
      <c r="A65" s="1" t="s">
        <v>149</v>
      </c>
      <c r="B65" s="4">
        <v>-5</v>
      </c>
      <c r="C65" s="4">
        <v>5</v>
      </c>
    </row>
    <row r="66" spans="1:3" x14ac:dyDescent="0.2">
      <c r="A66" s="1" t="s">
        <v>150</v>
      </c>
      <c r="B66" s="4">
        <v>-5</v>
      </c>
      <c r="C66" s="4">
        <v>5</v>
      </c>
    </row>
    <row r="67" spans="1:3" x14ac:dyDescent="0.2">
      <c r="A67" s="1" t="s">
        <v>151</v>
      </c>
      <c r="B67" s="4">
        <v>-5</v>
      </c>
      <c r="C67" s="4">
        <v>5</v>
      </c>
    </row>
    <row r="68" spans="1:3" x14ac:dyDescent="0.2">
      <c r="A68" s="1" t="s">
        <v>152</v>
      </c>
      <c r="B68" s="4">
        <v>-5</v>
      </c>
      <c r="C68" s="4">
        <v>5</v>
      </c>
    </row>
    <row r="69" spans="1:3" x14ac:dyDescent="0.2">
      <c r="A69" s="1" t="s">
        <v>153</v>
      </c>
      <c r="B69" s="4">
        <v>-5</v>
      </c>
      <c r="C69" s="4">
        <v>5</v>
      </c>
    </row>
    <row r="70" spans="1:3" x14ac:dyDescent="0.2">
      <c r="A70" s="1" t="s">
        <v>154</v>
      </c>
      <c r="B70" s="4">
        <v>-5</v>
      </c>
      <c r="C70" s="4">
        <v>5</v>
      </c>
    </row>
    <row r="71" spans="1:3" x14ac:dyDescent="0.2">
      <c r="A71" s="1" t="s">
        <v>155</v>
      </c>
      <c r="B71" s="4">
        <v>-5</v>
      </c>
      <c r="C71" s="4">
        <v>5</v>
      </c>
    </row>
    <row r="72" spans="1:3" x14ac:dyDescent="0.2">
      <c r="A72" s="1" t="s">
        <v>156</v>
      </c>
      <c r="B72" s="4">
        <v>-5</v>
      </c>
      <c r="C72" s="4">
        <v>5</v>
      </c>
    </row>
    <row r="73" spans="1:3" x14ac:dyDescent="0.2">
      <c r="A73" s="1" t="s">
        <v>157</v>
      </c>
      <c r="B73" s="4">
        <v>-5</v>
      </c>
      <c r="C73" s="4">
        <v>5</v>
      </c>
    </row>
    <row r="74" spans="1:3" x14ac:dyDescent="0.2">
      <c r="A74" s="1" t="s">
        <v>158</v>
      </c>
      <c r="B74" s="4">
        <v>-5</v>
      </c>
      <c r="C74" s="4">
        <v>5</v>
      </c>
    </row>
    <row r="75" spans="1:3" x14ac:dyDescent="0.2">
      <c r="A75" s="1" t="s">
        <v>159</v>
      </c>
      <c r="B75" s="4">
        <v>-5</v>
      </c>
      <c r="C75" s="4">
        <v>5</v>
      </c>
    </row>
    <row r="76" spans="1:3" x14ac:dyDescent="0.2">
      <c r="A76" s="1" t="s">
        <v>160</v>
      </c>
      <c r="B76" s="4">
        <v>-5</v>
      </c>
      <c r="C76" s="4">
        <v>5</v>
      </c>
    </row>
    <row r="77" spans="1:3" x14ac:dyDescent="0.2">
      <c r="A77" s="1" t="s">
        <v>161</v>
      </c>
      <c r="B77" s="4">
        <v>-5</v>
      </c>
      <c r="C77" s="4">
        <v>5</v>
      </c>
    </row>
    <row r="78" spans="1:3" x14ac:dyDescent="0.2">
      <c r="A78" s="1" t="s">
        <v>162</v>
      </c>
      <c r="B78" s="4">
        <v>-5</v>
      </c>
      <c r="C78" s="4">
        <v>5</v>
      </c>
    </row>
    <row r="79" spans="1:3" x14ac:dyDescent="0.2">
      <c r="A79" s="1" t="s">
        <v>163</v>
      </c>
      <c r="B79">
        <v>0</v>
      </c>
      <c r="C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general</vt:lpstr>
      <vt:lpstr>stoic</vt:lpstr>
      <vt:lpstr>thermoMets</vt:lpstr>
      <vt:lpstr>mets</vt:lpstr>
      <vt:lpstr>rxns</vt:lpstr>
      <vt:lpstr>splitRatios</vt:lpstr>
      <vt:lpstr>poolConst</vt:lpstr>
      <vt:lpstr>thermo_ineq_constraints</vt:lpstr>
      <vt:lpstr>thermoRxns</vt:lpstr>
      <vt:lpstr>measRates</vt:lpstr>
      <vt:lpstr>protData</vt:lpstr>
      <vt:lpstr>metsData</vt:lpstr>
      <vt:lpstr>kinetics1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2021-02-02T16:47:58Z</dcterms:created>
  <dcterms:modified xsi:type="dcterms:W3CDTF">2021-05-28T15:24:19Z</dcterms:modified>
</cp:coreProperties>
</file>