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9943B88-BECF-40B4-90E0-3219F155D8C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Ox Low-Pass Filter" sheetId="3" r:id="rId1"/>
    <sheet name="Rsense" sheetId="2" r:id="rId2"/>
    <sheet name="Diviseur de tens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8" i="2" l="1"/>
  <c r="C6" i="2"/>
  <c r="C10" i="2" l="1"/>
  <c r="F11" i="1" l="1"/>
  <c r="C20" i="1" l="1"/>
  <c r="C11" i="1"/>
  <c r="C12" i="1" s="1"/>
  <c r="C13" i="1" s="1"/>
  <c r="C6" i="1"/>
  <c r="C16" i="1" l="1"/>
</calcChain>
</file>

<file path=xl/sharedStrings.xml><?xml version="1.0" encoding="utf-8"?>
<sst xmlns="http://schemas.openxmlformats.org/spreadsheetml/2006/main" count="48" uniqueCount="31">
  <si>
    <t>V</t>
  </si>
  <si>
    <t>Vadc</t>
  </si>
  <si>
    <t>I</t>
  </si>
  <si>
    <t>A</t>
  </si>
  <si>
    <t>W</t>
  </si>
  <si>
    <t>R13</t>
  </si>
  <si>
    <t>R12</t>
  </si>
  <si>
    <t>Résolution</t>
  </si>
  <si>
    <t>Ohm</t>
  </si>
  <si>
    <t>Pr12</t>
  </si>
  <si>
    <t>12 bit</t>
  </si>
  <si>
    <t>V abs max</t>
  </si>
  <si>
    <t>Vbat max</t>
  </si>
  <si>
    <t>Fc</t>
  </si>
  <si>
    <t>Hz</t>
  </si>
  <si>
    <t>C18</t>
  </si>
  <si>
    <t>F</t>
  </si>
  <si>
    <t>Gain</t>
  </si>
  <si>
    <t>R &lt;</t>
  </si>
  <si>
    <t>Vo =</t>
  </si>
  <si>
    <t>Psense =</t>
  </si>
  <si>
    <t>I =</t>
  </si>
  <si>
    <t>Vref =</t>
  </si>
  <si>
    <t xml:space="preserve"> </t>
  </si>
  <si>
    <t>Av &gt;</t>
  </si>
  <si>
    <t>-</t>
  </si>
  <si>
    <t>http://www.ti.com/lit/ds/symlink/drv8323.pdf</t>
  </si>
  <si>
    <t xml:space="preserve">Av = </t>
  </si>
  <si>
    <t>Fc =</t>
  </si>
  <si>
    <t xml:space="preserve">R = </t>
  </si>
  <si>
    <t>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</si>
</sst>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0" fillId="2" borderId="0" xfId="1" applyNumberFormat="1" applyFont="1" applyFill="1"/>
    <xf numFmtId="11" fontId="0" fillId="2" borderId="0" xfId="1" applyNumberFormat="1" applyFont="1" applyFill="1"/>
    <xf numFmtId="11" fontId="0" fillId="3" borderId="0" xfId="1" applyNumberFormat="1" applyFont="1" applyFill="1"/>
    <xf numFmtId="11" fontId="0" fillId="2" borderId="0" xfId="0" applyNumberFormat="1" applyFill="1"/>
    <xf numFmtId="0" fontId="0" fillId="3" borderId="0" xfId="0" applyNumberFormat="1" applyFill="1"/>
    <xf numFmtId="164" fontId="0" fillId="3" borderId="0" xfId="1" applyNumberFormat="1" applyFont="1" applyFill="1"/>
    <xf numFmtId="0" fontId="0" fillId="3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1" applyNumberFormat="1" applyFont="1" applyFill="1"/>
    <xf numFmtId="11" fontId="0" fillId="0" borderId="0" xfId="1" applyNumberFormat="1" applyFont="1" applyFill="1"/>
    <xf numFmtId="11" fontId="0" fillId="0" borderId="0" xfId="0" applyNumberFormat="1" applyFill="1"/>
    <xf numFmtId="0" fontId="0" fillId="0" borderId="0" xfId="0" applyNumberFormat="1" applyFill="1"/>
    <xf numFmtId="164" fontId="0" fillId="0" borderId="0" xfId="1" applyNumberFormat="1" applyFont="1" applyFill="1"/>
    <xf numFmtId="2" fontId="0" fillId="0" borderId="0" xfId="1" applyNumberFormat="1" applyFont="1" applyFill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0</xdr:row>
      <xdr:rowOff>180975</xdr:rowOff>
    </xdr:from>
    <xdr:to>
      <xdr:col>7</xdr:col>
      <xdr:colOff>409575</xdr:colOff>
      <xdr:row>7</xdr:row>
      <xdr:rowOff>123895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7968F20-2E02-4C50-A4F1-F07F58D8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561975"/>
          <a:ext cx="2314575" cy="1276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BFA0-6631-49BB-93DC-2C060DB1750A}">
  <dimension ref="B3:D9"/>
  <sheetViews>
    <sheetView tabSelected="1" workbookViewId="0">
      <selection activeCell="C6" sqref="C6"/>
    </sheetView>
  </sheetViews>
  <sheetFormatPr baseColWidth="10" defaultRowHeight="15" x14ac:dyDescent="0.25"/>
  <cols>
    <col min="2" max="2" width="11.42578125" style="1"/>
    <col min="3" max="3" width="13.28515625" style="4" customWidth="1"/>
  </cols>
  <sheetData>
    <row r="3" spans="2:4" x14ac:dyDescent="0.25">
      <c r="B3" s="1" t="s">
        <v>28</v>
      </c>
      <c r="C3" s="4">
        <v>10000</v>
      </c>
      <c r="D3" t="s">
        <v>14</v>
      </c>
    </row>
    <row r="4" spans="2:4" x14ac:dyDescent="0.25">
      <c r="B4" s="1" t="s">
        <v>29</v>
      </c>
      <c r="C4" s="4">
        <v>22000</v>
      </c>
      <c r="D4" t="s">
        <v>8</v>
      </c>
    </row>
    <row r="6" spans="2:4" x14ac:dyDescent="0.25">
      <c r="B6" s="1" t="s">
        <v>30</v>
      </c>
      <c r="C6" s="4">
        <v>6.9999999999999996E-10</v>
      </c>
      <c r="D6" t="s">
        <v>16</v>
      </c>
    </row>
    <row r="9" spans="2:4" x14ac:dyDescent="0.25">
      <c r="B9" s="1" t="s">
        <v>28</v>
      </c>
      <c r="C9" s="4">
        <f>1/(2*PI()*C4*C6)</f>
        <v>10334.736564408789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EF5A-203C-4D27-963A-8E5A635EE093}">
  <dimension ref="A2:J11"/>
  <sheetViews>
    <sheetView workbookViewId="0">
      <selection activeCell="C4" sqref="C4"/>
    </sheetView>
  </sheetViews>
  <sheetFormatPr baseColWidth="10" defaultRowHeight="15" x14ac:dyDescent="0.25"/>
  <cols>
    <col min="1" max="1" width="7.85546875" customWidth="1"/>
    <col min="2" max="2" width="11.42578125" style="1"/>
    <col min="3" max="3" width="8.7109375" customWidth="1"/>
    <col min="8" max="8" width="12.5703125" customWidth="1"/>
  </cols>
  <sheetData>
    <row r="2" spans="1:10" x14ac:dyDescent="0.25">
      <c r="B2" s="1" t="s">
        <v>22</v>
      </c>
      <c r="C2">
        <v>3.3</v>
      </c>
      <c r="D2" t="s">
        <v>0</v>
      </c>
    </row>
    <row r="3" spans="1:10" x14ac:dyDescent="0.25">
      <c r="B3" s="1" t="s">
        <v>21</v>
      </c>
      <c r="C3">
        <v>10</v>
      </c>
      <c r="D3" t="s">
        <v>3</v>
      </c>
    </row>
    <row r="4" spans="1:10" x14ac:dyDescent="0.25">
      <c r="B4" s="1" t="s">
        <v>20</v>
      </c>
      <c r="C4">
        <v>1</v>
      </c>
      <c r="D4" t="s">
        <v>4</v>
      </c>
      <c r="J4" t="s">
        <v>26</v>
      </c>
    </row>
    <row r="6" spans="1:10" x14ac:dyDescent="0.25">
      <c r="B6" s="1" t="s">
        <v>19</v>
      </c>
      <c r="C6">
        <f>(C2-0.25)-C2/2</f>
        <v>1.4</v>
      </c>
      <c r="D6" t="s">
        <v>0</v>
      </c>
    </row>
    <row r="8" spans="1:10" x14ac:dyDescent="0.25">
      <c r="B8" s="1" t="s">
        <v>18</v>
      </c>
      <c r="C8">
        <f>C4/C3^2</f>
        <v>0.01</v>
      </c>
      <c r="D8" t="s">
        <v>8</v>
      </c>
    </row>
    <row r="10" spans="1:10" x14ac:dyDescent="0.25">
      <c r="A10" t="s">
        <v>23</v>
      </c>
      <c r="B10" s="1" t="s">
        <v>24</v>
      </c>
      <c r="C10">
        <f>C6/C8/C3</f>
        <v>14</v>
      </c>
      <c r="D10" t="s">
        <v>25</v>
      </c>
    </row>
    <row r="11" spans="1:10" x14ac:dyDescent="0.25">
      <c r="B11" s="1" t="s">
        <v>27</v>
      </c>
      <c r="C11">
        <v>20</v>
      </c>
      <c r="D1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4" customWidth="1"/>
    <col min="2" max="2" width="10.7109375" style="1" customWidth="1"/>
    <col min="3" max="3" width="14.42578125" style="3" customWidth="1"/>
    <col min="5" max="5" width="9.140625" style="1"/>
    <col min="6" max="6" width="14.42578125" customWidth="1"/>
    <col min="7" max="7" width="11.28515625" style="6" customWidth="1"/>
    <col min="8" max="8" width="12.7109375" customWidth="1"/>
    <col min="9" max="9" width="10.7109375" style="1" customWidth="1"/>
    <col min="10" max="10" width="12" style="3" bestFit="1" customWidth="1"/>
    <col min="11" max="12" width="12" bestFit="1" customWidth="1"/>
    <col min="13" max="13" width="10.5703125" customWidth="1"/>
  </cols>
  <sheetData>
    <row r="1" spans="2:14" x14ac:dyDescent="0.25">
      <c r="E1" s="16"/>
      <c r="F1" s="14"/>
      <c r="G1" s="15"/>
      <c r="H1" s="14"/>
      <c r="I1" s="16"/>
      <c r="J1" s="17"/>
      <c r="K1" s="14"/>
      <c r="L1" s="14"/>
      <c r="M1" s="14"/>
      <c r="N1" s="14"/>
    </row>
    <row r="2" spans="2:14" x14ac:dyDescent="0.25">
      <c r="B2" s="1" t="s">
        <v>12</v>
      </c>
      <c r="C2" s="7">
        <v>60</v>
      </c>
      <c r="D2" t="s">
        <v>0</v>
      </c>
      <c r="E2" s="16"/>
      <c r="F2" s="17"/>
      <c r="G2" s="17"/>
      <c r="H2" s="17"/>
      <c r="I2" s="17"/>
      <c r="J2" s="17"/>
      <c r="K2" s="17"/>
      <c r="L2" s="17"/>
      <c r="M2" s="17"/>
      <c r="N2" s="14"/>
    </row>
    <row r="3" spans="2:14" x14ac:dyDescent="0.25">
      <c r="B3" s="1" t="s">
        <v>5</v>
      </c>
      <c r="C3" s="8">
        <v>22000</v>
      </c>
      <c r="D3" t="s">
        <v>8</v>
      </c>
      <c r="E3" s="16"/>
      <c r="F3" s="18"/>
      <c r="G3" s="18"/>
      <c r="H3" s="18"/>
      <c r="I3" s="18"/>
      <c r="J3" s="18"/>
      <c r="K3" s="18"/>
      <c r="L3" s="18"/>
      <c r="M3" s="18"/>
      <c r="N3" s="14"/>
    </row>
    <row r="4" spans="2:14" x14ac:dyDescent="0.25">
      <c r="B4" s="1" t="s">
        <v>1</v>
      </c>
      <c r="C4" s="7">
        <v>3.3</v>
      </c>
      <c r="D4" t="s">
        <v>0</v>
      </c>
      <c r="E4" s="16"/>
      <c r="F4" s="17"/>
      <c r="G4" s="17"/>
      <c r="H4" s="17"/>
      <c r="I4" s="17"/>
      <c r="J4" s="17"/>
      <c r="K4" s="17"/>
      <c r="L4" s="17"/>
      <c r="M4" s="17"/>
      <c r="N4" s="14"/>
    </row>
    <row r="5" spans="2:14" x14ac:dyDescent="0.25">
      <c r="E5" s="16"/>
      <c r="F5" s="17"/>
      <c r="G5" s="17"/>
      <c r="H5" s="17"/>
      <c r="I5" s="17"/>
      <c r="J5" s="17"/>
      <c r="K5" s="17"/>
      <c r="L5" s="17"/>
      <c r="M5" s="17"/>
      <c r="N5" s="14"/>
    </row>
    <row r="6" spans="2:14" x14ac:dyDescent="0.25">
      <c r="B6" s="1" t="s">
        <v>6</v>
      </c>
      <c r="C6" s="9">
        <f>(C3/(C4/C2))-C3</f>
        <v>378000</v>
      </c>
      <c r="D6" t="s">
        <v>8</v>
      </c>
      <c r="E6" s="16"/>
      <c r="F6" s="18"/>
      <c r="G6" s="18"/>
      <c r="H6" s="18"/>
      <c r="I6" s="18"/>
      <c r="J6" s="18"/>
      <c r="K6" s="18"/>
      <c r="L6" s="18"/>
      <c r="M6" s="18"/>
      <c r="N6" s="14"/>
    </row>
    <row r="7" spans="2:14" x14ac:dyDescent="0.25">
      <c r="E7" s="16"/>
      <c r="F7" s="17"/>
      <c r="G7" s="17"/>
      <c r="H7" s="17"/>
      <c r="I7" s="17"/>
      <c r="J7" s="17"/>
      <c r="K7" s="17"/>
      <c r="L7" s="17"/>
      <c r="M7" s="17"/>
      <c r="N7" s="14"/>
    </row>
    <row r="8" spans="2:14" x14ac:dyDescent="0.25">
      <c r="E8" s="16"/>
      <c r="F8" s="17"/>
      <c r="G8" s="17"/>
      <c r="H8" s="17"/>
      <c r="I8" s="17"/>
      <c r="J8" s="17"/>
      <c r="K8" s="17"/>
      <c r="L8" s="17"/>
      <c r="M8" s="17"/>
      <c r="N8" s="14"/>
    </row>
    <row r="9" spans="2:14" x14ac:dyDescent="0.25">
      <c r="B9" s="1" t="s">
        <v>6</v>
      </c>
      <c r="C9" s="10">
        <v>470000</v>
      </c>
      <c r="D9" t="s">
        <v>8</v>
      </c>
      <c r="E9" s="16"/>
      <c r="F9" s="19"/>
      <c r="G9" s="19"/>
      <c r="H9" s="19"/>
      <c r="I9" s="19"/>
      <c r="J9" s="19"/>
      <c r="K9" s="19"/>
      <c r="L9" s="19"/>
      <c r="M9" s="19"/>
      <c r="N9" s="14"/>
    </row>
    <row r="10" spans="2:14" x14ac:dyDescent="0.25">
      <c r="C10" s="5"/>
      <c r="E10" s="16"/>
      <c r="F10" s="19"/>
      <c r="G10" s="19"/>
      <c r="H10" s="19"/>
      <c r="I10" s="19"/>
      <c r="J10" s="19"/>
      <c r="K10" s="19"/>
      <c r="L10" s="19"/>
      <c r="M10" s="19"/>
      <c r="N10" s="14"/>
    </row>
    <row r="11" spans="2:14" x14ac:dyDescent="0.25">
      <c r="B11" s="1" t="s">
        <v>11</v>
      </c>
      <c r="C11" s="11">
        <f>C4/((C3/(C9+C3)))</f>
        <v>73.8</v>
      </c>
      <c r="D11" t="s">
        <v>0</v>
      </c>
      <c r="E11" s="16" t="s">
        <v>17</v>
      </c>
      <c r="F11" s="20">
        <f>C3/(C9+C3)</f>
        <v>4.4715447154471545E-2</v>
      </c>
      <c r="G11" s="20"/>
      <c r="H11" s="20"/>
      <c r="I11" s="20"/>
      <c r="J11" s="20"/>
      <c r="K11" s="20"/>
      <c r="L11" s="20"/>
      <c r="M11" s="20"/>
      <c r="N11" s="14"/>
    </row>
    <row r="12" spans="2:14" x14ac:dyDescent="0.25">
      <c r="B12" s="1" t="s">
        <v>2</v>
      </c>
      <c r="C12" s="9">
        <f>C11/(C3+C9)</f>
        <v>1.4999999999999999E-4</v>
      </c>
      <c r="D12" t="s">
        <v>3</v>
      </c>
      <c r="E12" s="16"/>
      <c r="F12" s="18"/>
      <c r="G12" s="18"/>
      <c r="H12" s="18"/>
      <c r="I12" s="18"/>
      <c r="J12" s="18"/>
      <c r="K12" s="18"/>
      <c r="L12" s="18"/>
      <c r="M12" s="18"/>
      <c r="N12" s="14"/>
    </row>
    <row r="13" spans="2:14" x14ac:dyDescent="0.25">
      <c r="B13" s="1" t="s">
        <v>9</v>
      </c>
      <c r="C13" s="12">
        <f>C9*C12^2</f>
        <v>1.0574999999999998E-2</v>
      </c>
      <c r="D13" t="s">
        <v>4</v>
      </c>
      <c r="E13" s="16"/>
      <c r="F13" s="21"/>
      <c r="G13" s="21"/>
      <c r="H13" s="21"/>
      <c r="I13" s="21"/>
      <c r="J13" s="21"/>
      <c r="K13" s="21"/>
      <c r="L13" s="21"/>
      <c r="M13" s="21"/>
      <c r="N13" s="14"/>
    </row>
    <row r="14" spans="2:14" x14ac:dyDescent="0.25">
      <c r="C14" s="4"/>
      <c r="E14" s="16"/>
      <c r="F14" s="20"/>
      <c r="G14" s="20"/>
      <c r="H14" s="20"/>
      <c r="I14" s="20"/>
      <c r="J14" s="20"/>
      <c r="K14" s="20"/>
      <c r="L14" s="20"/>
      <c r="M14" s="20"/>
      <c r="N14" s="14"/>
    </row>
    <row r="15" spans="2:14" x14ac:dyDescent="0.25">
      <c r="B15" s="1" t="s">
        <v>10</v>
      </c>
      <c r="C15" s="7">
        <v>4096</v>
      </c>
      <c r="E15" s="16"/>
      <c r="F15" s="17"/>
      <c r="G15" s="17"/>
      <c r="H15" s="17"/>
      <c r="I15" s="17"/>
      <c r="J15" s="17"/>
      <c r="K15" s="17"/>
      <c r="L15" s="17"/>
      <c r="M15" s="17"/>
      <c r="N15" s="14"/>
    </row>
    <row r="16" spans="2:14" x14ac:dyDescent="0.25">
      <c r="B16" s="1" t="s">
        <v>7</v>
      </c>
      <c r="C16" s="13">
        <f>C11/C15</f>
        <v>1.8017578124999999E-2</v>
      </c>
      <c r="D16" s="2" t="s">
        <v>0</v>
      </c>
      <c r="E16" s="22"/>
      <c r="F16" s="17"/>
      <c r="G16" s="17"/>
      <c r="H16" s="17"/>
      <c r="I16" s="17"/>
      <c r="J16" s="17"/>
      <c r="K16" s="17"/>
      <c r="L16" s="17"/>
      <c r="M16" s="17"/>
      <c r="N16" s="14"/>
    </row>
    <row r="17" spans="2:14" x14ac:dyDescent="0.25">
      <c r="E17" s="16"/>
      <c r="F17" s="17"/>
      <c r="G17" s="17"/>
      <c r="H17" s="17"/>
      <c r="I17" s="17"/>
      <c r="J17" s="17"/>
      <c r="K17" s="17"/>
      <c r="L17" s="17"/>
      <c r="M17" s="17"/>
      <c r="N17" s="14"/>
    </row>
    <row r="18" spans="2:14" ht="15.75" customHeight="1" x14ac:dyDescent="0.25">
      <c r="E18" s="16"/>
      <c r="F18" s="17"/>
      <c r="G18" s="17"/>
      <c r="H18" s="17"/>
      <c r="I18" s="17"/>
      <c r="J18" s="17"/>
      <c r="K18" s="17"/>
      <c r="L18" s="17"/>
      <c r="M18" s="17"/>
      <c r="N18" s="14"/>
    </row>
    <row r="19" spans="2:14" x14ac:dyDescent="0.25">
      <c r="B19" s="1" t="s">
        <v>15</v>
      </c>
      <c r="C19" s="8">
        <v>1E-8</v>
      </c>
      <c r="D19" t="s">
        <v>16</v>
      </c>
      <c r="E19" s="16"/>
      <c r="F19" s="18"/>
      <c r="G19" s="18"/>
      <c r="H19" s="18"/>
      <c r="I19" s="18"/>
      <c r="J19" s="18"/>
      <c r="K19" s="18"/>
      <c r="L19" s="18"/>
      <c r="M19" s="18"/>
      <c r="N19" s="14"/>
    </row>
    <row r="20" spans="2:14" x14ac:dyDescent="0.25">
      <c r="B20" s="1" t="s">
        <v>13</v>
      </c>
      <c r="C20" s="9">
        <f>1/((C3/(C9+C3))*C9*C19*2*PI())</f>
        <v>757.29431335795459</v>
      </c>
      <c r="D20" t="s">
        <v>14</v>
      </c>
      <c r="E20" s="16"/>
      <c r="F20" s="18"/>
      <c r="G20" s="18"/>
      <c r="H20" s="18"/>
      <c r="I20" s="18"/>
      <c r="J20" s="18"/>
      <c r="K20" s="18"/>
      <c r="L20" s="18"/>
      <c r="M20" s="18"/>
      <c r="N20" s="14"/>
    </row>
    <row r="21" spans="2:14" x14ac:dyDescent="0.25">
      <c r="E21" s="16"/>
      <c r="F21" s="14"/>
      <c r="G21" s="15"/>
      <c r="H21" s="14"/>
      <c r="I21" s="16"/>
      <c r="J21" s="17"/>
      <c r="K21" s="14"/>
      <c r="L21" s="14"/>
      <c r="M21" s="14"/>
      <c r="N21" s="14"/>
    </row>
    <row r="22" spans="2:14" x14ac:dyDescent="0.25">
      <c r="E22" s="16"/>
      <c r="F22" s="14"/>
      <c r="G22" s="15"/>
      <c r="H22" s="14"/>
      <c r="I22" s="16"/>
      <c r="J22" s="17"/>
      <c r="K22" s="14"/>
      <c r="L22" s="14"/>
      <c r="M22" s="14"/>
      <c r="N22" s="14"/>
    </row>
    <row r="23" spans="2:14" x14ac:dyDescent="0.25">
      <c r="E23" s="16"/>
      <c r="F23" s="14"/>
      <c r="G23" s="15"/>
      <c r="H23" s="14"/>
      <c r="I23" s="16"/>
      <c r="J23" s="17"/>
      <c r="K23" s="14"/>
      <c r="L23" s="14"/>
      <c r="M23" s="14"/>
      <c r="N23" s="14"/>
    </row>
    <row r="24" spans="2:14" x14ac:dyDescent="0.25">
      <c r="E24" s="16"/>
      <c r="F24" s="14"/>
      <c r="G24" s="15"/>
      <c r="H24" s="14"/>
      <c r="I24" s="16"/>
      <c r="J24" s="17"/>
      <c r="K24" s="14"/>
      <c r="L24" s="14"/>
      <c r="M24" s="14"/>
      <c r="N24" s="14"/>
    </row>
    <row r="25" spans="2:14" x14ac:dyDescent="0.25">
      <c r="E25" s="16"/>
      <c r="F25" s="14"/>
      <c r="G25" s="15"/>
      <c r="H25" s="14"/>
      <c r="I25" s="16"/>
      <c r="J25" s="17"/>
      <c r="K25" s="14"/>
      <c r="L25" s="14"/>
      <c r="M25" s="14"/>
      <c r="N25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SOx Low-Pass Filter</vt:lpstr>
      <vt:lpstr>Rsense</vt:lpstr>
      <vt:lpstr>Diviseur de 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2018-07-26T15:09:00Z</dcterms:modified>
</cp:coreProperties>
</file>