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 - lca\"/>
    </mc:Choice>
  </mc:AlternateContent>
  <xr:revisionPtr revIDLastSave="0" documentId="13_ncr:1_{31FA1319-FD5F-4D31-B97A-D437FC431B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nc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 a="1"/>
  <c r="H53" i="1" s="1"/>
  <c r="H52" i="1" a="1"/>
  <c r="H52" i="1" s="1"/>
  <c r="H51" i="1" a="1"/>
  <c r="H51" i="1" s="1"/>
  <c r="M53" i="1" a="1"/>
  <c r="M53" i="1" s="1"/>
  <c r="M52" i="1" a="1"/>
  <c r="M52" i="1" s="1"/>
  <c r="M51" i="1" a="1"/>
  <c r="M51" i="1" s="1"/>
  <c r="X32" i="1" a="1"/>
  <c r="X32" i="1" s="1"/>
  <c r="AC32" i="1" s="1" a="1"/>
  <c r="AC32" i="1" s="1"/>
  <c r="AC37" i="1" s="1" a="1"/>
  <c r="AC37" i="1" s="1"/>
  <c r="X8" i="1" a="1"/>
  <c r="X8" i="1" s="1"/>
  <c r="AC8" i="1" s="1" a="1"/>
  <c r="AC8" i="1" s="1"/>
  <c r="AC13" i="1" s="1" a="1"/>
  <c r="AC13" i="1" s="1"/>
  <c r="M27" i="1" s="1" a="1"/>
  <c r="M27" i="1" s="1"/>
  <c r="M29" i="1" l="1" a="1"/>
  <c r="M29" i="1" s="1"/>
  <c r="M28" i="1" a="1"/>
  <c r="M28" i="1" s="1"/>
  <c r="H27" i="1" a="1"/>
  <c r="H27" i="1" s="1"/>
  <c r="H29" i="1" a="1"/>
  <c r="H29" i="1" s="1"/>
  <c r="H28" i="1" a="1"/>
  <c r="H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<sst xmlns="http://schemas.openxmlformats.org/spreadsheetml/2006/main" count="156" uniqueCount="49">
  <si>
    <t>flow</t>
  </si>
  <si>
    <t>tech</t>
  </si>
  <si>
    <t>unit</t>
  </si>
  <si>
    <t>name</t>
  </si>
  <si>
    <t>steel</t>
  </si>
  <si>
    <t>f.1</t>
  </si>
  <si>
    <t>f.2</t>
  </si>
  <si>
    <t>bf-bof</t>
  </si>
  <si>
    <t>sensitivity</t>
  </si>
  <si>
    <t>electricity</t>
  </si>
  <si>
    <t>f.3</t>
  </si>
  <si>
    <t>kWh</t>
  </si>
  <si>
    <t>hydrogen</t>
  </si>
  <si>
    <t>h2-inj</t>
  </si>
  <si>
    <t>h2-dr</t>
  </si>
  <si>
    <t>t.4</t>
  </si>
  <si>
    <t>steam reformers</t>
  </si>
  <si>
    <t>electrolyzers</t>
  </si>
  <si>
    <t>t.1a</t>
  </si>
  <si>
    <t>t.1b</t>
  </si>
  <si>
    <t>t.1c</t>
  </si>
  <si>
    <t>fossil power plants</t>
  </si>
  <si>
    <t>t.2a</t>
  </si>
  <si>
    <t>t.2b</t>
  </si>
  <si>
    <t>res power plants</t>
  </si>
  <si>
    <t>t.3a</t>
  </si>
  <si>
    <t>t.3b</t>
  </si>
  <si>
    <t>kg</t>
  </si>
  <si>
    <t>f.4</t>
  </si>
  <si>
    <t>scenario</t>
  </si>
  <si>
    <t>baseline</t>
  </si>
  <si>
    <t>refinery</t>
  </si>
  <si>
    <t>transition</t>
  </si>
  <si>
    <t>u</t>
  </si>
  <si>
    <t>ton</t>
  </si>
  <si>
    <t>Y</t>
  </si>
  <si>
    <t>co2 emissions</t>
  </si>
  <si>
    <t>e</t>
  </si>
  <si>
    <t>s</t>
  </si>
  <si>
    <t>MWh</t>
  </si>
  <si>
    <t>fossil fuels</t>
  </si>
  <si>
    <t>avg</t>
  </si>
  <si>
    <t>min</t>
  </si>
  <si>
    <t>max</t>
  </si>
  <si>
    <t>X==d@Q</t>
  </si>
  <si>
    <t>E==e@diag(X)</t>
  </si>
  <si>
    <t>Lff==minv(I-u@d)</t>
  </si>
  <si>
    <t>Q==Lff@Y</t>
  </si>
  <si>
    <t>f==(e@d)@L_ff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</si>
</sst>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;\-0;\-"/>
    <numFmt numFmtId="165" formatCode="0.0;\-0.0;\-"/>
    <numFmt numFmtId="166" formatCode="0.00;\-0.00;\-"/>
    <numFmt numFmtId="167" formatCode="0.000;\-0.000;\-"/>
    <numFmt numFmtId="168" formatCode="0.0000;\-0.0000;\-"/>
    <numFmt numFmtId="169" formatCode="0.00000;\-0.00000;\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0" xfId="0" applyNumberFormat="1" applyFont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6" fontId="1" fillId="0" borderId="0" xfId="0" applyNumberFormat="1" applyFont="1"/>
    <xf numFmtId="166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6" fontId="3" fillId="2" borderId="0" xfId="0" applyNumberFormat="1" applyFont="1" applyFill="1"/>
    <xf numFmtId="164" fontId="3" fillId="2" borderId="0" xfId="0" applyNumberFormat="1" applyFon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3" fillId="2" borderId="0" xfId="0" applyNumberFormat="1" applyFont="1" applyFill="1"/>
    <xf numFmtId="164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zoomScale="160" zoomScaleNormal="160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V8" sqref="V8"/>
    </sheetView>
  </sheetViews>
  <sheetFormatPr defaultRowHeight="15" x14ac:dyDescent="0.25"/>
  <cols>
    <col min="1" max="1" width="9.5703125" style="2" bestFit="1" customWidth="1"/>
    <col min="2" max="2" width="8.42578125" style="2" customWidth="1"/>
    <col min="3" max="3" width="5" style="2" bestFit="1" customWidth="1"/>
    <col min="4" max="4" width="4.85546875" style="2" bestFit="1" customWidth="1"/>
    <col min="5" max="5" width="15.85546875" style="2" bestFit="1" customWidth="1"/>
    <col min="6" max="6" width="9.140625" style="3"/>
    <col min="7" max="7" width="3.5703125" style="2" customWidth="1"/>
    <col min="8" max="29" width="4.42578125" style="2" customWidth="1"/>
    <col min="30" max="36" width="9.140625" style="2"/>
    <col min="37" max="37" width="10" style="2" bestFit="1" customWidth="1"/>
    <col min="38" max="16384" width="9.140625" style="2"/>
  </cols>
  <sheetData>
    <row r="1" spans="1:37" x14ac:dyDescent="0.25">
      <c r="A1" s="10" t="s">
        <v>29</v>
      </c>
      <c r="B1" s="10"/>
      <c r="C1" s="10"/>
      <c r="D1" s="10"/>
      <c r="E1" s="10"/>
    </row>
    <row r="2" spans="1:37" x14ac:dyDescent="0.25">
      <c r="A2" s="10"/>
      <c r="B2" s="10" t="s">
        <v>8</v>
      </c>
      <c r="C2" s="10"/>
      <c r="D2" s="10"/>
      <c r="E2" s="10"/>
    </row>
    <row r="3" spans="1:37" x14ac:dyDescent="0.25">
      <c r="A3" s="10"/>
      <c r="B3" s="10"/>
      <c r="C3" s="10" t="s">
        <v>0</v>
      </c>
      <c r="D3" s="10"/>
      <c r="E3" s="10"/>
      <c r="H3" s="2" t="s">
        <v>5</v>
      </c>
      <c r="I3" s="2" t="s">
        <v>6</v>
      </c>
      <c r="J3" s="2" t="s">
        <v>10</v>
      </c>
      <c r="K3" s="2" t="s">
        <v>28</v>
      </c>
      <c r="X3" s="2" t="s">
        <v>5</v>
      </c>
      <c r="Y3" s="2" t="s">
        <v>6</v>
      </c>
      <c r="Z3" s="2" t="s">
        <v>10</v>
      </c>
      <c r="AA3" s="2" t="s">
        <v>28</v>
      </c>
    </row>
    <row r="4" spans="1:37" x14ac:dyDescent="0.25">
      <c r="A4" s="10"/>
      <c r="B4" s="10"/>
      <c r="C4" s="10"/>
      <c r="D4" s="10" t="s">
        <v>1</v>
      </c>
      <c r="E4" s="10"/>
      <c r="M4" s="2" t="s">
        <v>18</v>
      </c>
      <c r="N4" s="2" t="s">
        <v>19</v>
      </c>
      <c r="O4" s="2" t="s">
        <v>20</v>
      </c>
      <c r="P4" s="2" t="s">
        <v>22</v>
      </c>
      <c r="Q4" s="2" t="s">
        <v>23</v>
      </c>
      <c r="R4" s="2" t="s">
        <v>25</v>
      </c>
      <c r="S4" s="2" t="s">
        <v>26</v>
      </c>
      <c r="T4" s="2" t="s">
        <v>15</v>
      </c>
    </row>
    <row r="5" spans="1:37" x14ac:dyDescent="0.25">
      <c r="A5" s="10"/>
      <c r="B5" s="10"/>
      <c r="C5" s="10"/>
      <c r="D5" s="10"/>
      <c r="E5" s="10" t="s">
        <v>3</v>
      </c>
    </row>
    <row r="6" spans="1:37" x14ac:dyDescent="0.25">
      <c r="F6" s="11" t="s">
        <v>2</v>
      </c>
      <c r="H6" s="3" t="s">
        <v>34</v>
      </c>
      <c r="I6" s="3" t="s">
        <v>39</v>
      </c>
      <c r="J6" s="3" t="s">
        <v>27</v>
      </c>
      <c r="K6" s="3" t="s">
        <v>27</v>
      </c>
      <c r="L6" s="3"/>
      <c r="M6" s="3" t="s">
        <v>34</v>
      </c>
      <c r="N6" s="3" t="s">
        <v>34</v>
      </c>
      <c r="O6" s="3" t="s">
        <v>34</v>
      </c>
      <c r="P6" s="3" t="s">
        <v>39</v>
      </c>
      <c r="Q6" s="3" t="s">
        <v>39</v>
      </c>
      <c r="R6" s="3" t="s">
        <v>27</v>
      </c>
      <c r="S6" s="3" t="s">
        <v>27</v>
      </c>
      <c r="T6" s="3" t="s">
        <v>27</v>
      </c>
    </row>
    <row r="7" spans="1:37" x14ac:dyDescent="0.25">
      <c r="A7" s="2" t="s">
        <v>30</v>
      </c>
      <c r="M7" s="4" t="s">
        <v>33</v>
      </c>
      <c r="V7" s="4" t="s">
        <v>35</v>
      </c>
      <c r="X7" s="4" t="s">
        <v>46</v>
      </c>
      <c r="AC7" s="1" t="s">
        <v>47</v>
      </c>
    </row>
    <row r="8" spans="1:37" x14ac:dyDescent="0.25">
      <c r="C8" s="2" t="s">
        <v>5</v>
      </c>
      <c r="E8" s="2" t="s">
        <v>4</v>
      </c>
      <c r="F8" s="3" t="s">
        <v>34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V8" s="5">
        <v>1</v>
      </c>
      <c r="X8" s="18" cm="1">
        <f t="array" ref="X8:AA11">MINVERSE(_xlfn.MUNIT(COUNTA($H$3:$K$3))-MMULT($M$8:$T$11,$H$13:$K$20))</f>
        <v>0.99999999999999978</v>
      </c>
      <c r="Y8" s="18">
        <v>0</v>
      </c>
      <c r="Z8" s="18">
        <v>0</v>
      </c>
      <c r="AA8" s="18">
        <v>0</v>
      </c>
      <c r="AC8" s="18" cm="1">
        <f t="array" ref="AC8:AC11">MMULT(_xlfn.ANCHORARRAY(X8),V8:V11)</f>
        <v>0.99999999999999978</v>
      </c>
    </row>
    <row r="9" spans="1:37" x14ac:dyDescent="0.25">
      <c r="C9" s="2" t="s">
        <v>6</v>
      </c>
      <c r="E9" s="2" t="s">
        <v>9</v>
      </c>
      <c r="F9" s="3" t="s">
        <v>39</v>
      </c>
      <c r="M9" s="5">
        <v>66</v>
      </c>
      <c r="N9" s="5">
        <v>66</v>
      </c>
      <c r="O9" s="5">
        <v>950</v>
      </c>
      <c r="P9" s="5">
        <v>0</v>
      </c>
      <c r="Q9" s="5">
        <v>0</v>
      </c>
      <c r="R9" s="6">
        <v>2.9999999999999997E-4</v>
      </c>
      <c r="S9" s="6">
        <v>4.0000000000000001E-3</v>
      </c>
      <c r="T9" s="5">
        <v>0</v>
      </c>
      <c r="V9" s="5">
        <v>0</v>
      </c>
      <c r="X9" s="18">
        <v>65.999999999999986</v>
      </c>
      <c r="Y9" s="18">
        <v>1</v>
      </c>
      <c r="Z9" s="18">
        <v>4.8499999999994722E-4</v>
      </c>
      <c r="AA9" s="18">
        <v>0</v>
      </c>
      <c r="AC9" s="18">
        <v>65.999999999999986</v>
      </c>
    </row>
    <row r="10" spans="1:37" x14ac:dyDescent="0.25">
      <c r="C10" s="2" t="s">
        <v>10</v>
      </c>
      <c r="E10" s="2" t="s">
        <v>12</v>
      </c>
      <c r="F10" s="3" t="s">
        <v>27</v>
      </c>
      <c r="M10" s="5">
        <v>0</v>
      </c>
      <c r="N10" s="5">
        <v>9</v>
      </c>
      <c r="O10" s="5">
        <v>90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V10" s="5">
        <v>0</v>
      </c>
      <c r="X10" s="18">
        <v>0</v>
      </c>
      <c r="Y10" s="18">
        <v>0</v>
      </c>
      <c r="Z10" s="18">
        <v>1</v>
      </c>
      <c r="AA10" s="18">
        <v>0</v>
      </c>
      <c r="AC10" s="18">
        <v>0</v>
      </c>
    </row>
    <row r="11" spans="1:37" x14ac:dyDescent="0.25">
      <c r="C11" s="2" t="s">
        <v>28</v>
      </c>
      <c r="E11" s="2" t="s">
        <v>40</v>
      </c>
      <c r="F11" s="3" t="s">
        <v>27</v>
      </c>
      <c r="M11" s="5">
        <v>160</v>
      </c>
      <c r="N11" s="5">
        <v>132</v>
      </c>
      <c r="O11" s="5">
        <v>21</v>
      </c>
      <c r="P11" s="17">
        <v>2.2999999999999997E-5</v>
      </c>
      <c r="Q11" s="5">
        <v>0</v>
      </c>
      <c r="R11" s="5">
        <v>4</v>
      </c>
      <c r="S11" s="5">
        <v>0</v>
      </c>
      <c r="T11" s="13">
        <v>5</v>
      </c>
      <c r="V11" s="5">
        <v>0</v>
      </c>
      <c r="X11" s="18">
        <v>-40.000265649999996</v>
      </c>
      <c r="Y11" s="18">
        <v>-4.0249999999999987E-6</v>
      </c>
      <c r="Z11" s="18">
        <v>-0.95000000195212497</v>
      </c>
      <c r="AA11" s="18">
        <v>-0.25</v>
      </c>
      <c r="AC11" s="18">
        <v>-40.000265649999996</v>
      </c>
    </row>
    <row r="12" spans="1:37" x14ac:dyDescent="0.25">
      <c r="H12" s="4" t="s">
        <v>38</v>
      </c>
      <c r="AC12" s="1" t="s">
        <v>44</v>
      </c>
    </row>
    <row r="13" spans="1:37" x14ac:dyDescent="0.25">
      <c r="D13" s="2" t="s">
        <v>18</v>
      </c>
      <c r="E13" s="2" t="s">
        <v>7</v>
      </c>
      <c r="F13" s="3" t="s">
        <v>34</v>
      </c>
      <c r="H13" s="7">
        <v>1</v>
      </c>
      <c r="I13" s="7">
        <v>0</v>
      </c>
      <c r="J13" s="7">
        <v>0</v>
      </c>
      <c r="K13" s="7">
        <v>0</v>
      </c>
      <c r="AC13" s="18" cm="1">
        <f t="array" ref="AC13:AC20">MMULT(H13:K20,_xlfn.ANCHORARRAY(AC8))</f>
        <v>0.99999999999999978</v>
      </c>
    </row>
    <row r="14" spans="1:37" x14ac:dyDescent="0.25">
      <c r="D14" s="2" t="s">
        <v>19</v>
      </c>
      <c r="E14" s="2" t="s">
        <v>13</v>
      </c>
      <c r="F14" s="3" t="s">
        <v>34</v>
      </c>
      <c r="H14" s="7">
        <v>0</v>
      </c>
      <c r="I14" s="7">
        <v>0</v>
      </c>
      <c r="J14" s="7">
        <v>0</v>
      </c>
      <c r="K14" s="7">
        <v>0</v>
      </c>
      <c r="AC14" s="18">
        <v>0</v>
      </c>
      <c r="AD14" s="14"/>
      <c r="AJ14" s="15"/>
      <c r="AK14" s="16"/>
    </row>
    <row r="15" spans="1:37" x14ac:dyDescent="0.25">
      <c r="D15" s="2" t="s">
        <v>20</v>
      </c>
      <c r="E15" s="2" t="s">
        <v>14</v>
      </c>
      <c r="F15" s="3" t="s">
        <v>34</v>
      </c>
      <c r="H15" s="7">
        <v>0</v>
      </c>
      <c r="I15" s="7">
        <v>0</v>
      </c>
      <c r="J15" s="7">
        <v>0</v>
      </c>
      <c r="K15" s="7">
        <v>0</v>
      </c>
      <c r="AC15" s="18">
        <v>0</v>
      </c>
    </row>
    <row r="16" spans="1:37" x14ac:dyDescent="0.25">
      <c r="D16" s="2" t="s">
        <v>22</v>
      </c>
      <c r="E16" s="2" t="s">
        <v>21</v>
      </c>
      <c r="F16" s="3" t="s">
        <v>39</v>
      </c>
      <c r="H16" s="7">
        <v>0</v>
      </c>
      <c r="I16" s="7">
        <v>0.7</v>
      </c>
      <c r="J16" s="7">
        <v>0</v>
      </c>
      <c r="K16" s="7">
        <v>0</v>
      </c>
      <c r="AC16" s="18">
        <v>46.199999999999989</v>
      </c>
    </row>
    <row r="17" spans="1:29" x14ac:dyDescent="0.25">
      <c r="D17" s="2" t="s">
        <v>23</v>
      </c>
      <c r="E17" s="2" t="s">
        <v>24</v>
      </c>
      <c r="F17" s="3" t="s">
        <v>39</v>
      </c>
      <c r="H17" s="7">
        <v>0</v>
      </c>
      <c r="I17" s="7">
        <v>0.3</v>
      </c>
      <c r="J17" s="7">
        <v>0</v>
      </c>
      <c r="K17" s="7">
        <v>0</v>
      </c>
      <c r="AC17" s="18">
        <v>19.799999999999994</v>
      </c>
    </row>
    <row r="18" spans="1:29" x14ac:dyDescent="0.25">
      <c r="D18" s="2" t="s">
        <v>25</v>
      </c>
      <c r="E18" s="2" t="s">
        <v>16</v>
      </c>
      <c r="F18" s="3" t="s">
        <v>27</v>
      </c>
      <c r="H18" s="7">
        <v>0</v>
      </c>
      <c r="I18" s="7">
        <v>0</v>
      </c>
      <c r="J18" s="7">
        <v>0.95</v>
      </c>
      <c r="K18" s="7">
        <v>0</v>
      </c>
      <c r="AC18" s="18">
        <v>0</v>
      </c>
    </row>
    <row r="19" spans="1:29" x14ac:dyDescent="0.25">
      <c r="D19" s="2" t="s">
        <v>26</v>
      </c>
      <c r="E19" s="2" t="s">
        <v>17</v>
      </c>
      <c r="F19" s="3" t="s">
        <v>27</v>
      </c>
      <c r="H19" s="7">
        <v>0</v>
      </c>
      <c r="I19" s="7">
        <v>0</v>
      </c>
      <c r="J19" s="7">
        <v>0.05</v>
      </c>
      <c r="K19" s="7">
        <v>0</v>
      </c>
      <c r="AC19" s="18">
        <v>0</v>
      </c>
    </row>
    <row r="20" spans="1:29" x14ac:dyDescent="0.25">
      <c r="D20" s="2" t="s">
        <v>15</v>
      </c>
      <c r="E20" s="2" t="s">
        <v>31</v>
      </c>
      <c r="F20" s="3" t="s">
        <v>27</v>
      </c>
      <c r="H20" s="7">
        <v>0</v>
      </c>
      <c r="I20" s="7">
        <v>0</v>
      </c>
      <c r="J20" s="7">
        <v>0</v>
      </c>
      <c r="K20" s="7">
        <v>1</v>
      </c>
      <c r="AC20" s="18">
        <v>-40.000265649999996</v>
      </c>
    </row>
    <row r="21" spans="1:29" x14ac:dyDescent="0.25">
      <c r="M21" s="4" t="s">
        <v>37</v>
      </c>
    </row>
    <row r="22" spans="1:29" x14ac:dyDescent="0.25">
      <c r="B22" s="2" t="s">
        <v>41</v>
      </c>
      <c r="E22" s="2" t="s">
        <v>36</v>
      </c>
      <c r="F22" s="3" t="s">
        <v>34</v>
      </c>
      <c r="M22" s="7">
        <v>1.5</v>
      </c>
      <c r="N22" s="7">
        <v>1.43</v>
      </c>
      <c r="O22" s="7">
        <v>0.04</v>
      </c>
      <c r="P22" s="7">
        <v>0.82</v>
      </c>
      <c r="Q22" s="5">
        <v>0</v>
      </c>
      <c r="R22" s="7">
        <v>8.9999999999999993E-3</v>
      </c>
      <c r="S22" s="5">
        <v>0</v>
      </c>
      <c r="T22" s="5">
        <v>0</v>
      </c>
    </row>
    <row r="23" spans="1:29" x14ac:dyDescent="0.25">
      <c r="B23" s="2" t="s">
        <v>42</v>
      </c>
      <c r="E23" s="2" t="s">
        <v>36</v>
      </c>
      <c r="F23" s="3" t="s">
        <v>34</v>
      </c>
      <c r="M23" s="12">
        <v>1.5</v>
      </c>
      <c r="N23" s="12">
        <v>1.43</v>
      </c>
      <c r="O23" s="12">
        <v>0.04</v>
      </c>
      <c r="P23" s="12">
        <v>0.74</v>
      </c>
      <c r="Q23" s="13">
        <v>0</v>
      </c>
      <c r="R23" s="12">
        <v>8.0000000000000002E-3</v>
      </c>
      <c r="S23" s="13">
        <v>0</v>
      </c>
      <c r="T23" s="13">
        <v>0</v>
      </c>
    </row>
    <row r="24" spans="1:29" x14ac:dyDescent="0.25">
      <c r="B24" s="2" t="s">
        <v>43</v>
      </c>
      <c r="E24" s="2" t="s">
        <v>36</v>
      </c>
      <c r="F24" s="3" t="s">
        <v>34</v>
      </c>
      <c r="M24" s="12">
        <v>1.5</v>
      </c>
      <c r="N24" s="12">
        <v>1.43</v>
      </c>
      <c r="O24" s="12">
        <v>0.04</v>
      </c>
      <c r="P24" s="12">
        <v>0.91</v>
      </c>
      <c r="Q24" s="13">
        <v>0</v>
      </c>
      <c r="R24" s="12">
        <v>0.01</v>
      </c>
      <c r="S24" s="13">
        <v>0</v>
      </c>
      <c r="T24" s="13">
        <v>0</v>
      </c>
    </row>
    <row r="26" spans="1:29" x14ac:dyDescent="0.25">
      <c r="H26" s="4" t="s">
        <v>48</v>
      </c>
      <c r="M26" s="1" t="s">
        <v>45</v>
      </c>
    </row>
    <row r="27" spans="1:29" x14ac:dyDescent="0.25">
      <c r="B27" s="2" t="s">
        <v>41</v>
      </c>
      <c r="E27" s="2" t="s">
        <v>36</v>
      </c>
      <c r="F27" s="3" t="s">
        <v>34</v>
      </c>
      <c r="H27" s="19" cm="1">
        <f t="array" ref="H27:K27">MMULT(MMULT(M22:T22,$H$13:$K$20),_xlfn.ANCHORARRAY($X$8))</f>
        <v>39.383999999999986</v>
      </c>
      <c r="I27" s="19">
        <v>0.57399999999999995</v>
      </c>
      <c r="J27" s="19">
        <v>8.828389999999969E-3</v>
      </c>
      <c r="K27" s="19">
        <v>0</v>
      </c>
      <c r="M27" s="19" cm="1">
        <f t="array" ref="M27:T27">MMULT(M22:T22,_xlfn.MUNIT(COUNTA($D$13:$D$20))*_xlfn.ANCHORARRAY($AC$13))</f>
        <v>1.4999999999999996</v>
      </c>
      <c r="N27" s="19">
        <v>0</v>
      </c>
      <c r="O27" s="19">
        <v>0</v>
      </c>
      <c r="P27" s="19">
        <v>37.883999999999986</v>
      </c>
      <c r="Q27" s="19">
        <v>0</v>
      </c>
      <c r="R27" s="19">
        <v>0</v>
      </c>
      <c r="S27" s="19">
        <v>0</v>
      </c>
      <c r="T27" s="19">
        <v>0</v>
      </c>
    </row>
    <row r="28" spans="1:29" x14ac:dyDescent="0.25">
      <c r="B28" s="2" t="s">
        <v>42</v>
      </c>
      <c r="E28" s="2" t="s">
        <v>36</v>
      </c>
      <c r="F28" s="3" t="s">
        <v>34</v>
      </c>
      <c r="H28" s="19" cm="1">
        <f t="array" ref="H28:K28">MMULT(MMULT(M23:T23,$H$13:$K$20),_xlfn.ANCHORARRAY($X$8))</f>
        <v>35.687999999999995</v>
      </c>
      <c r="I28" s="19">
        <v>0.51800000000000002</v>
      </c>
      <c r="J28" s="19">
        <v>7.851229999999973E-3</v>
      </c>
      <c r="K28" s="19">
        <v>0</v>
      </c>
      <c r="M28" s="19" cm="1">
        <f t="array" ref="M28:T28">MMULT(M23:T23,_xlfn.MUNIT(COUNTA($D$13:$D$20))*_xlfn.ANCHORARRAY($AC$13))</f>
        <v>1.4999999999999996</v>
      </c>
      <c r="N28" s="19">
        <v>0</v>
      </c>
      <c r="O28" s="19">
        <v>0</v>
      </c>
      <c r="P28" s="19">
        <v>34.187999999999988</v>
      </c>
      <c r="Q28" s="19">
        <v>0</v>
      </c>
      <c r="R28" s="19">
        <v>0</v>
      </c>
      <c r="S28" s="19">
        <v>0</v>
      </c>
      <c r="T28" s="19">
        <v>0</v>
      </c>
    </row>
    <row r="29" spans="1:29" x14ac:dyDescent="0.25">
      <c r="B29" s="2" t="s">
        <v>43</v>
      </c>
      <c r="E29" s="2" t="s">
        <v>36</v>
      </c>
      <c r="F29" s="3" t="s">
        <v>34</v>
      </c>
      <c r="H29" s="19" cm="1">
        <f t="array" ref="H29:K29">MMULT(MMULT(M24:T24,$H$13:$K$20),_xlfn.ANCHORARRAY($X$8))</f>
        <v>43.541999999999994</v>
      </c>
      <c r="I29" s="19">
        <v>0.63700000000000001</v>
      </c>
      <c r="J29" s="19">
        <v>9.8089449999999665E-3</v>
      </c>
      <c r="K29" s="19">
        <v>0</v>
      </c>
      <c r="M29" s="19" cm="1">
        <f t="array" ref="M29:T29">MMULT(M24:T24,_xlfn.MUNIT(COUNTA($D$13:$D$20))*_xlfn.ANCHORARRAY($AC$13))</f>
        <v>1.4999999999999996</v>
      </c>
      <c r="N29" s="19">
        <v>0</v>
      </c>
      <c r="O29" s="19">
        <v>0</v>
      </c>
      <c r="P29" s="19">
        <v>42.041999999999994</v>
      </c>
      <c r="Q29" s="19">
        <v>0</v>
      </c>
      <c r="R29" s="19">
        <v>0</v>
      </c>
      <c r="S29" s="19">
        <v>0</v>
      </c>
      <c r="T29" s="19">
        <v>0</v>
      </c>
    </row>
    <row r="31" spans="1:29" x14ac:dyDescent="0.25">
      <c r="A31" s="2" t="s">
        <v>32</v>
      </c>
      <c r="F31" s="2"/>
      <c r="X31" s="4" t="s">
        <v>46</v>
      </c>
      <c r="AC31" s="1" t="s">
        <v>47</v>
      </c>
    </row>
    <row r="32" spans="1:29" x14ac:dyDescent="0.25">
      <c r="C32" s="2" t="s">
        <v>5</v>
      </c>
      <c r="E32" s="2" t="s">
        <v>4</v>
      </c>
      <c r="F32" s="2"/>
      <c r="X32" s="18" cm="1">
        <f t="array" ref="X32:AA35">MINVERSE(_xlfn.MUNIT(COUNTA($H$3:$K$3))-MMULT($M$8:$T$11,$H$37:$K$44))</f>
        <v>0.99999999999999989</v>
      </c>
      <c r="Y32" s="18">
        <v>4.3712798261967958E-19</v>
      </c>
      <c r="Z32" s="18">
        <v>-1.0859095774815446E-18</v>
      </c>
      <c r="AA32" s="18">
        <v>0</v>
      </c>
      <c r="AC32" s="18" cm="1">
        <f t="array" ref="AC32:AC35">MMULT(_xlfn.ANCHORARRAY(X32),V8:V11)</f>
        <v>0.99999999999999989</v>
      </c>
    </row>
    <row r="33" spans="2:29" x14ac:dyDescent="0.25">
      <c r="C33" s="2" t="s">
        <v>6</v>
      </c>
      <c r="E33" s="2" t="s">
        <v>9</v>
      </c>
      <c r="F33" s="2"/>
      <c r="X33" s="18">
        <v>508.10448999999994</v>
      </c>
      <c r="Y33" s="18">
        <v>1.0000000000000002</v>
      </c>
      <c r="Z33" s="18">
        <v>2.1499999999994488E-3</v>
      </c>
      <c r="AA33" s="18">
        <v>0</v>
      </c>
      <c r="AC33" s="18">
        <v>508.10448999999994</v>
      </c>
    </row>
    <row r="34" spans="2:29" x14ac:dyDescent="0.25">
      <c r="C34" s="2" t="s">
        <v>10</v>
      </c>
      <c r="E34" s="2" t="s">
        <v>12</v>
      </c>
      <c r="F34" s="2"/>
      <c r="X34" s="18">
        <v>48.600000000000009</v>
      </c>
      <c r="Y34" s="18">
        <v>-7.6326724492706877E-18</v>
      </c>
      <c r="Z34" s="18">
        <v>1.0000000000000002</v>
      </c>
      <c r="AA34" s="18">
        <v>0</v>
      </c>
      <c r="AC34" s="18">
        <v>48.600000000000009</v>
      </c>
    </row>
    <row r="35" spans="2:29" x14ac:dyDescent="0.25">
      <c r="C35" s="2" t="s">
        <v>28</v>
      </c>
      <c r="E35" s="2" t="s">
        <v>40</v>
      </c>
      <c r="F35" s="2"/>
      <c r="X35" s="18">
        <v>-44.125292160081756</v>
      </c>
      <c r="Y35" s="18">
        <v>-5.7499999999952598E-7</v>
      </c>
      <c r="Z35" s="18">
        <v>-0.5000000012362501</v>
      </c>
      <c r="AA35" s="18">
        <v>-0.25</v>
      </c>
      <c r="AC35" s="18">
        <v>-44.125292160081756</v>
      </c>
    </row>
    <row r="36" spans="2:29" x14ac:dyDescent="0.25">
      <c r="H36" s="8" t="s">
        <v>38</v>
      </c>
      <c r="I36" s="9"/>
      <c r="J36" s="9"/>
      <c r="K36" s="9"/>
      <c r="AC36" s="1" t="s">
        <v>44</v>
      </c>
    </row>
    <row r="37" spans="2:29" x14ac:dyDescent="0.25">
      <c r="D37" s="2" t="s">
        <v>18</v>
      </c>
      <c r="E37" s="2" t="s">
        <v>7</v>
      </c>
      <c r="F37" s="3" t="s">
        <v>27</v>
      </c>
      <c r="H37" s="7">
        <v>0.1</v>
      </c>
      <c r="I37" s="7">
        <v>0</v>
      </c>
      <c r="J37" s="7">
        <v>0</v>
      </c>
      <c r="K37" s="7">
        <v>0</v>
      </c>
      <c r="AC37" s="18" cm="1">
        <f t="array" ref="AC37:AC44">MMULT(H37:K44,_xlfn.ANCHORARRAY(AC32))</f>
        <v>9.9999999999999992E-2</v>
      </c>
    </row>
    <row r="38" spans="2:29" x14ac:dyDescent="0.25">
      <c r="D38" s="2" t="s">
        <v>19</v>
      </c>
      <c r="E38" s="2" t="s">
        <v>13</v>
      </c>
      <c r="F38" s="3" t="s">
        <v>27</v>
      </c>
      <c r="H38" s="7">
        <v>0.4</v>
      </c>
      <c r="I38" s="7">
        <v>0</v>
      </c>
      <c r="J38" s="7">
        <v>0</v>
      </c>
      <c r="K38" s="7">
        <v>0</v>
      </c>
      <c r="AC38" s="18">
        <v>0.39999999999999997</v>
      </c>
    </row>
    <row r="39" spans="2:29" x14ac:dyDescent="0.25">
      <c r="D39" s="2" t="s">
        <v>20</v>
      </c>
      <c r="E39" s="2" t="s">
        <v>14</v>
      </c>
      <c r="F39" s="3" t="s">
        <v>27</v>
      </c>
      <c r="H39" s="7">
        <v>0.5</v>
      </c>
      <c r="I39" s="7">
        <v>0</v>
      </c>
      <c r="J39" s="7">
        <v>0</v>
      </c>
      <c r="K39" s="7">
        <v>0</v>
      </c>
      <c r="AC39" s="18">
        <v>0.49999999999999994</v>
      </c>
    </row>
    <row r="40" spans="2:29" x14ac:dyDescent="0.25">
      <c r="D40" s="2" t="s">
        <v>22</v>
      </c>
      <c r="E40" s="2" t="s">
        <v>21</v>
      </c>
      <c r="F40" s="3" t="s">
        <v>11</v>
      </c>
      <c r="H40" s="7">
        <v>0</v>
      </c>
      <c r="I40" s="7">
        <v>0.1</v>
      </c>
      <c r="J40" s="7">
        <v>0</v>
      </c>
      <c r="K40" s="7">
        <v>0</v>
      </c>
      <c r="AC40" s="18">
        <v>50.810448999999998</v>
      </c>
    </row>
    <row r="41" spans="2:29" x14ac:dyDescent="0.25">
      <c r="D41" s="2" t="s">
        <v>23</v>
      </c>
      <c r="E41" s="2" t="s">
        <v>24</v>
      </c>
      <c r="F41" s="3" t="s">
        <v>11</v>
      </c>
      <c r="H41" s="7">
        <v>0</v>
      </c>
      <c r="I41" s="7">
        <v>0.9</v>
      </c>
      <c r="J41" s="7">
        <v>0</v>
      </c>
      <c r="K41" s="7">
        <v>0</v>
      </c>
      <c r="AC41" s="18">
        <v>457.29404099999994</v>
      </c>
    </row>
    <row r="42" spans="2:29" x14ac:dyDescent="0.25">
      <c r="D42" s="2" t="s">
        <v>25</v>
      </c>
      <c r="E42" s="2" t="s">
        <v>16</v>
      </c>
      <c r="F42" s="3" t="s">
        <v>27</v>
      </c>
      <c r="H42" s="7">
        <v>0</v>
      </c>
      <c r="I42" s="7">
        <v>0</v>
      </c>
      <c r="J42" s="7">
        <v>0.5</v>
      </c>
      <c r="K42" s="7">
        <v>0</v>
      </c>
      <c r="AC42" s="18">
        <v>24.300000000000004</v>
      </c>
    </row>
    <row r="43" spans="2:29" x14ac:dyDescent="0.25">
      <c r="D43" s="2" t="s">
        <v>26</v>
      </c>
      <c r="E43" s="2" t="s">
        <v>17</v>
      </c>
      <c r="F43" s="3" t="s">
        <v>27</v>
      </c>
      <c r="H43" s="7">
        <v>0</v>
      </c>
      <c r="I43" s="7">
        <v>0</v>
      </c>
      <c r="J43" s="7">
        <v>0.5</v>
      </c>
      <c r="K43" s="7">
        <v>0</v>
      </c>
      <c r="AC43" s="18">
        <v>24.300000000000004</v>
      </c>
    </row>
    <row r="44" spans="2:29" x14ac:dyDescent="0.25">
      <c r="D44" s="2" t="s">
        <v>15</v>
      </c>
      <c r="E44" s="2" t="s">
        <v>31</v>
      </c>
      <c r="F44" s="3" t="s">
        <v>27</v>
      </c>
      <c r="H44" s="7">
        <v>0</v>
      </c>
      <c r="I44" s="7">
        <v>0</v>
      </c>
      <c r="J44" s="7">
        <v>0</v>
      </c>
      <c r="K44" s="7">
        <v>1</v>
      </c>
      <c r="AC44" s="18">
        <v>-44.125292160081756</v>
      </c>
    </row>
    <row r="45" spans="2:29" x14ac:dyDescent="0.25">
      <c r="M45" s="4" t="s">
        <v>37</v>
      </c>
    </row>
    <row r="46" spans="2:29" x14ac:dyDescent="0.25">
      <c r="B46" s="2" t="s">
        <v>41</v>
      </c>
      <c r="E46" s="2" t="s">
        <v>36</v>
      </c>
      <c r="F46" s="3" t="s">
        <v>34</v>
      </c>
      <c r="M46" s="7">
        <v>1.5</v>
      </c>
      <c r="N46" s="7">
        <v>1.3</v>
      </c>
      <c r="O46" s="7">
        <v>0.03</v>
      </c>
      <c r="P46" s="7">
        <v>0.82</v>
      </c>
      <c r="Q46" s="5">
        <v>0</v>
      </c>
      <c r="R46" s="7">
        <v>8.9999999999999993E-3</v>
      </c>
      <c r="S46" s="5">
        <v>0</v>
      </c>
      <c r="T46" s="5">
        <v>0</v>
      </c>
    </row>
    <row r="47" spans="2:29" x14ac:dyDescent="0.25">
      <c r="B47" s="2" t="s">
        <v>42</v>
      </c>
      <c r="E47" s="2" t="s">
        <v>36</v>
      </c>
      <c r="F47" s="3" t="s">
        <v>34</v>
      </c>
      <c r="M47" s="12">
        <v>1.5</v>
      </c>
      <c r="N47" s="12">
        <v>1.3</v>
      </c>
      <c r="O47" s="12">
        <v>0.03</v>
      </c>
      <c r="P47" s="12">
        <v>0.74</v>
      </c>
      <c r="Q47" s="13">
        <v>0</v>
      </c>
      <c r="R47" s="12">
        <v>8.0000000000000002E-3</v>
      </c>
      <c r="S47" s="13">
        <v>0</v>
      </c>
      <c r="T47" s="13">
        <v>0</v>
      </c>
    </row>
    <row r="48" spans="2:29" x14ac:dyDescent="0.25">
      <c r="B48" s="2" t="s">
        <v>43</v>
      </c>
      <c r="E48" s="2" t="s">
        <v>36</v>
      </c>
      <c r="F48" s="3" t="s">
        <v>34</v>
      </c>
      <c r="M48" s="12">
        <v>1.5</v>
      </c>
      <c r="N48" s="12">
        <v>1.3</v>
      </c>
      <c r="O48" s="12">
        <v>0.03</v>
      </c>
      <c r="P48" s="12">
        <v>0.91</v>
      </c>
      <c r="Q48" s="13">
        <v>0</v>
      </c>
      <c r="R48" s="12">
        <v>0.01</v>
      </c>
      <c r="S48" s="13">
        <v>0</v>
      </c>
      <c r="T48" s="13">
        <v>0</v>
      </c>
    </row>
    <row r="50" spans="2:20" x14ac:dyDescent="0.25">
      <c r="H50" s="4" t="s">
        <v>48</v>
      </c>
      <c r="M50" s="1" t="s">
        <v>45</v>
      </c>
    </row>
    <row r="51" spans="2:20" x14ac:dyDescent="0.25">
      <c r="B51" s="2" t="s">
        <v>41</v>
      </c>
      <c r="E51" s="2" t="s">
        <v>36</v>
      </c>
      <c r="F51" s="3" t="s">
        <v>34</v>
      </c>
      <c r="H51" s="19" cm="1">
        <f t="array" ref="H51:K51">MMULT(MMULT(M46:T46,$H$37:$K$44),_xlfn.ANCHORARRAY($X$32))</f>
        <v>42.568268179999997</v>
      </c>
      <c r="I51" s="19">
        <v>8.2000000000000017E-2</v>
      </c>
      <c r="J51" s="19">
        <v>4.6762999999999545E-3</v>
      </c>
      <c r="K51" s="19">
        <v>0</v>
      </c>
      <c r="M51" s="19" cm="1">
        <f t="array" ref="M51:T51">MMULT(M46:T46,_xlfn.MUNIT(COUNTA($D$37:$D$44))*_xlfn.ANCHORARRAY($AC$37))</f>
        <v>0.15</v>
      </c>
      <c r="N51" s="19">
        <v>0.52</v>
      </c>
      <c r="O51" s="19">
        <v>1.4999999999999998E-2</v>
      </c>
      <c r="P51" s="19">
        <v>41.664568179999996</v>
      </c>
      <c r="Q51" s="19">
        <v>0</v>
      </c>
      <c r="R51" s="19">
        <v>0.21870000000000003</v>
      </c>
      <c r="S51" s="19">
        <v>0</v>
      </c>
      <c r="T51" s="19">
        <v>0</v>
      </c>
    </row>
    <row r="52" spans="2:20" x14ac:dyDescent="0.25">
      <c r="B52" s="2" t="s">
        <v>42</v>
      </c>
      <c r="E52" s="2" t="s">
        <v>36</v>
      </c>
      <c r="F52" s="3" t="s">
        <v>34</v>
      </c>
      <c r="H52" s="19" cm="1">
        <f t="array" ref="H52:K52">MMULT(MMULT(M47:T47,$H$37:$K$44),_xlfn.ANCHORARRAY($X$32))</f>
        <v>38.47913226</v>
      </c>
      <c r="I52" s="19">
        <v>7.400000000000001E-2</v>
      </c>
      <c r="J52" s="19">
        <v>4.159099999999959E-3</v>
      </c>
      <c r="K52" s="19">
        <v>0</v>
      </c>
      <c r="M52" s="19" cm="1">
        <f t="array" ref="M52:T52">MMULT(M47:T47,_xlfn.MUNIT(COUNTA($D$37:$D$44))*_xlfn.ANCHORARRAY($AC$37))</f>
        <v>0.15</v>
      </c>
      <c r="N52" s="19">
        <v>0.52</v>
      </c>
      <c r="O52" s="19">
        <v>1.4999999999999998E-2</v>
      </c>
      <c r="P52" s="19">
        <v>37.599732259999996</v>
      </c>
      <c r="Q52" s="19">
        <v>0</v>
      </c>
      <c r="R52" s="19">
        <v>0.19440000000000004</v>
      </c>
      <c r="S52" s="19">
        <v>0</v>
      </c>
      <c r="T52" s="19">
        <v>0</v>
      </c>
    </row>
    <row r="53" spans="2:20" x14ac:dyDescent="0.25">
      <c r="B53" s="2" t="s">
        <v>43</v>
      </c>
      <c r="E53" s="2" t="s">
        <v>36</v>
      </c>
      <c r="F53" s="3" t="s">
        <v>34</v>
      </c>
      <c r="H53" s="19" cm="1">
        <f t="array" ref="H53:K53">MMULT(MMULT(M48:T48,$H$37:$K$44),_xlfn.ANCHORARRAY($X$32))</f>
        <v>47.165508590000002</v>
      </c>
      <c r="I53" s="19">
        <v>9.1000000000000025E-2</v>
      </c>
      <c r="J53" s="19">
        <v>5.1956499999999501E-3</v>
      </c>
      <c r="K53" s="19">
        <v>0</v>
      </c>
      <c r="M53" s="19" cm="1">
        <f t="array" ref="M53:T53">MMULT(M48:T48,_xlfn.MUNIT(COUNTA($D$37:$D$44))*_xlfn.ANCHORARRAY($AC$37))</f>
        <v>0.15</v>
      </c>
      <c r="N53" s="19">
        <v>0.52</v>
      </c>
      <c r="O53" s="19">
        <v>1.4999999999999998E-2</v>
      </c>
      <c r="P53" s="19">
        <v>46.237508589999997</v>
      </c>
      <c r="Q53" s="19">
        <v>0</v>
      </c>
      <c r="R53" s="19">
        <v>0.24300000000000005</v>
      </c>
      <c r="S53" s="19">
        <v>0</v>
      </c>
      <c r="T53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2024-05-03T15:54:00Z</dcterms:modified>
</cp:coreProperties>
</file>