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ummary" sheetId="1" state="visible" r:id="rId2"/>
    <sheet name="Zone 1" sheetId="2" state="visible" r:id="rId3"/>
    <sheet name="Zone 2" sheetId="3" state="visible" r:id="rId4"/>
    <sheet name="Zone 3" sheetId="4" state="visible" r:id="rId5"/>
    <sheet name="Zone 4" sheetId="5" state="visible" r:id="rId6"/>
    <sheet name="Zone 5" sheetId="6" state="visible" r:id="rId7"/>
    <sheet name="Zone 6" sheetId="7" state="visible" r:id="rId8"/>
    <sheet name="Zone 7" sheetId="8" state="visible" r:id="rId9"/>
    <sheet name="Zone 8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<sst xmlns="http://schemas.openxmlformats.org/spreadsheetml/2006/main" count="338" uniqueCount="45">
  <si>
    <t xml:space="preserve">Rateable Value:</t>
  </si>
  <si>
    <t xml:space="preserve">The rateable value is given on page 2 of your latest bill</t>
  </si>
  <si>
    <r>
      <rPr>
        <b val="true"/>
        <sz val="10"/>
        <rFont val="Arial"/>
        <family val="2"/>
      </rPr>
      <t xml:space="preserve">Consumption (m</t>
    </r>
    <r>
      <rPr>
        <b val="true"/>
        <vertAlign val="superscript"/>
        <sz val="10"/>
        <rFont val="Arial"/>
        <family val="2"/>
      </rPr>
      <t xml:space="preserve">3</t>
    </r>
    <r>
      <rPr>
        <b val="true"/>
        <sz val="10"/>
        <rFont val="Arial"/>
        <family val="2"/>
      </rPr>
      <t xml:space="preserve"> per year):</t>
    </r>
  </si>
  <si>
    <r>
      <rPr>
        <b val="true"/>
        <sz val="10"/>
        <rFont val="Arial"/>
        <family val="2"/>
      </rPr>
      <t xml:space="preserve">Consumption is typically 146 litres per adult per day, or 53 m</t>
    </r>
    <r>
      <rPr>
        <b val="true"/>
        <vertAlign val="superscript"/>
        <sz val="10"/>
        <rFont val="Arial"/>
        <family val="2"/>
      </rPr>
      <t xml:space="preserve">3</t>
    </r>
    <r>
      <rPr>
        <b val="true"/>
        <sz val="10"/>
        <rFont val="Arial"/>
        <family val="2"/>
      </rPr>
      <t xml:space="preserve"> per adult per year (Source: https://www.ccw.org.uk/save-money-and-water/averagewateruse/)</t>
    </r>
  </si>
  <si>
    <t xml:space="preserve">% increase 2022/3</t>
  </si>
  <si>
    <t xml:space="preserve">% increase 2023/4</t>
  </si>
  <si>
    <t xml:space="preserve">% increase 2024/5</t>
  </si>
  <si>
    <t xml:space="preserve">% increase 2025/6</t>
  </si>
  <si>
    <t xml:space="preserve">Zone</t>
  </si>
  <si>
    <t xml:space="preserve">Unmetered</t>
  </si>
  <si>
    <t xml:space="preserve">Metered</t>
  </si>
  <si>
    <t xml:space="preserve">Max:</t>
  </si>
  <si>
    <t xml:space="preserve">Min:</t>
  </si>
  <si>
    <t xml:space="preserve">Range:</t>
  </si>
  <si>
    <t xml:space="preserve">Average:</t>
  </si>
  <si>
    <t xml:space="preserve">Median:</t>
  </si>
  <si>
    <t xml:space="preserve">Unmetered: actual bill</t>
  </si>
  <si>
    <t xml:space="preserve">Metered: actual bill</t>
  </si>
  <si>
    <t xml:space="preserve">2024/5</t>
  </si>
  <si>
    <t xml:space="preserve">2025/6</t>
  </si>
  <si>
    <t xml:space="preserve">Data from ‘Household Scheme of Charges’ for the year:</t>
  </si>
  <si>
    <t xml:space="preserve">2020/1</t>
  </si>
  <si>
    <t xml:space="preserve">2021/2</t>
  </si>
  <si>
    <t xml:space="preserve">%Δ</t>
  </si>
  <si>
    <t xml:space="preserve">2022/3</t>
  </si>
  <si>
    <t xml:space="preserve">2023/4</t>
  </si>
  <si>
    <t xml:space="preserve">Unmetered water supply and sewerage charges</t>
  </si>
  <si>
    <t xml:space="preserve">Water supply</t>
  </si>
  <si>
    <t xml:space="preserve">Unmetered Water fixed charge</t>
  </si>
  <si>
    <t xml:space="preserve">Used water</t>
  </si>
  <si>
    <t xml:space="preserve">Used water standing charge</t>
  </si>
  <si>
    <t xml:space="preserve">highway drainage</t>
  </si>
  <si>
    <t xml:space="preserve">Actual unmetered supply bill for Rateable Value of:</t>
  </si>
  <si>
    <t xml:space="preserve">Total:</t>
  </si>
  <si>
    <t xml:space="preserve">Metered water supply and used water charges</t>
  </si>
  <si>
    <r>
      <rPr>
        <sz val="10"/>
        <rFont val="Arial"/>
        <family val="2"/>
      </rPr>
      <t xml:space="preserve">Volumetric charge (£ per 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 )</t>
    </r>
  </si>
  <si>
    <t xml:space="preserve">Standing charge (£ per year)</t>
  </si>
  <si>
    <r>
      <rPr>
        <sz val="10"/>
        <rFont val="Arial"/>
        <family val="2"/>
      </rPr>
      <t xml:space="preserve">Used water (£ per 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)</t>
    </r>
  </si>
  <si>
    <t xml:space="preserve">Standing charge, used water (£ per year)</t>
  </si>
  <si>
    <t xml:space="preserve">Standing charge, highway drainage (£ per year)</t>
  </si>
  <si>
    <t xml:space="preserve">Actual Metered Supply bill, consumption (m3 per year):</t>
  </si>
  <si>
    <t xml:space="preserve">Rateable value vs. % increase</t>
  </si>
  <si>
    <t xml:space="preserve">RV</t>
  </si>
  <si>
    <t xml:space="preserve">%</t>
  </si>
  <si>
    <t xml:space="preserve">Rateable value 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</si>
</sst>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[$£-809]#,##0.00;[RED]\-[$£-809]#,##0.00"/>
    <numFmt numFmtId="167" formatCode="0%"/>
    <numFmt numFmtId="168" formatCode="[$£-809]#,##0;[RED]\-[$£-809]#,##0"/>
    <numFmt numFmtId="169" formatCode="0.00"/>
    <numFmt numFmtId="170" formatCode="0.0000"/>
    <numFmt numFmtId="171" formatCode="0"/>
    <numFmt numFmtId="172" formatCode="0.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vertAlign val="superscript"/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Percentage increase in unmetered water bill 2022/3 - 2025/6 by Zone</a:t>
            </a:r>
          </a:p>
        </c:rich>
      </c:tx>
      <c:layout>
        <c:manualLayout>
          <c:xMode val="edge"/>
          <c:yMode val="edge"/>
          <c:x val="0.0733125"/>
          <c:y val="0.02433333333333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4375"/>
          <c:y val="0.141333333333333"/>
          <c:w val="0.8730625"/>
          <c:h val="0.66122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Summary!$B$5:$B$5</c:f>
              <c:strCache>
                <c:ptCount val="1"/>
                <c:pt idx="0">
                  <c:v>% increase 2022/3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Summary!$B$7:$B$14</c:f>
              <c:numCache>
                <c:formatCode>General</c:formatCode>
                <c:ptCount val="8"/>
                <c:pt idx="0">
                  <c:v>0.110322440122672</c:v>
                </c:pt>
                <c:pt idx="1">
                  <c:v>0.114287331373899</c:v>
                </c:pt>
                <c:pt idx="2">
                  <c:v>0.111600319063275</c:v>
                </c:pt>
                <c:pt idx="3">
                  <c:v>0.111385267432082</c:v>
                </c:pt>
                <c:pt idx="4">
                  <c:v>0.107994689769297</c:v>
                </c:pt>
                <c:pt idx="5">
                  <c:v>0.10850131960034</c:v>
                </c:pt>
                <c:pt idx="6">
                  <c:v>0.108987366916928</c:v>
                </c:pt>
                <c:pt idx="7">
                  <c:v>0.111585793614709</c:v>
                </c:pt>
              </c:numCache>
            </c:numRef>
          </c:val>
        </c:ser>
        <c:ser>
          <c:idx val="1"/>
          <c:order val="1"/>
          <c:tx>
            <c:strRef>
              <c:f>Summary!$C$5:$C$5</c:f>
              <c:strCache>
                <c:ptCount val="1"/>
                <c:pt idx="0">
                  <c:v>% increase 2023/4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Summary!$C$7:$C$14</c:f>
              <c:numCache>
                <c:formatCode>General</c:formatCode>
                <c:ptCount val="8"/>
                <c:pt idx="0">
                  <c:v>0.109750289531546</c:v>
                </c:pt>
                <c:pt idx="1">
                  <c:v>0.120810752068342</c:v>
                </c:pt>
                <c:pt idx="2">
                  <c:v>0.120950737754723</c:v>
                </c:pt>
                <c:pt idx="3">
                  <c:v>0.117536268600992</c:v>
                </c:pt>
                <c:pt idx="4">
                  <c:v>0.103871925585938</c:v>
                </c:pt>
                <c:pt idx="5">
                  <c:v>0.101565893087706</c:v>
                </c:pt>
                <c:pt idx="6">
                  <c:v>0.10255956044913</c:v>
                </c:pt>
                <c:pt idx="7">
                  <c:v>0.119927077266825</c:v>
                </c:pt>
              </c:numCache>
            </c:numRef>
          </c:val>
        </c:ser>
        <c:ser>
          <c:idx val="2"/>
          <c:order val="2"/>
          <c:tx>
            <c:strRef>
              <c:f>Summary!$D$5:$D$5</c:f>
              <c:strCache>
                <c:ptCount val="1"/>
                <c:pt idx="0">
                  <c:v>% increase 2024/5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Summary!$D$7:$D$14</c:f>
              <c:numCache>
                <c:formatCode>General</c:formatCode>
                <c:ptCount val="8"/>
                <c:pt idx="0">
                  <c:v>0.156241935560103</c:v>
                </c:pt>
                <c:pt idx="1">
                  <c:v>0.161834310484198</c:v>
                </c:pt>
                <c:pt idx="2">
                  <c:v>0.158488154194195</c:v>
                </c:pt>
                <c:pt idx="3">
                  <c:v>0.158394557579626</c:v>
                </c:pt>
                <c:pt idx="4">
                  <c:v>0.153631690995668</c:v>
                </c:pt>
                <c:pt idx="5">
                  <c:v>0.153139403259602</c:v>
                </c:pt>
                <c:pt idx="6">
                  <c:v>0.153665535431071</c:v>
                </c:pt>
                <c:pt idx="7">
                  <c:v>0.158519176506415</c:v>
                </c:pt>
              </c:numCache>
            </c:numRef>
          </c:val>
        </c:ser>
        <c:ser>
          <c:idx val="3"/>
          <c:order val="3"/>
          <c:tx>
            <c:strRef>
              <c:f>Summary!$E$5:$E$5</c:f>
              <c:strCache>
                <c:ptCount val="1"/>
                <c:pt idx="0">
                  <c:v>% increase 2025/6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Summary!$E$7:$E$14</c:f>
              <c:numCache>
                <c:formatCode>General</c:formatCode>
                <c:ptCount val="8"/>
                <c:pt idx="0">
                  <c:v>0.269837169128437</c:v>
                </c:pt>
                <c:pt idx="1">
                  <c:v>0.313184017097196</c:v>
                </c:pt>
                <c:pt idx="2">
                  <c:v>0.249240320579914</c:v>
                </c:pt>
                <c:pt idx="3">
                  <c:v>0.273584994734046</c:v>
                </c:pt>
                <c:pt idx="4">
                  <c:v>0.202072234424419</c:v>
                </c:pt>
                <c:pt idx="5">
                  <c:v>0.199611676020221</c:v>
                </c:pt>
                <c:pt idx="6">
                  <c:v>0.204624829712065</c:v>
                </c:pt>
                <c:pt idx="7">
                  <c:v>0.249039609398947</c:v>
                </c:pt>
              </c:numCache>
            </c:numRef>
          </c:val>
        </c:ser>
        <c:gapWidth val="100"/>
        <c:overlap val="0"/>
        <c:axId val="17307917"/>
        <c:axId val="69713118"/>
      </c:barChart>
      <c:catAx>
        <c:axId val="17307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Zone</a:t>
                </a:r>
              </a:p>
            </c:rich>
          </c:tx>
          <c:layout>
            <c:manualLayout>
              <c:xMode val="edge"/>
              <c:yMode val="edge"/>
              <c:x val="0.47325"/>
              <c:y val="0.857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713118"/>
        <c:crosses val="autoZero"/>
        <c:auto val="1"/>
        <c:lblAlgn val="ctr"/>
        <c:lblOffset val="100"/>
      </c:catAx>
      <c:valAx>
        <c:axId val="69713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% increase in bill, 2024/5 - 2025/6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079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Actual unmetered bill by Zone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Summary!$B$26:$B$26</c:f>
              <c:strCache>
                <c:ptCount val="1"/>
                <c:pt idx="0">
                  <c:v>2024/5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Summary!$B$27:$B$34</c:f>
              <c:numCache>
                <c:formatCode>General</c:formatCode>
                <c:ptCount val="8"/>
                <c:pt idx="0">
                  <c:v>489.2684</c:v>
                </c:pt>
                <c:pt idx="1">
                  <c:v>440.9612</c:v>
                </c:pt>
                <c:pt idx="2">
                  <c:v>458.2196</c:v>
                </c:pt>
                <c:pt idx="3">
                  <c:v>466.0124</c:v>
                </c:pt>
                <c:pt idx="4">
                  <c:v>517.3932</c:v>
                </c:pt>
                <c:pt idx="5">
                  <c:v>517.094</c:v>
                </c:pt>
                <c:pt idx="6">
                  <c:v>514.1292</c:v>
                </c:pt>
                <c:pt idx="7">
                  <c:v>458.0428</c:v>
                </c:pt>
              </c:numCache>
            </c:numRef>
          </c:val>
        </c:ser>
        <c:ser>
          <c:idx val="1"/>
          <c:order val="1"/>
          <c:tx>
            <c:strRef>
              <c:f>Summary!$C$26:$C$26</c:f>
              <c:strCache>
                <c:ptCount val="1"/>
                <c:pt idx="0">
                  <c:v>2025/6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Summary!$C$27:$C$34</c:f>
              <c:numCache>
                <c:formatCode>General</c:formatCode>
                <c:ptCount val="8"/>
                <c:pt idx="0">
                  <c:v>621.2912</c:v>
                </c:pt>
                <c:pt idx="1">
                  <c:v>579.0632</c:v>
                </c:pt>
                <c:pt idx="2">
                  <c:v>572.4264</c:v>
                </c:pt>
                <c:pt idx="3">
                  <c:v>593.5064</c:v>
                </c:pt>
                <c:pt idx="4">
                  <c:v>621.944</c:v>
                </c:pt>
                <c:pt idx="5">
                  <c:v>620.312</c:v>
                </c:pt>
                <c:pt idx="6">
                  <c:v>619.3328</c:v>
                </c:pt>
                <c:pt idx="7">
                  <c:v>572.1136</c:v>
                </c:pt>
              </c:numCache>
            </c:numRef>
          </c:val>
        </c:ser>
        <c:gapWidth val="100"/>
        <c:overlap val="0"/>
        <c:axId val="15306163"/>
        <c:axId val="15943386"/>
      </c:barChart>
      <c:catAx>
        <c:axId val="15306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Zone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943386"/>
        <c:crosses val="autoZero"/>
        <c:auto val="1"/>
        <c:lblAlgn val="ctr"/>
        <c:lblOffset val="100"/>
      </c:catAx>
      <c:valAx>
        <c:axId val="15943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£-809]#,##0;[RED]\-[$£-809]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0616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Relationship between percentage increase in unmetered bills and rateable value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'Zone 2'!$O$3:$O$3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'Zone 2'!$N$4:$N$14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'Zone 2'!$O$4:$O$14</c:f>
              <c:numCache>
                <c:formatCode>General</c:formatCode>
                <c:ptCount val="11"/>
                <c:pt idx="0">
                  <c:v>0.327326648778421</c:v>
                </c:pt>
                <c:pt idx="1">
                  <c:v>0.322746118373736</c:v>
                </c:pt>
                <c:pt idx="2">
                  <c:v>0.318715296246402</c:v>
                </c:pt>
                <c:pt idx="3">
                  <c:v>0.315140828557762</c:v>
                </c:pt>
                <c:pt idx="4">
                  <c:v>0.311949367313334</c:v>
                </c:pt>
                <c:pt idx="5">
                  <c:v>0.309082483781279</c:v>
                </c:pt>
                <c:pt idx="6">
                  <c:v>0.306493058757031</c:v>
                </c:pt>
                <c:pt idx="7">
                  <c:v>0.304142672509387</c:v>
                </c:pt>
                <c:pt idx="8">
                  <c:v>0.301999685664473</c:v>
                </c:pt>
                <c:pt idx="9">
                  <c:v>0.300037806653971</c:v>
                </c:pt>
                <c:pt idx="10">
                  <c:v>0.298235007641023</c:v>
                </c:pt>
              </c:numCache>
            </c:numRef>
          </c:yVal>
          <c:smooth val="0"/>
        </c:ser>
        <c:axId val="27709038"/>
        <c:axId val="25345031"/>
      </c:scatterChart>
      <c:valAx>
        <c:axId val="27709038"/>
        <c:scaling>
          <c:orientation val="minMax"/>
          <c:max val="200"/>
          <c:min val="1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Rateable value (£)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45031"/>
        <c:crosses val="autoZero"/>
        <c:crossBetween val="midCat"/>
      </c:valAx>
      <c:valAx>
        <c:axId val="25345031"/>
        <c:scaling>
          <c:orientation val="minMax"/>
          <c:min val="0.29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Zone 2 % increase 2024/5 - 2025/6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09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173160</xdr:colOff>
      <xdr:row>3</xdr:row>
      <xdr:rowOff>46080</xdr:rowOff>
    </xdr:from>
    <xdr:to>
      <xdr:col>13</xdr:col>
      <xdr:colOff>336240</xdr:colOff>
      <xdr:row>22</xdr:row>
      <xdr:rowOff>55440</xdr:rowOff>
    </xdr:to>
    <xdr:graphicFrame>
      <xdr:nvGraphicFramePr>
        <xdr:cNvPr id="0" name=""/>
        <xdr:cNvGraphicFramePr/>
      </xdr:nvGraphicFramePr>
      <xdr:xfrm>
        <a:off x="4586400" y="673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173160</xdr:colOff>
      <xdr:row>22</xdr:row>
      <xdr:rowOff>137880</xdr:rowOff>
    </xdr:from>
    <xdr:to>
      <xdr:col>13</xdr:col>
      <xdr:colOff>336240</xdr:colOff>
      <xdr:row>42</xdr:row>
      <xdr:rowOff>126360</xdr:rowOff>
    </xdr:to>
    <xdr:graphicFrame>
      <xdr:nvGraphicFramePr>
        <xdr:cNvPr id="1" name=""/>
        <xdr:cNvGraphicFramePr/>
      </xdr:nvGraphicFramePr>
      <xdr:xfrm>
        <a:off x="4586400" y="399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3960</xdr:colOff>
      <xdr:row>17</xdr:row>
      <xdr:rowOff>46800</xdr:rowOff>
    </xdr:from>
    <xdr:to>
      <xdr:col>20</xdr:col>
      <xdr:colOff>72720</xdr:colOff>
      <xdr:row>33</xdr:row>
      <xdr:rowOff>119160</xdr:rowOff>
    </xdr:to>
    <xdr:graphicFrame>
      <xdr:nvGraphicFramePr>
        <xdr:cNvPr id="2" name=""/>
        <xdr:cNvGraphicFramePr/>
      </xdr:nvGraphicFramePr>
      <xdr:xfrm>
        <a:off x="10335960" y="295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/>
  <cols>
    <col collapsed="false" hidden="false" max="1" min="1" style="0" width="11.5204081632653"/>
    <col collapsed="false" hidden="false" max="7" min="2" style="0" width="10.2040816326531"/>
    <col collapsed="false" hidden="false" max="1025" min="8" style="0" width="11.5204081632653"/>
  </cols>
  <sheetData>
    <row r="2" customFormat="false" ht="12.8" hidden="false" customHeight="false" outlineLevel="0" collapsed="false">
      <c r="A2" s="1" t="s">
        <v>0</v>
      </c>
      <c r="B2" s="1"/>
      <c r="C2" s="1"/>
      <c r="D2" s="2" t="n">
        <v>136</v>
      </c>
      <c r="E2" s="3" t="s">
        <v>1</v>
      </c>
      <c r="F2" s="3"/>
      <c r="G2" s="3"/>
      <c r="H2" s="3"/>
      <c r="I2" s="3"/>
      <c r="J2" s="3"/>
      <c r="K2" s="3"/>
      <c r="L2" s="3"/>
    </row>
    <row r="3" s="7" customFormat="true" ht="23.85" hidden="false" customHeight="true" outlineLevel="0" collapsed="false">
      <c r="A3" s="4" t="s">
        <v>2</v>
      </c>
      <c r="B3" s="4"/>
      <c r="C3" s="4"/>
      <c r="D3" s="5" t="n">
        <v>106</v>
      </c>
      <c r="E3" s="6" t="s">
        <v>3</v>
      </c>
      <c r="F3" s="6"/>
      <c r="G3" s="6"/>
      <c r="H3" s="6"/>
      <c r="I3" s="6"/>
      <c r="J3" s="6"/>
      <c r="K3" s="6"/>
      <c r="L3" s="6"/>
      <c r="M3" s="6"/>
      <c r="AMJ3" s="0"/>
    </row>
    <row r="5" s="11" customFormat="true" ht="23.95" hidden="false" customHeight="false" outlineLevel="0" collapsed="false">
      <c r="A5" s="8"/>
      <c r="B5" s="9" t="s">
        <v>4</v>
      </c>
      <c r="C5" s="9" t="s">
        <v>5</v>
      </c>
      <c r="D5" s="9" t="s">
        <v>6</v>
      </c>
      <c r="E5" s="9" t="s">
        <v>7</v>
      </c>
      <c r="F5" s="10" t="s">
        <v>7</v>
      </c>
      <c r="G5" s="0"/>
      <c r="H5" s="0"/>
    </row>
    <row r="6" customFormat="false" ht="12.8" hidden="false" customHeight="false" outlineLevel="0" collapsed="false">
      <c r="A6" s="12" t="s">
        <v>8</v>
      </c>
      <c r="B6" s="13" t="s">
        <v>9</v>
      </c>
      <c r="C6" s="13" t="s">
        <v>9</v>
      </c>
      <c r="D6" s="13" t="s">
        <v>9</v>
      </c>
      <c r="E6" s="13" t="s">
        <v>9</v>
      </c>
      <c r="F6" s="14" t="s">
        <v>10</v>
      </c>
    </row>
    <row r="7" customFormat="false" ht="12.8" hidden="false" customHeight="false" outlineLevel="0" collapsed="false">
      <c r="A7" s="15" t="n">
        <v>1</v>
      </c>
      <c r="B7" s="16" t="n">
        <f aca="false">'Zone 1'!F16</f>
        <v>0.110322440122672</v>
      </c>
      <c r="C7" s="17" t="n">
        <f aca="false">'Zone 1'!H16</f>
        <v>0.109750289531546</v>
      </c>
      <c r="D7" s="17" t="n">
        <f aca="false">'Zone 1'!J16</f>
        <v>0.156241935560103</v>
      </c>
      <c r="E7" s="17" t="n">
        <f aca="false">'Zone 1'!L16</f>
        <v>0.269837169128437</v>
      </c>
      <c r="F7" s="18" t="n">
        <f aca="false">'Zone 1'!L31</f>
        <v>0.317445121065652</v>
      </c>
    </row>
    <row r="8" customFormat="false" ht="12.8" hidden="false" customHeight="false" outlineLevel="0" collapsed="false">
      <c r="A8" s="15" t="n">
        <v>2</v>
      </c>
      <c r="B8" s="19" t="n">
        <f aca="false">'Zone 2'!F16</f>
        <v>0.114287331373899</v>
      </c>
      <c r="C8" s="20" t="n">
        <f aca="false">'Zone 2'!H16</f>
        <v>0.120810752068342</v>
      </c>
      <c r="D8" s="21" t="n">
        <f aca="false">'Zone 2'!J16</f>
        <v>0.161834310484198</v>
      </c>
      <c r="E8" s="22" t="n">
        <f aca="false">'Zone 2'!L16</f>
        <v>0.313184017097196</v>
      </c>
      <c r="F8" s="23" t="n">
        <f aca="false">'Zone 2'!L31</f>
        <v>0.317445121065652</v>
      </c>
    </row>
    <row r="9" customFormat="false" ht="12.8" hidden="false" customHeight="false" outlineLevel="0" collapsed="false">
      <c r="A9" s="15" t="n">
        <v>3</v>
      </c>
      <c r="B9" s="19" t="n">
        <f aca="false">'Zone 3'!F16</f>
        <v>0.111600319063275</v>
      </c>
      <c r="C9" s="20" t="n">
        <f aca="false">'Zone 3'!H16</f>
        <v>0.120950737754723</v>
      </c>
      <c r="D9" s="21" t="n">
        <f aca="false">'Zone 3'!J16</f>
        <v>0.158488154194195</v>
      </c>
      <c r="E9" s="22" t="n">
        <f aca="false">'Zone 3'!L16</f>
        <v>0.249240320579914</v>
      </c>
      <c r="F9" s="23" t="n">
        <f aca="false">'Zone 3'!L31</f>
        <v>0.317445121065652</v>
      </c>
    </row>
    <row r="10" customFormat="false" ht="12.8" hidden="false" customHeight="false" outlineLevel="0" collapsed="false">
      <c r="A10" s="15" t="n">
        <v>4</v>
      </c>
      <c r="B10" s="24" t="n">
        <f aca="false">'Zone 4'!F16</f>
        <v>0.111385267432082</v>
      </c>
      <c r="C10" s="21" t="n">
        <f aca="false">'Zone 4'!H16</f>
        <v>0.117536268600992</v>
      </c>
      <c r="D10" s="21" t="n">
        <f aca="false">'Zone 4'!J16</f>
        <v>0.158394557579626</v>
      </c>
      <c r="E10" s="22" t="n">
        <f aca="false">'Zone 4'!L16</f>
        <v>0.273584994734046</v>
      </c>
      <c r="F10" s="23" t="n">
        <f aca="false">'Zone 4'!L31</f>
        <v>0.317445121065652</v>
      </c>
    </row>
    <row r="11" customFormat="false" ht="12.8" hidden="false" customHeight="false" outlineLevel="0" collapsed="false">
      <c r="A11" s="15" t="n">
        <v>5</v>
      </c>
      <c r="B11" s="24" t="n">
        <f aca="false">'Zone 5'!F16</f>
        <v>0.107994689769297</v>
      </c>
      <c r="C11" s="21" t="n">
        <f aca="false">'Zone 5'!H16</f>
        <v>0.103871925585938</v>
      </c>
      <c r="D11" s="21" t="n">
        <f aca="false">'Zone 5'!J16</f>
        <v>0.153631690995668</v>
      </c>
      <c r="E11" s="22" t="n">
        <f aca="false">'Zone 5'!L16</f>
        <v>0.202072234424419</v>
      </c>
      <c r="F11" s="23" t="n">
        <f aca="false">'Zone 5'!L31</f>
        <v>0.317445121065652</v>
      </c>
    </row>
    <row r="12" customFormat="false" ht="12.8" hidden="false" customHeight="false" outlineLevel="0" collapsed="false">
      <c r="A12" s="15" t="n">
        <v>6</v>
      </c>
      <c r="B12" s="24" t="n">
        <f aca="false">'Zone 6'!F16</f>
        <v>0.10850131960034</v>
      </c>
      <c r="C12" s="21" t="n">
        <f aca="false">'Zone 6'!H16</f>
        <v>0.101565893087706</v>
      </c>
      <c r="D12" s="21" t="n">
        <f aca="false">'Zone 6'!J16</f>
        <v>0.153139403259602</v>
      </c>
      <c r="E12" s="22" t="n">
        <f aca="false">'Zone 6'!L16</f>
        <v>0.199611676020221</v>
      </c>
      <c r="F12" s="23" t="n">
        <f aca="false">'Zone 6'!L31</f>
        <v>0.317445121065652</v>
      </c>
    </row>
    <row r="13" customFormat="false" ht="12.8" hidden="false" customHeight="false" outlineLevel="0" collapsed="false">
      <c r="A13" s="15" t="n">
        <v>7</v>
      </c>
      <c r="B13" s="24" t="n">
        <f aca="false">'Zone 7'!F16</f>
        <v>0.108987366916928</v>
      </c>
      <c r="C13" s="21" t="n">
        <f aca="false">'Zone 7'!H16</f>
        <v>0.10255956044913</v>
      </c>
      <c r="D13" s="21" t="n">
        <f aca="false">'Zone 7'!J16</f>
        <v>0.153665535431071</v>
      </c>
      <c r="E13" s="22" t="n">
        <f aca="false">'Zone 7'!L16</f>
        <v>0.204624829712065</v>
      </c>
      <c r="F13" s="23" t="n">
        <f aca="false">'Zone 7'!L31</f>
        <v>0.317445121065652</v>
      </c>
    </row>
    <row r="14" customFormat="false" ht="12.8" hidden="false" customHeight="false" outlineLevel="0" collapsed="false">
      <c r="A14" s="15" t="n">
        <v>8</v>
      </c>
      <c r="B14" s="24" t="n">
        <f aca="false">'Zone 8'!F16</f>
        <v>0.111585793614709</v>
      </c>
      <c r="C14" s="21" t="n">
        <f aca="false">'Zone 8'!H16</f>
        <v>0.119927077266825</v>
      </c>
      <c r="D14" s="21" t="n">
        <f aca="false">'Zone 8'!J16</f>
        <v>0.158519176506415</v>
      </c>
      <c r="E14" s="22" t="n">
        <f aca="false">'Zone 8'!L16</f>
        <v>0.249039609398947</v>
      </c>
      <c r="F14" s="23" t="n">
        <f aca="false">'Zone 8'!L31</f>
        <v>0.317445121065652</v>
      </c>
    </row>
    <row r="15" customFormat="false" ht="12.8" hidden="false" customHeight="false" outlineLevel="0" collapsed="false">
      <c r="A15" s="25" t="s">
        <v>11</v>
      </c>
      <c r="B15" s="24" t="n">
        <f aca="false">MAX(B7:B14)</f>
        <v>0.114287331373899</v>
      </c>
      <c r="C15" s="21" t="n">
        <f aca="false">MAX(C7:C14)</f>
        <v>0.120950737754723</v>
      </c>
      <c r="D15" s="21" t="n">
        <f aca="false">MAX(D7:D14)</f>
        <v>0.161834310484198</v>
      </c>
      <c r="E15" s="22" t="n">
        <f aca="false">MAX(E7:E14)</f>
        <v>0.313184017097196</v>
      </c>
      <c r="F15" s="23"/>
    </row>
    <row r="16" customFormat="false" ht="12.8" hidden="false" customHeight="false" outlineLevel="0" collapsed="false">
      <c r="A16" s="25" t="s">
        <v>12</v>
      </c>
      <c r="B16" s="24" t="n">
        <f aca="false">MIN(B7:B14)</f>
        <v>0.107994689769297</v>
      </c>
      <c r="C16" s="21" t="n">
        <f aca="false">MIN(C7:C14)</f>
        <v>0.101565893087706</v>
      </c>
      <c r="D16" s="21" t="n">
        <f aca="false">MIN(D7:D14)</f>
        <v>0.153139403259602</v>
      </c>
      <c r="E16" s="22" t="n">
        <f aca="false">MIN(E7:E14)</f>
        <v>0.199611676020221</v>
      </c>
      <c r="F16" s="23"/>
    </row>
    <row r="17" customFormat="false" ht="12.8" hidden="false" customHeight="false" outlineLevel="0" collapsed="false">
      <c r="A17" s="25" t="s">
        <v>13</v>
      </c>
      <c r="B17" s="24" t="n">
        <f aca="false">B15-B16</f>
        <v>0.00629264160460126</v>
      </c>
      <c r="C17" s="21" t="n">
        <f aca="false">C15-C16</f>
        <v>0.0193848446670164</v>
      </c>
      <c r="D17" s="21" t="n">
        <f aca="false">D15-D16</f>
        <v>0.00869490722459609</v>
      </c>
      <c r="E17" s="22" t="n">
        <f aca="false">E15-E16</f>
        <v>0.113572341076975</v>
      </c>
      <c r="F17" s="23"/>
    </row>
    <row r="18" customFormat="false" ht="12.8" hidden="false" customHeight="false" outlineLevel="0" collapsed="false">
      <c r="A18" s="25" t="s">
        <v>14</v>
      </c>
      <c r="B18" s="19" t="n">
        <f aca="false">AVERAGE(B7:B14)</f>
        <v>0.11058306598665</v>
      </c>
      <c r="C18" s="20" t="n">
        <f aca="false">AVERAGE(C7:C14)</f>
        <v>0.11212156304315</v>
      </c>
      <c r="D18" s="20" t="n">
        <f aca="false">AVERAGE(D7:D14)</f>
        <v>0.15673934550136</v>
      </c>
      <c r="E18" s="26" t="n">
        <f aca="false">AVERAGE(E7:E14)</f>
        <v>0.245149356386906</v>
      </c>
      <c r="F18" s="27"/>
    </row>
    <row r="19" customFormat="false" ht="12.8" hidden="false" customHeight="false" outlineLevel="0" collapsed="false">
      <c r="A19" s="28" t="s">
        <v>15</v>
      </c>
      <c r="B19" s="29" t="n">
        <f aca="false">MEDIAN(B7:B14)</f>
        <v>0.110853853777377</v>
      </c>
      <c r="C19" s="30" t="n">
        <f aca="false">MEDIAN(C7:C14)</f>
        <v>0.113643279066269</v>
      </c>
      <c r="D19" s="30" t="n">
        <f aca="false">MEDIAN(D7:D14)</f>
        <v>0.157318246569865</v>
      </c>
      <c r="E19" s="30" t="n">
        <f aca="false">MEDIAN(E7:E14)</f>
        <v>0.249139964989431</v>
      </c>
      <c r="F19" s="31"/>
    </row>
    <row r="20" customFormat="false" ht="12.8" hidden="false" customHeight="false" outlineLevel="0" collapsed="false">
      <c r="B20" s="20"/>
      <c r="D20" s="20"/>
      <c r="E20" s="20"/>
    </row>
    <row r="25" customFormat="false" ht="12.8" hidden="false" customHeight="false" outlineLevel="0" collapsed="false">
      <c r="A25" s="32" t="s">
        <v>8</v>
      </c>
      <c r="B25" s="33" t="s">
        <v>16</v>
      </c>
      <c r="C25" s="33"/>
      <c r="D25" s="34" t="s">
        <v>17</v>
      </c>
      <c r="E25" s="34"/>
    </row>
    <row r="26" customFormat="false" ht="12.8" hidden="false" customHeight="false" outlineLevel="0" collapsed="false">
      <c r="A26" s="32"/>
      <c r="B26" s="13" t="s">
        <v>18</v>
      </c>
      <c r="C26" s="13" t="s">
        <v>19</v>
      </c>
      <c r="D26" s="13" t="s">
        <v>18</v>
      </c>
      <c r="E26" s="14" t="s">
        <v>19</v>
      </c>
    </row>
    <row r="27" customFormat="false" ht="12.8" hidden="false" customHeight="false" outlineLevel="0" collapsed="false">
      <c r="A27" s="15" t="n">
        <v>1</v>
      </c>
      <c r="B27" s="35" t="n">
        <f aca="false">'Zone 1'!I16</f>
        <v>489.2684</v>
      </c>
      <c r="C27" s="35" t="n">
        <f aca="false">'Zone 1'!K16</f>
        <v>621.2912</v>
      </c>
      <c r="D27" s="35" t="n">
        <f aca="false">'Zone 1'!I31</f>
        <v>411.7518</v>
      </c>
      <c r="E27" s="36" t="n">
        <f aca="false">'Zone 1'!K31</f>
        <v>542.4604</v>
      </c>
    </row>
    <row r="28" customFormat="false" ht="12.8" hidden="false" customHeight="false" outlineLevel="0" collapsed="false">
      <c r="A28" s="15" t="n">
        <v>2</v>
      </c>
      <c r="B28" s="37" t="n">
        <f aca="false">'Zone 2'!I16</f>
        <v>440.9612</v>
      </c>
      <c r="C28" s="37" t="n">
        <f aca="false">'Zone 2'!K16</f>
        <v>579.0632</v>
      </c>
      <c r="D28" s="37" t="n">
        <f aca="false">'Zone 2'!I31</f>
        <v>411.7518</v>
      </c>
      <c r="E28" s="38" t="n">
        <f aca="false">'Zone 2'!K31</f>
        <v>542.4604</v>
      </c>
    </row>
    <row r="29" customFormat="false" ht="12.8" hidden="false" customHeight="false" outlineLevel="0" collapsed="false">
      <c r="A29" s="15" t="n">
        <v>3</v>
      </c>
      <c r="B29" s="37" t="n">
        <f aca="false">'Zone 3'!I16</f>
        <v>458.2196</v>
      </c>
      <c r="C29" s="37" t="n">
        <f aca="false">'Zone 3'!K16</f>
        <v>572.4264</v>
      </c>
      <c r="D29" s="37" t="n">
        <f aca="false">'Zone 3'!I31</f>
        <v>411.7518</v>
      </c>
      <c r="E29" s="38" t="n">
        <f aca="false">'Zone 3'!K31</f>
        <v>542.4604</v>
      </c>
    </row>
    <row r="30" customFormat="false" ht="12.8" hidden="false" customHeight="false" outlineLevel="0" collapsed="false">
      <c r="A30" s="15" t="n">
        <v>4</v>
      </c>
      <c r="B30" s="37" t="n">
        <f aca="false">'Zone 4'!I16</f>
        <v>466.0124</v>
      </c>
      <c r="C30" s="37" t="n">
        <f aca="false">'Zone 4'!K16</f>
        <v>593.5064</v>
      </c>
      <c r="D30" s="37" t="n">
        <f aca="false">'Zone 4'!I31</f>
        <v>411.7518</v>
      </c>
      <c r="E30" s="38" t="n">
        <f aca="false">'Zone 4'!K31</f>
        <v>542.4604</v>
      </c>
    </row>
    <row r="31" customFormat="false" ht="12.8" hidden="false" customHeight="false" outlineLevel="0" collapsed="false">
      <c r="A31" s="15" t="n">
        <v>5</v>
      </c>
      <c r="B31" s="37" t="n">
        <f aca="false">'Zone 5'!I16</f>
        <v>517.3932</v>
      </c>
      <c r="C31" s="37" t="n">
        <f aca="false">'Zone 5'!K16</f>
        <v>621.944</v>
      </c>
      <c r="D31" s="37" t="n">
        <f aca="false">'Zone 5'!I31</f>
        <v>411.7518</v>
      </c>
      <c r="E31" s="38" t="n">
        <f aca="false">'Zone 5'!K31</f>
        <v>542.4604</v>
      </c>
    </row>
    <row r="32" customFormat="false" ht="12.8" hidden="false" customHeight="false" outlineLevel="0" collapsed="false">
      <c r="A32" s="15" t="n">
        <v>6</v>
      </c>
      <c r="B32" s="37" t="n">
        <f aca="false">'Zone 6'!I16</f>
        <v>517.094</v>
      </c>
      <c r="C32" s="37" t="n">
        <f aca="false">'Zone 6'!K16</f>
        <v>620.312</v>
      </c>
      <c r="D32" s="37" t="n">
        <f aca="false">'Zone 6'!I31</f>
        <v>411.7518</v>
      </c>
      <c r="E32" s="38" t="n">
        <f aca="false">'Zone 6'!K31</f>
        <v>542.4604</v>
      </c>
    </row>
    <row r="33" customFormat="false" ht="12.8" hidden="false" customHeight="false" outlineLevel="0" collapsed="false">
      <c r="A33" s="15" t="n">
        <v>7</v>
      </c>
      <c r="B33" s="37" t="n">
        <f aca="false">'Zone 7'!I16</f>
        <v>514.1292</v>
      </c>
      <c r="C33" s="37" t="n">
        <f aca="false">'Zone 7'!K16</f>
        <v>619.3328</v>
      </c>
      <c r="D33" s="37" t="n">
        <f aca="false">'Zone 7'!I31</f>
        <v>411.7518</v>
      </c>
      <c r="E33" s="38" t="n">
        <f aca="false">'Zone 7'!K31</f>
        <v>542.4604</v>
      </c>
    </row>
    <row r="34" customFormat="false" ht="12.8" hidden="false" customHeight="false" outlineLevel="0" collapsed="false">
      <c r="A34" s="39" t="n">
        <v>8</v>
      </c>
      <c r="B34" s="40" t="n">
        <f aca="false">'Zone 8'!I16</f>
        <v>458.0428</v>
      </c>
      <c r="C34" s="40" t="n">
        <f aca="false">'Zone 8'!K16</f>
        <v>572.1136</v>
      </c>
      <c r="D34" s="40" t="n">
        <f aca="false">'Zone 8'!I31</f>
        <v>411.7518</v>
      </c>
      <c r="E34" s="41" t="n">
        <f aca="false">'Zone 8'!K31</f>
        <v>542.4604</v>
      </c>
    </row>
  </sheetData>
  <mergeCells count="7">
    <mergeCell ref="A2:C2"/>
    <mergeCell ref="E2:L2"/>
    <mergeCell ref="A3:C3"/>
    <mergeCell ref="E3:M3"/>
    <mergeCell ref="A25:A26"/>
    <mergeCell ref="B25:C25"/>
    <mergeCell ref="D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I1" s="0"/>
      <c r="AMJ1" s="0"/>
    </row>
    <row r="2" s="43" customFormat="true" ht="12.8" hidden="false" customHeight="false" outlineLevel="0" collapsed="false">
      <c r="A2" s="6"/>
      <c r="B2" s="6"/>
      <c r="C2" s="42"/>
      <c r="D2" s="42"/>
      <c r="E2" s="42"/>
      <c r="F2" s="42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122.59</v>
      </c>
      <c r="C4" s="44" t="n">
        <v>116.77</v>
      </c>
      <c r="D4" s="20" t="n">
        <f aca="false">(C4-B4)/B4</f>
        <v>-0.0474753242515703</v>
      </c>
      <c r="E4" s="44" t="n">
        <v>128.76</v>
      </c>
      <c r="F4" s="20" t="n">
        <f aca="false">(E4-C4)/C4</f>
        <v>0.102680483000771</v>
      </c>
      <c r="G4" s="44" t="n">
        <v>137.37</v>
      </c>
      <c r="H4" s="20" t="n">
        <f aca="false">(G4-E4)/E4</f>
        <v>0.0668685927306618</v>
      </c>
      <c r="I4" s="44" t="n">
        <v>152.44</v>
      </c>
      <c r="J4" s="45" t="n">
        <f aca="false">(I4-G4)/G4</f>
        <v>0.109703719880614</v>
      </c>
      <c r="K4" s="44" t="n">
        <v>209.31</v>
      </c>
      <c r="L4" s="45" t="n">
        <f aca="false">(K4-I4)/I4</f>
        <v>0.373064812385201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45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120.7</v>
      </c>
      <c r="C6" s="47" t="n">
        <v>106.56</v>
      </c>
      <c r="D6" s="20" t="n">
        <f aca="false">(C6-B6)/B6</f>
        <v>-0.117149958574979</v>
      </c>
      <c r="E6" s="47" t="n">
        <v>109.95</v>
      </c>
      <c r="F6" s="20" t="n">
        <f aca="false">(E6-C6)/C6</f>
        <v>0.0318130630630631</v>
      </c>
      <c r="G6" s="47" t="n">
        <v>113.78</v>
      </c>
      <c r="H6" s="20" t="n">
        <f aca="false">(G6-E6)/E6</f>
        <v>0.0348340154615734</v>
      </c>
      <c r="I6" s="48" t="n">
        <v>124.5</v>
      </c>
      <c r="J6" s="45" t="n">
        <f aca="false">(I6-G6)/G6</f>
        <v>0.09421690982598</v>
      </c>
      <c r="K6" s="48" t="n">
        <v>124.86</v>
      </c>
      <c r="L6" s="45" t="n">
        <f aca="false">(K6-I6)/I6</f>
        <v>0.00289156626506024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7" t="n">
        <v>31.8</v>
      </c>
      <c r="H7" s="20" t="n">
        <f aca="false">(G7-E7)/E7</f>
        <v>0.870588235294118</v>
      </c>
      <c r="I7" s="48" t="n">
        <v>46.65</v>
      </c>
      <c r="J7" s="45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45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/>
      <c r="C10" s="49"/>
      <c r="D10" s="49"/>
      <c r="E10" s="49"/>
      <c r="F10" s="50" t="n">
        <f aca="false">Summary!D2</f>
        <v>136</v>
      </c>
      <c r="G10" s="44"/>
      <c r="H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166.7224</v>
      </c>
      <c r="C11" s="51" t="n">
        <f aca="false">(C4 / 100) * $F$10</f>
        <v>158.8072</v>
      </c>
      <c r="D11" s="51"/>
      <c r="E11" s="51" t="n">
        <f aca="false">(E4 / 100) * $F$10</f>
        <v>175.1136</v>
      </c>
      <c r="F11" s="51"/>
      <c r="G11" s="51" t="n">
        <f aca="false">(G4 / 100) * $F$10</f>
        <v>186.8232</v>
      </c>
      <c r="H11" s="51"/>
      <c r="I11" s="51" t="n">
        <f aca="false">(I4 / 100) * F10</f>
        <v>207.3184</v>
      </c>
      <c r="J11" s="51"/>
      <c r="K11" s="51" t="n">
        <f aca="false">(K4 / 100) * F10</f>
        <v>284.6616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164.152</v>
      </c>
      <c r="C13" s="51" t="n">
        <f aca="false">(C6 / 100) * $F$10</f>
        <v>144.9216</v>
      </c>
      <c r="D13" s="51"/>
      <c r="E13" s="51" t="n">
        <f aca="false">(E6 / 100) * $F$10</f>
        <v>149.532</v>
      </c>
      <c r="F13" s="51"/>
      <c r="G13" s="51" t="n">
        <f aca="false">(G6 / 100) * $F$10</f>
        <v>154.7408</v>
      </c>
      <c r="H13" s="51"/>
      <c r="I13" s="51" t="n">
        <f aca="false">(I6 / 100) * F10</f>
        <v>169.32</v>
      </c>
      <c r="J13" s="51"/>
      <c r="K13" s="51" t="n">
        <f aca="false">(K6/100) * F10</f>
        <v>169.8096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44" t="n">
        <f aca="false">G7</f>
        <v>31.8</v>
      </c>
      <c r="H14" s="44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340.8744</v>
      </c>
      <c r="C16" s="35" t="n">
        <f aca="false">SUM(C11:C15)</f>
        <v>343.4188</v>
      </c>
      <c r="D16" s="20" t="n">
        <f aca="false">(C16-B16)/B16</f>
        <v>0.00746433290384962</v>
      </c>
      <c r="E16" s="35" t="n">
        <f aca="false">SUM(E11:E15)</f>
        <v>381.3056</v>
      </c>
      <c r="F16" s="20" t="n">
        <f aca="false">(E16-C16)/C16</f>
        <v>0.110322440122672</v>
      </c>
      <c r="G16" s="35" t="n">
        <f aca="false">SUM(G11:G15)</f>
        <v>423.154</v>
      </c>
      <c r="H16" s="20" t="n">
        <f aca="false">(G16-E16)/E16</f>
        <v>0.109750289531546</v>
      </c>
      <c r="I16" s="35" t="n">
        <f aca="false">SUM(I11:I15)</f>
        <v>489.2684</v>
      </c>
      <c r="J16" s="45" t="n">
        <f aca="false">(I16-G16)/G16</f>
        <v>0.156241935560103</v>
      </c>
      <c r="K16" s="35" t="n">
        <f aca="false">SUM(K11:K15)</f>
        <v>621.2912</v>
      </c>
      <c r="L16" s="45" t="n">
        <f aca="false">(K16-I16)/I16</f>
        <v>0.269837169128437</v>
      </c>
    </row>
    <row r="17" customFormat="false" ht="12.8" hidden="false" customHeight="false" outlineLevel="0" collapsed="false">
      <c r="I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8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8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8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8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5" min="9" style="0" width="11.530612244898"/>
    <col collapsed="false" hidden="false" max="1025" min="16" style="0" width="11.5204081632653"/>
  </cols>
  <sheetData>
    <row r="1" s="43" customFormat="true" ht="23.85" hidden="false" customHeight="tru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M1" s="42"/>
      <c r="O1" s="5" t="s">
        <v>41</v>
      </c>
      <c r="P1" s="5"/>
      <c r="AMH1" s="0"/>
      <c r="AMI1" s="0"/>
      <c r="AMJ1" s="0"/>
    </row>
    <row r="2" s="43" customFormat="true" ht="12.8" hidden="false" customHeight="false" outlineLevel="0" collapsed="false">
      <c r="A2" s="6"/>
      <c r="B2" s="42"/>
      <c r="C2" s="42"/>
      <c r="D2" s="42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N3" s="42" t="s">
        <v>42</v>
      </c>
      <c r="O3" s="42" t="s">
        <v>43</v>
      </c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110.08</v>
      </c>
      <c r="C4" s="44" t="n">
        <v>104.05</v>
      </c>
      <c r="D4" s="20" t="n">
        <f aca="false">(C4-B4)/B4</f>
        <v>-0.0547783430232558</v>
      </c>
      <c r="E4" s="44" t="n">
        <v>114.76</v>
      </c>
      <c r="F4" s="20" t="n">
        <f aca="false">(E4-C4)/C4</f>
        <v>0.102931283037002</v>
      </c>
      <c r="G4" s="44" t="n">
        <v>123.68</v>
      </c>
      <c r="H4" s="20" t="n">
        <f aca="false">(G4-E4)/E4</f>
        <v>0.0777274311606832</v>
      </c>
      <c r="I4" s="44" t="n">
        <v>137.06</v>
      </c>
      <c r="J4" s="20" t="n">
        <f aca="false">(I4-G4)/G4</f>
        <v>0.108182406209573</v>
      </c>
      <c r="K4" s="44" t="n">
        <v>191.25</v>
      </c>
      <c r="L4" s="45" t="n">
        <f aca="false">(K4-I4)/I4</f>
        <v>0.395374288632716</v>
      </c>
      <c r="M4" s="45"/>
      <c r="N4" s="44" t="n">
        <v>100</v>
      </c>
      <c r="O4" s="20" t="n">
        <v>0.327326648778421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  <c r="M5" s="45"/>
      <c r="N5" s="44" t="n">
        <v>110</v>
      </c>
      <c r="O5" s="20" t="n">
        <v>0.322746118373736</v>
      </c>
    </row>
    <row r="6" customFormat="false" ht="12.8" hidden="false" customHeight="false" outlineLevel="0" collapsed="false">
      <c r="A6" s="7" t="s">
        <v>29</v>
      </c>
      <c r="B6" s="47" t="n">
        <v>101.22</v>
      </c>
      <c r="C6" s="47" t="n">
        <v>90.22</v>
      </c>
      <c r="D6" s="20" t="n">
        <f aca="false">(C6-B6)/B6</f>
        <v>-0.108674175064217</v>
      </c>
      <c r="E6" s="47" t="n">
        <v>92.57</v>
      </c>
      <c r="F6" s="20" t="n">
        <f aca="false">(E6-C6)/C6</f>
        <v>0.0260474395921081</v>
      </c>
      <c r="G6" s="47" t="n">
        <v>95.4</v>
      </c>
      <c r="H6" s="20" t="n">
        <f aca="false">(G6-E6)/E6</f>
        <v>0.0305714594361025</v>
      </c>
      <c r="I6" s="48" t="n">
        <v>104.36</v>
      </c>
      <c r="J6" s="20" t="n">
        <f aca="false">(I6-G6)/G6</f>
        <v>0.0939203354297693</v>
      </c>
      <c r="K6" s="48" t="n">
        <v>111.87</v>
      </c>
      <c r="L6" s="45" t="n">
        <f aca="false">(K6-I6)/I6</f>
        <v>0.0719624377155999</v>
      </c>
      <c r="M6" s="45"/>
      <c r="N6" s="44" t="n">
        <v>120</v>
      </c>
      <c r="O6" s="20" t="n">
        <v>0.318715296246402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7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  <c r="M7" s="45"/>
      <c r="N7" s="44" t="n">
        <v>130</v>
      </c>
      <c r="O7" s="20" t="n">
        <v>0.315140828557762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  <c r="M8" s="45"/>
      <c r="N8" s="44" t="n">
        <v>140</v>
      </c>
      <c r="O8" s="20" t="n">
        <v>0.311949367313334</v>
      </c>
    </row>
    <row r="9" customFormat="false" ht="12.8" hidden="false" customHeight="false" outlineLevel="0" collapsed="false">
      <c r="A9" s="7"/>
      <c r="F9" s="44"/>
      <c r="G9" s="44"/>
      <c r="H9" s="44"/>
      <c r="I9" s="44"/>
      <c r="J9" s="44"/>
      <c r="K9" s="44"/>
      <c r="L9" s="44"/>
      <c r="M9" s="44"/>
      <c r="N9" s="44" t="n">
        <v>150</v>
      </c>
      <c r="O9" s="20" t="n">
        <v>0.309082483781279</v>
      </c>
    </row>
    <row r="10" customFormat="false" ht="12.8" hidden="false" customHeight="true" outlineLevel="0" collapsed="false">
      <c r="A10" s="49" t="s">
        <v>32</v>
      </c>
      <c r="B10" s="49"/>
      <c r="C10" s="49"/>
      <c r="D10" s="49"/>
      <c r="E10" s="49"/>
      <c r="F10" s="58" t="n">
        <f aca="false">Summary!D2</f>
        <v>136</v>
      </c>
      <c r="G10" s="44"/>
      <c r="H10" s="44"/>
      <c r="I10" s="44"/>
      <c r="J10" s="44"/>
      <c r="K10" s="44"/>
      <c r="L10" s="44"/>
      <c r="M10" s="44"/>
      <c r="N10" s="44" t="n">
        <v>160</v>
      </c>
      <c r="O10" s="20" t="n">
        <v>0.306493058757031</v>
      </c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149.7088</v>
      </c>
      <c r="C11" s="51" t="n">
        <f aca="false">(C4 / 100) * $F$10</f>
        <v>141.508</v>
      </c>
      <c r="D11" s="51"/>
      <c r="E11" s="51" t="n">
        <f aca="false">(E4 / 100) * $F$10</f>
        <v>156.0736</v>
      </c>
      <c r="F11" s="51"/>
      <c r="G11" s="51" t="n">
        <f aca="false">(G4/100) * $F$10</f>
        <v>168.2048</v>
      </c>
      <c r="H11" s="51"/>
      <c r="I11" s="51" t="n">
        <f aca="false">(I4 / 100) * F10</f>
        <v>186.4016</v>
      </c>
      <c r="J11" s="51"/>
      <c r="K11" s="51" t="n">
        <f aca="false">(K4 / 100) * F10</f>
        <v>260.1</v>
      </c>
      <c r="L11" s="45"/>
      <c r="M11" s="45"/>
      <c r="N11" s="44" t="n">
        <v>170</v>
      </c>
      <c r="O11" s="20" t="n">
        <v>0.304142672509387</v>
      </c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  <c r="M12" s="45"/>
      <c r="N12" s="44" t="n">
        <v>180</v>
      </c>
      <c r="O12" s="20" t="n">
        <v>0.301999685664473</v>
      </c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137.6592</v>
      </c>
      <c r="C13" s="51" t="n">
        <f aca="false">(C6 / 100) * $F$10</f>
        <v>122.6992</v>
      </c>
      <c r="D13" s="51"/>
      <c r="E13" s="51" t="n">
        <f aca="false">(E6 / 100) * $F$10</f>
        <v>125.8952</v>
      </c>
      <c r="F13" s="51"/>
      <c r="G13" s="51" t="n">
        <f aca="false">(G6/100) * $F$10</f>
        <v>129.744</v>
      </c>
      <c r="H13" s="51"/>
      <c r="I13" s="51" t="n">
        <f aca="false">(I6 / 100) * F10</f>
        <v>141.9296</v>
      </c>
      <c r="J13" s="51"/>
      <c r="K13" s="51" t="n">
        <f aca="false">(K6/100) * F10</f>
        <v>152.1432</v>
      </c>
      <c r="L13" s="45"/>
      <c r="M13" s="45"/>
      <c r="N13" s="44" t="n">
        <v>190</v>
      </c>
      <c r="O13" s="20" t="n">
        <v>0.300037806653971</v>
      </c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44" t="n">
        <f aca="false">G7</f>
        <v>31.8</v>
      </c>
      <c r="H14" s="44"/>
      <c r="I14" s="44" t="n">
        <f aca="false">I7</f>
        <v>46.65</v>
      </c>
      <c r="J14" s="44"/>
      <c r="K14" s="44" t="n">
        <f aca="false">K7</f>
        <v>69.09</v>
      </c>
      <c r="L14" s="45"/>
      <c r="M14" s="45"/>
      <c r="N14" s="44" t="n">
        <v>200</v>
      </c>
      <c r="O14" s="20" t="n">
        <v>0.298235007641023</v>
      </c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  <c r="M15" s="45"/>
      <c r="N15" s="45"/>
      <c r="O15" s="45"/>
      <c r="P15" s="45"/>
      <c r="Q15" s="45"/>
      <c r="R15" s="45"/>
      <c r="S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297.368</v>
      </c>
      <c r="C16" s="35" t="n">
        <f aca="false">SUM(C11:C15)</f>
        <v>303.8972</v>
      </c>
      <c r="D16" s="20" t="n">
        <f aca="false">(C16-B16)/B16</f>
        <v>0.0219566328589492</v>
      </c>
      <c r="E16" s="35" t="n">
        <f aca="false">SUM(E11:E15)</f>
        <v>338.6288</v>
      </c>
      <c r="F16" s="20" t="n">
        <f aca="false">(E16-C16)/C16</f>
        <v>0.114287331373899</v>
      </c>
      <c r="G16" s="35" t="n">
        <f aca="false">SUM(G11:G15)</f>
        <v>379.5388</v>
      </c>
      <c r="H16" s="20" t="n">
        <f aca="false">(G16-E16)/E16</f>
        <v>0.120810752068342</v>
      </c>
      <c r="I16" s="35" t="n">
        <f aca="false">SUM(I11:I15)</f>
        <v>440.9612</v>
      </c>
      <c r="J16" s="20" t="n">
        <f aca="false">(I16-G16)/G16</f>
        <v>0.161834310484198</v>
      </c>
      <c r="K16" s="35" t="n">
        <f aca="false">SUM(K11:K15)</f>
        <v>579.0632</v>
      </c>
      <c r="L16" s="45" t="n">
        <f aca="false">(K16-I16)/I16</f>
        <v>0.313184017097196</v>
      </c>
      <c r="M16" s="45"/>
      <c r="N16" s="45"/>
      <c r="O16" s="45"/>
      <c r="P16" s="45"/>
      <c r="Q16" s="45"/>
      <c r="R16" s="45"/>
      <c r="S16" s="45"/>
    </row>
    <row r="17" customFormat="false" ht="12.8" hidden="false" customHeight="false" outlineLevel="0" collapsed="false">
      <c r="O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59" t="n">
        <f aca="false">SUM(K26:K30)</f>
        <v>542.4604</v>
      </c>
      <c r="L31" s="55" t="n">
        <f aca="false">(K31-I31)/I31</f>
        <v>0.317445121065652</v>
      </c>
    </row>
  </sheetData>
  <mergeCells count="5">
    <mergeCell ref="O1:P1"/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6"/>
      <c r="C2" s="42"/>
      <c r="D2" s="42"/>
      <c r="E2" s="42"/>
      <c r="F2" s="42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106.7</v>
      </c>
      <c r="C4" s="44" t="n">
        <v>100.61</v>
      </c>
      <c r="D4" s="20" t="n">
        <f aca="false">(C4-B4)/B4</f>
        <v>-0.0570759137769447</v>
      </c>
      <c r="E4" s="44" t="n">
        <v>110.98</v>
      </c>
      <c r="F4" s="20" t="n">
        <f aca="false">(E4-C4)/C4</f>
        <v>0.103071265281781</v>
      </c>
      <c r="G4" s="44" t="n">
        <v>119.89</v>
      </c>
      <c r="H4" s="20" t="n">
        <f aca="false">(G4-E4)/E4</f>
        <v>0.0802847359884664</v>
      </c>
      <c r="I4" s="44" t="n">
        <v>132.71</v>
      </c>
      <c r="J4" s="20" t="n">
        <f aca="false">(I4-G4)/G4</f>
        <v>0.106931353740929</v>
      </c>
      <c r="K4" s="44" t="n">
        <v>185.84</v>
      </c>
      <c r="L4" s="45" t="n">
        <f aca="false">(K4-I4)/I4</f>
        <v>0.400346620450607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106.77</v>
      </c>
      <c r="C6" s="47" t="n">
        <v>103.61</v>
      </c>
      <c r="D6" s="20" t="n">
        <f aca="false">(C6-B6)/B6</f>
        <v>-0.0295963285567107</v>
      </c>
      <c r="E6" s="47" t="n">
        <v>106.81</v>
      </c>
      <c r="F6" s="20" t="n">
        <f aca="false">(E6-C6)/C6</f>
        <v>0.0308850497056269</v>
      </c>
      <c r="G6" s="47" t="n">
        <v>110.95</v>
      </c>
      <c r="H6" s="20" t="n">
        <f aca="false">(G6-E6)/E6</f>
        <v>0.0387604156914147</v>
      </c>
      <c r="I6" s="48" t="n">
        <v>121.4</v>
      </c>
      <c r="J6" s="20" t="n">
        <f aca="false">(I6-G6)/G6</f>
        <v>0.0941865705272646</v>
      </c>
      <c r="K6" s="48" t="n">
        <v>112.4</v>
      </c>
      <c r="L6" s="45" t="n">
        <f aca="false">(K6-I6)/I6</f>
        <v>-0.0741350906095552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/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145.112</v>
      </c>
      <c r="C11" s="51" t="n">
        <f aca="false">(C4 / 100) * $F$10</f>
        <v>136.8296</v>
      </c>
      <c r="D11" s="51"/>
      <c r="E11" s="51" t="n">
        <f aca="false">(E4 / 100) * $F$10</f>
        <v>150.9328</v>
      </c>
      <c r="F11" s="51"/>
      <c r="G11" s="51" t="n">
        <f aca="false">(G4/100) * $F$10</f>
        <v>163.0504</v>
      </c>
      <c r="H11" s="51"/>
      <c r="I11" s="51" t="n">
        <f aca="false">(I4 / 100) * F10</f>
        <v>180.4856</v>
      </c>
      <c r="J11" s="51"/>
      <c r="K11" s="51" t="n">
        <f aca="false">(K4 / 100) * F10</f>
        <v>252.7424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145.2072</v>
      </c>
      <c r="C13" s="51" t="n">
        <f aca="false">(C6 / 100) * $F$10</f>
        <v>140.9096</v>
      </c>
      <c r="D13" s="51"/>
      <c r="E13" s="51" t="n">
        <f aca="false">(E6 / 100) * $F$10</f>
        <v>145.2616</v>
      </c>
      <c r="F13" s="51"/>
      <c r="G13" s="51" t="n">
        <f aca="false">(G6/100) * $F$10</f>
        <v>150.892</v>
      </c>
      <c r="H13" s="51"/>
      <c r="I13" s="51" t="n">
        <f aca="false">(I6 / 100) * F10</f>
        <v>165.104</v>
      </c>
      <c r="J13" s="51"/>
      <c r="K13" s="51" t="n">
        <f aca="false">(K6/100) * F10</f>
        <v>152.864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44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300.3192</v>
      </c>
      <c r="C16" s="35" t="n">
        <f aca="false">SUM(C11:C15)</f>
        <v>317.4292</v>
      </c>
      <c r="D16" s="20" t="n">
        <f aca="false">(C16-B16)/B16</f>
        <v>0.056972714365249</v>
      </c>
      <c r="E16" s="35" t="n">
        <f aca="false">SUM(E11:E15)</f>
        <v>352.8544</v>
      </c>
      <c r="F16" s="20" t="n">
        <f aca="false">(E16-C16)/C16</f>
        <v>0.111600319063275</v>
      </c>
      <c r="G16" s="35" t="n">
        <f aca="false">SUM(G11:G15)</f>
        <v>395.5324</v>
      </c>
      <c r="H16" s="20" t="n">
        <f aca="false">(G16-E16)/E16</f>
        <v>0.120950737754723</v>
      </c>
      <c r="I16" s="35" t="n">
        <f aca="false">SUM(I11:I15)</f>
        <v>458.2196</v>
      </c>
      <c r="J16" s="20" t="n">
        <f aca="false">(I16-G16)/G16</f>
        <v>0.158488154194195</v>
      </c>
      <c r="K16" s="35" t="n">
        <f aca="false">SUM(K11:K15)</f>
        <v>572.4264</v>
      </c>
      <c r="L16" s="45" t="n">
        <f aca="false">(K16-I16)/I16</f>
        <v>0.249240320579914</v>
      </c>
    </row>
    <row r="17" customFormat="false" ht="12.8" hidden="false" customHeight="false" outlineLevel="0" collapsed="false">
      <c r="I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6"/>
      <c r="C2" s="42"/>
      <c r="D2" s="42"/>
      <c r="E2" s="42"/>
      <c r="F2" s="42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111.58</v>
      </c>
      <c r="C4" s="44" t="n">
        <v>105.57</v>
      </c>
      <c r="D4" s="20" t="n">
        <f aca="false">(C4-B4)/B4</f>
        <v>-0.0538626994084962</v>
      </c>
      <c r="E4" s="44" t="n">
        <v>116.43</v>
      </c>
      <c r="F4" s="20" t="n">
        <f aca="false">(E4-C4)/C4</f>
        <v>0.102870133560671</v>
      </c>
      <c r="G4" s="44" t="n">
        <v>125.35</v>
      </c>
      <c r="H4" s="20" t="n">
        <f aca="false">(G4-E4)/E4</f>
        <v>0.0766125569011422</v>
      </c>
      <c r="I4" s="44" t="n">
        <v>138.98</v>
      </c>
      <c r="J4" s="20" t="n">
        <f aca="false">(I4-G4)/G4</f>
        <v>0.108735540486637</v>
      </c>
      <c r="K4" s="44" t="n">
        <v>194.86</v>
      </c>
      <c r="L4" s="45" t="n">
        <f aca="false">(K4-I4)/I4</f>
        <v>0.40207224061016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116.05</v>
      </c>
      <c r="C6" s="47" t="n">
        <v>103.41</v>
      </c>
      <c r="D6" s="20" t="n">
        <f aca="false">(C6-B6)/B6</f>
        <v>-0.108918569582077</v>
      </c>
      <c r="E6" s="46" t="n">
        <v>106.6</v>
      </c>
      <c r="F6" s="20" t="n">
        <f aca="false">(E6-C6)/C6</f>
        <v>0.0308480804564355</v>
      </c>
      <c r="G6" s="47" t="n">
        <v>110.46</v>
      </c>
      <c r="H6" s="20" t="n">
        <f aca="false">(G6-E6)/E6</f>
        <v>0.0362101313320825</v>
      </c>
      <c r="I6" s="48" t="n">
        <v>120.86</v>
      </c>
      <c r="J6" s="20" t="n">
        <f aca="false">(I6-G6)/G6</f>
        <v>0.0941517291327178</v>
      </c>
      <c r="K6" s="48" t="n">
        <v>118.88</v>
      </c>
      <c r="L6" s="45" t="n">
        <f aca="false">(K6-I6)/I6</f>
        <v>-0.0163825914280987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/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151.7488</v>
      </c>
      <c r="C11" s="51" t="n">
        <f aca="false">(C4 / 100) * $F$10</f>
        <v>143.5752</v>
      </c>
      <c r="D11" s="51"/>
      <c r="E11" s="51" t="n">
        <f aca="false">(E4 / 100) * $F$10</f>
        <v>158.3448</v>
      </c>
      <c r="F11" s="51"/>
      <c r="G11" s="51" t="n">
        <f aca="false">(G4/100) * $F$10</f>
        <v>170.476</v>
      </c>
      <c r="H11" s="51"/>
      <c r="I11" s="51" t="n">
        <f aca="false">(I4 / 100) * F10</f>
        <v>189.0128</v>
      </c>
      <c r="J11" s="51"/>
      <c r="K11" s="51" t="n">
        <f aca="false">(K4 / 100) * F10</f>
        <v>265.0096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157.828</v>
      </c>
      <c r="C13" s="51" t="n">
        <f aca="false">(C6 / 100) * $F$10</f>
        <v>140.6376</v>
      </c>
      <c r="D13" s="51"/>
      <c r="E13" s="51" t="n">
        <f aca="false">(E6 / 100) * $F$10</f>
        <v>144.976</v>
      </c>
      <c r="F13" s="51"/>
      <c r="G13" s="51" t="n">
        <f aca="false">(G6/100) * $F$10</f>
        <v>150.2256</v>
      </c>
      <c r="H13" s="51"/>
      <c r="I13" s="51" t="n">
        <f aca="false">(I6 / 100) * F10</f>
        <v>164.3696</v>
      </c>
      <c r="J13" s="51"/>
      <c r="K13" s="51" t="n">
        <f aca="false">(K6/100) * F10</f>
        <v>161.6768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51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319.5768</v>
      </c>
      <c r="C16" s="35" t="n">
        <f aca="false">SUM(C11:C15)</f>
        <v>323.9028</v>
      </c>
      <c r="D16" s="20" t="n">
        <f aca="false">(C16-B16)/B16</f>
        <v>0.0135366522225644</v>
      </c>
      <c r="E16" s="35" t="n">
        <f aca="false">SUM(E11:E15)</f>
        <v>359.9808</v>
      </c>
      <c r="F16" s="20" t="n">
        <f aca="false">(E16-C16)/C16</f>
        <v>0.111385267432082</v>
      </c>
      <c r="G16" s="35" t="n">
        <f aca="false">SUM(G11:G15)</f>
        <v>402.2916</v>
      </c>
      <c r="H16" s="20" t="n">
        <f aca="false">(G16-E16)/E16</f>
        <v>0.117536268600992</v>
      </c>
      <c r="I16" s="35" t="n">
        <f aca="false">SUM(I11:I15)</f>
        <v>466.0124</v>
      </c>
      <c r="J16" s="20" t="n">
        <f aca="false">(I16-G16)/G16</f>
        <v>0.158394557579626</v>
      </c>
      <c r="K16" s="35" t="n">
        <f aca="false">SUM(K11:K15)</f>
        <v>593.5064</v>
      </c>
      <c r="L16" s="45" t="n">
        <f aca="false">(K16-I16)/I16</f>
        <v>0.273584994734046</v>
      </c>
    </row>
    <row r="17" customFormat="false" ht="12.8" hidden="false" customHeight="false" outlineLevel="0" collapsed="false">
      <c r="H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6"/>
      <c r="C2" s="42"/>
      <c r="D2" s="42"/>
      <c r="E2" s="42"/>
      <c r="F2" s="42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128.59</v>
      </c>
      <c r="C4" s="44" t="n">
        <v>121.81</v>
      </c>
      <c r="D4" s="20" t="n">
        <f aca="false">(C4-B4)/B4</f>
        <v>-0.0527257173963761</v>
      </c>
      <c r="E4" s="44" t="n">
        <v>134.3</v>
      </c>
      <c r="F4" s="20" t="n">
        <f aca="false">(E4-C4)/C4</f>
        <v>0.102536737542074</v>
      </c>
      <c r="G4" s="44" t="n">
        <v>142.9</v>
      </c>
      <c r="H4" s="20" t="n">
        <f aca="false">(G4-E4)/E4</f>
        <v>0.0640357408786299</v>
      </c>
      <c r="I4" s="44" t="n">
        <v>158.77</v>
      </c>
      <c r="J4" s="20" t="n">
        <f aca="false">(I4-G4)/G4</f>
        <v>0.111056682995101</v>
      </c>
      <c r="K4" s="44" t="n">
        <v>209.31</v>
      </c>
      <c r="L4" s="45" t="n">
        <f aca="false">(K4-I4)/I4</f>
        <v>0.318322101152611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135.72</v>
      </c>
      <c r="C6" s="47" t="n">
        <v>118.63</v>
      </c>
      <c r="D6" s="20" t="n">
        <f aca="false">(C6-B6)/B6</f>
        <v>-0.125921013852048</v>
      </c>
      <c r="E6" s="46" t="n">
        <v>122.78</v>
      </c>
      <c r="F6" s="20" t="n">
        <f aca="false">(E6-C6)/C6</f>
        <v>0.0349827193795836</v>
      </c>
      <c r="G6" s="47" t="n">
        <v>126.88</v>
      </c>
      <c r="H6" s="20" t="n">
        <f aca="false">(G6-E6)/E6</f>
        <v>0.0333930607590812</v>
      </c>
      <c r="I6" s="48" t="n">
        <v>138.85</v>
      </c>
      <c r="J6" s="20" t="n">
        <f aca="false">(I6-G6)/G6</f>
        <v>0.0943411097099622</v>
      </c>
      <c r="K6" s="48" t="n">
        <v>125.34</v>
      </c>
      <c r="L6" s="45" t="n">
        <f aca="false">(K6-I6)/I6</f>
        <v>-0.0972992437882606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 t="s">
        <v>44</v>
      </c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174.8824</v>
      </c>
      <c r="C11" s="51" t="n">
        <f aca="false">(C4 / 100) * $F$10</f>
        <v>165.6616</v>
      </c>
      <c r="D11" s="51"/>
      <c r="E11" s="51" t="n">
        <f aca="false">(E4 / 100) * $F$10</f>
        <v>182.648</v>
      </c>
      <c r="F11" s="51"/>
      <c r="G11" s="51" t="n">
        <f aca="false">(G4/100) * $F$10</f>
        <v>194.344</v>
      </c>
      <c r="H11" s="51"/>
      <c r="I11" s="51" t="n">
        <f aca="false">(I4 / 100) * F10</f>
        <v>215.9272</v>
      </c>
      <c r="J11" s="51"/>
      <c r="K11" s="51" t="n">
        <f aca="false">(K4 / 100) * F10</f>
        <v>284.6616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184.5792</v>
      </c>
      <c r="C13" s="51" t="n">
        <f aca="false">(C6 / 100) * $F$10</f>
        <v>161.3368</v>
      </c>
      <c r="D13" s="51"/>
      <c r="E13" s="51" t="n">
        <f aca="false">(E6 / 100) * $F$10</f>
        <v>166.9808</v>
      </c>
      <c r="F13" s="51"/>
      <c r="G13" s="51" t="n">
        <f aca="false">(G6/100) * $F$10</f>
        <v>172.5568</v>
      </c>
      <c r="H13" s="51"/>
      <c r="I13" s="51" t="n">
        <f aca="false">(I6 / 100) * F10</f>
        <v>188.836</v>
      </c>
      <c r="J13" s="51"/>
      <c r="K13" s="51" t="n">
        <f aca="false">(K6/100) * F10</f>
        <v>170.4624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51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369.4616</v>
      </c>
      <c r="C16" s="35" t="n">
        <f aca="false">SUM(C11:C15)</f>
        <v>366.6884</v>
      </c>
      <c r="D16" s="20" t="n">
        <f aca="false">(C16-B16)/B16</f>
        <v>-0.00750605746307593</v>
      </c>
      <c r="E16" s="35" t="n">
        <f aca="false">SUM(E11:E15)</f>
        <v>406.2888</v>
      </c>
      <c r="F16" s="20" t="n">
        <f aca="false">(E16-C16)/C16</f>
        <v>0.107994689769297</v>
      </c>
      <c r="G16" s="35" t="n">
        <f aca="false">SUM(G11:G15)</f>
        <v>448.4908</v>
      </c>
      <c r="H16" s="20" t="n">
        <f aca="false">(G16-E16)/E16</f>
        <v>0.103871925585938</v>
      </c>
      <c r="I16" s="51" t="n">
        <f aca="false">SUM(I11:I15)</f>
        <v>517.3932</v>
      </c>
      <c r="J16" s="20" t="n">
        <f aca="false">(I16-G16)/G16</f>
        <v>0.153631690995668</v>
      </c>
      <c r="K16" s="51" t="n">
        <f aca="false">SUM(K11:K15)</f>
        <v>621.944</v>
      </c>
      <c r="L16" s="45" t="n">
        <f aca="false">(K16-I16)/I16</f>
        <v>0.202072234424419</v>
      </c>
    </row>
    <row r="17" customFormat="false" ht="12.8" hidden="false" customHeight="false" outlineLevel="0" collapsed="false">
      <c r="H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6"/>
      <c r="C2" s="42"/>
      <c r="D2" s="42"/>
      <c r="E2" s="42"/>
      <c r="F2" s="42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133.88</v>
      </c>
      <c r="C4" s="44" t="n">
        <v>126.01</v>
      </c>
      <c r="D4" s="20" t="n">
        <f aca="false">(C4-B4)/B4</f>
        <v>-0.0587839856587989</v>
      </c>
      <c r="E4" s="44" t="n">
        <v>138.92</v>
      </c>
      <c r="F4" s="20" t="n">
        <f aca="false">(E4-C4)/C4</f>
        <v>0.102452186334418</v>
      </c>
      <c r="G4" s="44" t="n">
        <v>147.15</v>
      </c>
      <c r="H4" s="20" t="n">
        <f aca="false">(G4-E4)/E4</f>
        <v>0.0592427296285633</v>
      </c>
      <c r="I4" s="44" t="n">
        <v>163.26</v>
      </c>
      <c r="J4" s="20" t="n">
        <f aca="false">(I4-G4)/G4</f>
        <v>0.109480122324159</v>
      </c>
      <c r="K4" s="44" t="n">
        <v>209.31</v>
      </c>
      <c r="L4" s="45" t="n">
        <f aca="false">(K4-I4)/I4</f>
        <v>0.282065417126057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131.35</v>
      </c>
      <c r="C6" s="47" t="n">
        <v>114.83</v>
      </c>
      <c r="D6" s="20" t="n">
        <f aca="false">(C6-B6)/B6</f>
        <v>-0.125770841263799</v>
      </c>
      <c r="E6" s="46" t="n">
        <v>118.74</v>
      </c>
      <c r="F6" s="20" t="n">
        <f aca="false">(E6-C6)/C6</f>
        <v>0.0340503352782374</v>
      </c>
      <c r="G6" s="47" t="n">
        <v>122.58</v>
      </c>
      <c r="H6" s="20" t="n">
        <f aca="false">(G6-E6)/E6</f>
        <v>0.0323395654370895</v>
      </c>
      <c r="I6" s="48" t="n">
        <v>134.14</v>
      </c>
      <c r="J6" s="20" t="n">
        <f aca="false">(I6-G6)/G6</f>
        <v>0.0943057595039973</v>
      </c>
      <c r="K6" s="48" t="n">
        <v>124.14</v>
      </c>
      <c r="L6" s="45" t="n">
        <f aca="false">(K6-I6)/I6</f>
        <v>-0.074548978678992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 t="s">
        <v>44</v>
      </c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182.0768</v>
      </c>
      <c r="C11" s="51" t="n">
        <f aca="false">(C4 / 100) * $F$10</f>
        <v>171.3736</v>
      </c>
      <c r="D11" s="51"/>
      <c r="E11" s="51" t="n">
        <f aca="false">(E4 / 100) * $F$10</f>
        <v>188.9312</v>
      </c>
      <c r="F11" s="51"/>
      <c r="G11" s="51" t="n">
        <f aca="false">(G4/100) * $F$10</f>
        <v>200.124</v>
      </c>
      <c r="H11" s="51"/>
      <c r="I11" s="51" t="n">
        <f aca="false">(I4 / 100) * F10</f>
        <v>222.0336</v>
      </c>
      <c r="J11" s="51"/>
      <c r="K11" s="51" t="n">
        <f aca="false">(K4 / 100) * F10</f>
        <v>284.6616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178.636</v>
      </c>
      <c r="C13" s="51" t="n">
        <f aca="false">(C6 / 100) * $F$10</f>
        <v>156.1688</v>
      </c>
      <c r="D13" s="51"/>
      <c r="E13" s="51" t="n">
        <f aca="false">(E6 / 100) * $F$10</f>
        <v>161.4864</v>
      </c>
      <c r="F13" s="51"/>
      <c r="G13" s="51" t="n">
        <f aca="false">(G6/100) * $F$10</f>
        <v>166.7088</v>
      </c>
      <c r="H13" s="51"/>
      <c r="I13" s="51" t="n">
        <f aca="false">(I6 / 100) * F10</f>
        <v>182.4304</v>
      </c>
      <c r="J13" s="51"/>
      <c r="K13" s="51" t="n">
        <f aca="false">(K6/100) * F10</f>
        <v>168.8304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51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370.7128</v>
      </c>
      <c r="C16" s="35" t="n">
        <f aca="false">SUM(C11:C15)</f>
        <v>367.2324</v>
      </c>
      <c r="D16" s="20" t="n">
        <f aca="false">(C16-B16)/B16</f>
        <v>-0.00938839986102457</v>
      </c>
      <c r="E16" s="35" t="n">
        <f aca="false">SUM(E11:E15)</f>
        <v>407.0776</v>
      </c>
      <c r="F16" s="20" t="n">
        <f aca="false">(E16-C16)/C16</f>
        <v>0.10850131960034</v>
      </c>
      <c r="G16" s="35" t="n">
        <f aca="false">SUM(G11:G15)</f>
        <v>448.4228</v>
      </c>
      <c r="H16" s="20" t="n">
        <f aca="false">(G16-E16)/E16</f>
        <v>0.101565893087706</v>
      </c>
      <c r="I16" s="35" t="n">
        <f aca="false">SUM(I11:I15)</f>
        <v>517.094</v>
      </c>
      <c r="J16" s="20" t="n">
        <f aca="false">(I16-G16)/G16</f>
        <v>0.153139403259602</v>
      </c>
      <c r="K16" s="35" t="n">
        <f aca="false">SUM(K11:K15)</f>
        <v>620.312</v>
      </c>
      <c r="L16" s="45" t="n">
        <f aca="false">(K16-I16)/I16</f>
        <v>0.199611676020221</v>
      </c>
    </row>
    <row r="17" customFormat="false" ht="12.8" hidden="false" customHeight="false" outlineLevel="0" collapsed="false">
      <c r="H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42"/>
      <c r="C2" s="42"/>
      <c r="D2" s="42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134.81</v>
      </c>
      <c r="C4" s="44" t="n">
        <v>126.94</v>
      </c>
      <c r="D4" s="20" t="n">
        <f aca="false">(C4-B4)/B4</f>
        <v>-0.0583784585713226</v>
      </c>
      <c r="E4" s="44" t="n">
        <v>139.95</v>
      </c>
      <c r="F4" s="20" t="n">
        <f aca="false">(E4-C4)/C4</f>
        <v>0.102489365054356</v>
      </c>
      <c r="G4" s="44" t="n">
        <v>148.17</v>
      </c>
      <c r="H4" s="20" t="n">
        <f aca="false">(G4-E4)/E4</f>
        <v>0.0587352625937835</v>
      </c>
      <c r="I4" s="44" t="n">
        <v>164.43</v>
      </c>
      <c r="J4" s="20" t="n">
        <f aca="false">(I4-G4)/G4</f>
        <v>0.109738813525005</v>
      </c>
      <c r="K4" s="44" t="n">
        <v>209.31</v>
      </c>
      <c r="L4" s="45" t="n">
        <f aca="false">(K4-I4)/I4</f>
        <v>0.272942893632549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20" t="n">
        <f aca="false">(I5-G5)/G5</f>
        <v>0.464649490713002</v>
      </c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127.94</v>
      </c>
      <c r="C6" s="47" t="n">
        <v>111.87</v>
      </c>
      <c r="D6" s="20" t="n">
        <f aca="false">(C6-B6)/B6</f>
        <v>-0.125605752696576</v>
      </c>
      <c r="E6" s="46" t="n">
        <v>115.59</v>
      </c>
      <c r="F6" s="20" t="n">
        <f aca="false">(E6-C6)/C6</f>
        <v>0.0332528828104049</v>
      </c>
      <c r="G6" s="47" t="n">
        <v>119.52</v>
      </c>
      <c r="H6" s="20" t="n">
        <f aca="false">(G6-E6)/E6</f>
        <v>0.0339994809239553</v>
      </c>
      <c r="I6" s="48" t="n">
        <v>130.79</v>
      </c>
      <c r="J6" s="20" t="n">
        <f aca="false">(I6-G6)/G6</f>
        <v>0.0942938420348059</v>
      </c>
      <c r="K6" s="48" t="n">
        <v>123.42</v>
      </c>
      <c r="L6" s="45" t="n">
        <f aca="false">(K6-I6)/I6</f>
        <v>-0.0563498738435659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20" t="n">
        <f aca="false">(I7-G7)/G7</f>
        <v>0.466981132075472</v>
      </c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20" t="n">
        <f aca="false">(I8-G8)/G8</f>
        <v>0.0414381474710542</v>
      </c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 t="s">
        <v>44</v>
      </c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183.3416</v>
      </c>
      <c r="C11" s="51" t="n">
        <f aca="false">(C4 / 100) * $F$10</f>
        <v>172.6384</v>
      </c>
      <c r="D11" s="51"/>
      <c r="E11" s="51" t="n">
        <f aca="false">(E4 / 100) * $F$10</f>
        <v>190.332</v>
      </c>
      <c r="F11" s="51"/>
      <c r="G11" s="51" t="n">
        <f aca="false">(G4/100) * $F$10</f>
        <v>201.5112</v>
      </c>
      <c r="H11" s="51"/>
      <c r="I11" s="51" t="n">
        <f aca="false">(I4 / 100) * F10</f>
        <v>223.6248</v>
      </c>
      <c r="J11" s="51"/>
      <c r="K11" s="51" t="n">
        <f aca="false">(K4 / 100) * F10</f>
        <v>284.6616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173.9984</v>
      </c>
      <c r="C13" s="51" t="n">
        <f aca="false">(C6 / 100) * $F$10</f>
        <v>152.1432</v>
      </c>
      <c r="D13" s="51"/>
      <c r="E13" s="51" t="n">
        <f aca="false">(E6 / 100) * $F$10</f>
        <v>157.2024</v>
      </c>
      <c r="F13" s="51"/>
      <c r="G13" s="51" t="n">
        <f aca="false">(G6/100) * $F$10</f>
        <v>162.5472</v>
      </c>
      <c r="H13" s="51"/>
      <c r="I13" s="51" t="n">
        <f aca="false">(I6 / 100) * F10</f>
        <v>177.8744</v>
      </c>
      <c r="J13" s="51"/>
      <c r="K13" s="51" t="n">
        <f aca="false">(K6/100) * F10</f>
        <v>167.8512</v>
      </c>
      <c r="L13" s="45"/>
    </row>
    <row r="14" customFormat="false" ht="12.8" hidden="false" customHeight="false" outlineLevel="0" collapsed="false">
      <c r="A14" s="7" t="s">
        <v>30</v>
      </c>
      <c r="B14" s="51" t="n">
        <f aca="false">B7</f>
        <v>0</v>
      </c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51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367.34</v>
      </c>
      <c r="C16" s="35" t="n">
        <f aca="false">SUM(C11:C15)</f>
        <v>364.4716</v>
      </c>
      <c r="D16" s="20" t="n">
        <f aca="false">(C16-B16)/B16</f>
        <v>-0.00780856971742786</v>
      </c>
      <c r="E16" s="35" t="n">
        <f aca="false">SUM(E11:E15)</f>
        <v>404.1944</v>
      </c>
      <c r="F16" s="20" t="n">
        <f aca="false">(E16-C16)/C16</f>
        <v>0.108987366916928</v>
      </c>
      <c r="G16" s="35" t="n">
        <f aca="false">SUM(G11:G15)</f>
        <v>445.6484</v>
      </c>
      <c r="H16" s="20" t="n">
        <f aca="false">(G16-E16)/E16</f>
        <v>0.10255956044913</v>
      </c>
      <c r="I16" s="35" t="n">
        <f aca="false">SUM(I11:I15)</f>
        <v>514.1292</v>
      </c>
      <c r="J16" s="20" t="n">
        <f aca="false">(I16-G16)/G16</f>
        <v>0.153665535431071</v>
      </c>
      <c r="K16" s="35" t="n">
        <f aca="false">SUM(K11:K15)</f>
        <v>619.3328</v>
      </c>
      <c r="L16" s="45" t="n">
        <f aca="false">(K16-I16)/I16</f>
        <v>0.204624829712065</v>
      </c>
    </row>
    <row r="17" customFormat="false" ht="12.8" hidden="false" customHeight="false" outlineLevel="0" collapsed="false">
      <c r="H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2.8"/>
  <cols>
    <col collapsed="false" hidden="false" max="1" min="1" style="0" width="28.0612244897959"/>
    <col collapsed="false" hidden="false" max="8" min="2" style="0" width="8.6734693877551"/>
    <col collapsed="false" hidden="false" max="1025" min="9" style="0" width="11.5204081632653"/>
  </cols>
  <sheetData>
    <row r="1" s="43" customFormat="true" ht="23.95" hidden="false" customHeight="false" outlineLevel="0" collapsed="false">
      <c r="A1" s="6" t="s">
        <v>20</v>
      </c>
      <c r="B1" s="5" t="s">
        <v>21</v>
      </c>
      <c r="C1" s="5" t="s">
        <v>22</v>
      </c>
      <c r="D1" s="42" t="s">
        <v>23</v>
      </c>
      <c r="E1" s="5" t="s">
        <v>24</v>
      </c>
      <c r="F1" s="42" t="s">
        <v>23</v>
      </c>
      <c r="G1" s="5" t="s">
        <v>25</v>
      </c>
      <c r="H1" s="42" t="s">
        <v>23</v>
      </c>
      <c r="I1" s="42" t="s">
        <v>18</v>
      </c>
      <c r="J1" s="42" t="s">
        <v>23</v>
      </c>
      <c r="K1" s="42" t="s">
        <v>19</v>
      </c>
      <c r="L1" s="42" t="s">
        <v>23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3" customFormat="true" ht="12.8" hidden="false" customHeight="false" outlineLevel="0" collapsed="false">
      <c r="A2" s="6"/>
      <c r="B2" s="42"/>
      <c r="C2" s="42"/>
      <c r="D2" s="42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12.8" hidden="false" customHeight="true" outlineLevel="0" collapsed="false">
      <c r="A3" s="5" t="s">
        <v>26</v>
      </c>
      <c r="B3" s="5"/>
      <c r="C3" s="5"/>
      <c r="D3" s="5"/>
      <c r="E3" s="5"/>
      <c r="F3" s="5"/>
      <c r="G3" s="5"/>
      <c r="H3" s="5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27</v>
      </c>
      <c r="B4" s="44" t="n">
        <v>106.7</v>
      </c>
      <c r="C4" s="44" t="n">
        <v>100.61</v>
      </c>
      <c r="D4" s="20" t="n">
        <f aca="false">(C4-B4)/B4</f>
        <v>-0.0570759137769447</v>
      </c>
      <c r="E4" s="44" t="n">
        <v>110.98</v>
      </c>
      <c r="F4" s="20" t="n">
        <f aca="false">(E4-C4)/C4</f>
        <v>0.103071265281781</v>
      </c>
      <c r="G4" s="44" t="n">
        <v>119.89</v>
      </c>
      <c r="H4" s="20" t="n">
        <f aca="false">(G4-E4)/E4</f>
        <v>0.0802847359884664</v>
      </c>
      <c r="I4" s="44" t="n">
        <v>132.71</v>
      </c>
      <c r="J4" s="44"/>
      <c r="K4" s="44" t="n">
        <v>185.84</v>
      </c>
      <c r="L4" s="45" t="n">
        <f aca="false">(K4-I4)/I4</f>
        <v>0.400346620450607</v>
      </c>
    </row>
    <row r="5" customFormat="false" ht="12.8" hidden="false" customHeight="false" outlineLevel="0" collapsed="false">
      <c r="A5" s="7" t="s">
        <v>28</v>
      </c>
      <c r="B5" s="46" t="n">
        <v>5</v>
      </c>
      <c r="C5" s="47" t="n">
        <v>21.69</v>
      </c>
      <c r="D5" s="20" t="n">
        <f aca="false">(C5-B5)/B5</f>
        <v>3.338</v>
      </c>
      <c r="E5" s="47" t="n">
        <v>24.66</v>
      </c>
      <c r="F5" s="20" t="n">
        <f aca="false">(E5-C5)/C5</f>
        <v>0.136929460580913</v>
      </c>
      <c r="G5" s="47" t="n">
        <v>33.38</v>
      </c>
      <c r="H5" s="20" t="n">
        <f aca="false">(G5-E5)/E5</f>
        <v>0.353609083536091</v>
      </c>
      <c r="I5" s="44" t="n">
        <v>48.89</v>
      </c>
      <c r="J5" s="44"/>
      <c r="K5" s="44" t="n">
        <v>80.25</v>
      </c>
      <c r="L5" s="45" t="n">
        <f aca="false">(K5-I5)/I5</f>
        <v>0.641439967273471</v>
      </c>
    </row>
    <row r="6" customFormat="false" ht="12.8" hidden="false" customHeight="false" outlineLevel="0" collapsed="false">
      <c r="A6" s="7" t="s">
        <v>29</v>
      </c>
      <c r="B6" s="47" t="n">
        <v>106.04</v>
      </c>
      <c r="C6" s="47" t="n">
        <v>103.73</v>
      </c>
      <c r="D6" s="20" t="n">
        <f aca="false">(C6-B6)/B6</f>
        <v>-0.0217842323651452</v>
      </c>
      <c r="E6" s="46" t="n">
        <v>106.94</v>
      </c>
      <c r="F6" s="20" t="n">
        <f aca="false">(E6-C6)/C6</f>
        <v>0.0309457244770076</v>
      </c>
      <c r="G6" s="47" t="n">
        <v>110.83</v>
      </c>
      <c r="H6" s="20" t="n">
        <f aca="false">(G6-E6)/E6</f>
        <v>0.036375537684683</v>
      </c>
      <c r="I6" s="48" t="n">
        <v>121.27</v>
      </c>
      <c r="J6" s="48"/>
      <c r="K6" s="48" t="n">
        <v>112.17</v>
      </c>
      <c r="L6" s="45" t="n">
        <f aca="false">(K6-I6)/I6</f>
        <v>-0.0750391687968994</v>
      </c>
    </row>
    <row r="7" customFormat="false" ht="12.8" hidden="false" customHeight="false" outlineLevel="0" collapsed="false">
      <c r="A7" s="7" t="s">
        <v>30</v>
      </c>
      <c r="B7" s="7"/>
      <c r="C7" s="46" t="n">
        <v>6</v>
      </c>
      <c r="D7" s="20"/>
      <c r="E7" s="46" t="n">
        <v>17</v>
      </c>
      <c r="F7" s="20" t="n">
        <f aca="false">(E7-C7)/C7</f>
        <v>1.83333333333333</v>
      </c>
      <c r="G7" s="46" t="n">
        <v>31.8</v>
      </c>
      <c r="H7" s="20" t="n">
        <f aca="false">(G7-E7)/E7</f>
        <v>0.870588235294118</v>
      </c>
      <c r="I7" s="48" t="n">
        <v>46.65</v>
      </c>
      <c r="J7" s="48"/>
      <c r="K7" s="48" t="n">
        <v>69.09</v>
      </c>
      <c r="L7" s="45" t="n">
        <f aca="false">(K7-I7)/I7</f>
        <v>0.481028938906753</v>
      </c>
    </row>
    <row r="8" customFormat="false" ht="12.8" hidden="false" customHeight="false" outlineLevel="0" collapsed="false">
      <c r="A8" s="7" t="s">
        <v>31</v>
      </c>
      <c r="B8" s="46" t="n">
        <v>5</v>
      </c>
      <c r="C8" s="46" t="n">
        <v>12</v>
      </c>
      <c r="D8" s="20" t="n">
        <f aca="false">(C8-B8)/B8</f>
        <v>1.4</v>
      </c>
      <c r="E8" s="46" t="n">
        <v>15</v>
      </c>
      <c r="F8" s="20" t="n">
        <f aca="false">(E8-C8)/C8</f>
        <v>0.25</v>
      </c>
      <c r="G8" s="47" t="n">
        <v>16.41</v>
      </c>
      <c r="H8" s="20" t="n">
        <f aca="false">(G8-E8)/E8</f>
        <v>0.094</v>
      </c>
      <c r="I8" s="44" t="n">
        <v>17.09</v>
      </c>
      <c r="J8" s="44"/>
      <c r="K8" s="44" t="n">
        <v>17.48</v>
      </c>
      <c r="L8" s="45" t="n">
        <f aca="false">(K8-I8)/I8</f>
        <v>0.0228203627852546</v>
      </c>
    </row>
    <row r="9" customFormat="false" ht="12.8" hidden="false" customHeight="false" outlineLevel="0" collapsed="false">
      <c r="A9" s="7"/>
      <c r="F9" s="44"/>
      <c r="G9" s="44"/>
      <c r="H9" s="45"/>
    </row>
    <row r="10" customFormat="false" ht="12.8" hidden="false" customHeight="true" outlineLevel="0" collapsed="false">
      <c r="A10" s="49" t="s">
        <v>32</v>
      </c>
      <c r="B10" s="49" t="s">
        <v>44</v>
      </c>
      <c r="C10" s="49"/>
      <c r="D10" s="49"/>
      <c r="E10" s="49"/>
      <c r="F10" s="50" t="n">
        <f aca="false">Summary!D2</f>
        <v>136</v>
      </c>
      <c r="G10" s="44"/>
      <c r="H10" s="44"/>
      <c r="I10" s="45"/>
    </row>
    <row r="11" customFormat="false" ht="12.8" hidden="false" customHeight="false" outlineLevel="0" collapsed="false">
      <c r="A11" s="0" t="s">
        <v>27</v>
      </c>
      <c r="B11" s="51" t="n">
        <f aca="false">(B4 / 100) * $F$10</f>
        <v>145.112</v>
      </c>
      <c r="C11" s="51" t="n">
        <f aca="false">(C4 / 100) * $F$10</f>
        <v>136.8296</v>
      </c>
      <c r="D11" s="51"/>
      <c r="E11" s="51" t="n">
        <f aca="false">(E4 / 100) * $F$10</f>
        <v>150.9328</v>
      </c>
      <c r="F11" s="51"/>
      <c r="G11" s="51" t="n">
        <f aca="false">(G4/100) * $F$10</f>
        <v>163.0504</v>
      </c>
      <c r="H11" s="51"/>
      <c r="I11" s="51" t="n">
        <f aca="false">(I4 / 100) * F10</f>
        <v>180.4856</v>
      </c>
      <c r="J11" s="51"/>
      <c r="K11" s="51" t="n">
        <f aca="false">(K4 / 100) * F10</f>
        <v>252.7424</v>
      </c>
      <c r="L11" s="45"/>
    </row>
    <row r="12" customFormat="false" ht="12.8" hidden="false" customHeight="false" outlineLevel="0" collapsed="false">
      <c r="A12" s="7" t="s">
        <v>28</v>
      </c>
      <c r="B12" s="51" t="n">
        <f aca="false">B5</f>
        <v>5</v>
      </c>
      <c r="C12" s="44" t="n">
        <f aca="false">C5</f>
        <v>21.69</v>
      </c>
      <c r="D12" s="44"/>
      <c r="E12" s="44" t="n">
        <f aca="false">E5</f>
        <v>24.66</v>
      </c>
      <c r="F12" s="44"/>
      <c r="G12" s="44" t="n">
        <f aca="false">G5</f>
        <v>33.38</v>
      </c>
      <c r="H12" s="44"/>
      <c r="I12" s="44" t="n">
        <f aca="false">I5</f>
        <v>48.89</v>
      </c>
      <c r="J12" s="44"/>
      <c r="K12" s="44" t="n">
        <f aca="false">K5</f>
        <v>80.25</v>
      </c>
      <c r="L12" s="45"/>
    </row>
    <row r="13" customFormat="false" ht="12.8" hidden="false" customHeight="false" outlineLevel="0" collapsed="false">
      <c r="A13" s="7" t="s">
        <v>29</v>
      </c>
      <c r="B13" s="51" t="n">
        <f aca="false">(B6 / 100) * $F$10</f>
        <v>144.2144</v>
      </c>
      <c r="C13" s="51" t="n">
        <f aca="false">(C6 / 100) * $F$10</f>
        <v>141.0728</v>
      </c>
      <c r="D13" s="51"/>
      <c r="E13" s="51" t="n">
        <f aca="false">(E6 / 100) * $F$10</f>
        <v>145.4384</v>
      </c>
      <c r="F13" s="51"/>
      <c r="G13" s="51" t="n">
        <f aca="false">(G6/100) * $F$10</f>
        <v>150.7288</v>
      </c>
      <c r="H13" s="51"/>
      <c r="I13" s="51" t="n">
        <f aca="false">(I6 / 100) * F10</f>
        <v>164.9272</v>
      </c>
      <c r="J13" s="51"/>
      <c r="K13" s="51" t="n">
        <f aca="false">(K6/100) * F10</f>
        <v>152.5512</v>
      </c>
      <c r="L13" s="45"/>
    </row>
    <row r="14" customFormat="false" ht="12.8" hidden="false" customHeight="false" outlineLevel="0" collapsed="false">
      <c r="A14" s="7" t="s">
        <v>30</v>
      </c>
      <c r="B14" s="51"/>
      <c r="C14" s="51" t="n">
        <f aca="false">C7</f>
        <v>6</v>
      </c>
      <c r="D14" s="51"/>
      <c r="E14" s="51" t="n">
        <f aca="false">E7</f>
        <v>17</v>
      </c>
      <c r="F14" s="51"/>
      <c r="G14" s="51" t="n">
        <f aca="false">G7</f>
        <v>31.8</v>
      </c>
      <c r="H14" s="51"/>
      <c r="I14" s="44" t="n">
        <f aca="false">I7</f>
        <v>46.65</v>
      </c>
      <c r="J14" s="44"/>
      <c r="K14" s="44" t="n">
        <f aca="false">K7</f>
        <v>69.09</v>
      </c>
      <c r="L14" s="45"/>
    </row>
    <row r="15" customFormat="false" ht="12.8" hidden="false" customHeight="false" outlineLevel="0" collapsed="false">
      <c r="A15" s="7" t="s">
        <v>31</v>
      </c>
      <c r="B15" s="51" t="n">
        <f aca="false">B8</f>
        <v>5</v>
      </c>
      <c r="C15" s="51" t="n">
        <f aca="false">C8</f>
        <v>12</v>
      </c>
      <c r="D15" s="51"/>
      <c r="E15" s="51" t="n">
        <f aca="false">E8</f>
        <v>15</v>
      </c>
      <c r="F15" s="51"/>
      <c r="G15" s="44" t="n">
        <f aca="false">G8</f>
        <v>16.41</v>
      </c>
      <c r="H15" s="44"/>
      <c r="I15" s="44" t="n">
        <f aca="false">I8</f>
        <v>17.09</v>
      </c>
      <c r="J15" s="44"/>
      <c r="K15" s="44" t="n">
        <f aca="false">K8</f>
        <v>17.48</v>
      </c>
      <c r="L15" s="45"/>
    </row>
    <row r="16" customFormat="false" ht="12.8" hidden="false" customHeight="false" outlineLevel="0" collapsed="false">
      <c r="A16" s="7" t="s">
        <v>33</v>
      </c>
      <c r="B16" s="35" t="n">
        <f aca="false">SUM(B11:B15)</f>
        <v>299.3264</v>
      </c>
      <c r="C16" s="35" t="n">
        <f aca="false">SUM(C11:C15)</f>
        <v>317.5924</v>
      </c>
      <c r="D16" s="20" t="n">
        <f aca="false">(C16-B16)/B16</f>
        <v>0.0610236851811266</v>
      </c>
      <c r="E16" s="35" t="n">
        <f aca="false">SUM(E11:E15)</f>
        <v>353.0312</v>
      </c>
      <c r="F16" s="20" t="n">
        <f aca="false">(E16-C16)/C16</f>
        <v>0.111585793614709</v>
      </c>
      <c r="G16" s="35" t="n">
        <f aca="false">SUM(G11:G15)</f>
        <v>395.3692</v>
      </c>
      <c r="H16" s="20" t="n">
        <f aca="false">(G16-E16)/E16</f>
        <v>0.119927077266825</v>
      </c>
      <c r="I16" s="35" t="n">
        <f aca="false">SUM(I11:I15)</f>
        <v>458.0428</v>
      </c>
      <c r="J16" s="20" t="n">
        <f aca="false">(I16-G16)/G16</f>
        <v>0.158519176506415</v>
      </c>
      <c r="K16" s="35" t="n">
        <f aca="false">SUM(K11:K15)</f>
        <v>572.1136</v>
      </c>
      <c r="L16" s="45" t="n">
        <f aca="false">(K16-I16)/I16</f>
        <v>0.249039609398947</v>
      </c>
    </row>
    <row r="17" customFormat="false" ht="12.8" hidden="false" customHeight="false" outlineLevel="0" collapsed="false">
      <c r="H17" s="20"/>
    </row>
    <row r="18" s="11" customFormat="true" ht="12.8" hidden="false" customHeight="true" outlineLevel="0" collapsed="false">
      <c r="A18" s="5" t="s">
        <v>34</v>
      </c>
      <c r="B18" s="5"/>
      <c r="C18" s="5"/>
      <c r="D18" s="5"/>
      <c r="E18" s="5"/>
      <c r="F18" s="5"/>
      <c r="G18" s="5"/>
      <c r="H18" s="5"/>
      <c r="AMF18" s="0"/>
      <c r="AMG18" s="0"/>
      <c r="AMH18" s="0"/>
      <c r="AMI18" s="0"/>
      <c r="AMJ18" s="0"/>
    </row>
    <row r="19" s="11" customFormat="true" ht="12.8" hidden="false" customHeight="false" outlineLevel="0" collapsed="false">
      <c r="A19" s="11" t="s">
        <v>35</v>
      </c>
      <c r="B19" s="52" t="n">
        <v>1.518</v>
      </c>
      <c r="C19" s="52" t="n">
        <v>1.5418</v>
      </c>
      <c r="D19" s="45" t="n">
        <f aca="false">(C19-B19)/B19</f>
        <v>0.0156785243741766</v>
      </c>
      <c r="E19" s="52" t="n">
        <v>1.6142</v>
      </c>
      <c r="F19" s="20" t="n">
        <f aca="false">(E19-C19)/C19</f>
        <v>0.0469581009210014</v>
      </c>
      <c r="G19" s="53" t="n">
        <v>1.7587</v>
      </c>
      <c r="H19" s="20" t="n">
        <f aca="false">(G19-E19)/E19</f>
        <v>0.0895180275058853</v>
      </c>
      <c r="I19" s="54" t="n">
        <v>1.8195</v>
      </c>
      <c r="J19" s="55" t="n">
        <f aca="false">(I19-G19)/G19</f>
        <v>0.034570989935748</v>
      </c>
      <c r="K19" s="46" t="n">
        <v>2.608</v>
      </c>
      <c r="L19" s="55" t="n">
        <f aca="false">(K19-I19)/I19</f>
        <v>0.433360813410278</v>
      </c>
      <c r="AMI19" s="0"/>
      <c r="AMJ19" s="0"/>
    </row>
    <row r="20" s="11" customFormat="true" ht="12.8" hidden="false" customHeight="false" outlineLevel="0" collapsed="false">
      <c r="A20" s="11" t="s">
        <v>36</v>
      </c>
      <c r="B20" s="52" t="n">
        <v>26.78</v>
      </c>
      <c r="C20" s="52" t="n">
        <v>26.99</v>
      </c>
      <c r="D20" s="45" t="n">
        <f aca="false">(C20-B20)/B20</f>
        <v>0.00784167289021648</v>
      </c>
      <c r="E20" s="52" t="n">
        <v>31.32</v>
      </c>
      <c r="F20" s="20" t="n">
        <f aca="false">(E20-C20)/C20</f>
        <v>0.160429788810671</v>
      </c>
      <c r="G20" s="52" t="n">
        <v>34.06</v>
      </c>
      <c r="H20" s="20" t="n">
        <f aca="false">(G20-E20)/E20</f>
        <v>0.0874840357598979</v>
      </c>
      <c r="I20" s="46" t="n">
        <v>37.31</v>
      </c>
      <c r="J20" s="55" t="n">
        <f aca="false">(I20-G20)/G20</f>
        <v>0.0954198473282443</v>
      </c>
      <c r="K20" s="46" t="n">
        <v>50.17</v>
      </c>
      <c r="L20" s="55" t="n">
        <f aca="false">(K20-I20)/I20</f>
        <v>0.344679710533369</v>
      </c>
      <c r="AMI20" s="0"/>
      <c r="AMJ20" s="0"/>
    </row>
    <row r="21" s="11" customFormat="true" ht="12.8" hidden="false" customHeight="false" outlineLevel="0" collapsed="false">
      <c r="A21" s="11" t="s">
        <v>37</v>
      </c>
      <c r="B21" s="52" t="n">
        <v>0.9794</v>
      </c>
      <c r="C21" s="52" t="n">
        <v>0.9832</v>
      </c>
      <c r="D21" s="45" t="n">
        <f aca="false">(C21-B21)/B21</f>
        <v>0.00387992648560346</v>
      </c>
      <c r="E21" s="52" t="n">
        <v>1.1133</v>
      </c>
      <c r="F21" s="20" t="n">
        <f aca="false">(E21-C21)/C21</f>
        <v>0.132323026851098</v>
      </c>
      <c r="G21" s="53" t="n">
        <v>1.2333</v>
      </c>
      <c r="H21" s="20" t="n">
        <f aca="false">(G21-E21)/E21</f>
        <v>0.107787658313123</v>
      </c>
      <c r="I21" s="46" t="n">
        <v>1.3008</v>
      </c>
      <c r="J21" s="55" t="n">
        <f aca="false">(I21-G21)/G21</f>
        <v>0.0547312089515932</v>
      </c>
      <c r="K21" s="46" t="n">
        <v>1.5004</v>
      </c>
      <c r="L21" s="55" t="n">
        <f aca="false">(K21-I21)/I21</f>
        <v>0.153444034440344</v>
      </c>
      <c r="AMI21" s="0"/>
      <c r="AMJ21" s="0"/>
    </row>
    <row r="22" s="11" customFormat="true" ht="23.95" hidden="false" customHeight="false" outlineLevel="0" collapsed="false">
      <c r="A22" s="11" t="s">
        <v>38</v>
      </c>
      <c r="B22" s="47" t="n">
        <v>11.23</v>
      </c>
      <c r="C22" s="47" t="n">
        <v>21.23</v>
      </c>
      <c r="D22" s="45" t="n">
        <f aca="false">(C22-B22)/B22</f>
        <v>0.890471950133571</v>
      </c>
      <c r="E22" s="47" t="n">
        <v>20.39</v>
      </c>
      <c r="F22" s="45" t="n">
        <f aca="false">(E22-C22)/C22</f>
        <v>-0.0395666509656147</v>
      </c>
      <c r="G22" s="47" t="n">
        <v>23.3</v>
      </c>
      <c r="H22" s="45" t="n">
        <f aca="false">(G22-E22)/E22</f>
        <v>0.14271701814615</v>
      </c>
      <c r="I22" s="46" t="n">
        <v>26.6</v>
      </c>
      <c r="J22" s="55" t="n">
        <f aca="false">(I22-G22)/G22</f>
        <v>0.141630901287554</v>
      </c>
      <c r="K22" s="46" t="n">
        <v>39.32</v>
      </c>
      <c r="L22" s="55" t="n">
        <f aca="false">(K22-I22)/I22</f>
        <v>0.478195488721804</v>
      </c>
      <c r="AMI22" s="0"/>
      <c r="AMJ22" s="0"/>
    </row>
    <row r="23" s="11" customFormat="true" ht="23.95" hidden="false" customHeight="false" outlineLevel="0" collapsed="false">
      <c r="A23" s="11" t="s">
        <v>39</v>
      </c>
      <c r="B23" s="46" t="n">
        <v>5</v>
      </c>
      <c r="C23" s="46" t="n">
        <v>12</v>
      </c>
      <c r="D23" s="45" t="n">
        <f aca="false">(C23-B23)/B23</f>
        <v>1.4</v>
      </c>
      <c r="E23" s="46" t="n">
        <v>15</v>
      </c>
      <c r="F23" s="45" t="n">
        <f aca="false">(E23-C23)/C23</f>
        <v>0.25</v>
      </c>
      <c r="G23" s="47" t="n">
        <v>16.41</v>
      </c>
      <c r="H23" s="45" t="n">
        <f aca="false">(G23-E23)/E23</f>
        <v>0.094</v>
      </c>
      <c r="I23" s="46" t="n">
        <v>17.09</v>
      </c>
      <c r="J23" s="55" t="n">
        <f aca="false">(I23-G23)/G23</f>
        <v>0.0414381474710542</v>
      </c>
      <c r="K23" s="46" t="n">
        <v>17.48</v>
      </c>
      <c r="L23" s="55" t="n">
        <f aca="false">(K23-I23)/I23</f>
        <v>0.0228203627852546</v>
      </c>
      <c r="AMI23" s="0"/>
      <c r="AMJ23" s="0"/>
    </row>
    <row r="24" customFormat="false" ht="12.8" hidden="false" customHeight="false" outlineLevel="0" collapsed="false">
      <c r="H24" s="20"/>
    </row>
    <row r="25" customFormat="false" ht="12.8" hidden="false" customHeight="false" outlineLevel="0" collapsed="false">
      <c r="A25" s="1" t="s">
        <v>40</v>
      </c>
      <c r="B25" s="1"/>
      <c r="C25" s="1"/>
      <c r="D25" s="1"/>
      <c r="E25" s="1"/>
      <c r="F25" s="50" t="n">
        <f aca="false">Summary!D3</f>
        <v>106</v>
      </c>
    </row>
    <row r="26" customFormat="false" ht="12.8" hidden="false" customHeight="false" outlineLevel="0" collapsed="false">
      <c r="A26" s="11" t="s">
        <v>35</v>
      </c>
      <c r="B26" s="56" t="n">
        <f aca="false">B19*$F$25</f>
        <v>160.908</v>
      </c>
      <c r="C26" s="56" t="n">
        <f aca="false">C19*$F$25</f>
        <v>163.4308</v>
      </c>
      <c r="D26" s="56"/>
      <c r="E26" s="56" t="n">
        <f aca="false">E19*$F$25</f>
        <v>171.1052</v>
      </c>
      <c r="F26" s="56"/>
      <c r="G26" s="56" t="n">
        <f aca="false">G19*$F$25</f>
        <v>186.4222</v>
      </c>
      <c r="H26" s="56"/>
      <c r="I26" s="48" t="n">
        <f aca="false">I19*F25</f>
        <v>192.867</v>
      </c>
      <c r="J26" s="48"/>
      <c r="K26" s="56" t="n">
        <f aca="false">K19*F25</f>
        <v>276.448</v>
      </c>
    </row>
    <row r="27" customFormat="false" ht="12.8" hidden="false" customHeight="false" outlineLevel="0" collapsed="false">
      <c r="A27" s="11" t="s">
        <v>36</v>
      </c>
      <c r="B27" s="56" t="n">
        <f aca="false">B20</f>
        <v>26.78</v>
      </c>
      <c r="C27" s="56" t="n">
        <f aca="false">C20</f>
        <v>26.99</v>
      </c>
      <c r="D27" s="56"/>
      <c r="E27" s="56" t="n">
        <f aca="false">E20</f>
        <v>31.32</v>
      </c>
      <c r="F27" s="56"/>
      <c r="G27" s="56" t="n">
        <f aca="false">G20</f>
        <v>34.06</v>
      </c>
      <c r="H27" s="56"/>
      <c r="I27" s="56" t="n">
        <f aca="false">I20</f>
        <v>37.31</v>
      </c>
      <c r="J27" s="56"/>
      <c r="K27" s="56" t="n">
        <f aca="false">K20</f>
        <v>50.17</v>
      </c>
    </row>
    <row r="28" customFormat="false" ht="12.8" hidden="false" customHeight="false" outlineLevel="0" collapsed="false">
      <c r="A28" s="11" t="s">
        <v>37</v>
      </c>
      <c r="B28" s="57" t="n">
        <f aca="false">B21*$F$25</f>
        <v>103.8164</v>
      </c>
      <c r="C28" s="57" t="n">
        <f aca="false">C21*$F$25</f>
        <v>104.2192</v>
      </c>
      <c r="D28" s="57"/>
      <c r="E28" s="57" t="n">
        <f aca="false">E21*$F$25</f>
        <v>118.0098</v>
      </c>
      <c r="F28" s="57"/>
      <c r="G28" s="57" t="n">
        <f aca="false">G21*$F$25</f>
        <v>130.7298</v>
      </c>
      <c r="H28" s="57"/>
      <c r="I28" s="48" t="n">
        <f aca="false">I21*F25</f>
        <v>137.8848</v>
      </c>
      <c r="J28" s="48"/>
      <c r="K28" s="56" t="n">
        <f aca="false">K21*F25</f>
        <v>159.0424</v>
      </c>
    </row>
    <row r="29" customFormat="false" ht="23.95" hidden="false" customHeight="false" outlineLevel="0" collapsed="false">
      <c r="A29" s="11" t="s">
        <v>38</v>
      </c>
      <c r="B29" s="56" t="n">
        <f aca="false">B22</f>
        <v>11.23</v>
      </c>
      <c r="C29" s="56" t="n">
        <f aca="false">C22</f>
        <v>21.23</v>
      </c>
      <c r="D29" s="56"/>
      <c r="E29" s="56" t="n">
        <f aca="false">E22</f>
        <v>20.39</v>
      </c>
      <c r="F29" s="56"/>
      <c r="G29" s="56" t="n">
        <f aca="false">G22</f>
        <v>23.3</v>
      </c>
      <c r="H29" s="56"/>
      <c r="I29" s="56" t="n">
        <f aca="false">I22</f>
        <v>26.6</v>
      </c>
      <c r="J29" s="56"/>
      <c r="K29" s="56" t="n">
        <f aca="false">K22</f>
        <v>39.32</v>
      </c>
    </row>
    <row r="30" customFormat="false" ht="23.95" hidden="false" customHeight="false" outlineLevel="0" collapsed="false">
      <c r="A30" s="11" t="s">
        <v>39</v>
      </c>
      <c r="B30" s="56" t="n">
        <f aca="false">B23</f>
        <v>5</v>
      </c>
      <c r="C30" s="56" t="n">
        <f aca="false">C23</f>
        <v>12</v>
      </c>
      <c r="D30" s="56"/>
      <c r="E30" s="56" t="n">
        <f aca="false">E23</f>
        <v>15</v>
      </c>
      <c r="F30" s="56"/>
      <c r="G30" s="56" t="n">
        <f aca="false">G23</f>
        <v>16.41</v>
      </c>
      <c r="H30" s="56"/>
      <c r="I30" s="56" t="n">
        <f aca="false">I23</f>
        <v>17.09</v>
      </c>
      <c r="J30" s="56"/>
      <c r="K30" s="56" t="n">
        <f aca="false">K23</f>
        <v>17.48</v>
      </c>
    </row>
    <row r="31" customFormat="false" ht="12.8" hidden="false" customHeight="false" outlineLevel="0" collapsed="false">
      <c r="A31" s="0" t="s">
        <v>33</v>
      </c>
      <c r="B31" s="35" t="n">
        <f aca="false">SUM(B26:B30)</f>
        <v>307.7344</v>
      </c>
      <c r="C31" s="35" t="n">
        <f aca="false">SUM(C26:C30)</f>
        <v>327.87</v>
      </c>
      <c r="D31" s="20" t="n">
        <f aca="false">(C31-B31)/B31</f>
        <v>0.0654317489367453</v>
      </c>
      <c r="E31" s="35" t="n">
        <f aca="false">SUM(E26:E30)</f>
        <v>355.825</v>
      </c>
      <c r="F31" s="20" t="n">
        <f aca="false">(E31-C31)/C31</f>
        <v>0.0852624515814196</v>
      </c>
      <c r="G31" s="35" t="n">
        <f aca="false">SUM(G26:G30)</f>
        <v>390.922</v>
      </c>
      <c r="H31" s="20" t="n">
        <f aca="false">(G31-E31)/E31</f>
        <v>0.0986355652357197</v>
      </c>
      <c r="I31" s="35" t="n">
        <f aca="false">SUM(I26:I30)</f>
        <v>411.7518</v>
      </c>
      <c r="J31" s="20" t="n">
        <f aca="false">(I31-G31)/G31</f>
        <v>0.0532837752799791</v>
      </c>
      <c r="K31" s="35" t="n">
        <f aca="false">SUM(K26:K30)</f>
        <v>542.4604</v>
      </c>
      <c r="L31" s="55" t="n">
        <f aca="false">(K31-I31)/I31</f>
        <v>0.317445121065652</v>
      </c>
    </row>
  </sheetData>
  <mergeCells count="4">
    <mergeCell ref="A3:H3"/>
    <mergeCell ref="A10:E10"/>
    <mergeCell ref="A18:H18"/>
    <mergeCell ref="A25:E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2025-03-11T07:23:55Z</dcterms:created>
  <dc:creator/>
  <dc:description/>
  <dc:language>en-GB</dc:language>
  <cp:lastModifiedBy/>
  <dcterms:modified xsi:type="dcterms:W3CDTF">2025-04-01T08:52:41Z</dcterms:modified>
  <cp:revision>40</cp:revision>
  <dc:subject/>
  <dc:title/>
</cp:coreProperties>
</file>