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filterPrivacy="1"/>
  <xr:revisionPtr revIDLastSave="0" documentId="8_{807ED7C0-2359-4376-A358-3CED5EB4C5E0}" xr6:coauthVersionLast="45" xr6:coauthVersionMax="45" xr10:uidLastSave="{00000000-0000-0000-0000-000000000000}"/>
  <bookViews>
    <workbookView xWindow="2328" yWindow="288" windowWidth="16728" windowHeight="12084" xr2:uid="{00000000-000D-0000-FFFF-FFFF00000000}"/>
  </bookViews>
  <sheets>
    <sheet name="How To Use" sheetId="8" r:id="rId1"/>
    <sheet name="CMMC lvl 1" sheetId="1" r:id="rId2"/>
    <sheet name="CMMC lvl 2" sheetId="4" r:id="rId3"/>
    <sheet name="CMMC lvl 3" sheetId="5" r:id="rId4"/>
    <sheet name="CMMC lvl 4" sheetId="6" r:id="rId5"/>
    <sheet name="CMMC lvl 5" sheetId="7" r:id="rId6"/>
    <sheet name="REF" sheetId="2"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4" l="1"/>
  <c r="D36" i="7" l="1"/>
  <c r="D33" i="7"/>
  <c r="D29" i="7"/>
  <c r="D24" i="7"/>
  <c r="D22" i="7"/>
  <c r="D13" i="7"/>
  <c r="D10" i="7"/>
  <c r="D7" i="7"/>
  <c r="D4" i="7"/>
  <c r="C33" i="7"/>
  <c r="C29" i="7"/>
  <c r="C24" i="7"/>
  <c r="C22" i="7"/>
  <c r="C13" i="7"/>
  <c r="C10" i="7"/>
  <c r="C7" i="7"/>
  <c r="C4" i="7"/>
  <c r="D47" i="6"/>
  <c r="D45" i="6"/>
  <c r="D39" i="6"/>
  <c r="D36" i="6"/>
  <c r="D32" i="6"/>
  <c r="D27" i="6"/>
  <c r="D19" i="6"/>
  <c r="D16" i="6"/>
  <c r="D13" i="6"/>
  <c r="D10" i="6"/>
  <c r="D8" i="6"/>
  <c r="D4" i="6"/>
  <c r="C45" i="6"/>
  <c r="C39" i="6"/>
  <c r="C36" i="6"/>
  <c r="C27" i="6"/>
  <c r="C19" i="6"/>
  <c r="C16" i="6"/>
  <c r="C13" i="6"/>
  <c r="C10" i="6"/>
  <c r="C8" i="6"/>
  <c r="C4" i="6"/>
  <c r="D79" i="5"/>
  <c r="D75" i="5"/>
  <c r="D59" i="5"/>
  <c r="D57" i="5"/>
  <c r="D54" i="5"/>
  <c r="D50" i="5"/>
  <c r="D48" i="5"/>
  <c r="D46" i="5"/>
  <c r="D40" i="5"/>
  <c r="D37" i="5"/>
  <c r="D34" i="5"/>
  <c r="D29" i="5"/>
  <c r="D25" i="5"/>
  <c r="D23" i="5"/>
  <c r="D15" i="5"/>
  <c r="D13" i="5"/>
  <c r="D4" i="5"/>
  <c r="C75" i="5"/>
  <c r="C59" i="5"/>
  <c r="C57" i="5"/>
  <c r="C54" i="5"/>
  <c r="C48" i="5"/>
  <c r="C46" i="5"/>
  <c r="C40" i="5"/>
  <c r="C37" i="5"/>
  <c r="C34" i="5"/>
  <c r="C29" i="5"/>
  <c r="C25" i="5"/>
  <c r="C23" i="5"/>
  <c r="C15" i="5"/>
  <c r="C13" i="5"/>
  <c r="C4" i="5"/>
  <c r="D72" i="4"/>
  <c r="D69" i="4"/>
  <c r="D64" i="4"/>
  <c r="D60" i="4"/>
  <c r="C57" i="4" s="1"/>
  <c r="D55" i="4"/>
  <c r="D52" i="4"/>
  <c r="D48" i="4"/>
  <c r="D43" i="4"/>
  <c r="D37" i="4"/>
  <c r="D31" i="4"/>
  <c r="D24" i="4"/>
  <c r="D21" i="4"/>
  <c r="D16" i="4"/>
  <c r="C72" i="4"/>
  <c r="C69" i="4"/>
  <c r="C60" i="4"/>
  <c r="C55" i="4"/>
  <c r="C48" i="4"/>
  <c r="C43" i="4"/>
  <c r="C37" i="4"/>
  <c r="C24" i="4"/>
  <c r="C21" i="4"/>
  <c r="C16" i="4"/>
  <c r="D26" i="7" l="1"/>
  <c r="D25" i="7"/>
  <c r="D31" i="6"/>
  <c r="D30" i="6"/>
  <c r="D29" i="6"/>
  <c r="D28" i="6"/>
  <c r="D53" i="5"/>
  <c r="D52" i="5"/>
  <c r="D51" i="5"/>
  <c r="D63" i="4"/>
  <c r="D62" i="4"/>
  <c r="D61" i="4"/>
  <c r="D23" i="7"/>
  <c r="D49" i="5"/>
  <c r="D59" i="4"/>
  <c r="D58" i="4"/>
  <c r="D17" i="7"/>
  <c r="D42" i="4"/>
  <c r="D41" i="4"/>
  <c r="D15" i="6"/>
  <c r="D9" i="6"/>
  <c r="D14" i="5"/>
  <c r="C50" i="5" l="1"/>
  <c r="D35" i="7"/>
  <c r="D34" i="7"/>
  <c r="D32" i="7"/>
  <c r="D31" i="7"/>
  <c r="D30" i="7"/>
  <c r="D16" i="7"/>
  <c r="D15" i="7"/>
  <c r="D14" i="7"/>
  <c r="D11" i="7"/>
  <c r="D8" i="7"/>
  <c r="D5" i="7"/>
  <c r="D46" i="6"/>
  <c r="D44" i="6"/>
  <c r="D43" i="6"/>
  <c r="D42" i="6"/>
  <c r="D41" i="6"/>
  <c r="D40" i="6"/>
  <c r="D38" i="6"/>
  <c r="D37" i="6"/>
  <c r="D35" i="6"/>
  <c r="D34" i="6"/>
  <c r="D33" i="6"/>
  <c r="D21" i="6"/>
  <c r="D20" i="6"/>
  <c r="D17" i="6"/>
  <c r="D12" i="6"/>
  <c r="D11" i="6"/>
  <c r="D14" i="6"/>
  <c r="D7" i="6"/>
  <c r="D6" i="6"/>
  <c r="D5" i="6"/>
  <c r="D78" i="5"/>
  <c r="D77" i="5"/>
  <c r="D76" i="5"/>
  <c r="D74" i="5"/>
  <c r="D73" i="5"/>
  <c r="D72" i="5"/>
  <c r="D71" i="5"/>
  <c r="D70" i="5"/>
  <c r="D69" i="5"/>
  <c r="D68" i="5"/>
  <c r="D67" i="5"/>
  <c r="D66" i="5"/>
  <c r="D65" i="5"/>
  <c r="D64" i="5"/>
  <c r="D63" i="5"/>
  <c r="D62" i="5"/>
  <c r="D61" i="5"/>
  <c r="D60" i="5"/>
  <c r="D58" i="5"/>
  <c r="D56" i="5"/>
  <c r="D55" i="5"/>
  <c r="D47" i="5"/>
  <c r="D44" i="5"/>
  <c r="D43" i="5"/>
  <c r="D42" i="5"/>
  <c r="D41" i="5"/>
  <c r="D39" i="5"/>
  <c r="D38" i="5"/>
  <c r="D36" i="5"/>
  <c r="D35" i="5"/>
  <c r="D33" i="5"/>
  <c r="D32" i="5"/>
  <c r="D31" i="5"/>
  <c r="D30" i="5"/>
  <c r="D28" i="5"/>
  <c r="D27" i="5"/>
  <c r="D26" i="5"/>
  <c r="D22" i="5"/>
  <c r="D21" i="5"/>
  <c r="D20" i="5"/>
  <c r="D19" i="5"/>
  <c r="D18" i="5"/>
  <c r="D17" i="5"/>
  <c r="D16" i="5"/>
  <c r="D24" i="5"/>
  <c r="D12" i="5"/>
  <c r="D11" i="5"/>
  <c r="D10" i="5"/>
  <c r="D9" i="5"/>
  <c r="D8" i="5"/>
  <c r="D7" i="5"/>
  <c r="D6" i="5"/>
  <c r="D5" i="5"/>
  <c r="D75" i="4"/>
  <c r="D74" i="4"/>
  <c r="D73" i="4"/>
  <c r="D71" i="4"/>
  <c r="D70" i="4"/>
  <c r="D67" i="4"/>
  <c r="D66" i="4"/>
  <c r="D65" i="4"/>
  <c r="D56" i="4"/>
  <c r="D54" i="4"/>
  <c r="D53" i="4"/>
  <c r="D51" i="4"/>
  <c r="D50" i="4"/>
  <c r="D49" i="4"/>
  <c r="D47" i="4"/>
  <c r="D46" i="4"/>
  <c r="D45" i="4"/>
  <c r="D44" i="4"/>
  <c r="D40" i="4"/>
  <c r="D39" i="4"/>
  <c r="D38" i="4"/>
  <c r="D36" i="4"/>
  <c r="D35" i="4"/>
  <c r="D34" i="4"/>
  <c r="D33" i="4"/>
  <c r="D32" i="4"/>
  <c r="D30" i="4"/>
  <c r="D29" i="4"/>
  <c r="D28" i="4"/>
  <c r="D27" i="4"/>
  <c r="D26" i="4"/>
  <c r="D25" i="4"/>
  <c r="D20" i="4"/>
  <c r="D19" i="4"/>
  <c r="D18" i="4"/>
  <c r="D17" i="4"/>
  <c r="D23" i="4"/>
  <c r="D22" i="4"/>
  <c r="D14" i="4"/>
  <c r="D12" i="4"/>
  <c r="D11" i="4"/>
  <c r="D10" i="4"/>
  <c r="D9" i="4"/>
  <c r="D8" i="4"/>
  <c r="D7" i="4"/>
  <c r="D6" i="4"/>
  <c r="D5" i="4"/>
  <c r="D4" i="4" l="1"/>
  <c r="D76" i="4" s="1"/>
  <c r="C4" i="4"/>
  <c r="C52" i="4"/>
  <c r="C31" i="4"/>
  <c r="C32" i="6"/>
  <c r="C64" i="4"/>
  <c r="D57" i="4" l="1"/>
  <c r="D8" i="1"/>
  <c r="D25" i="1" l="1"/>
  <c r="D37" i="1" l="1"/>
  <c r="D36" i="1"/>
  <c r="D35" i="1"/>
  <c r="D34" i="1"/>
  <c r="D32" i="1"/>
  <c r="D31" i="1"/>
  <c r="D24" i="1"/>
  <c r="D23" i="1"/>
  <c r="D22" i="1"/>
  <c r="D19" i="1"/>
  <c r="D15" i="1"/>
  <c r="D14" i="1"/>
  <c r="D6" i="1"/>
  <c r="D7" i="1"/>
  <c r="D5" i="1"/>
  <c r="D13" i="1" l="1"/>
  <c r="C13" i="1"/>
  <c r="C4" i="1"/>
  <c r="D4" i="1"/>
  <c r="D33" i="1"/>
  <c r="C33" i="1"/>
  <c r="C30" i="1"/>
  <c r="D30" i="1"/>
  <c r="D21" i="1"/>
  <c r="C21" i="1"/>
  <c r="C18" i="1"/>
  <c r="D18" i="1"/>
  <c r="D38" i="1" l="1"/>
</calcChain>
</file>

<file path=xl/sharedStrings.xml><?xml version="1.0" encoding="utf-8"?>
<sst xmlns="http://schemas.openxmlformats.org/spreadsheetml/2006/main" count="929" uniqueCount="416">
  <si>
    <t>Control</t>
  </si>
  <si>
    <t>Control Description</t>
  </si>
  <si>
    <t>Document</t>
  </si>
  <si>
    <t>Page</t>
  </si>
  <si>
    <t>Section/Number</t>
  </si>
  <si>
    <t>Notes</t>
  </si>
  <si>
    <t>COMPLIANT</t>
  </si>
  <si>
    <t>NON-COMPLIANT</t>
  </si>
  <si>
    <t>Mark media with necessary CUI markings and distribution limitations.</t>
  </si>
  <si>
    <t>Control the flow of CUI in accordance with approved authorizations.</t>
  </si>
  <si>
    <t>Separate the duties of individuals to reduce the risk of malevolent activity without collusion.</t>
  </si>
  <si>
    <t>Employ the principle of least privilege, including for specific security functions and privileged accounts.</t>
  </si>
  <si>
    <t>Limit unsuccessful logon attempts.</t>
  </si>
  <si>
    <t>Provide privacy and security notices consistent with applicable CUI rules.</t>
  </si>
  <si>
    <t>Use session lock with pattern-hiding displays to prevent access and viewing of data after a period of inactivity.</t>
  </si>
  <si>
    <t>Route remote access via managed access control points.</t>
  </si>
  <si>
    <t>Authorize wireless access prior to allowing such connections.</t>
  </si>
  <si>
    <t>Protect wireless access using authentication and encryption.</t>
  </si>
  <si>
    <t>Control connection of mobile devices.</t>
  </si>
  <si>
    <t>Encrypt CUI on mobile devices and mobile computing platforms.</t>
  </si>
  <si>
    <t>Limit use of portable storage devices on external systems.</t>
  </si>
  <si>
    <t>Ensure that managers, system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</si>
  <si>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</si>
  <si>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Review and update logged events.</t>
  </si>
  <si>
    <t>Alert in the event of an audit logging process failure.</t>
  </si>
  <si>
    <t>Provide audit record reduction and report generation to support on-demand analysis and reporting.</t>
  </si>
  <si>
    <t>Protect audit information and audit logging tools from unauthorized access, modification, and deletion.</t>
  </si>
  <si>
    <t>Analyze the security impact of changes prior to implementation.</t>
  </si>
  <si>
    <t>Control and monitor user-installed software.</t>
  </si>
  <si>
    <t>Identify system users, processes acting on behalf of users, and devices.</t>
  </si>
  <si>
    <t>Use multifactor authentication for local and network access to privileged accounts and for network access to non-privileged accounts.</t>
  </si>
  <si>
    <t>Disable identifiers after a defined period of inactivity.</t>
  </si>
  <si>
    <t>Store and transmit only cryptographically-protected passwords.</t>
  </si>
  <si>
    <t>Obscure feedback of authentication information.</t>
  </si>
  <si>
    <t>Track, document, and report incidents to designated officials and/or authorities both internal and external to the organization.</t>
  </si>
  <si>
    <t>Test the organizational incident response capability.</t>
  </si>
  <si>
    <t>Perform maintenance on organizational systems.</t>
  </si>
  <si>
    <t>Provide controls on the tools, techniques, mechanisms, and personnel used to conduct system maintenance.</t>
  </si>
  <si>
    <t>Check media containing diagnostic and test programs for malicious code before the media are used in organizational systems.</t>
  </si>
  <si>
    <t>Protect (i.e., physically control and securely store) system media containing CUI both paper and digital.</t>
  </si>
  <si>
    <t>Control the use of removable media on system components.</t>
  </si>
  <si>
    <t>Ensure that organizational systems containing CUI are protected during and after personnel actions such as terminations and transfers.</t>
  </si>
  <si>
    <t>Limit physical access to organizational systems, equipment, and the respective operating environments to authorized individuals.</t>
  </si>
  <si>
    <t>Protect and monitor the physical facility and support infrastructure for organizational systems.</t>
  </si>
  <si>
    <t>Escort visitors and monitor visitor activity.</t>
  </si>
  <si>
    <t>Maintain audit logs of physical access.</t>
  </si>
  <si>
    <t>Control and manage physical access devices.</t>
  </si>
  <si>
    <t>Enforce safeguarding measures for CUI at alternate work sites.</t>
  </si>
  <si>
    <t>Remediate vulnerabilities in accordance with risk assessments.</t>
  </si>
  <si>
    <t>Monitor security controls on an ongoing basis to ensure the continued effectiveness of the controls.</t>
  </si>
  <si>
    <t>Develop, document, and periodically update system security plans that describe system boundaries, system environments of operation, how security requirements are implemented, and the relationships with or connections to other systems.</t>
  </si>
  <si>
    <t>Monitor, control, and protect communications (i.e., information transmitted or received by organizational systems) at the external boundaries and key internal boundaries of organizational systems.</t>
  </si>
  <si>
    <t>Separate user functionality from system management functionality.</t>
  </si>
  <si>
    <t>Deny network communications traffic by default and allow network communications traffic by exception (i.e., deny all, permit by exception).</t>
  </si>
  <si>
    <t>Terminate network connections associated with communications sessions at the end of the sessions or after a defined period of inactivity.</t>
  </si>
  <si>
    <t>Establish and manage cryptographic keys for cryptography employed in organizational systems.</t>
  </si>
  <si>
    <t>Control and monitor the use of mobile code.</t>
  </si>
  <si>
    <t>Protect the authenticity of communications sessions.</t>
  </si>
  <si>
    <t>Protect the confidentiality of CUI at rest.</t>
  </si>
  <si>
    <t>Identify, report, and correct system flaws in a timely manner.</t>
  </si>
  <si>
    <t>Provide protection from malicious code at designated locations within organizational systems.</t>
  </si>
  <si>
    <t>Monitor system security alerts and advisories and take action in response.</t>
  </si>
  <si>
    <t>Update malicious code protection mechanisms when new releases are available.</t>
  </si>
  <si>
    <t>Identify unauthorized use of organizational systems.</t>
  </si>
  <si>
    <t>Total Percentage Score</t>
  </si>
  <si>
    <t>Employ cryptographic mechanisms to protect the confidentiality of remote access sessions.</t>
  </si>
  <si>
    <t>Authorize remote execution of privileged commands and remote access to security-relevant information.</t>
  </si>
  <si>
    <t>Provide security awareness training on recognizing and reporting potential indicators of insider threat.</t>
  </si>
  <si>
    <t>Correlate audit record review, analysis, and reporting processes for investigation and response to indications of unlawful, unauthorized, suspicious, or unusual activity.</t>
  </si>
  <si>
    <t>Provide a system capability that compares and synchronizes internal system clocks with an authoritative source to generate time stamps for audit records.</t>
  </si>
  <si>
    <t>Establish and maintain baseline configurations and inventories of organizational systems (including hardware, software, firmware, and documentation) throughout the respective system development lifecycles.</t>
  </si>
  <si>
    <t>Employ the principle of least functionality by configuring organizational systems to provide only essential capabilities.</t>
  </si>
  <si>
    <t>Restrict, disable, or prevent the use of nonessential programs, functions, ports, protocols, and services.</t>
  </si>
  <si>
    <t>Authenticate (or verify) the identities of users, processes, or devices, as a prerequisite to all access to organizational systems.</t>
  </si>
  <si>
    <t>Enforce a minimum password complexity and change of characters when new passwords are created.</t>
  </si>
  <si>
    <t>Require multifactor authentication to establish nonlocal maintenance sessions via external network connections and terminate such connections when nonlocal maintenance is complete.</t>
  </si>
  <si>
    <t>Limit access to CUI on system media to authorized users.</t>
  </si>
  <si>
    <t>Control access to media containing CUI and maintain accountability for media during transport outside of controlled areas.</t>
  </si>
  <si>
    <t>Implement cryptographic mechanisms to protect the confidentiality of CUI stored on digital media during transport unless otherwise protected by alternative physical safeguards.</t>
  </si>
  <si>
    <t>Prohibit the use of portable storage devices when such devices have no identifiable owner.</t>
  </si>
  <si>
    <t>Screen individuals prior to authorizing access to organizational systems containing CUI.</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</si>
  <si>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</si>
  <si>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</si>
  <si>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Employ architectural designs, software development techniques, and systems engineering principles that promote effective information security within organizational systems.</t>
  </si>
  <si>
    <t>Prevent unauthorized and unintended information transfer via shared system resources.</t>
  </si>
  <si>
    <t>Implement subnetworks for publicly accessible system components that are physically or logically separated from internal networks.</t>
  </si>
  <si>
    <t>Implement cryptographic mechanisms to prevent unauthorized disclosure of CUI during transmission unless otherwise protected by alternative physical safeguards.</t>
  </si>
  <si>
    <t>Prohibit remote activation of collaborative computing devices and provide indication of devices in use to users present at the device.</t>
  </si>
  <si>
    <t>Control and monitor the use of Voice over Internet Protocol (VoIP) technologies.</t>
  </si>
  <si>
    <t>Monitor organizational systems, including inbound and outbound communications traffic, to detect attacks and indicators of potential attacks.</t>
  </si>
  <si>
    <t>version 1.02</t>
  </si>
  <si>
    <t>Cybersecurity Maturity Model Certification (CMMC)</t>
  </si>
  <si>
    <r>
      <rPr>
        <sz val="11"/>
        <color theme="1"/>
        <rFont val="Calibri"/>
        <family val="2"/>
        <scheme val="minor"/>
      </rPr>
      <t>The CMMC model measures cybersecurity maturity with five levels. Each of these levels, in turn, consists of a set of processes and practices which are characterized in Figure 2. The processes range from ‘Performed’ at Level 1 to ‘Optimizing’ at Level 5 and the practices range from ‘Basic Cyber Hygiene’ at Level 1 to ‘Advanced/Progressive’ at Level 5.</t>
    </r>
    <r>
      <rPr>
        <b/>
        <sz val="11"/>
        <color theme="1"/>
        <rFont val="Calibri"/>
        <family val="2"/>
        <scheme val="minor"/>
      </rPr>
      <t xml:space="preserve"> </t>
    </r>
    <r>
      <rPr>
        <sz val="11"/>
        <color theme="1"/>
        <rFont val="Calibri"/>
        <family val="2"/>
        <scheme val="minor"/>
      </rPr>
      <t>(CMMC version 1.02, pg 3 - 4.)</t>
    </r>
  </si>
  <si>
    <t>The CMMC model measures not only process maturity or institutionalization, but also the implementation of practices. The model consists of 171 practices that are mapped across the five levels for all capabilities and domains. This mapping and the cumulative nature of the model is shown in Figure 5. (CMMC version 1.02, pg 10.)</t>
  </si>
  <si>
    <r>
      <rPr>
        <b/>
        <sz val="14"/>
        <color theme="1"/>
        <rFont val="Calibri"/>
        <family val="2"/>
        <scheme val="minor"/>
      </rPr>
      <t>The Cybersecurity Maturity Model Certification (CMMC) framework consists of maturity processes and cybersecurity best practices from multiple cybersecurity standards, frameworks, and other references, as well as inputs from the Defense Industrial Base (DIB) and Department of Defense (DoD) stakeholders.</t>
    </r>
    <r>
      <rPr>
        <sz val="11"/>
        <color theme="1"/>
        <rFont val="Calibri"/>
        <family val="2"/>
        <scheme val="minor"/>
      </rPr>
      <t xml:space="preserve"> (CMMC version 1.02, pg 3.)</t>
    </r>
  </si>
  <si>
    <t>·       Level 1 is equivalent to all of the safeguarding requirements from FAR Clause 52.204-21.</t>
  </si>
  <si>
    <t>·       Level 3, building on Levels 1 and 2, includes all of the security requirements in NIST SP 800-171 plus other practices. (CMMC version 1.02, pg 10.)</t>
  </si>
  <si>
    <r>
      <rPr>
        <b/>
        <sz val="11"/>
        <color theme="1"/>
        <rFont val="Calibri"/>
        <family val="2"/>
        <scheme val="minor"/>
      </rPr>
      <t xml:space="preserve">The majority of the practices (110 of 171) originate from the safeguarding requirements and security requirements specified in FAR Clause 52.204-21 [3] and DFARS Clause 252.204- 7012 [5], respectively. </t>
    </r>
    <r>
      <rPr>
        <sz val="11"/>
        <color theme="1"/>
        <rFont val="Calibri"/>
        <family val="2"/>
        <scheme val="minor"/>
      </rPr>
      <t>Although previously noted, the following is restated for emphasis:</t>
    </r>
  </si>
  <si>
    <t>Each control on the following tabs must meet at least TWO of the audit criteria in order to be listed as compliant. If one or fewer of the criteria is met for any particular control, the control should be marked non-compliant and placed on the CUI information system Plan of Action and Milestones (POAM) for remediation.</t>
  </si>
  <si>
    <r>
      <t xml:space="preserve">1. Sufficient policy and/or procedural </t>
    </r>
    <r>
      <rPr>
        <b/>
        <u/>
        <sz val="11"/>
        <color theme="1"/>
        <rFont val="Calibri"/>
        <family val="2"/>
        <scheme val="minor"/>
      </rPr>
      <t>DOCUMENTATION</t>
    </r>
    <r>
      <rPr>
        <b/>
        <sz val="11"/>
        <color theme="1"/>
        <rFont val="Calibri"/>
        <family val="2"/>
        <scheme val="minor"/>
      </rPr>
      <t xml:space="preserve"> exists to show the control exists and is part of your organization's processes and practices</t>
    </r>
  </si>
  <si>
    <r>
      <t>3.</t>
    </r>
    <r>
      <rPr>
        <b/>
        <u/>
        <sz val="11"/>
        <color theme="1"/>
        <rFont val="Calibri"/>
        <family val="2"/>
        <scheme val="minor"/>
      </rPr>
      <t xml:space="preserve"> TECHNICAL CONTROLS</t>
    </r>
    <r>
      <rPr>
        <b/>
        <sz val="11"/>
        <color theme="1"/>
        <rFont val="Calibri"/>
        <family val="2"/>
        <scheme val="minor"/>
      </rPr>
      <t xml:space="preserve"> can be </t>
    </r>
    <r>
      <rPr>
        <b/>
        <u/>
        <sz val="11"/>
        <color theme="1"/>
        <rFont val="Calibri"/>
        <family val="2"/>
        <scheme val="minor"/>
      </rPr>
      <t>TESTED</t>
    </r>
    <r>
      <rPr>
        <b/>
        <sz val="11"/>
        <color theme="1"/>
        <rFont val="Calibri"/>
        <family val="2"/>
        <scheme val="minor"/>
      </rPr>
      <t xml:space="preserve"> or examined to determine if they meet all of the following: a.) the control is installed correctly b.) the control is operating as intended c.) the control is producing the desired output</t>
    </r>
  </si>
  <si>
    <r>
      <rPr>
        <sz val="11"/>
        <color theme="1"/>
        <rFont val="Calibri"/>
        <family val="2"/>
        <scheme val="minor"/>
      </rPr>
      <t>Each of the following tabs in this document represents a CMMC level, and contains the relevant domains and controls associated with that level.</t>
    </r>
    <r>
      <rPr>
        <b/>
        <sz val="11"/>
        <color theme="1"/>
        <rFont val="Calibri"/>
        <family val="2"/>
        <scheme val="minor"/>
      </rPr>
      <t xml:space="preserve">  To conduct a CMMC audit for each level, review your policies, procedures, processes, practices, and any other relevant artifacts to determine if your organization meets the following criteria:</t>
    </r>
  </si>
  <si>
    <r>
      <t xml:space="preserve">2. </t>
    </r>
    <r>
      <rPr>
        <b/>
        <u/>
        <sz val="11"/>
        <color theme="1"/>
        <rFont val="Calibri"/>
        <family val="2"/>
        <scheme val="minor"/>
      </rPr>
      <t>INTERVIEWS</t>
    </r>
    <r>
      <rPr>
        <b/>
        <sz val="11"/>
        <color theme="1"/>
        <rFont val="Calibri"/>
        <family val="2"/>
        <scheme val="minor"/>
      </rPr>
      <t xml:space="preserve"> conducted with personnel from your organization show that your personnel understand and follow these processes and practices in day-to-day operations and/or </t>
    </r>
    <r>
      <rPr>
        <b/>
        <u/>
        <sz val="11"/>
        <color theme="1"/>
        <rFont val="Calibri"/>
        <family val="2"/>
        <scheme val="minor"/>
      </rPr>
      <t>OBSERVATION</t>
    </r>
    <r>
      <rPr>
        <b/>
        <sz val="11"/>
        <color theme="1"/>
        <rFont val="Calibri"/>
        <family val="2"/>
        <scheme val="minor"/>
      </rPr>
      <t xml:space="preserve"> of the control practices being can be documented by the auditor</t>
    </r>
  </si>
  <si>
    <t>Interview/Observation/Test Evidence</t>
  </si>
  <si>
    <t>AC.1.001</t>
  </si>
  <si>
    <t>Limit information system access to authorized users, processes acting on behalf of authorized users, or devices (including other information systems).</t>
  </si>
  <si>
    <t>AC.1.002</t>
  </si>
  <si>
    <t>AC.1.003</t>
  </si>
  <si>
    <t>AC.1.004</t>
  </si>
  <si>
    <t>AC.2.005</t>
  </si>
  <si>
    <t>Limit information system access to the types of transactions and functions that authorized users are permitted to execute.</t>
  </si>
  <si>
    <t>Verify and control/limit connections to and use of external information systems.</t>
  </si>
  <si>
    <t>Control information posted or processed on publicly accessible information systems.</t>
  </si>
  <si>
    <t>AC.2.006</t>
  </si>
  <si>
    <t>AC.2.007</t>
  </si>
  <si>
    <t>AC.2.008</t>
  </si>
  <si>
    <t>AC.2.009</t>
  </si>
  <si>
    <t>AC.2.010</t>
  </si>
  <si>
    <t>AC.2.011</t>
  </si>
  <si>
    <t>AC.2.013</t>
  </si>
  <si>
    <t>AC.2.016</t>
  </si>
  <si>
    <t>Access Control (AC)</t>
  </si>
  <si>
    <t>Use non-privileged accounts or roles when accessing nonsecurity functions.</t>
  </si>
  <si>
    <t>AC.3.017</t>
  </si>
  <si>
    <t>AC.3.018</t>
  </si>
  <si>
    <t>AC.3.019</t>
  </si>
  <si>
    <t>AC.3.012</t>
  </si>
  <si>
    <t>AC.3.020</t>
  </si>
  <si>
    <t>AC.3.021</t>
  </si>
  <si>
    <t>AC.3.022</t>
  </si>
  <si>
    <t>AC.3.014</t>
  </si>
  <si>
    <t>AC.4.023</t>
  </si>
  <si>
    <t>AC.4.025</t>
  </si>
  <si>
    <t>AC.4.032</t>
  </si>
  <si>
    <t>AC.5.024</t>
  </si>
  <si>
    <t>Identify and mitigate risk associated with unidentified wireless access points connected to the network.</t>
  </si>
  <si>
    <t>Restrict remote network access based on organizationally defined risk factors such as time of day, location of access, physical location, network connection state, and measured properties of the current user and role.</t>
  </si>
  <si>
    <t>Periodically review and update CUI program access permissions.</t>
  </si>
  <si>
    <t>Control information flows between security domains on connected systems.</t>
  </si>
  <si>
    <t>Prevent non-privileged users from executing privileged functions and capture the execution of such functions in audit logs.</t>
  </si>
  <si>
    <t>Terminate (automatically) user sessions after a defined condition.</t>
  </si>
  <si>
    <t>Asset Management (AM)</t>
  </si>
  <si>
    <t>AM.3.036</t>
  </si>
  <si>
    <t>Define procedures for the handling of CUI data.</t>
  </si>
  <si>
    <t>Asset Management (AM) - No Level 1 Controls</t>
  </si>
  <si>
    <t>Asset Management (AM) - No Level 2 Controls</t>
  </si>
  <si>
    <t>AM.4.226</t>
  </si>
  <si>
    <t>Employ a capability to discover and identify systems with specific component attributes (e.g., firmware level, OS type) within your inventory.</t>
  </si>
  <si>
    <t>Asset Management (AM) - No Level 5 Controls</t>
  </si>
  <si>
    <t>Audit and Accountability (AU) - No Level 1 Controls</t>
  </si>
  <si>
    <t>Audit and Accountability (AU)</t>
  </si>
  <si>
    <t>AU.2.041</t>
  </si>
  <si>
    <t>AU.2.042</t>
  </si>
  <si>
    <t>AU.2.043</t>
  </si>
  <si>
    <t>AU.2.044</t>
  </si>
  <si>
    <t>Ensure that the actions of individual system users can be uniquely traced to those users so they can be held accountable for their actions.</t>
  </si>
  <si>
    <t>Create and retain system audit logs and records to the extent needed to enable the monitoring, analysis, investigation, and reporting of unlawful or unauthorized system activity.</t>
  </si>
  <si>
    <t>Review audit logs.</t>
  </si>
  <si>
    <t>AU.3.045</t>
  </si>
  <si>
    <t>AU.3.046</t>
  </si>
  <si>
    <t>AU.3.048</t>
  </si>
  <si>
    <t>AU.3.049</t>
  </si>
  <si>
    <t>AU.3.050</t>
  </si>
  <si>
    <t>AU.3.051</t>
  </si>
  <si>
    <t>AU.3.052</t>
  </si>
  <si>
    <t>Collect audit information (e.g., logs) into one or more central repositories.</t>
  </si>
  <si>
    <t>Limit management of audit logging functionality to a subset of privileged users.</t>
  </si>
  <si>
    <t>AU.4.053</t>
  </si>
  <si>
    <t>AU.4.054</t>
  </si>
  <si>
    <t>Automate analysis of audit logs to identify and act on critical indicators (TTPs) and/or organizationally defined suspicious activity.</t>
  </si>
  <si>
    <t>Review audit information for broad activity in addition to per-machine activity.</t>
  </si>
  <si>
    <t>AU.5.055</t>
  </si>
  <si>
    <t>Identify assets not reporting audit logs and assure appropriate organizationally defined systems are logging.</t>
  </si>
  <si>
    <t>Awareness and Training - No Level 1 Controls</t>
  </si>
  <si>
    <t>Awareness and Training (AT)</t>
  </si>
  <si>
    <t>AT.2.056</t>
  </si>
  <si>
    <t>AT.2.057</t>
  </si>
  <si>
    <t>AT.3.058</t>
  </si>
  <si>
    <t>AT.4.059</t>
  </si>
  <si>
    <t>AT.4.060</t>
  </si>
  <si>
    <t>Provide awareness training focused on recognizing and responding to threats from social engineering, advanced persistent threat actors, breaches, and suspicious behaviors; update the training at least annually or when there are significant changes to the threat.</t>
  </si>
  <si>
    <t>Include practical exercises in awareness training that are aligned with current threat scenarios and provide feedback to individuals involved in the training.</t>
  </si>
  <si>
    <t>Awareness and Training - No Level 5 Controls</t>
  </si>
  <si>
    <t>Configuration Management - No Level 1 Controls</t>
  </si>
  <si>
    <t>Configuration Management (CM)</t>
  </si>
  <si>
    <t>CM.2.061</t>
  </si>
  <si>
    <t>CM.2.062</t>
  </si>
  <si>
    <t>CM.2.063</t>
  </si>
  <si>
    <t>CM.2.064</t>
  </si>
  <si>
    <t>CM.2.065</t>
  </si>
  <si>
    <t>CM.2.066</t>
  </si>
  <si>
    <t>Establish and enforce security configuration settings for information technology products employed in organizational systems</t>
  </si>
  <si>
    <t>Track, review, approve, or disapprove, and log changes to organizational systems.</t>
  </si>
  <si>
    <t>CM.3.067</t>
  </si>
  <si>
    <t>CM.3.068</t>
  </si>
  <si>
    <t>CM.3.069</t>
  </si>
  <si>
    <t>Define, document, approve, and enforce physical and logical access restrictions associated with changes to organizational systems</t>
  </si>
  <si>
    <t>Apply deny-by-exception (blacklisting) policy to prevent the use of unauthorized software or deny- all, permit-by-exception (whitelisting) policy to allow the execution of authorized software.</t>
  </si>
  <si>
    <t>CM.4.073</t>
  </si>
  <si>
    <t>Employ application whitelisting and an application vetting process for systems identified by the organization.</t>
  </si>
  <si>
    <t>CM.5.074</t>
  </si>
  <si>
    <t>Verify the integrity and correctness of security critical or essential software as defined by the organization (e.g., roots of trust, formal verification, or cryptographic signatures).</t>
  </si>
  <si>
    <t>Identification and Authentication (IA)</t>
  </si>
  <si>
    <t>IA.1.076</t>
  </si>
  <si>
    <t>IA.1.077</t>
  </si>
  <si>
    <t>IA.2.078</t>
  </si>
  <si>
    <t>IA.2.079</t>
  </si>
  <si>
    <t>IA.2.080</t>
  </si>
  <si>
    <t>IA.2.081</t>
  </si>
  <si>
    <t>IA.2.082</t>
  </si>
  <si>
    <t>Prohibit password reuse for a specified number of generations.</t>
  </si>
  <si>
    <t>Allow temporary password use for system logons with an immediate change to a permanent</t>
  </si>
  <si>
    <t>IA.3.083</t>
  </si>
  <si>
    <t>IA.3.084</t>
  </si>
  <si>
    <t>IA.3.085</t>
  </si>
  <si>
    <t>IA.3.086</t>
  </si>
  <si>
    <t>Employ replay-resistant authentication mechanisms for network access to privileged and non- privileged accounts.</t>
  </si>
  <si>
    <t>Prevent the reuse of identifiers for a defined period.</t>
  </si>
  <si>
    <t>Identification and Authentication (IA) - No Level 4 Controls</t>
  </si>
  <si>
    <t>Identification and Authentication (IA) - No Level 5 Controls</t>
  </si>
  <si>
    <t>Incident Response (IR) - No Level 1 Controls</t>
  </si>
  <si>
    <t>Incident Response (IR)</t>
  </si>
  <si>
    <t>IR.2.092</t>
  </si>
  <si>
    <t>IR.2.093</t>
  </si>
  <si>
    <t>IR.2.094</t>
  </si>
  <si>
    <t>IR.2.096</t>
  </si>
  <si>
    <t>IR.2.097</t>
  </si>
  <si>
    <t>Establish an operational incident-handling capability for organizational systems that includes preparation, detection, analysis, containment, recovery, and user response activities.</t>
  </si>
  <si>
    <t>Detect and report events.</t>
  </si>
  <si>
    <t>Analyze and triage events to support event resolution and incident declaration.</t>
  </si>
  <si>
    <t>Develop and implement responses to declared incidents according to pre-defined procedures.</t>
  </si>
  <si>
    <t>Perform root cause analysis on incidents to determine underlying causes.</t>
  </si>
  <si>
    <t>IR.3.098</t>
  </si>
  <si>
    <t>IR.3.099</t>
  </si>
  <si>
    <t>IR.4.100</t>
  </si>
  <si>
    <t>IR.4.101</t>
  </si>
  <si>
    <t>Use knowledge of attacker tactics, techniques, and procedures in incident response planning and execution.</t>
  </si>
  <si>
    <t>Establish and maintain a security operations center capability that facilitates a 24/7 response capability.</t>
  </si>
  <si>
    <t>IR.5.106</t>
  </si>
  <si>
    <t>IR.5.108</t>
  </si>
  <si>
    <t>IR.5.110</t>
  </si>
  <si>
    <t>IR.5.102</t>
  </si>
  <si>
    <t>In response to cyber incidents, utilize forensic data gathering across impacted systems, ensuring the secure transfer and protection of forensic data.</t>
  </si>
  <si>
    <t>Use a combination of manual and automated, real-time responses to anomalous activities that match incident patterns.</t>
  </si>
  <si>
    <t>Establish and maintain a cyber incident response team that can investigate an issue physically or</t>
  </si>
  <si>
    <t>Perform unannounced operational exercises to demonstrate technical and procedural responses.</t>
  </si>
  <si>
    <t>Maintenance (MA) - No Level 1 Controls</t>
  </si>
  <si>
    <t>Maintenance (MA)</t>
  </si>
  <si>
    <t>MA.2.111</t>
  </si>
  <si>
    <t>MA.2.112</t>
  </si>
  <si>
    <t>MA.2.113</t>
  </si>
  <si>
    <t>MA.2.114</t>
  </si>
  <si>
    <t>Supervise the maintenance activities of personnel without required access authorization.</t>
  </si>
  <si>
    <t>MA.3.115</t>
  </si>
  <si>
    <t>MA.3.116</t>
  </si>
  <si>
    <t>Ensure equipment removed for off-site maintenance is sanitized of any CUI.</t>
  </si>
  <si>
    <t>Maintenance (MA) - No Level 4 Controls</t>
  </si>
  <si>
    <t>Maintenance (MA) - No Level 5 Controls</t>
  </si>
  <si>
    <t>Media Protection (MP)</t>
  </si>
  <si>
    <t>MP.1.118</t>
  </si>
  <si>
    <t>Sanitize or destroy information system media containing Federal Contract Information before disposal or release for reuse.</t>
  </si>
  <si>
    <t>MP.2.119</t>
  </si>
  <si>
    <t>MP.2.120</t>
  </si>
  <si>
    <t>MP.2.121</t>
  </si>
  <si>
    <t>MP.3.122</t>
  </si>
  <si>
    <t>MP.3.123</t>
  </si>
  <si>
    <t>MP.3.124</t>
  </si>
  <si>
    <t>MP.3.125</t>
  </si>
  <si>
    <t>Media Protection (MP) - No Level 4 Controls</t>
  </si>
  <si>
    <t>Media Protection (MP) - No Level 5 Controls</t>
  </si>
  <si>
    <t>Personnel Security (PS)</t>
  </si>
  <si>
    <t>Personnel Security (PS) - No Level 1 Controls</t>
  </si>
  <si>
    <t>PS.2.127</t>
  </si>
  <si>
    <t>PS.2.128</t>
  </si>
  <si>
    <t>Personnel Security (PS) - No Level 3 Controls</t>
  </si>
  <si>
    <t>Personnel Security (PS) - No Level 4 Controls</t>
  </si>
  <si>
    <t>Personnel Security (PS) - No Level 5 Controls</t>
  </si>
  <si>
    <t>Physical Protection (PE)</t>
  </si>
  <si>
    <t>PE.1.131</t>
  </si>
  <si>
    <t>PE.1.132</t>
  </si>
  <si>
    <t>PE.1.133</t>
  </si>
  <si>
    <t>PE.1.134</t>
  </si>
  <si>
    <t>PE.2.135</t>
  </si>
  <si>
    <t>PE.3.136</t>
  </si>
  <si>
    <t>Physical Protection (PE) - No Level 4 Controls</t>
  </si>
  <si>
    <t>Physical Protection (PE) - No Level 5 Controls</t>
  </si>
  <si>
    <t>Recovery (RE) - No Level 1 Controls</t>
  </si>
  <si>
    <t>Recovery (RE) - No Level 4 Controls</t>
  </si>
  <si>
    <t>Recovery (RE)</t>
  </si>
  <si>
    <t>RE.2.137</t>
  </si>
  <si>
    <t>RE.2.138</t>
  </si>
  <si>
    <t>Regularly perform and test data back-ups.</t>
  </si>
  <si>
    <t>Protect the confidentiality of backup CUI at storage locations.</t>
  </si>
  <si>
    <t>RE.3.139</t>
  </si>
  <si>
    <t>Regularly perform complete, comprehensive, and resilient data back-ups as organizationally defined.</t>
  </si>
  <si>
    <t>RE.5.140</t>
  </si>
  <si>
    <t>Ensure information processing facilities meet organizationally defined information security continuity, redundancy, and availability requirements.</t>
  </si>
  <si>
    <t>Risk Management (RM) - No Level 1 Controls</t>
  </si>
  <si>
    <t>Risk Management (RM)</t>
  </si>
  <si>
    <t>RM.2.141</t>
  </si>
  <si>
    <t>RM.2.142</t>
  </si>
  <si>
    <t>RM.2.143</t>
  </si>
  <si>
    <t>RM.3.144</t>
  </si>
  <si>
    <t>RM.3.145</t>
  </si>
  <si>
    <t>RM.3.146</t>
  </si>
  <si>
    <t>Periodically perform risk assessments to identify and prioritize risks according to the defined risk categories, risk sources, and risk measurement criteria.</t>
  </si>
  <si>
    <t>Develop and implement risk mitigation plans.</t>
  </si>
  <si>
    <t>Manage non-vendor-supported products (e.g., end of life) separately and restrict as necessary to reduce risk.</t>
  </si>
  <si>
    <t>RM.4.149</t>
  </si>
  <si>
    <t>RM.4.150</t>
  </si>
  <si>
    <t>RM.4.151</t>
  </si>
  <si>
    <t>RM.4.148</t>
  </si>
  <si>
    <t>Catalog and periodically update threat profiles and adversary TTPs.</t>
  </si>
  <si>
    <t>Employ threat intelligence to inform the development of the system and security architectures, selection of security solutions, monitoring, threat hunting, and response and recovery activities.</t>
  </si>
  <si>
    <t>Perform scans for unauthorized ports available across perimeter network boundaries over the organization's Internet network boundaries and other organizationally defined boundaries.</t>
  </si>
  <si>
    <t>Develop and update as required, a plan for managing supply chain risks associated with the IT supply chain.</t>
  </si>
  <si>
    <t>RM.5.152</t>
  </si>
  <si>
    <t>RM.5.155</t>
  </si>
  <si>
    <t>Utilize an exception process for non-whitelisted software that includes mitigation techniques.</t>
  </si>
  <si>
    <t>Analyze the effectiveness of security solutions at least annually to address anticipated risk to the system and the organization based on current and accumulated threat intelligence.</t>
  </si>
  <si>
    <t>Security Assessment (CA)</t>
  </si>
  <si>
    <t>CA.2.157</t>
  </si>
  <si>
    <t>CA.2.158</t>
  </si>
  <si>
    <t>CA.2.159</t>
  </si>
  <si>
    <t>Security Assessment (CA) - No Level 1 Controls</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</si>
  <si>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</si>
  <si>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</si>
  <si>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CA.3.161</t>
  </si>
  <si>
    <t>CA.3.162</t>
  </si>
  <si>
    <t>Employ a security assessment of enterprise software that has been developed internally, for internal use, and that has been organizationally defined as an area of risk.</t>
  </si>
  <si>
    <t>CA.4.163</t>
  </si>
  <si>
    <t>CA.4.164</t>
  </si>
  <si>
    <t>CA.4.227</t>
  </si>
  <si>
    <t>Create, maintain, and leverage a security strategy and roadmap for organizational cybersecurity improvement.</t>
  </si>
  <si>
    <t>Conduct penetration testing periodically, leveraging automated scanning tools and ad hoc tests using human experts.</t>
  </si>
  <si>
    <t>Periodically perform red teaming against organizational assets in order to validate defensive capabilities.</t>
  </si>
  <si>
    <t>Security Assessment (CA) - No Level 5 Controls</t>
  </si>
  <si>
    <t>Situational Awareness (SA)</t>
  </si>
  <si>
    <t>Situational Awareness (SA) - No Level 1 Controls</t>
  </si>
  <si>
    <t>Situational Awareness (SA) - No Level 2 Controls</t>
  </si>
  <si>
    <t>Situational Awareness (SA) - No Level 5 Controls</t>
  </si>
  <si>
    <t>SA.3.169</t>
  </si>
  <si>
    <t>Receive and respond to cyber threat intelligence from information sharing forums and sources and communicate to stakeholders.</t>
  </si>
  <si>
    <t>SA.4.171</t>
  </si>
  <si>
    <t>SA.4.173</t>
  </si>
  <si>
    <t>Establish and maintain a cyber threat hunting capability to search for indicators of compromise in organizational systems and detect, track, and disrupt threats that evade existing controls.</t>
  </si>
  <si>
    <t>Design network and system security capabilities to leverage, integrate, and share indicators of compromise.</t>
  </si>
  <si>
    <t>System and Communications Protection (SC)</t>
  </si>
  <si>
    <t>SC.1.175</t>
  </si>
  <si>
    <t>SC.1.176</t>
  </si>
  <si>
    <t>SC.2.178</t>
  </si>
  <si>
    <t>SC.2.179</t>
  </si>
  <si>
    <t>Use encrypted sessions for the management of network devices.</t>
  </si>
  <si>
    <t>SC.3.177</t>
  </si>
  <si>
    <t>SC.3.180</t>
  </si>
  <si>
    <t>SC.3.181</t>
  </si>
  <si>
    <t>SC.3.182</t>
  </si>
  <si>
    <t>SC.3.183</t>
  </si>
  <si>
    <t>SC.3.184</t>
  </si>
  <si>
    <t>SC.3.185</t>
  </si>
  <si>
    <t>SC.3.186</t>
  </si>
  <si>
    <t>SC.3.187</t>
  </si>
  <si>
    <t>SC.3.188</t>
  </si>
  <si>
    <t>SC.3.189</t>
  </si>
  <si>
    <t>SC.3.190</t>
  </si>
  <si>
    <t>SC.3.191</t>
  </si>
  <si>
    <t>SC.3.192</t>
  </si>
  <si>
    <t>SC.3.193</t>
  </si>
  <si>
    <t>Employ FIPS-validated cryptography when used to protect the confidentiality of CUI.</t>
  </si>
  <si>
    <t>Prevent remote devices from simultaneously establishing non-remote connections with organizational systems and communicating via some other connection to resources in external networks (i.e., split tunneling).</t>
  </si>
  <si>
    <t>Implement Domain Name System (DNS) filtering services.</t>
  </si>
  <si>
    <t>Implement a policy restricting the publication of CUI on externally owned, publicly accessible websites (e.g., forums, LinkedIn, Facebook, Twitter).</t>
  </si>
  <si>
    <t>SC.4.197</t>
  </si>
  <si>
    <t>SC.4.228</t>
  </si>
  <si>
    <t>SC.4.199</t>
  </si>
  <si>
    <t>SC.4.202</t>
  </si>
  <si>
    <t>SC.4.229</t>
  </si>
  <si>
    <t>Employ physical and logical isolation techniques in the system and security architecture and/or where deemed appropriate by the organization.</t>
  </si>
  <si>
    <t>Isolate administration of organizationally defined high-value critical network infrastructure components and servers.</t>
  </si>
  <si>
    <t>Utilize threat intelligence to proactively block DNS requests from reaching malicious domains.</t>
  </si>
  <si>
    <t>Employ mechanisms to analyze executable code and scripts (e.g., sandbox) traversing Internet network boundaries or other organizationally defined boundaries.</t>
  </si>
  <si>
    <t>Utilize a URL categorization service and implement techniques to enforce URL filtering of websites that are not approved by the organization.</t>
  </si>
  <si>
    <t>SC.5.198</t>
  </si>
  <si>
    <t>SC.5.230</t>
  </si>
  <si>
    <t>SC.5.208</t>
  </si>
  <si>
    <t>Configure monitoring systems to record packets passing through the organization's Internet network boundaries and other organizationally defined boundaries.</t>
  </si>
  <si>
    <t>Enforce port and protocol compliance.</t>
  </si>
  <si>
    <t>Employ organizationally defined and tailored boundary protections in addition to commercially available solutions.</t>
  </si>
  <si>
    <t>System and Information Integrity (SI)</t>
  </si>
  <si>
    <t>SI.1.210</t>
  </si>
  <si>
    <t>SI.1.211</t>
  </si>
  <si>
    <t>SI.1.212</t>
  </si>
  <si>
    <t>SI.1.213</t>
  </si>
  <si>
    <t>Perform periodic scans of the information system and real-time scans of files from external sources as files are downloaded, opened, or executed.</t>
  </si>
  <si>
    <t>SI.2.214</t>
  </si>
  <si>
    <t>SI.2.216</t>
  </si>
  <si>
    <t>SI.2.217</t>
  </si>
  <si>
    <t>SI.3.218</t>
  </si>
  <si>
    <t>SI.3.219</t>
  </si>
  <si>
    <t>SI.3.220</t>
  </si>
  <si>
    <t>Employ spam protection mechanisms at information system access entry and exit points.</t>
  </si>
  <si>
    <t>Implement email forgery protections.</t>
  </si>
  <si>
    <t>Utilize sandboxing to detect or block potentially malicious email.</t>
  </si>
  <si>
    <t>SI.4.221</t>
  </si>
  <si>
    <t>Use threat indicator information relevant to the information and systems being protected and effective mitigations obtained from external organizations to inform intrusion detection and threat hunting.</t>
  </si>
  <si>
    <t>SI.5.222</t>
  </si>
  <si>
    <t>SI.5.223</t>
  </si>
  <si>
    <t>Analyze system behavior to detect and mitigate execution of normal system commands and scripts that indicate malicious actions.</t>
  </si>
  <si>
    <t>Monitor individuals and system components on an ongoing basis for anomalous or suspicious behavior.</t>
  </si>
  <si>
    <t>CYBERSECURITY MATURITY MODEL CERTIFICATION (CMMC)</t>
  </si>
  <si>
    <r>
      <t xml:space="preserve"> </t>
    </r>
    <r>
      <rPr>
        <b/>
        <sz val="26"/>
        <color theme="1" tint="0.14999847407452621"/>
        <rFont val="Calibri"/>
        <family val="2"/>
        <scheme val="minor"/>
      </rPr>
      <t>CMMC audit tool designed by</t>
    </r>
  </si>
  <si>
    <t>Control Compliance</t>
  </si>
  <si>
    <t>Overall Percentage</t>
  </si>
  <si>
    <t>https://alpinesecurity.com/</t>
  </si>
  <si>
    <t>AC.2.015</t>
  </si>
  <si>
    <t>Monitor and control remote access sessions.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</si>
</sst>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4"/>
      <color theme="0"/>
      <name val="Calibri"/>
      <family val="2"/>
      <scheme val="minor"/>
    </font>
    <font>
      <sz val="11"/>
      <name val="Calibri"/>
      <family val="2"/>
      <scheme val="minor"/>
    </font>
    <font>
      <i/>
      <sz val="11"/>
      <color rgb="FF000000"/>
      <name val="Calibri"/>
      <family val="2"/>
    </font>
    <font>
      <sz val="11"/>
      <color theme="1"/>
      <name val="Calibri"/>
      <family val="2"/>
    </font>
    <font>
      <sz val="11"/>
      <color rgb="FF000000"/>
      <name val="Calibri"/>
      <family val="2"/>
    </font>
    <font>
      <b/>
      <sz val="11"/>
      <name val="Calibri"/>
      <family val="2"/>
      <scheme val="minor"/>
    </font>
    <font>
      <sz val="8"/>
      <name val="Calibri"/>
      <family val="2"/>
      <scheme val="minor"/>
    </font>
    <font>
      <sz val="11"/>
      <color theme="0"/>
      <name val="Calibri"/>
      <family val="2"/>
      <scheme val="minor"/>
    </font>
    <font>
      <b/>
      <sz val="18"/>
      <name val="Calibri"/>
      <family val="2"/>
      <scheme val="minor"/>
    </font>
    <font>
      <b/>
      <sz val="14"/>
      <name val="Calibri"/>
      <family val="2"/>
      <scheme val="minor"/>
    </font>
    <font>
      <b/>
      <sz val="14"/>
      <color theme="1"/>
      <name val="Calibri"/>
      <family val="2"/>
      <scheme val="minor"/>
    </font>
    <font>
      <b/>
      <u/>
      <sz val="11"/>
      <color theme="1"/>
      <name val="Calibri"/>
      <family val="2"/>
      <scheme val="minor"/>
    </font>
    <font>
      <sz val="14"/>
      <color theme="0"/>
      <name val="Calibri"/>
      <family val="2"/>
      <scheme val="minor"/>
    </font>
    <font>
      <sz val="11"/>
      <name val="Calibri"/>
      <family val="2"/>
    </font>
    <font>
      <b/>
      <sz val="26"/>
      <name val="Calibri"/>
      <family val="2"/>
      <scheme val="minor"/>
    </font>
    <font>
      <b/>
      <sz val="26"/>
      <color theme="1" tint="0.14999847407452621"/>
      <name val="Calibri"/>
      <family val="2"/>
      <scheme val="minor"/>
    </font>
    <font>
      <u/>
      <sz val="11"/>
      <color theme="10"/>
      <name val="Calibri"/>
      <family val="2"/>
      <scheme val="minor"/>
    </font>
    <font>
      <b/>
      <sz val="11"/>
      <color theme="10"/>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1E9C14"/>
        <bgColor indexed="64"/>
      </patternFill>
    </fill>
    <fill>
      <patternFill patternType="solid">
        <fgColor rgb="FF660066"/>
        <bgColor indexed="64"/>
      </patternFill>
    </fill>
    <fill>
      <patternFill patternType="solid">
        <fgColor rgb="FF0070C0"/>
        <bgColor indexed="64"/>
      </patternFill>
    </fill>
    <fill>
      <patternFill patternType="solid">
        <fgColor theme="5" tint="-0.249977111117893"/>
        <bgColor indexed="64"/>
      </patternFill>
    </fill>
  </fills>
  <borders count="72">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right style="thin">
        <color theme="4" tint="-0.249977111117893"/>
      </right>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right/>
      <top/>
      <bottom style="medium">
        <color theme="0"/>
      </bottom>
      <diagonal/>
    </border>
    <border>
      <left style="thin">
        <color theme="4" tint="-0.249977111117893"/>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top/>
      <bottom/>
      <diagonal/>
    </border>
    <border>
      <left/>
      <right style="thin">
        <color theme="4" tint="-0.249977111117893"/>
      </right>
      <top/>
      <bottom/>
      <diagonal/>
    </border>
    <border>
      <left style="thin">
        <color theme="4" tint="-0.249977111117893"/>
      </left>
      <right/>
      <top/>
      <bottom style="thin">
        <color theme="4" tint="-0.249977111117893"/>
      </bottom>
      <diagonal/>
    </border>
    <border>
      <left style="thin">
        <color indexed="64"/>
      </left>
      <right style="thin">
        <color indexed="64"/>
      </right>
      <top style="thin">
        <color indexed="64"/>
      </top>
      <bottom style="thin">
        <color indexed="64"/>
      </bottom>
      <diagonal/>
    </border>
    <border>
      <left style="thin">
        <color theme="4" tint="-0.249977111117893"/>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diagonal/>
    </border>
    <border>
      <left style="thin">
        <color theme="4" tint="-0.249977111117893"/>
      </left>
      <right style="thin">
        <color theme="4" tint="-0.249977111117893"/>
      </right>
      <top style="thin">
        <color theme="4" tint="-0.249977111117893"/>
      </top>
      <bottom/>
      <diagonal/>
    </border>
    <border>
      <left/>
      <right style="thin">
        <color indexed="64"/>
      </right>
      <top style="thin">
        <color indexed="64"/>
      </top>
      <bottom style="thin">
        <color indexed="64"/>
      </bottom>
      <diagonal/>
    </border>
    <border>
      <left/>
      <right/>
      <top style="thin">
        <color theme="4" tint="-0.249977111117893"/>
      </top>
      <bottom style="thin">
        <color theme="4" tint="-0.249977111117893"/>
      </bottom>
      <diagonal/>
    </border>
    <border>
      <left/>
      <right/>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diagonal/>
    </border>
    <border>
      <left/>
      <right style="thin">
        <color theme="0"/>
      </right>
      <top style="thin">
        <color theme="0"/>
      </top>
      <bottom style="thin">
        <color theme="0"/>
      </bottom>
      <diagonal/>
    </border>
    <border>
      <left/>
      <right/>
      <top style="thin">
        <color theme="0"/>
      </top>
      <bottom style="thin">
        <color theme="4" tint="-0.249977111117893"/>
      </bottom>
      <diagonal/>
    </border>
    <border>
      <left/>
      <right/>
      <top style="medium">
        <color theme="0"/>
      </top>
      <bottom/>
      <diagonal/>
    </border>
    <border>
      <left/>
      <right/>
      <top style="medium">
        <color theme="0"/>
      </top>
      <bottom style="thin">
        <color theme="4"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theme="4" tint="-0.249977111117893"/>
      </top>
      <bottom style="medium">
        <color theme="0"/>
      </bottom>
      <diagonal/>
    </border>
    <border>
      <left style="thin">
        <color theme="4" tint="-0.249977111117893"/>
      </left>
      <right style="thin">
        <color theme="4" tint="-0.249977111117893"/>
      </right>
      <top style="thin">
        <color indexed="64"/>
      </top>
      <bottom style="thin">
        <color theme="4" tint="-0.249977111117893"/>
      </bottom>
      <diagonal/>
    </border>
    <border>
      <left style="thin">
        <color theme="4" tint="-0.249977111117893"/>
      </left>
      <right style="thin">
        <color theme="4" tint="-0.249977111117893"/>
      </right>
      <top style="thin">
        <color indexed="64"/>
      </top>
      <bottom style="thin">
        <color indexed="64"/>
      </bottom>
      <diagonal/>
    </border>
    <border>
      <left style="thin">
        <color theme="4" tint="-0.249977111117893"/>
      </left>
      <right/>
      <top style="thin">
        <color indexed="64"/>
      </top>
      <bottom style="thin">
        <color indexed="64"/>
      </bottom>
      <diagonal/>
    </border>
    <border>
      <left style="thin">
        <color theme="4" tint="-0.249977111117893"/>
      </left>
      <right style="thin">
        <color theme="4" tint="-0.249977111117893"/>
      </right>
      <top style="thin">
        <color indexed="64"/>
      </top>
      <bottom/>
      <diagonal/>
    </border>
    <border>
      <left style="thin">
        <color theme="4" tint="-0.249977111117893"/>
      </left>
      <right/>
      <top/>
      <bottom style="thin">
        <color indexed="64"/>
      </bottom>
      <diagonal/>
    </border>
    <border>
      <left style="thin">
        <color theme="4" tint="-0.249977111117893"/>
      </left>
      <right style="thin">
        <color theme="4" tint="-0.249977111117893"/>
      </right>
      <top/>
      <bottom style="thin">
        <color indexed="64"/>
      </bottom>
      <diagonal/>
    </border>
    <border>
      <left style="thin">
        <color indexed="64"/>
      </left>
      <right style="thin">
        <color indexed="64"/>
      </right>
      <top/>
      <bottom style="thin">
        <color theme="4" tint="-0.249977111117893"/>
      </bottom>
      <diagonal/>
    </border>
    <border>
      <left style="thin">
        <color indexed="64"/>
      </left>
      <right style="thin">
        <color indexed="64"/>
      </right>
      <top/>
      <bottom style="thin">
        <color indexed="64"/>
      </bottom>
      <diagonal/>
    </border>
    <border>
      <left style="thin">
        <color indexed="64"/>
      </left>
      <right style="thin">
        <color theme="4" tint="-0.249977111117893"/>
      </right>
      <top style="thin">
        <color indexed="64"/>
      </top>
      <bottom style="thin">
        <color theme="4" tint="-0.249977111117893"/>
      </bottom>
      <diagonal/>
    </border>
    <border>
      <left style="thin">
        <color theme="4" tint="-0.249977111117893"/>
      </left>
      <right style="thin">
        <color indexed="64"/>
      </right>
      <top/>
      <bottom style="thin">
        <color theme="4" tint="-0.249977111117893"/>
      </bottom>
      <diagonal/>
    </border>
    <border>
      <left style="thin">
        <color theme="4" tint="-0.249977111117893"/>
      </left>
      <right style="thin">
        <color indexed="64"/>
      </right>
      <top style="thin">
        <color theme="4" tint="-0.249977111117893"/>
      </top>
      <bottom style="thin">
        <color theme="4" tint="-0.249977111117893"/>
      </bottom>
      <diagonal/>
    </border>
    <border>
      <left/>
      <right/>
      <top style="thin">
        <color theme="0"/>
      </top>
      <bottom style="medium">
        <color theme="0"/>
      </bottom>
      <diagonal/>
    </border>
    <border>
      <left style="thin">
        <color theme="4" tint="-0.249977111117893"/>
      </left>
      <right/>
      <top style="thin">
        <color theme="0"/>
      </top>
      <bottom style="thin">
        <color theme="0"/>
      </bottom>
      <diagonal/>
    </border>
    <border>
      <left style="thin">
        <color theme="4" tint="-0.249977111117893"/>
      </left>
      <right style="thin">
        <color theme="4" tint="-0.249977111117893"/>
      </right>
      <top style="thin">
        <color theme="0"/>
      </top>
      <bottom style="thin">
        <color theme="0"/>
      </bottom>
      <diagonal/>
    </border>
    <border>
      <left style="thin">
        <color theme="4" tint="-0.249977111117893"/>
      </left>
      <right style="thin">
        <color theme="4" tint="-0.249977111117893"/>
      </right>
      <top/>
      <bottom style="thin">
        <color theme="0"/>
      </bottom>
      <diagonal/>
    </border>
    <border>
      <left style="thin">
        <color theme="4" tint="-0.249977111117893"/>
      </left>
      <right/>
      <top/>
      <bottom style="thin">
        <color theme="0"/>
      </bottom>
      <diagonal/>
    </border>
    <border>
      <left/>
      <right/>
      <top style="thin">
        <color theme="4" tint="-0.249977111117893"/>
      </top>
      <bottom style="thin">
        <color theme="0"/>
      </bottom>
      <diagonal/>
    </border>
    <border>
      <left style="thin">
        <color theme="4" tint="-0.249977111117893"/>
      </left>
      <right style="thin">
        <color theme="4" tint="-0.249977111117893"/>
      </right>
      <top style="thin">
        <color theme="4" tint="-0.249977111117893"/>
      </top>
      <bottom style="thin">
        <color theme="0"/>
      </bottom>
      <diagonal/>
    </border>
    <border>
      <left style="thin">
        <color theme="4" tint="-0.249977111117893"/>
      </left>
      <right style="thin">
        <color theme="4" tint="-0.249977111117893"/>
      </right>
      <top style="thin">
        <color theme="0"/>
      </top>
      <bottom style="thin">
        <color theme="4" tint="-0.249977111117893"/>
      </bottom>
      <diagonal/>
    </border>
    <border>
      <left style="thin">
        <color theme="4" tint="-0.249977111117893"/>
      </left>
      <right style="thin">
        <color theme="4" tint="-0.249977111117893"/>
      </right>
      <top style="thin">
        <color theme="0"/>
      </top>
      <bottom/>
      <diagonal/>
    </border>
    <border>
      <left/>
      <right/>
      <top style="thin">
        <color theme="4" tint="-0.249977111117893"/>
      </top>
      <bottom/>
      <diagonal/>
    </border>
    <border>
      <left style="thin">
        <color theme="4" tint="-0.249977111117893"/>
      </left>
      <right/>
      <top style="thin">
        <color theme="0"/>
      </top>
      <bottom/>
      <diagonal/>
    </border>
    <border>
      <left/>
      <right/>
      <top style="medium">
        <color theme="0"/>
      </top>
      <bottom style="thin">
        <color theme="0"/>
      </bottom>
      <diagonal/>
    </border>
    <border>
      <left style="thin">
        <color theme="4" tint="-0.249977111117893"/>
      </left>
      <right style="thin">
        <color theme="4" tint="-0.249977111117893"/>
      </right>
      <top style="thin">
        <color theme="4" tint="-0.249977111117893"/>
      </top>
      <bottom style="thin">
        <color indexed="64"/>
      </bottom>
      <diagonal/>
    </border>
    <border>
      <left style="thin">
        <color theme="4" tint="-0.249977111117893"/>
      </left>
      <right/>
      <top style="thin">
        <color indexed="64"/>
      </top>
      <bottom/>
      <diagonal/>
    </border>
    <border>
      <left style="thin">
        <color indexed="64"/>
      </left>
      <right style="thin">
        <color indexed="64"/>
      </right>
      <top style="thin">
        <color theme="4" tint="-0.249977111117893"/>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theme="4" tint="-0.249977111117893"/>
      </right>
      <top style="thin">
        <color theme="4" tint="-0.249977111117893"/>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0"/>
      </left>
      <right style="thin">
        <color theme="4" tint="-0.249977111117893"/>
      </right>
      <top style="thin">
        <color theme="0"/>
      </top>
      <bottom style="thin">
        <color theme="0"/>
      </bottom>
      <diagonal/>
    </border>
    <border>
      <left style="thin">
        <color theme="0"/>
      </left>
      <right style="thin">
        <color theme="4" tint="-0.249977111117893"/>
      </right>
      <top style="thin">
        <color theme="0"/>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4" tint="-0.249977111117893"/>
      </right>
      <top style="thin">
        <color theme="0"/>
      </top>
      <bottom style="thin">
        <color theme="4" tint="-0.249977111117893"/>
      </bottom>
      <diagonal/>
    </border>
    <border>
      <left style="thin">
        <color theme="0"/>
      </left>
      <right style="thin">
        <color theme="4" tint="-0.249977111117893"/>
      </right>
      <top style="thin">
        <color theme="4" tint="-0.249977111117893"/>
      </top>
      <bottom style="thin">
        <color theme="0"/>
      </bottom>
      <diagonal/>
    </border>
  </borders>
  <cellStyleXfs count="2">
    <xf numFmtId="0" fontId="0" fillId="0" borderId="0"/>
    <xf numFmtId="0" fontId="20" fillId="0" borderId="0" applyNumberFormat="0" applyFill="0" applyBorder="0" applyAlignment="0" applyProtection="0"/>
  </cellStyleXfs>
  <cellXfs count="381">
    <xf numFmtId="0" fontId="0" fillId="0" borderId="0" xfId="0"/>
    <xf numFmtId="0" fontId="0" fillId="0" borderId="0" xfId="0" applyBorder="1"/>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1" xfId="0" applyBorder="1"/>
    <xf numFmtId="0" fontId="0" fillId="0" borderId="1" xfId="0" applyFont="1" applyBorder="1" applyAlignment="1">
      <alignment horizontal="center" wrapText="1"/>
    </xf>
    <xf numFmtId="0" fontId="0" fillId="0" borderId="1" xfId="0" applyFont="1" applyBorder="1" applyAlignment="1">
      <alignment horizontal="center"/>
    </xf>
    <xf numFmtId="0" fontId="0" fillId="0" borderId="1" xfId="0" applyFont="1" applyBorder="1" applyAlignment="1">
      <alignment wrapText="1"/>
    </xf>
    <xf numFmtId="0" fontId="6" fillId="2"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7"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0" fillId="0" borderId="4" xfId="0" applyBorder="1"/>
    <xf numFmtId="0" fontId="6"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0" fillId="0" borderId="0" xfId="0"/>
    <xf numFmtId="0" fontId="7" fillId="2" borderId="1" xfId="0" applyFont="1" applyFill="1" applyBorder="1" applyAlignment="1">
      <alignment vertical="center" wrapText="1"/>
    </xf>
    <xf numFmtId="0" fontId="0" fillId="0" borderId="0" xfId="0" applyFill="1"/>
    <xf numFmtId="0" fontId="8" fillId="3" borderId="3" xfId="0" applyFont="1" applyFill="1" applyBorder="1" applyAlignment="1">
      <alignment horizontal="center" vertical="center" wrapText="1"/>
    </xf>
    <xf numFmtId="10" fontId="0" fillId="0" borderId="1" xfId="0" applyNumberFormat="1" applyBorder="1"/>
    <xf numFmtId="0" fontId="0" fillId="0" borderId="0" xfId="0" applyAlignment="1">
      <alignment wrapText="1"/>
    </xf>
    <xf numFmtId="0" fontId="2" fillId="0" borderId="0" xfId="0" applyFont="1" applyAlignment="1">
      <alignment wrapText="1"/>
    </xf>
    <xf numFmtId="0" fontId="8" fillId="2"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8" fillId="2" borderId="1" xfId="0" applyFont="1" applyFill="1" applyBorder="1" applyAlignment="1">
      <alignment vertical="center" wrapText="1"/>
    </xf>
    <xf numFmtId="0" fontId="7" fillId="2" borderId="1" xfId="0" applyFont="1" applyFill="1" applyBorder="1" applyAlignment="1">
      <alignment horizontal="left" vertical="center" wrapText="1"/>
    </xf>
    <xf numFmtId="0" fontId="0" fillId="5" borderId="0" xfId="0" applyFill="1" applyBorder="1"/>
    <xf numFmtId="0" fontId="3" fillId="5" borderId="0" xfId="0" applyFont="1" applyFill="1" applyBorder="1" applyAlignment="1">
      <alignment horizontal="center" vertical="center"/>
    </xf>
    <xf numFmtId="0" fontId="0" fillId="5" borderId="0" xfId="0" applyFont="1" applyFill="1" applyBorder="1" applyAlignment="1">
      <alignment horizontal="center" wrapText="1"/>
    </xf>
    <xf numFmtId="0" fontId="0" fillId="5" borderId="0" xfId="0" applyFont="1" applyFill="1" applyBorder="1" applyAlignment="1">
      <alignment horizont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11" fillId="0" borderId="0" xfId="0" applyFont="1"/>
    <xf numFmtId="0" fontId="5" fillId="6" borderId="3" xfId="0" applyFont="1" applyFill="1" applyBorder="1" applyAlignment="1">
      <alignment horizontal="left" vertical="center" wrapText="1"/>
    </xf>
    <xf numFmtId="0" fontId="8" fillId="6"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1" xfId="0" applyFont="1" applyFill="1" applyBorder="1" applyAlignment="1">
      <alignment vertical="center" wrapText="1"/>
    </xf>
    <xf numFmtId="0" fontId="6" fillId="6" borderId="1" xfId="0" applyFont="1" applyFill="1" applyBorder="1" applyAlignment="1">
      <alignment horizontal="center" vertical="center" wrapText="1"/>
    </xf>
    <xf numFmtId="0" fontId="5" fillId="4" borderId="0" xfId="0" applyFont="1" applyFill="1" applyBorder="1"/>
    <xf numFmtId="0" fontId="12" fillId="4" borderId="0" xfId="0" applyFont="1" applyFill="1" applyBorder="1" applyAlignment="1">
      <alignment horizontal="center" vertical="center"/>
    </xf>
    <xf numFmtId="0" fontId="5" fillId="4" borderId="0" xfId="0" applyFont="1" applyFill="1" applyBorder="1" applyAlignment="1">
      <alignment horizontal="center" wrapText="1"/>
    </xf>
    <xf numFmtId="0" fontId="5" fillId="4" borderId="0" xfId="0" applyFont="1" applyFill="1" applyBorder="1" applyAlignment="1">
      <alignment horizontal="center"/>
    </xf>
    <xf numFmtId="0" fontId="13" fillId="4" borderId="0" xfId="0" applyFont="1" applyFill="1" applyBorder="1" applyAlignment="1">
      <alignment horizontal="center" vertical="center"/>
    </xf>
    <xf numFmtId="0" fontId="13" fillId="4" borderId="0" xfId="0" applyFont="1" applyFill="1" applyBorder="1" applyAlignment="1">
      <alignment horizontal="center" vertical="center" wrapText="1"/>
    </xf>
    <xf numFmtId="0" fontId="0" fillId="8" borderId="0" xfId="0" applyFill="1" applyAlignment="1">
      <alignment wrapText="1"/>
    </xf>
    <xf numFmtId="0" fontId="0" fillId="8" borderId="0" xfId="0" applyFill="1"/>
    <xf numFmtId="0" fontId="2" fillId="8" borderId="0" xfId="0" applyFont="1" applyFill="1" applyAlignment="1">
      <alignment wrapText="1"/>
    </xf>
    <xf numFmtId="0" fontId="2" fillId="4" borderId="0" xfId="0" applyFont="1" applyFill="1" applyAlignment="1">
      <alignment wrapText="1"/>
    </xf>
    <xf numFmtId="0" fontId="2" fillId="9" borderId="0" xfId="0" applyFont="1" applyFill="1" applyAlignment="1">
      <alignment wrapText="1"/>
    </xf>
    <xf numFmtId="0" fontId="0" fillId="10" borderId="0" xfId="0" applyFill="1" applyBorder="1"/>
    <xf numFmtId="0" fontId="3" fillId="10" borderId="0" xfId="0" applyFont="1" applyFill="1" applyBorder="1" applyAlignment="1">
      <alignment horizontal="center" vertical="center"/>
    </xf>
    <xf numFmtId="0" fontId="0" fillId="10" borderId="0" xfId="0" applyFont="1" applyFill="1" applyBorder="1" applyAlignment="1">
      <alignment horizontal="center" wrapText="1"/>
    </xf>
    <xf numFmtId="0" fontId="0" fillId="10" borderId="0" xfId="0" applyFont="1" applyFill="1" applyBorder="1" applyAlignment="1">
      <alignment horizontal="center"/>
    </xf>
    <xf numFmtId="0" fontId="4" fillId="10" borderId="4" xfId="0" applyFont="1" applyFill="1" applyBorder="1" applyAlignment="1">
      <alignment horizontal="center" vertical="center"/>
    </xf>
    <xf numFmtId="0" fontId="4" fillId="10" borderId="4" xfId="0" applyFont="1" applyFill="1" applyBorder="1" applyAlignment="1">
      <alignment horizontal="center" vertical="center" wrapText="1"/>
    </xf>
    <xf numFmtId="0" fontId="0" fillId="11" borderId="0" xfId="0" applyFill="1" applyBorder="1"/>
    <xf numFmtId="0" fontId="3" fillId="11" borderId="0" xfId="0" applyFont="1" applyFill="1" applyBorder="1" applyAlignment="1">
      <alignment horizontal="center" vertical="center"/>
    </xf>
    <xf numFmtId="0" fontId="0" fillId="11" borderId="0" xfId="0" applyFont="1" applyFill="1" applyBorder="1" applyAlignment="1">
      <alignment horizontal="center" wrapText="1"/>
    </xf>
    <xf numFmtId="0" fontId="0" fillId="11" borderId="0" xfId="0" applyFont="1" applyFill="1" applyBorder="1" applyAlignment="1">
      <alignment horizontal="center"/>
    </xf>
    <xf numFmtId="0" fontId="4" fillId="11" borderId="4" xfId="0" applyFont="1" applyFill="1" applyBorder="1" applyAlignment="1">
      <alignment horizontal="center" vertical="center"/>
    </xf>
    <xf numFmtId="0" fontId="4" fillId="11" borderId="4" xfId="0" applyFont="1" applyFill="1" applyBorder="1" applyAlignment="1">
      <alignment horizontal="center" vertical="center" wrapText="1"/>
    </xf>
    <xf numFmtId="0" fontId="0" fillId="12" borderId="0" xfId="0" applyFill="1" applyBorder="1"/>
    <xf numFmtId="0" fontId="3" fillId="12" borderId="0" xfId="0" applyFont="1" applyFill="1" applyBorder="1" applyAlignment="1">
      <alignment horizontal="center" vertical="center"/>
    </xf>
    <xf numFmtId="0" fontId="0" fillId="12" borderId="0" xfId="0" applyFont="1" applyFill="1" applyBorder="1" applyAlignment="1">
      <alignment horizontal="center" wrapText="1"/>
    </xf>
    <xf numFmtId="0" fontId="4" fillId="12" borderId="4" xfId="0" applyFont="1" applyFill="1" applyBorder="1" applyAlignment="1">
      <alignment horizontal="center" vertical="center"/>
    </xf>
    <xf numFmtId="0" fontId="4" fillId="12" borderId="4" xfId="0" applyFont="1" applyFill="1" applyBorder="1" applyAlignment="1">
      <alignment horizontal="center" vertical="center" wrapText="1"/>
    </xf>
    <xf numFmtId="0" fontId="1" fillId="12" borderId="3" xfId="0" quotePrefix="1" applyFont="1" applyFill="1" applyBorder="1" applyAlignment="1">
      <alignment horizontal="center" vertical="center"/>
    </xf>
    <xf numFmtId="0" fontId="11" fillId="5" borderId="0" xfId="0" applyFont="1" applyFill="1" applyBorder="1"/>
    <xf numFmtId="0" fontId="11" fillId="0" borderId="1" xfId="0" applyFont="1" applyBorder="1"/>
    <xf numFmtId="0" fontId="11" fillId="10" borderId="0" xfId="0" applyFont="1" applyFill="1" applyBorder="1"/>
    <xf numFmtId="0" fontId="5" fillId="3" borderId="14" xfId="0" applyFont="1" applyFill="1" applyBorder="1" applyAlignment="1">
      <alignment horizontal="left" vertical="center" wrapText="1"/>
    </xf>
    <xf numFmtId="0" fontId="8" fillId="3" borderId="14"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4" xfId="0" applyFont="1" applyFill="1" applyBorder="1" applyAlignment="1">
      <alignment vertical="center" wrapText="1"/>
    </xf>
    <xf numFmtId="10" fontId="1" fillId="5" borderId="17" xfId="0" applyNumberFormat="1" applyFont="1" applyFill="1" applyBorder="1" applyAlignment="1">
      <alignment horizontal="center"/>
    </xf>
    <xf numFmtId="0" fontId="0" fillId="5" borderId="17" xfId="0" applyFill="1" applyBorder="1"/>
    <xf numFmtId="10" fontId="1" fillId="5" borderId="18" xfId="0" applyNumberFormat="1" applyFont="1" applyFill="1" applyBorder="1" applyAlignment="1">
      <alignment horizontal="center"/>
    </xf>
    <xf numFmtId="0" fontId="4" fillId="5" borderId="18" xfId="0" applyFont="1" applyFill="1" applyBorder="1" applyAlignment="1">
      <alignment horizontal="center" vertical="center"/>
    </xf>
    <xf numFmtId="0" fontId="4" fillId="5" borderId="18" xfId="0" applyFont="1" applyFill="1" applyBorder="1" applyAlignment="1">
      <alignment horizontal="center" vertical="center" wrapText="1"/>
    </xf>
    <xf numFmtId="0" fontId="16" fillId="5" borderId="18" xfId="0" applyFont="1" applyFill="1" applyBorder="1" applyAlignment="1">
      <alignment horizontal="center" vertical="center" wrapText="1"/>
    </xf>
    <xf numFmtId="0" fontId="5" fillId="3" borderId="12" xfId="0" applyFont="1" applyFill="1" applyBorder="1" applyAlignment="1">
      <alignment horizontal="left" vertical="center" wrapText="1"/>
    </xf>
    <xf numFmtId="0" fontId="5" fillId="2" borderId="12" xfId="0" applyFont="1" applyFill="1" applyBorder="1" applyAlignment="1">
      <alignment horizontal="left" vertical="center" wrapText="1"/>
    </xf>
    <xf numFmtId="0" fontId="1" fillId="5" borderId="17" xfId="0" quotePrefix="1" applyFont="1" applyFill="1" applyBorder="1" applyAlignment="1">
      <alignment horizontal="center" vertical="center"/>
    </xf>
    <xf numFmtId="0" fontId="1" fillId="5" borderId="20" xfId="0" quotePrefix="1" applyFont="1" applyFill="1" applyBorder="1" applyAlignment="1">
      <alignment horizontal="center" vertical="center"/>
    </xf>
    <xf numFmtId="0" fontId="1" fillId="5" borderId="18" xfId="0" quotePrefix="1" applyFont="1" applyFill="1" applyBorder="1" applyAlignment="1">
      <alignment horizontal="center" vertical="center"/>
    </xf>
    <xf numFmtId="0" fontId="1" fillId="5" borderId="19" xfId="0" quotePrefix="1" applyFont="1" applyFill="1" applyBorder="1" applyAlignment="1">
      <alignment horizontal="center" vertical="center"/>
    </xf>
    <xf numFmtId="0" fontId="7" fillId="3" borderId="14" xfId="0" applyFont="1" applyFill="1" applyBorder="1" applyAlignment="1">
      <alignment horizontal="left" vertical="center" wrapText="1"/>
    </xf>
    <xf numFmtId="0" fontId="4" fillId="12" borderId="0" xfId="0" applyFont="1" applyFill="1" applyBorder="1" applyAlignment="1">
      <alignment horizontal="center" vertical="center" wrapText="1"/>
    </xf>
    <xf numFmtId="0" fontId="4" fillId="12" borderId="17" xfId="0" applyFont="1" applyFill="1" applyBorder="1" applyAlignment="1">
      <alignment horizontal="center" vertical="center"/>
    </xf>
    <xf numFmtId="0" fontId="4" fillId="12" borderId="18" xfId="0" applyFont="1" applyFill="1" applyBorder="1" applyAlignment="1">
      <alignment horizontal="center" vertical="center"/>
    </xf>
    <xf numFmtId="0" fontId="4" fillId="12" borderId="22" xfId="0" applyFont="1" applyFill="1" applyBorder="1" applyAlignment="1">
      <alignment horizontal="center" vertical="center" wrapText="1"/>
    </xf>
    <xf numFmtId="10" fontId="1" fillId="5" borderId="16" xfId="0" applyNumberFormat="1" applyFont="1" applyFill="1" applyBorder="1" applyAlignment="1">
      <alignment horizontal="center"/>
    </xf>
    <xf numFmtId="10" fontId="1" fillId="5" borderId="25" xfId="0" applyNumberFormat="1" applyFont="1" applyFill="1" applyBorder="1" applyAlignment="1">
      <alignment horizontal="center"/>
    </xf>
    <xf numFmtId="0" fontId="0" fillId="5" borderId="24" xfId="0" applyFill="1" applyBorder="1"/>
    <xf numFmtId="10" fontId="9" fillId="4" borderId="27" xfId="0" applyNumberFormat="1" applyFont="1" applyFill="1" applyBorder="1" applyAlignment="1">
      <alignment horizontal="center"/>
    </xf>
    <xf numFmtId="0" fontId="5" fillId="4" borderId="15" xfId="0" applyFont="1" applyFill="1" applyBorder="1"/>
    <xf numFmtId="0" fontId="5" fillId="4" borderId="27" xfId="0" applyFont="1" applyFill="1" applyBorder="1"/>
    <xf numFmtId="0" fontId="13" fillId="4" borderId="28"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30" xfId="0" applyFont="1" applyFill="1" applyBorder="1" applyAlignment="1">
      <alignment horizontal="center" vertical="center" wrapText="1"/>
    </xf>
    <xf numFmtId="0" fontId="2" fillId="4" borderId="13" xfId="0" quotePrefix="1" applyFont="1" applyFill="1" applyBorder="1" applyAlignment="1">
      <alignment horizontal="center" vertical="center"/>
    </xf>
    <xf numFmtId="0" fontId="2" fillId="4" borderId="31" xfId="0" quotePrefix="1" applyFont="1" applyFill="1" applyBorder="1" applyAlignment="1">
      <alignment horizontal="center" vertical="center"/>
    </xf>
    <xf numFmtId="0" fontId="2" fillId="4" borderId="33" xfId="0" quotePrefix="1" applyFont="1" applyFill="1" applyBorder="1" applyAlignment="1">
      <alignment horizontal="center" vertical="center"/>
    </xf>
    <xf numFmtId="0" fontId="2" fillId="4" borderId="10" xfId="0" quotePrefix="1" applyFont="1" applyFill="1" applyBorder="1" applyAlignment="1">
      <alignment horizontal="center" vertical="center"/>
    </xf>
    <xf numFmtId="0" fontId="2" fillId="4" borderId="36" xfId="0" quotePrefix="1" applyFont="1" applyFill="1" applyBorder="1" applyAlignment="1">
      <alignment horizontal="center" vertical="center"/>
    </xf>
    <xf numFmtId="0" fontId="0" fillId="0" borderId="3" xfId="0" applyBorder="1"/>
    <xf numFmtId="0" fontId="2" fillId="4" borderId="37" xfId="0" quotePrefix="1" applyFont="1" applyFill="1" applyBorder="1" applyAlignment="1">
      <alignment horizontal="center" vertical="center"/>
    </xf>
    <xf numFmtId="0" fontId="5" fillId="2" borderId="38" xfId="0" applyFont="1" applyFill="1" applyBorder="1" applyAlignment="1">
      <alignment horizontal="left" vertical="center" wrapText="1"/>
    </xf>
    <xf numFmtId="0" fontId="13" fillId="4" borderId="27" xfId="0" applyFont="1" applyFill="1" applyBorder="1" applyAlignment="1">
      <alignment horizontal="center" vertical="center" wrapText="1"/>
    </xf>
    <xf numFmtId="0" fontId="13" fillId="4" borderId="27" xfId="0" applyFont="1" applyFill="1" applyBorder="1" applyAlignment="1">
      <alignment horizontal="center" vertical="center"/>
    </xf>
    <xf numFmtId="0" fontId="5" fillId="7" borderId="2"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39" xfId="0" applyFont="1" applyFill="1" applyBorder="1" applyAlignment="1">
      <alignment horizontal="center" vertical="center" wrapText="1"/>
    </xf>
    <xf numFmtId="0" fontId="5" fillId="6" borderId="12"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7" fillId="6" borderId="1" xfId="0" applyFont="1" applyFill="1" applyBorder="1" applyAlignment="1">
      <alignment vertical="center" wrapText="1"/>
    </xf>
    <xf numFmtId="0" fontId="7" fillId="6" borderId="40" xfId="0" applyFont="1" applyFill="1" applyBorder="1" applyAlignment="1">
      <alignment vertical="center" wrapText="1"/>
    </xf>
    <xf numFmtId="0" fontId="5" fillId="7" borderId="12" xfId="0" applyFont="1" applyFill="1" applyBorder="1" applyAlignment="1">
      <alignment horizontal="left" vertical="center" wrapText="1"/>
    </xf>
    <xf numFmtId="0" fontId="7" fillId="6" borderId="1" xfId="0" applyFont="1" applyFill="1" applyBorder="1" applyAlignment="1">
      <alignment horizontal="left" vertical="center" wrapText="1"/>
    </xf>
    <xf numFmtId="0" fontId="5" fillId="6" borderId="6" xfId="0" applyFont="1" applyFill="1" applyBorder="1" applyAlignment="1">
      <alignment horizontal="left" vertical="center" wrapText="1"/>
    </xf>
    <xf numFmtId="0" fontId="8" fillId="6"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7" fillId="6" borderId="14" xfId="0" applyFont="1" applyFill="1" applyBorder="1" applyAlignment="1">
      <alignment vertical="center" wrapText="1"/>
    </xf>
    <xf numFmtId="0" fontId="8" fillId="6" borderId="1" xfId="0" applyFont="1" applyFill="1" applyBorder="1" applyAlignment="1">
      <alignment horizontal="left" vertical="center" wrapText="1"/>
    </xf>
    <xf numFmtId="0" fontId="6" fillId="7" borderId="1" xfId="0" applyFont="1" applyFill="1" applyBorder="1" applyAlignment="1">
      <alignment horizontal="center" vertical="center" wrapText="1"/>
    </xf>
    <xf numFmtId="0" fontId="8" fillId="7" borderId="40"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0" fontId="1" fillId="5" borderId="23" xfId="0" applyNumberFormat="1" applyFont="1" applyFill="1" applyBorder="1" applyAlignment="1">
      <alignment horizontal="center"/>
    </xf>
    <xf numFmtId="0" fontId="4" fillId="5" borderId="23" xfId="0" applyFont="1" applyFill="1" applyBorder="1" applyAlignment="1">
      <alignment horizontal="center" vertical="center"/>
    </xf>
    <xf numFmtId="0" fontId="4" fillId="5" borderId="4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1" xfId="0" applyFont="1" applyFill="1" applyBorder="1" applyAlignment="1">
      <alignment vertical="center" wrapText="1"/>
    </xf>
    <xf numFmtId="0" fontId="7" fillId="7" borderId="3" xfId="0" applyFont="1" applyFill="1" applyBorder="1" applyAlignment="1">
      <alignment vertical="center" wrapText="1"/>
    </xf>
    <xf numFmtId="0" fontId="4" fillId="5" borderId="21" xfId="0" applyFont="1" applyFill="1" applyBorder="1" applyAlignment="1">
      <alignment horizontal="center" vertical="center"/>
    </xf>
    <xf numFmtId="0" fontId="7" fillId="6" borderId="3" xfId="0" applyFont="1" applyFill="1" applyBorder="1" applyAlignment="1">
      <alignment vertical="center" wrapText="1"/>
    </xf>
    <xf numFmtId="0" fontId="3" fillId="13" borderId="0" xfId="0" applyFont="1" applyFill="1" applyAlignment="1">
      <alignment horizontal="center"/>
    </xf>
    <xf numFmtId="0" fontId="4" fillId="5" borderId="16" xfId="0" applyFont="1" applyFill="1" applyBorder="1" applyAlignment="1">
      <alignment horizontal="center" vertical="center"/>
    </xf>
    <xf numFmtId="0" fontId="4" fillId="5" borderId="18" xfId="0" applyFont="1" applyFill="1" applyBorder="1" applyAlignment="1">
      <alignment horizontal="center" vertical="center"/>
    </xf>
    <xf numFmtId="0" fontId="4" fillId="12" borderId="0" xfId="0" applyFont="1" applyFill="1" applyBorder="1" applyAlignment="1">
      <alignment horizontal="center" vertical="center"/>
    </xf>
    <xf numFmtId="0" fontId="4" fillId="12" borderId="18" xfId="0" applyFont="1" applyFill="1" applyBorder="1" applyAlignment="1">
      <alignment horizontal="center" vertical="center"/>
    </xf>
    <xf numFmtId="0" fontId="4" fillId="12" borderId="17" xfId="0" applyFont="1" applyFill="1" applyBorder="1" applyAlignment="1">
      <alignment horizontal="center" vertical="center"/>
    </xf>
    <xf numFmtId="0" fontId="4" fillId="11" borderId="0" xfId="0" applyFont="1" applyFill="1" applyBorder="1" applyAlignment="1">
      <alignment horizontal="center" vertical="center"/>
    </xf>
    <xf numFmtId="0" fontId="18" fillId="0" borderId="0" xfId="0" applyFont="1" applyAlignment="1">
      <alignment vertical="center"/>
    </xf>
    <xf numFmtId="10" fontId="1" fillId="12" borderId="0" xfId="0" applyNumberFormat="1" applyFont="1" applyFill="1" applyBorder="1" applyAlignment="1">
      <alignment horizontal="center" wrapText="1"/>
    </xf>
    <xf numFmtId="10" fontId="1" fillId="12" borderId="18" xfId="0" applyNumberFormat="1" applyFont="1" applyFill="1" applyBorder="1" applyAlignment="1">
      <alignment horizontal="center" wrapText="1"/>
    </xf>
    <xf numFmtId="0" fontId="21" fillId="0" borderId="0" xfId="1" applyFont="1" applyFill="1" applyAlignment="1">
      <alignment horizontal="center" wrapText="1"/>
    </xf>
    <xf numFmtId="0" fontId="5" fillId="7" borderId="3" xfId="0" applyFont="1" applyFill="1" applyBorder="1" applyAlignment="1">
      <alignment horizontal="left" vertical="center" wrapText="1"/>
    </xf>
    <xf numFmtId="0" fontId="1" fillId="5" borderId="43" xfId="0" quotePrefix="1" applyFont="1" applyFill="1" applyBorder="1" applyAlignment="1">
      <alignment horizontal="center" vertical="center"/>
    </xf>
    <xf numFmtId="0" fontId="1" fillId="5" borderId="13" xfId="0" quotePrefix="1" applyFont="1" applyFill="1" applyBorder="1" applyAlignment="1">
      <alignment horizontal="center" vertical="center"/>
    </xf>
    <xf numFmtId="0" fontId="1" fillId="5" borderId="48" xfId="0" quotePrefix="1" applyFont="1" applyFill="1" applyBorder="1" applyAlignment="1">
      <alignment horizontal="center" vertical="center"/>
    </xf>
    <xf numFmtId="0" fontId="1" fillId="5" borderId="49" xfId="0" quotePrefix="1" applyFont="1" applyFill="1" applyBorder="1" applyAlignment="1">
      <alignment horizontal="center" vertical="center"/>
    </xf>
    <xf numFmtId="0" fontId="5" fillId="7" borderId="14" xfId="0" applyFont="1" applyFill="1" applyBorder="1" applyAlignment="1">
      <alignment horizontal="left" vertical="center" wrapText="1"/>
    </xf>
    <xf numFmtId="0" fontId="8" fillId="7" borderId="14" xfId="0" applyFont="1" applyFill="1" applyBorder="1" applyAlignment="1">
      <alignment horizontal="center" vertical="center" wrapText="1"/>
    </xf>
    <xf numFmtId="0" fontId="0" fillId="5" borderId="46" xfId="0" applyFill="1" applyBorder="1"/>
    <xf numFmtId="0" fontId="4" fillId="5" borderId="46" xfId="0" applyFont="1" applyFill="1" applyBorder="1" applyAlignment="1">
      <alignment horizontal="center" vertical="center"/>
    </xf>
    <xf numFmtId="10" fontId="1" fillId="5" borderId="46" xfId="0" applyNumberFormat="1" applyFont="1" applyFill="1" applyBorder="1" applyAlignment="1">
      <alignment horizontal="center"/>
    </xf>
    <xf numFmtId="0" fontId="4" fillId="5" borderId="29" xfId="0" applyFont="1" applyFill="1" applyBorder="1" applyAlignment="1">
      <alignment horizontal="center" vertical="center" wrapText="1"/>
    </xf>
    <xf numFmtId="10" fontId="1" fillId="5" borderId="50" xfId="0" applyNumberFormat="1" applyFont="1" applyFill="1" applyBorder="1" applyAlignment="1">
      <alignment horizontal="center"/>
    </xf>
    <xf numFmtId="0" fontId="4" fillId="5" borderId="50" xfId="0" applyFont="1" applyFill="1" applyBorder="1" applyAlignment="1">
      <alignment horizontal="center" vertical="center"/>
    </xf>
    <xf numFmtId="0" fontId="4" fillId="5" borderId="21" xfId="0" applyFont="1" applyFill="1" applyBorder="1" applyAlignment="1">
      <alignment horizontal="center" vertical="center" wrapText="1"/>
    </xf>
    <xf numFmtId="0" fontId="4" fillId="5" borderId="50"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5" borderId="46" xfId="0" applyFont="1" applyFill="1" applyBorder="1" applyAlignment="1">
      <alignment horizontal="center" vertical="center" wrapText="1"/>
    </xf>
    <xf numFmtId="0" fontId="7" fillId="3" borderId="53" xfId="0" applyFont="1" applyFill="1" applyBorder="1" applyAlignment="1">
      <alignment vertical="center" wrapText="1"/>
    </xf>
    <xf numFmtId="0" fontId="7" fillId="3" borderId="53" xfId="0" applyFont="1" applyFill="1" applyBorder="1" applyAlignment="1">
      <alignment horizontal="center" vertical="center" wrapText="1"/>
    </xf>
    <xf numFmtId="0" fontId="5" fillId="3" borderId="53" xfId="0" applyFont="1" applyFill="1" applyBorder="1" applyAlignment="1">
      <alignment horizontal="left" vertical="center" wrapText="1"/>
    </xf>
    <xf numFmtId="0" fontId="6" fillId="2" borderId="30" xfId="0" applyFont="1" applyFill="1" applyBorder="1" applyAlignment="1">
      <alignment horizontal="center" vertical="center" wrapText="1"/>
    </xf>
    <xf numFmtId="0" fontId="8" fillId="3" borderId="13" xfId="0" applyFont="1" applyFill="1" applyBorder="1" applyAlignment="1">
      <alignment horizontal="center" vertical="center" wrapText="1"/>
    </xf>
    <xf numFmtId="10" fontId="9" fillId="4" borderId="0" xfId="0" applyNumberFormat="1" applyFont="1" applyFill="1" applyBorder="1" applyAlignment="1">
      <alignment horizontal="center"/>
    </xf>
    <xf numFmtId="0" fontId="7" fillId="3" borderId="3" xfId="0" applyFont="1" applyFill="1" applyBorder="1" applyAlignment="1">
      <alignment horizontal="left" vertical="center" wrapText="1"/>
    </xf>
    <xf numFmtId="0" fontId="7" fillId="3" borderId="30" xfId="0" applyFont="1" applyFill="1" applyBorder="1" applyAlignment="1">
      <alignment vertical="center" wrapText="1"/>
    </xf>
    <xf numFmtId="0" fontId="7" fillId="3" borderId="3" xfId="0" applyFont="1" applyFill="1" applyBorder="1" applyAlignment="1">
      <alignment vertical="center" wrapText="1"/>
    </xf>
    <xf numFmtId="0" fontId="7" fillId="3" borderId="3"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8" fillId="3" borderId="53" xfId="0" applyFont="1" applyFill="1" applyBorder="1" applyAlignment="1">
      <alignment horizontal="center" vertical="center" wrapText="1"/>
    </xf>
    <xf numFmtId="0" fontId="5" fillId="3" borderId="3" xfId="0" applyFont="1" applyFill="1" applyBorder="1" applyAlignment="1">
      <alignment horizontal="left" vertical="center" wrapText="1"/>
    </xf>
    <xf numFmtId="0" fontId="2" fillId="4" borderId="55" xfId="0" quotePrefix="1" applyFont="1" applyFill="1" applyBorder="1" applyAlignment="1">
      <alignment horizontal="center" vertical="center"/>
    </xf>
    <xf numFmtId="0" fontId="2" fillId="4" borderId="56" xfId="0" quotePrefix="1" applyFont="1" applyFill="1" applyBorder="1" applyAlignment="1">
      <alignment horizontal="center" vertical="center"/>
    </xf>
    <xf numFmtId="0" fontId="2" fillId="4" borderId="57" xfId="0" quotePrefix="1" applyFont="1" applyFill="1" applyBorder="1" applyAlignment="1">
      <alignment horizontal="center" vertical="center"/>
    </xf>
    <xf numFmtId="0" fontId="5" fillId="2" borderId="6" xfId="0" applyFont="1" applyFill="1" applyBorder="1" applyAlignment="1">
      <alignment horizontal="left" vertical="center" wrapText="1"/>
    </xf>
    <xf numFmtId="0" fontId="5" fillId="3" borderId="2" xfId="0" applyFont="1" applyFill="1" applyBorder="1" applyAlignment="1">
      <alignment horizontal="left" vertical="center" wrapText="1"/>
    </xf>
    <xf numFmtId="0" fontId="8" fillId="2" borderId="1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53" xfId="0" applyFont="1" applyFill="1" applyBorder="1" applyAlignment="1">
      <alignment horizontal="center" vertical="center" wrapText="1"/>
    </xf>
    <xf numFmtId="0" fontId="8" fillId="2" borderId="14" xfId="0" applyFont="1" applyFill="1" applyBorder="1" applyAlignment="1">
      <alignment horizontal="left" vertical="center" wrapText="1"/>
    </xf>
    <xf numFmtId="0" fontId="5" fillId="3" borderId="58" xfId="0" applyFont="1" applyFill="1" applyBorder="1" applyAlignment="1">
      <alignment horizontal="left" vertical="center" wrapText="1"/>
    </xf>
    <xf numFmtId="10" fontId="9" fillId="4" borderId="59" xfId="0" applyNumberFormat="1" applyFont="1" applyFill="1" applyBorder="1" applyAlignment="1">
      <alignment horizontal="center"/>
    </xf>
    <xf numFmtId="0" fontId="13" fillId="4" borderId="59" xfId="0" applyFont="1" applyFill="1" applyBorder="1" applyAlignment="1">
      <alignment horizontal="center" vertical="center"/>
    </xf>
    <xf numFmtId="0" fontId="5" fillId="2" borderId="2" xfId="0" applyFont="1" applyFill="1" applyBorder="1" applyAlignment="1">
      <alignment horizontal="left" vertical="center" wrapText="1"/>
    </xf>
    <xf numFmtId="0" fontId="5" fillId="3" borderId="6" xfId="0" applyFont="1" applyFill="1" applyBorder="1" applyAlignment="1">
      <alignment horizontal="left" vertical="center" wrapText="1"/>
    </xf>
    <xf numFmtId="0" fontId="7" fillId="3" borderId="53" xfId="0" applyFont="1" applyFill="1" applyBorder="1" applyAlignment="1">
      <alignment horizontal="left" vertical="center" wrapText="1"/>
    </xf>
    <xf numFmtId="0" fontId="13" fillId="4" borderId="28" xfId="0" applyFont="1" applyFill="1" applyBorder="1" applyAlignment="1">
      <alignment horizontal="center" vertical="center"/>
    </xf>
    <xf numFmtId="0" fontId="13" fillId="4" borderId="59" xfId="0" applyFont="1" applyFill="1" applyBorder="1" applyAlignment="1">
      <alignment horizontal="center" vertical="center" wrapText="1"/>
    </xf>
    <xf numFmtId="0" fontId="8" fillId="2" borderId="30" xfId="0" applyFont="1" applyFill="1" applyBorder="1" applyAlignment="1">
      <alignment horizontal="left" vertical="center" wrapText="1"/>
    </xf>
    <xf numFmtId="0" fontId="7" fillId="3" borderId="30" xfId="0" applyFont="1" applyFill="1" applyBorder="1" applyAlignment="1">
      <alignment horizontal="center" vertical="center" wrapText="1"/>
    </xf>
    <xf numFmtId="0" fontId="5" fillId="3" borderId="8" xfId="0" applyFont="1" applyFill="1" applyBorder="1" applyAlignment="1">
      <alignment horizontal="left" vertical="center" wrapText="1"/>
    </xf>
    <xf numFmtId="0" fontId="7" fillId="3" borderId="33" xfId="0" applyFont="1" applyFill="1" applyBorder="1" applyAlignment="1">
      <alignment horizontal="center" vertical="center" wrapText="1"/>
    </xf>
    <xf numFmtId="0" fontId="7" fillId="3" borderId="13" xfId="0" applyFont="1" applyFill="1" applyBorder="1" applyAlignment="1">
      <alignment vertical="center" wrapText="1"/>
    </xf>
    <xf numFmtId="0" fontId="7" fillId="3" borderId="31" xfId="0" applyFont="1" applyFill="1" applyBorder="1" applyAlignment="1">
      <alignment horizontal="left" vertical="center" wrapText="1"/>
    </xf>
    <xf numFmtId="0" fontId="8" fillId="2" borderId="53" xfId="0" applyFont="1" applyFill="1" applyBorder="1" applyAlignment="1">
      <alignment horizontal="center" vertical="center" wrapText="1"/>
    </xf>
    <xf numFmtId="0" fontId="7" fillId="3" borderId="30" xfId="0" applyFont="1" applyFill="1" applyBorder="1" applyAlignment="1">
      <alignment horizontal="left" vertical="center" wrapText="1"/>
    </xf>
    <xf numFmtId="10" fontId="9" fillId="4" borderId="32" xfId="0" applyNumberFormat="1" applyFont="1" applyFill="1" applyBorder="1" applyAlignment="1">
      <alignment horizontal="center"/>
    </xf>
    <xf numFmtId="0" fontId="8" fillId="2" borderId="53" xfId="0" applyFont="1" applyFill="1" applyBorder="1" applyAlignment="1">
      <alignment horizontal="left" vertical="center" wrapText="1"/>
    </xf>
    <xf numFmtId="0" fontId="0" fillId="0" borderId="3" xfId="0" applyFont="1" applyBorder="1" applyAlignment="1">
      <alignment horizontal="center"/>
    </xf>
    <xf numFmtId="0" fontId="0" fillId="0" borderId="30" xfId="0" applyFont="1" applyBorder="1" applyAlignment="1">
      <alignment horizontal="center" wrapText="1"/>
    </xf>
    <xf numFmtId="0" fontId="0" fillId="0" borderId="11" xfId="0" applyFont="1" applyBorder="1" applyAlignment="1">
      <alignment wrapText="1"/>
    </xf>
    <xf numFmtId="0" fontId="0" fillId="0" borderId="12" xfId="0" applyBorder="1"/>
    <xf numFmtId="0" fontId="6" fillId="2" borderId="48" xfId="0" applyFont="1" applyFill="1" applyBorder="1" applyAlignment="1">
      <alignment horizontal="center" vertical="center" wrapText="1"/>
    </xf>
    <xf numFmtId="0" fontId="0" fillId="10" borderId="52" xfId="0" applyFill="1" applyBorder="1"/>
    <xf numFmtId="0" fontId="8" fillId="2" borderId="48" xfId="0" applyFont="1" applyFill="1" applyBorder="1" applyAlignment="1">
      <alignment horizontal="center" vertical="center" wrapText="1"/>
    </xf>
    <xf numFmtId="0" fontId="1" fillId="10" borderId="13" xfId="0" quotePrefix="1" applyFont="1" applyFill="1" applyBorder="1" applyAlignment="1">
      <alignment horizontal="center" vertical="center"/>
    </xf>
    <xf numFmtId="0" fontId="1" fillId="10" borderId="49" xfId="0" quotePrefix="1" applyFont="1" applyFill="1" applyBorder="1" applyAlignment="1">
      <alignment horizontal="center" vertical="center"/>
    </xf>
    <xf numFmtId="0" fontId="1" fillId="10" borderId="43" xfId="0" quotePrefix="1" applyFont="1" applyFill="1" applyBorder="1" applyAlignment="1">
      <alignment horizontal="center" vertical="center"/>
    </xf>
    <xf numFmtId="0" fontId="7" fillId="3" borderId="47" xfId="0" applyFont="1" applyFill="1" applyBorder="1" applyAlignment="1">
      <alignment horizontal="center" vertical="center" wrapText="1"/>
    </xf>
    <xf numFmtId="0" fontId="7" fillId="3" borderId="47" xfId="0" applyFont="1" applyFill="1" applyBorder="1" applyAlignment="1">
      <alignment vertical="center" wrapText="1"/>
    </xf>
    <xf numFmtId="0" fontId="5" fillId="2" borderId="13" xfId="0" applyFont="1" applyFill="1" applyBorder="1" applyAlignment="1">
      <alignment horizontal="left" vertical="center" wrapText="1"/>
    </xf>
    <xf numFmtId="0" fontId="8" fillId="2" borderId="4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49" xfId="0" applyFont="1" applyFill="1" applyBorder="1" applyAlignment="1">
      <alignment horizontal="center" vertical="center" wrapText="1"/>
    </xf>
    <xf numFmtId="0" fontId="8" fillId="2" borderId="48" xfId="0" applyFont="1" applyFill="1" applyBorder="1" applyAlignment="1">
      <alignment horizontal="left" vertical="center" wrapText="1"/>
    </xf>
    <xf numFmtId="0" fontId="5" fillId="2" borderId="48" xfId="0" applyFont="1" applyFill="1" applyBorder="1" applyAlignment="1">
      <alignment horizontal="left" vertical="center" wrapText="1"/>
    </xf>
    <xf numFmtId="0" fontId="5" fillId="2" borderId="47" xfId="0" applyFont="1" applyFill="1" applyBorder="1" applyAlignment="1">
      <alignment horizontal="left" vertical="center" wrapText="1"/>
    </xf>
    <xf numFmtId="0" fontId="6" fillId="2" borderId="47" xfId="0" applyFont="1" applyFill="1" applyBorder="1" applyAlignment="1">
      <alignment horizontal="center" vertical="center" wrapText="1"/>
    </xf>
    <xf numFmtId="0" fontId="8" fillId="2" borderId="47" xfId="0" applyFont="1" applyFill="1" applyBorder="1" applyAlignment="1">
      <alignment horizontal="left" vertical="center" wrapText="1"/>
    </xf>
    <xf numFmtId="0" fontId="5" fillId="3" borderId="48" xfId="0" applyFont="1" applyFill="1" applyBorder="1" applyAlignment="1">
      <alignment horizontal="left" vertical="center" wrapText="1"/>
    </xf>
    <xf numFmtId="0" fontId="5" fillId="2" borderId="49" xfId="0" applyFont="1" applyFill="1" applyBorder="1" applyAlignment="1">
      <alignment horizontal="left" vertical="center" wrapText="1"/>
    </xf>
    <xf numFmtId="0" fontId="8" fillId="3" borderId="48" xfId="0" applyFont="1" applyFill="1" applyBorder="1" applyAlignment="1">
      <alignment horizontal="center" vertical="center" wrapText="1"/>
    </xf>
    <xf numFmtId="0" fontId="7" fillId="3" borderId="48" xfId="0" applyFont="1" applyFill="1" applyBorder="1" applyAlignment="1">
      <alignment vertical="center" wrapText="1"/>
    </xf>
    <xf numFmtId="0" fontId="8" fillId="2" borderId="13" xfId="0" applyFont="1" applyFill="1" applyBorder="1" applyAlignment="1">
      <alignment horizontal="left" vertical="center" wrapText="1"/>
    </xf>
    <xf numFmtId="0" fontId="7" fillId="3" borderId="47" xfId="0" applyFont="1" applyFill="1" applyBorder="1" applyAlignment="1">
      <alignment horizontal="left" vertical="center" wrapText="1"/>
    </xf>
    <xf numFmtId="0" fontId="7" fillId="3" borderId="48"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8" fillId="3" borderId="43"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49" xfId="0" applyFont="1" applyFill="1" applyBorder="1" applyAlignment="1">
      <alignment vertical="center" wrapText="1"/>
    </xf>
    <xf numFmtId="0" fontId="7" fillId="3" borderId="13" xfId="0" applyFont="1" applyFill="1" applyBorder="1" applyAlignment="1">
      <alignment horizontal="left" vertical="center" wrapText="1"/>
    </xf>
    <xf numFmtId="0" fontId="4" fillId="10" borderId="2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1" fillId="10" borderId="19" xfId="0" quotePrefix="1" applyFont="1" applyFill="1" applyBorder="1" applyAlignment="1">
      <alignment horizontal="center" vertical="center"/>
    </xf>
    <xf numFmtId="0" fontId="1" fillId="10" borderId="68" xfId="0" quotePrefix="1" applyFont="1" applyFill="1" applyBorder="1" applyAlignment="1">
      <alignment horizontal="center" vertical="center"/>
    </xf>
    <xf numFmtId="0" fontId="1" fillId="10" borderId="69" xfId="0" quotePrefix="1" applyFont="1" applyFill="1" applyBorder="1" applyAlignment="1">
      <alignment horizontal="center" vertical="center"/>
    </xf>
    <xf numFmtId="0" fontId="5" fillId="2" borderId="70" xfId="0" applyFont="1" applyFill="1" applyBorder="1" applyAlignment="1">
      <alignment horizontal="left" vertical="center" wrapText="1"/>
    </xf>
    <xf numFmtId="0" fontId="7" fillId="3" borderId="43" xfId="0" applyFont="1" applyFill="1" applyBorder="1" applyAlignment="1">
      <alignment vertical="center" wrapText="1"/>
    </xf>
    <xf numFmtId="0" fontId="8" fillId="2" borderId="47" xfId="0" applyFont="1" applyFill="1" applyBorder="1" applyAlignment="1">
      <alignment horizontal="center" vertical="center" wrapText="1"/>
    </xf>
    <xf numFmtId="0" fontId="1" fillId="10" borderId="20" xfId="0" quotePrefix="1" applyFont="1" applyFill="1" applyBorder="1" applyAlignment="1">
      <alignment horizontal="center" vertical="center"/>
    </xf>
    <xf numFmtId="0" fontId="5" fillId="3" borderId="71" xfId="0" applyFont="1" applyFill="1" applyBorder="1" applyAlignment="1">
      <alignment horizontal="left" vertical="center" wrapText="1"/>
    </xf>
    <xf numFmtId="0" fontId="8" fillId="3" borderId="47" xfId="0" applyFont="1" applyFill="1" applyBorder="1" applyAlignment="1">
      <alignment horizontal="center" vertical="center" wrapText="1"/>
    </xf>
    <xf numFmtId="0" fontId="7" fillId="3" borderId="48" xfId="0" applyFont="1" applyFill="1" applyBorder="1" applyAlignment="1">
      <alignment horizontal="center" vertical="center" wrapText="1"/>
    </xf>
    <xf numFmtId="0" fontId="5" fillId="3" borderId="66" xfId="0" applyFont="1" applyFill="1" applyBorder="1" applyAlignment="1">
      <alignment horizontal="left" vertical="center" wrapText="1"/>
    </xf>
    <xf numFmtId="0" fontId="8" fillId="3" borderId="49" xfId="0" applyFont="1" applyFill="1" applyBorder="1" applyAlignment="1">
      <alignment horizontal="center" vertical="center" wrapText="1"/>
    </xf>
    <xf numFmtId="0" fontId="7" fillId="3" borderId="49" xfId="0" applyFont="1" applyFill="1" applyBorder="1" applyAlignment="1">
      <alignment horizontal="center" vertical="center" wrapText="1"/>
    </xf>
    <xf numFmtId="0" fontId="7" fillId="3" borderId="43" xfId="0" applyFont="1" applyFill="1" applyBorder="1" applyAlignment="1">
      <alignment horizontal="left" vertical="center" wrapText="1"/>
    </xf>
    <xf numFmtId="0" fontId="11" fillId="0" borderId="3" xfId="0" applyFont="1" applyBorder="1"/>
    <xf numFmtId="10" fontId="1" fillId="10" borderId="52" xfId="0" applyNumberFormat="1" applyFont="1" applyFill="1" applyBorder="1" applyAlignment="1">
      <alignment horizontal="center"/>
    </xf>
    <xf numFmtId="10" fontId="1" fillId="10" borderId="18" xfId="0" applyNumberFormat="1" applyFont="1" applyFill="1" applyBorder="1" applyAlignment="1">
      <alignment horizontal="center"/>
    </xf>
    <xf numFmtId="0" fontId="4" fillId="10" borderId="18" xfId="0" applyFont="1" applyFill="1" applyBorder="1" applyAlignment="1">
      <alignment horizontal="center" vertical="center"/>
    </xf>
    <xf numFmtId="0" fontId="4" fillId="10" borderId="18" xfId="0" applyFont="1" applyFill="1" applyBorder="1" applyAlignment="1">
      <alignment horizontal="center" vertical="center" wrapText="1"/>
    </xf>
    <xf numFmtId="0" fontId="4" fillId="10" borderId="21" xfId="0" applyFont="1" applyFill="1" applyBorder="1" applyAlignment="1">
      <alignment horizontal="center" vertical="center"/>
    </xf>
    <xf numFmtId="0" fontId="6" fillId="2" borderId="43" xfId="0" applyFont="1" applyFill="1" applyBorder="1" applyAlignment="1">
      <alignment horizontal="center" vertical="center" wrapText="1"/>
    </xf>
    <xf numFmtId="0" fontId="4" fillId="10" borderId="21" xfId="0" applyFont="1" applyFill="1" applyBorder="1" applyAlignment="1">
      <alignment horizontal="center" vertical="center" wrapText="1"/>
    </xf>
    <xf numFmtId="10" fontId="1" fillId="10" borderId="21" xfId="0" applyNumberFormat="1" applyFont="1" applyFill="1" applyBorder="1" applyAlignment="1">
      <alignment horizontal="center"/>
    </xf>
    <xf numFmtId="0" fontId="4" fillId="10" borderId="17" xfId="0" applyFont="1" applyFill="1" applyBorder="1" applyAlignment="1">
      <alignment horizontal="center" vertical="center"/>
    </xf>
    <xf numFmtId="0" fontId="0" fillId="12" borderId="24" xfId="0" applyFill="1" applyBorder="1"/>
    <xf numFmtId="0" fontId="4" fillId="12" borderId="18" xfId="0" applyFont="1" applyFill="1" applyBorder="1" applyAlignment="1">
      <alignment horizontal="center" vertical="center" wrapText="1"/>
    </xf>
    <xf numFmtId="0" fontId="1" fillId="12" borderId="49" xfId="0" quotePrefix="1" applyFont="1" applyFill="1" applyBorder="1" applyAlignment="1">
      <alignment horizontal="center" vertical="center"/>
    </xf>
    <xf numFmtId="0" fontId="1" fillId="12" borderId="43" xfId="0" quotePrefix="1" applyFont="1" applyFill="1" applyBorder="1" applyAlignment="1">
      <alignment horizontal="center" vertical="center"/>
    </xf>
    <xf numFmtId="0" fontId="1" fillId="12" borderId="13" xfId="0" quotePrefix="1" applyFont="1" applyFill="1" applyBorder="1" applyAlignment="1">
      <alignment horizontal="center" vertical="center"/>
    </xf>
    <xf numFmtId="10" fontId="1" fillId="12" borderId="24" xfId="0" applyNumberFormat="1" applyFont="1" applyFill="1" applyBorder="1" applyAlignment="1">
      <alignment horizontal="center"/>
    </xf>
    <xf numFmtId="0" fontId="8" fillId="6" borderId="48" xfId="0" applyFont="1" applyFill="1" applyBorder="1" applyAlignment="1">
      <alignment horizontal="center" vertical="center" wrapText="1"/>
    </xf>
    <xf numFmtId="10" fontId="1" fillId="12" borderId="52" xfId="0" applyNumberFormat="1" applyFont="1" applyFill="1" applyBorder="1" applyAlignment="1">
      <alignment horizontal="center" wrapText="1"/>
    </xf>
    <xf numFmtId="0" fontId="6" fillId="6" borderId="48" xfId="0" applyFont="1" applyFill="1" applyBorder="1" applyAlignment="1">
      <alignment horizontal="center" vertical="center" wrapText="1"/>
    </xf>
    <xf numFmtId="0" fontId="0" fillId="12" borderId="52" xfId="0" applyFill="1" applyBorder="1"/>
    <xf numFmtId="0" fontId="5" fillId="6" borderId="13" xfId="0" applyFont="1" applyFill="1" applyBorder="1" applyAlignment="1">
      <alignment horizontal="left" vertical="center" wrapText="1"/>
    </xf>
    <xf numFmtId="0" fontId="5" fillId="6" borderId="14" xfId="0" applyFont="1" applyFill="1" applyBorder="1" applyAlignment="1">
      <alignment horizontal="left" vertical="center" wrapText="1"/>
    </xf>
    <xf numFmtId="10" fontId="1" fillId="12" borderId="21" xfId="0" applyNumberFormat="1" applyFont="1" applyFill="1" applyBorder="1" applyAlignment="1">
      <alignment horizontal="center"/>
    </xf>
    <xf numFmtId="0" fontId="6" fillId="6" borderId="47"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4" fillId="12" borderId="21" xfId="0" applyFont="1" applyFill="1" applyBorder="1" applyAlignment="1">
      <alignment horizontal="center" vertical="center" wrapText="1"/>
    </xf>
    <xf numFmtId="0" fontId="8" fillId="6" borderId="49" xfId="0" applyFont="1" applyFill="1" applyBorder="1" applyAlignment="1">
      <alignment horizontal="center" vertical="center" wrapText="1"/>
    </xf>
    <xf numFmtId="10" fontId="1" fillId="12" borderId="18" xfId="0" applyNumberFormat="1" applyFont="1" applyFill="1" applyBorder="1" applyAlignment="1">
      <alignment horizontal="center"/>
    </xf>
    <xf numFmtId="0" fontId="8" fillId="6" borderId="13"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4" fillId="12" borderId="21" xfId="0" applyFont="1" applyFill="1" applyBorder="1" applyAlignment="1">
      <alignment horizontal="center" vertical="center"/>
    </xf>
    <xf numFmtId="0" fontId="6" fillId="6" borderId="49" xfId="0" applyFont="1" applyFill="1" applyBorder="1" applyAlignment="1">
      <alignment horizontal="center" vertical="center" wrapText="1"/>
    </xf>
    <xf numFmtId="0" fontId="6" fillId="6" borderId="43" xfId="0" applyFont="1" applyFill="1" applyBorder="1" applyAlignment="1">
      <alignment horizontal="center" vertical="center" wrapText="1"/>
    </xf>
    <xf numFmtId="0" fontId="5" fillId="3" borderId="49" xfId="0" applyFont="1" applyFill="1" applyBorder="1" applyAlignment="1">
      <alignment horizontal="left" vertical="center" wrapText="1"/>
    </xf>
    <xf numFmtId="10" fontId="1" fillId="12" borderId="0" xfId="0" applyNumberFormat="1" applyFont="1" applyFill="1" applyBorder="1" applyAlignment="1">
      <alignment horizontal="center"/>
    </xf>
    <xf numFmtId="0" fontId="0" fillId="12" borderId="21" xfId="0" applyFill="1" applyBorder="1"/>
    <xf numFmtId="10" fontId="1" fillId="12" borderId="21" xfId="0" applyNumberFormat="1" applyFont="1" applyFill="1" applyBorder="1" applyAlignment="1">
      <alignment horizontal="center" wrapText="1"/>
    </xf>
    <xf numFmtId="0" fontId="0" fillId="11" borderId="52" xfId="0" applyFill="1" applyBorder="1"/>
    <xf numFmtId="0" fontId="0" fillId="11" borderId="21" xfId="0" applyFill="1" applyBorder="1"/>
    <xf numFmtId="0" fontId="1" fillId="11" borderId="13" xfId="0" quotePrefix="1" applyFont="1" applyFill="1" applyBorder="1" applyAlignment="1">
      <alignment horizontal="center" vertical="center"/>
    </xf>
    <xf numFmtId="0" fontId="1" fillId="11" borderId="49" xfId="0" quotePrefix="1" applyFont="1" applyFill="1" applyBorder="1" applyAlignment="1">
      <alignment horizontal="center" vertical="center"/>
    </xf>
    <xf numFmtId="0" fontId="8" fillId="2" borderId="43" xfId="0" applyFont="1" applyFill="1" applyBorder="1" applyAlignment="1">
      <alignment horizontal="left" vertical="center" wrapText="1"/>
    </xf>
    <xf numFmtId="0" fontId="7" fillId="3" borderId="49" xfId="0" applyFont="1" applyFill="1" applyBorder="1" applyAlignment="1">
      <alignment horizontal="left" vertical="center" wrapText="1"/>
    </xf>
    <xf numFmtId="0" fontId="0" fillId="0" borderId="48" xfId="0" applyBorder="1"/>
    <xf numFmtId="10" fontId="1" fillId="11" borderId="52" xfId="0" applyNumberFormat="1" applyFont="1" applyFill="1" applyBorder="1" applyAlignment="1">
      <alignment horizontal="center"/>
    </xf>
    <xf numFmtId="10" fontId="1" fillId="11" borderId="0" xfId="0" applyNumberFormat="1" applyFont="1" applyFill="1" applyBorder="1" applyAlignment="1">
      <alignment horizontal="center"/>
    </xf>
    <xf numFmtId="10" fontId="1" fillId="11" borderId="18" xfId="0" applyNumberFormat="1" applyFont="1" applyFill="1" applyBorder="1" applyAlignment="1">
      <alignment horizontal="center"/>
    </xf>
    <xf numFmtId="0" fontId="0" fillId="11" borderId="18" xfId="0" applyFill="1" applyBorder="1"/>
    <xf numFmtId="0" fontId="4" fillId="11" borderId="18" xfId="0" applyFont="1" applyFill="1" applyBorder="1" applyAlignment="1">
      <alignment horizontal="center" vertical="center"/>
    </xf>
    <xf numFmtId="0" fontId="4" fillId="11" borderId="18" xfId="0" applyFont="1" applyFill="1" applyBorder="1" applyAlignment="1">
      <alignment horizontal="center" vertical="center" wrapText="1"/>
    </xf>
    <xf numFmtId="0" fontId="4" fillId="5" borderId="7" xfId="0" applyFont="1" applyFill="1" applyBorder="1" applyAlignment="1">
      <alignment horizontal="center" vertical="center"/>
    </xf>
    <xf numFmtId="0" fontId="4" fillId="5" borderId="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42" xfId="0" applyFont="1" applyFill="1" applyBorder="1" applyAlignment="1">
      <alignment horizontal="center" vertical="center"/>
    </xf>
    <xf numFmtId="0" fontId="4" fillId="5" borderId="43" xfId="0" applyFont="1" applyFill="1" applyBorder="1" applyAlignment="1">
      <alignment horizontal="center" vertical="center"/>
    </xf>
    <xf numFmtId="0" fontId="4" fillId="5" borderId="45" xfId="0" applyFont="1" applyFill="1" applyBorder="1" applyAlignment="1">
      <alignment horizontal="center" vertical="center"/>
    </xf>
    <xf numFmtId="0" fontId="4" fillId="5" borderId="46"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17" xfId="0" applyFont="1" applyFill="1" applyBorder="1" applyAlignment="1">
      <alignment horizontal="center" vertical="center"/>
    </xf>
    <xf numFmtId="0" fontId="2" fillId="4" borderId="6" xfId="0" applyFont="1" applyFill="1" applyBorder="1" applyAlignment="1">
      <alignment horizontal="center" wrapText="1"/>
    </xf>
    <xf numFmtId="0" fontId="2" fillId="4" borderId="8" xfId="0" applyFont="1" applyFill="1" applyBorder="1" applyAlignment="1">
      <alignment horizontal="center" wrapText="1"/>
    </xf>
    <xf numFmtId="0" fontId="2" fillId="4" borderId="2" xfId="0" applyFont="1" applyFill="1" applyBorder="1" applyAlignment="1">
      <alignment horizontal="center" wrapText="1"/>
    </xf>
    <xf numFmtId="10" fontId="2" fillId="4" borderId="5" xfId="0" applyNumberFormat="1" applyFont="1" applyFill="1" applyBorder="1" applyAlignment="1">
      <alignment horizontal="center"/>
    </xf>
    <xf numFmtId="10" fontId="2" fillId="4" borderId="6" xfId="0" applyNumberFormat="1" applyFont="1" applyFill="1" applyBorder="1" applyAlignment="1">
      <alignment horizontal="center"/>
    </xf>
    <xf numFmtId="10" fontId="2" fillId="4" borderId="7" xfId="0" applyNumberFormat="1" applyFont="1" applyFill="1" applyBorder="1" applyAlignment="1">
      <alignment horizontal="center"/>
    </xf>
    <xf numFmtId="10" fontId="2" fillId="4" borderId="8" xfId="0" applyNumberFormat="1" applyFont="1" applyFill="1" applyBorder="1" applyAlignment="1">
      <alignment horizontal="center"/>
    </xf>
    <xf numFmtId="10" fontId="2" fillId="4" borderId="9" xfId="0" applyNumberFormat="1" applyFont="1" applyFill="1" applyBorder="1" applyAlignment="1">
      <alignment horizontal="center"/>
    </xf>
    <xf numFmtId="10" fontId="2" fillId="4" borderId="2" xfId="0" applyNumberFormat="1" applyFont="1" applyFill="1" applyBorder="1" applyAlignment="1">
      <alignment horizontal="center"/>
    </xf>
    <xf numFmtId="0" fontId="4" fillId="5" borderId="44" xfId="0" applyFont="1" applyFill="1" applyBorder="1" applyAlignment="1">
      <alignment horizontal="center" vertical="center"/>
    </xf>
    <xf numFmtId="0" fontId="13" fillId="4" borderId="13" xfId="0" applyFont="1" applyFill="1" applyBorder="1" applyAlignment="1">
      <alignment horizontal="center" vertical="center"/>
    </xf>
    <xf numFmtId="0" fontId="13" fillId="4" borderId="7" xfId="0" applyFont="1" applyFill="1" applyBorder="1" applyAlignment="1">
      <alignment horizontal="center" vertical="center"/>
    </xf>
    <xf numFmtId="0" fontId="13" fillId="4" borderId="1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35" xfId="0" applyFont="1" applyFill="1" applyBorder="1" applyAlignment="1">
      <alignment horizontal="center" vertical="center"/>
    </xf>
    <xf numFmtId="0" fontId="13" fillId="4" borderId="34" xfId="0" applyFont="1" applyFill="1" applyBorder="1" applyAlignment="1">
      <alignment horizontal="center" vertical="center"/>
    </xf>
    <xf numFmtId="0" fontId="13" fillId="4" borderId="31" xfId="0" applyFont="1" applyFill="1" applyBorder="1" applyAlignment="1">
      <alignment horizontal="center" vertical="center"/>
    </xf>
    <xf numFmtId="0" fontId="13" fillId="4" borderId="32" xfId="0" applyFont="1" applyFill="1" applyBorder="1" applyAlignment="1">
      <alignment horizontal="center" vertical="center"/>
    </xf>
    <xf numFmtId="0" fontId="13" fillId="4" borderId="27" xfId="0" applyFont="1" applyFill="1" applyBorder="1" applyAlignment="1">
      <alignment horizontal="center" vertical="center"/>
    </xf>
    <xf numFmtId="0" fontId="2" fillId="4" borderId="57" xfId="0" applyFont="1" applyFill="1" applyBorder="1" applyAlignment="1">
      <alignment horizontal="center" wrapText="1"/>
    </xf>
    <xf numFmtId="0" fontId="2" fillId="4" borderId="56" xfId="0" applyFont="1" applyFill="1" applyBorder="1" applyAlignment="1">
      <alignment horizontal="center" wrapText="1"/>
    </xf>
    <xf numFmtId="0" fontId="2" fillId="4" borderId="37" xfId="0" applyFont="1" applyFill="1" applyBorder="1" applyAlignment="1">
      <alignment horizontal="center" wrapText="1"/>
    </xf>
    <xf numFmtId="10" fontId="2" fillId="4" borderId="60" xfId="0" applyNumberFormat="1" applyFont="1" applyFill="1" applyBorder="1" applyAlignment="1">
      <alignment horizontal="center"/>
    </xf>
    <xf numFmtId="10" fontId="2" fillId="4" borderId="63" xfId="0" applyNumberFormat="1" applyFont="1" applyFill="1" applyBorder="1" applyAlignment="1">
      <alignment horizontal="center"/>
    </xf>
    <xf numFmtId="10" fontId="2" fillId="4" borderId="61" xfId="0" applyNumberFormat="1" applyFont="1" applyFill="1" applyBorder="1" applyAlignment="1">
      <alignment horizontal="center"/>
    </xf>
    <xf numFmtId="10" fontId="2" fillId="4" borderId="64" xfId="0" applyNumberFormat="1" applyFont="1" applyFill="1" applyBorder="1" applyAlignment="1">
      <alignment horizontal="center"/>
    </xf>
    <xf numFmtId="10" fontId="2" fillId="4" borderId="62" xfId="0" applyNumberFormat="1" applyFont="1" applyFill="1" applyBorder="1" applyAlignment="1">
      <alignment horizontal="center"/>
    </xf>
    <xf numFmtId="10" fontId="2" fillId="4" borderId="65" xfId="0" applyNumberFormat="1" applyFont="1" applyFill="1" applyBorder="1" applyAlignment="1">
      <alignment horizontal="center"/>
    </xf>
    <xf numFmtId="0" fontId="13" fillId="4" borderId="33" xfId="0" applyFont="1" applyFill="1" applyBorder="1" applyAlignment="1">
      <alignment horizontal="center" vertical="center"/>
    </xf>
    <xf numFmtId="0" fontId="13" fillId="4" borderId="54" xfId="0" applyFont="1" applyFill="1" applyBorder="1" applyAlignment="1">
      <alignment horizontal="center" vertical="center"/>
    </xf>
    <xf numFmtId="0" fontId="13" fillId="4" borderId="59" xfId="0" applyFont="1" applyFill="1" applyBorder="1" applyAlignment="1">
      <alignment horizontal="center" vertical="center"/>
    </xf>
    <xf numFmtId="0" fontId="4" fillId="10" borderId="43" xfId="0" applyFont="1" applyFill="1" applyBorder="1" applyAlignment="1">
      <alignment horizontal="center" vertical="center"/>
    </xf>
    <xf numFmtId="0" fontId="4" fillId="10" borderId="42" xfId="0" applyFont="1" applyFill="1" applyBorder="1" applyAlignment="1">
      <alignment horizontal="center" vertical="center"/>
    </xf>
    <xf numFmtId="0" fontId="4" fillId="10" borderId="52"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18" xfId="0" applyFont="1" applyFill="1" applyBorder="1" applyAlignment="1">
      <alignment horizontal="center" vertical="center"/>
    </xf>
    <xf numFmtId="0" fontId="4" fillId="10" borderId="44" xfId="0" applyFont="1" applyFill="1" applyBorder="1" applyAlignment="1">
      <alignment horizontal="center" vertical="center"/>
    </xf>
    <xf numFmtId="0" fontId="4" fillId="10" borderId="45" xfId="0" applyFont="1" applyFill="1" applyBorder="1" applyAlignment="1">
      <alignment horizontal="center" vertical="center"/>
    </xf>
    <xf numFmtId="0" fontId="4" fillId="10" borderId="67" xfId="0" applyFont="1" applyFill="1" applyBorder="1" applyAlignment="1">
      <alignment horizontal="center" vertical="center"/>
    </xf>
    <xf numFmtId="0" fontId="4" fillId="12" borderId="43" xfId="0" applyFont="1" applyFill="1" applyBorder="1" applyAlignment="1">
      <alignment horizontal="center" vertical="center"/>
    </xf>
    <xf numFmtId="0" fontId="4" fillId="12" borderId="42" xfId="0" applyFont="1" applyFill="1" applyBorder="1" applyAlignment="1">
      <alignment horizontal="center" vertical="center"/>
    </xf>
    <xf numFmtId="0" fontId="4" fillId="12" borderId="52" xfId="0" applyFont="1" applyFill="1" applyBorder="1" applyAlignment="1">
      <alignment horizontal="center" vertical="center"/>
    </xf>
    <xf numFmtId="0" fontId="4" fillId="12" borderId="18" xfId="0" applyFont="1" applyFill="1" applyBorder="1" applyAlignment="1">
      <alignment horizontal="center" vertical="center"/>
    </xf>
    <xf numFmtId="0" fontId="4" fillId="12" borderId="17" xfId="0" applyFont="1" applyFill="1" applyBorder="1" applyAlignment="1">
      <alignment horizontal="center" vertical="center"/>
    </xf>
    <xf numFmtId="0" fontId="4" fillId="12" borderId="49" xfId="0" applyFont="1" applyFill="1" applyBorder="1" applyAlignment="1">
      <alignment horizontal="center" vertical="center"/>
    </xf>
    <xf numFmtId="0" fontId="4" fillId="12" borderId="51" xfId="0" applyFont="1" applyFill="1" applyBorder="1" applyAlignment="1">
      <alignment horizontal="center" vertical="center"/>
    </xf>
    <xf numFmtId="0" fontId="4" fillId="11" borderId="43" xfId="0" applyFont="1" applyFill="1" applyBorder="1" applyAlignment="1">
      <alignment horizontal="center" vertical="center"/>
    </xf>
    <xf numFmtId="0" fontId="4" fillId="11" borderId="42" xfId="0" applyFont="1" applyFill="1" applyBorder="1" applyAlignment="1">
      <alignment horizontal="center" vertical="center"/>
    </xf>
    <xf numFmtId="0" fontId="4" fillId="11" borderId="52"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51" xfId="0" applyFont="1" applyFill="1" applyBorder="1" applyAlignment="1">
      <alignment horizontal="center" vertical="center"/>
    </xf>
    <xf numFmtId="0" fontId="4" fillId="11" borderId="21" xfId="0" applyFont="1" applyFill="1" applyBorder="1" applyAlignment="1">
      <alignment horizontal="center" vertical="center"/>
    </xf>
    <xf numFmtId="0" fontId="4" fillId="11" borderId="7" xfId="0" applyFont="1" applyFill="1" applyBorder="1" applyAlignment="1">
      <alignment horizontal="center" vertical="center"/>
    </xf>
    <xf numFmtId="0" fontId="4" fillId="11" borderId="0" xfId="0" applyFont="1" applyFill="1" applyBorder="1" applyAlignment="1">
      <alignment horizontal="center" vertical="center"/>
    </xf>
    <xf numFmtId="0" fontId="4" fillId="11" borderId="4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660066"/>
      <color rgb="FF1E9C14"/>
      <color rgb="FF66931D"/>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243840</xdr:colOff>
      <xdr:row>20</xdr:row>
      <xdr:rowOff>175260</xdr:rowOff>
    </xdr:from>
    <xdr:to>
      <xdr:col>0</xdr:col>
      <xdr:colOff>7014975</xdr:colOff>
      <xdr:row>41</xdr:row>
      <xdr:rowOff>107593</xdr:rowOff>
    </xdr:to>
    <xdr:pic>
      <xdr:nvPicPr>
        <xdr:cNvPr id="4" name="Picture 3">
          <a:extLst>
            <a:ext uri="{FF2B5EF4-FFF2-40B4-BE49-F238E27FC236}">
              <a16:creationId xmlns:a16="http://schemas.microsoft.com/office/drawing/2014/main" id="{527B39FF-84CE-4BAB-AC9E-8D9A38300B67}"/>
            </a:ext>
          </a:extLst>
        </xdr:cNvPr>
        <xdr:cNvPicPr>
          <a:picLocks noChangeAspect="1"/>
        </xdr:cNvPicPr>
      </xdr:nvPicPr>
      <xdr:blipFill>
        <a:blip xmlns:r="http://schemas.openxmlformats.org/officeDocument/2006/relationships" r:embed="rId1"/>
        <a:stretch>
          <a:fillRect/>
        </a:stretch>
      </xdr:blipFill>
      <xdr:spPr>
        <a:xfrm>
          <a:off x="243840" y="4747260"/>
          <a:ext cx="6771135" cy="3772813"/>
        </a:xfrm>
        <a:prstGeom prst="rect">
          <a:avLst/>
        </a:prstGeom>
      </xdr:spPr>
    </xdr:pic>
    <xdr:clientData/>
  </xdr:twoCellAnchor>
  <xdr:twoCellAnchor editAs="oneCell">
    <xdr:from>
      <xdr:col>0</xdr:col>
      <xdr:colOff>243840</xdr:colOff>
      <xdr:row>4</xdr:row>
      <xdr:rowOff>7620</xdr:rowOff>
    </xdr:from>
    <xdr:to>
      <xdr:col>0</xdr:col>
      <xdr:colOff>7391400</xdr:colOff>
      <xdr:row>18</xdr:row>
      <xdr:rowOff>136784</xdr:rowOff>
    </xdr:to>
    <xdr:pic>
      <xdr:nvPicPr>
        <xdr:cNvPr id="2" name="Picture 1">
          <a:extLst>
            <a:ext uri="{FF2B5EF4-FFF2-40B4-BE49-F238E27FC236}">
              <a16:creationId xmlns:a16="http://schemas.microsoft.com/office/drawing/2014/main" id="{C44631E9-66E4-40AE-8401-716A001D7971}"/>
            </a:ext>
          </a:extLst>
        </xdr:cNvPr>
        <xdr:cNvPicPr>
          <a:picLocks noChangeAspect="1"/>
        </xdr:cNvPicPr>
      </xdr:nvPicPr>
      <xdr:blipFill>
        <a:blip xmlns:r="http://schemas.openxmlformats.org/officeDocument/2006/relationships" r:embed="rId2"/>
        <a:stretch>
          <a:fillRect/>
        </a:stretch>
      </xdr:blipFill>
      <xdr:spPr>
        <a:xfrm>
          <a:off x="243840" y="1287780"/>
          <a:ext cx="7147560" cy="2689484"/>
        </a:xfrm>
        <a:prstGeom prst="rect">
          <a:avLst/>
        </a:prstGeom>
      </xdr:spPr>
    </xdr:pic>
    <xdr:clientData/>
  </xdr:twoCellAnchor>
  <xdr:twoCellAnchor editAs="oneCell">
    <xdr:from>
      <xdr:col>0</xdr:col>
      <xdr:colOff>4658264</xdr:colOff>
      <xdr:row>50</xdr:row>
      <xdr:rowOff>92407</xdr:rowOff>
    </xdr:from>
    <xdr:to>
      <xdr:col>0</xdr:col>
      <xdr:colOff>7726971</xdr:colOff>
      <xdr:row>51</xdr:row>
      <xdr:rowOff>16884</xdr:rowOff>
    </xdr:to>
    <xdr:pic>
      <xdr:nvPicPr>
        <xdr:cNvPr id="3" name="Picture 2">
          <a:extLst>
            <a:ext uri="{FF2B5EF4-FFF2-40B4-BE49-F238E27FC236}">
              <a16:creationId xmlns:a16="http://schemas.microsoft.com/office/drawing/2014/main" id="{6FED62A1-344F-49A4-8775-79E041F7A0EF}"/>
            </a:ext>
          </a:extLst>
        </xdr:cNvPr>
        <xdr:cNvPicPr>
          <a:picLocks noChangeAspect="1"/>
        </xdr:cNvPicPr>
      </xdr:nvPicPr>
      <xdr:blipFill>
        <a:blip xmlns:r="http://schemas.openxmlformats.org/officeDocument/2006/relationships" r:embed="rId3"/>
        <a:stretch>
          <a:fillRect/>
        </a:stretch>
      </xdr:blipFill>
      <xdr:spPr>
        <a:xfrm>
          <a:off x="4658264" y="12773237"/>
          <a:ext cx="3068707" cy="1270198"/>
        </a:xfrm>
        <a:prstGeom prst="rect">
          <a:avLst/>
        </a:prstGeom>
      </xdr:spPr>
    </xdr:pic>
    <xdr:clientData/>
  </xdr:twoCellAnchor>
</xdr:wsDr>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lpine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DB1B3-682A-4104-824F-229BC65BE5B0}">
  <dimension ref="A1:B52"/>
  <sheetViews>
    <sheetView tabSelected="1" zoomScale="115" zoomScaleNormal="115" workbookViewId="0">
      <selection activeCell="A2" sqref="A2"/>
    </sheetView>
  </sheetViews>
  <sheetFormatPr defaultRowHeight="14.4" x14ac:dyDescent="0.3"/>
  <cols>
    <col min="1" max="1" width="113.44140625" customWidth="1"/>
    <col min="2" max="2" width="8.88671875" style="1" customWidth="1"/>
  </cols>
  <sheetData>
    <row r="1" spans="1:2" s="19" customFormat="1" ht="23.4" x14ac:dyDescent="0.45">
      <c r="A1" s="147" t="s">
        <v>409</v>
      </c>
      <c r="B1" s="1"/>
    </row>
    <row r="2" spans="1:2" ht="72" x14ac:dyDescent="0.35">
      <c r="A2" s="53" t="s">
        <v>94</v>
      </c>
    </row>
    <row r="3" spans="1:2" x14ac:dyDescent="0.3">
      <c r="A3" s="54"/>
    </row>
    <row r="4" spans="1:2" ht="43.2" x14ac:dyDescent="0.3">
      <c r="A4" s="55" t="s">
        <v>92</v>
      </c>
    </row>
    <row r="20" spans="1:1" ht="43.2" x14ac:dyDescent="0.3">
      <c r="A20" s="53" t="s">
        <v>93</v>
      </c>
    </row>
    <row r="43" spans="1:1" ht="43.2" x14ac:dyDescent="0.3">
      <c r="A43" s="53" t="s">
        <v>97</v>
      </c>
    </row>
    <row r="44" spans="1:1" x14ac:dyDescent="0.3">
      <c r="A44" s="53" t="s">
        <v>95</v>
      </c>
    </row>
    <row r="45" spans="1:1" ht="28.8" x14ac:dyDescent="0.3">
      <c r="A45" s="53" t="s">
        <v>96</v>
      </c>
    </row>
    <row r="46" spans="1:1" ht="43.2" x14ac:dyDescent="0.3">
      <c r="A46" s="57" t="s">
        <v>101</v>
      </c>
    </row>
    <row r="47" spans="1:1" ht="28.8" x14ac:dyDescent="0.3">
      <c r="A47" s="57" t="s">
        <v>99</v>
      </c>
    </row>
    <row r="48" spans="1:1" ht="28.8" x14ac:dyDescent="0.3">
      <c r="A48" s="57" t="s">
        <v>102</v>
      </c>
    </row>
    <row r="49" spans="1:1" ht="28.8" x14ac:dyDescent="0.3">
      <c r="A49" s="57" t="s">
        <v>100</v>
      </c>
    </row>
    <row r="50" spans="1:1" ht="43.2" x14ac:dyDescent="0.3">
      <c r="A50" s="56" t="s">
        <v>98</v>
      </c>
    </row>
    <row r="51" spans="1:1" ht="106.2" customHeight="1" x14ac:dyDescent="0.3">
      <c r="A51" s="154" t="s">
        <v>410</v>
      </c>
    </row>
    <row r="52" spans="1:1" x14ac:dyDescent="0.3">
      <c r="A52" s="157" t="s">
        <v>413</v>
      </c>
    </row>
  </sheetData>
  <hyperlinks>
    <hyperlink ref="A52" r:id="rId1" xr:uid="{6E3AAEB6-7385-4344-941F-96E2DC6F028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47"/>
  <sheetViews>
    <sheetView zoomScale="85" zoomScaleNormal="85" workbookViewId="0">
      <selection activeCell="B14" sqref="B14"/>
    </sheetView>
  </sheetViews>
  <sheetFormatPr defaultColWidth="8.88671875" defaultRowHeight="14.4" x14ac:dyDescent="0.3"/>
  <cols>
    <col min="1" max="1" width="10.6640625" style="77" customWidth="1"/>
    <col min="2" max="2" width="52.88671875" style="7" customWidth="1"/>
    <col min="3" max="3" width="14.44140625" style="5" customWidth="1"/>
    <col min="4" max="4" width="14.88671875" style="6" customWidth="1"/>
    <col min="5" max="5" width="13" style="4" customWidth="1"/>
    <col min="6" max="6" width="6.6640625" style="4" customWidth="1"/>
    <col min="7" max="7" width="20.44140625" style="4" customWidth="1"/>
    <col min="8" max="8" width="30.109375" style="4" customWidth="1"/>
    <col min="9" max="9" width="69.33203125" customWidth="1"/>
  </cols>
  <sheetData>
    <row r="1" spans="1:9" s="1" customFormat="1" ht="23.4" x14ac:dyDescent="0.3">
      <c r="A1" s="76"/>
      <c r="B1" s="31" t="s">
        <v>91</v>
      </c>
      <c r="C1" s="32"/>
      <c r="D1" s="33"/>
      <c r="E1" s="30"/>
      <c r="F1" s="30"/>
      <c r="G1" s="30"/>
      <c r="H1" s="30"/>
      <c r="I1" s="30"/>
    </row>
    <row r="2" spans="1:9" s="1" customFormat="1" ht="23.4" x14ac:dyDescent="0.3">
      <c r="A2" s="76"/>
      <c r="B2" s="31" t="s">
        <v>90</v>
      </c>
      <c r="C2" s="32"/>
      <c r="D2" s="33"/>
      <c r="E2" s="30"/>
      <c r="F2" s="30"/>
      <c r="G2" s="30"/>
      <c r="H2" s="30"/>
      <c r="I2" s="30"/>
    </row>
    <row r="3" spans="1:9" s="13" customFormat="1" ht="36.6" thickBot="1" x14ac:dyDescent="0.35">
      <c r="A3" s="34" t="s">
        <v>0</v>
      </c>
      <c r="B3" s="34" t="s">
        <v>1</v>
      </c>
      <c r="C3" s="35" t="s">
        <v>411</v>
      </c>
      <c r="D3" s="35" t="s">
        <v>412</v>
      </c>
      <c r="E3" s="34" t="s">
        <v>2</v>
      </c>
      <c r="F3" s="34" t="s">
        <v>3</v>
      </c>
      <c r="G3" s="34" t="s">
        <v>4</v>
      </c>
      <c r="H3" s="35" t="s">
        <v>5</v>
      </c>
      <c r="I3" s="35" t="s">
        <v>103</v>
      </c>
    </row>
    <row r="4" spans="1:9" s="1" customFormat="1" ht="18" x14ac:dyDescent="0.3">
      <c r="A4" s="323" t="s">
        <v>121</v>
      </c>
      <c r="B4" s="323"/>
      <c r="C4" s="100">
        <f>SUM(D5:D8)/4</f>
        <v>0</v>
      </c>
      <c r="D4" s="101">
        <f>SUM(D5:D8)/17</f>
        <v>0</v>
      </c>
      <c r="E4" s="102"/>
      <c r="F4" s="30"/>
      <c r="G4" s="30"/>
      <c r="H4" s="30"/>
      <c r="I4" s="30"/>
    </row>
    <row r="5" spans="1:9" ht="43.2" x14ac:dyDescent="0.3">
      <c r="A5" s="94" t="s">
        <v>104</v>
      </c>
      <c r="B5" s="119" t="s">
        <v>105</v>
      </c>
      <c r="C5" s="120" t="s">
        <v>7</v>
      </c>
      <c r="D5" s="120">
        <f>IF(C5="COMPLIANT",1,0)</f>
        <v>0</v>
      </c>
      <c r="E5" s="121"/>
      <c r="F5" s="122"/>
      <c r="G5" s="121"/>
      <c r="H5" s="121"/>
      <c r="I5" s="123"/>
    </row>
    <row r="6" spans="1:9" s="21" customFormat="1" ht="28.8" x14ac:dyDescent="0.3">
      <c r="A6" s="92" t="s">
        <v>106</v>
      </c>
      <c r="B6" s="124" t="s">
        <v>110</v>
      </c>
      <c r="C6" s="41" t="s">
        <v>7</v>
      </c>
      <c r="D6" s="125">
        <f>IF(C6="COMPLIANT",1,0)</f>
        <v>0</v>
      </c>
      <c r="E6" s="126"/>
      <c r="F6" s="126"/>
      <c r="G6" s="126"/>
      <c r="H6" s="126"/>
      <c r="I6" s="127"/>
    </row>
    <row r="7" spans="1:9" ht="28.8" x14ac:dyDescent="0.3">
      <c r="A7" s="93" t="s">
        <v>107</v>
      </c>
      <c r="B7" s="128" t="s">
        <v>111</v>
      </c>
      <c r="C7" s="43" t="s">
        <v>7</v>
      </c>
      <c r="D7" s="43">
        <f t="shared" ref="D7:D19" si="0">IF(C7="COMPLIANT",1,0)</f>
        <v>0</v>
      </c>
      <c r="E7" s="135"/>
      <c r="F7" s="135"/>
      <c r="G7" s="135"/>
      <c r="H7" s="135"/>
      <c r="I7" s="136"/>
    </row>
    <row r="8" spans="1:9" s="21" customFormat="1" ht="28.8" x14ac:dyDescent="0.3">
      <c r="A8" s="91" t="s">
        <v>108</v>
      </c>
      <c r="B8" s="130" t="s">
        <v>112</v>
      </c>
      <c r="C8" s="131" t="s">
        <v>7</v>
      </c>
      <c r="D8" s="132">
        <f>IF(C8="COMPLIANT",1,0)</f>
        <v>0</v>
      </c>
      <c r="E8" s="133"/>
      <c r="F8" s="133"/>
      <c r="G8" s="133"/>
      <c r="H8" s="133"/>
      <c r="I8" s="127"/>
    </row>
    <row r="9" spans="1:9" s="1" customFormat="1" ht="18" x14ac:dyDescent="0.3">
      <c r="A9" s="324" t="s">
        <v>144</v>
      </c>
      <c r="B9" s="324"/>
      <c r="C9" s="324"/>
      <c r="D9" s="83"/>
      <c r="E9" s="84"/>
      <c r="F9" s="84"/>
      <c r="G9" s="84"/>
      <c r="H9" s="84"/>
      <c r="I9" s="84"/>
    </row>
    <row r="10" spans="1:9" ht="18" x14ac:dyDescent="0.3">
      <c r="A10" s="317" t="s">
        <v>149</v>
      </c>
      <c r="B10" s="317"/>
      <c r="C10" s="317"/>
      <c r="D10" s="85"/>
      <c r="E10" s="86"/>
      <c r="F10" s="86"/>
      <c r="G10" s="86"/>
      <c r="H10" s="86"/>
      <c r="I10" s="87"/>
    </row>
    <row r="11" spans="1:9" s="36" customFormat="1" ht="18" x14ac:dyDescent="0.3">
      <c r="A11" s="317" t="s">
        <v>173</v>
      </c>
      <c r="B11" s="317"/>
      <c r="C11" s="317"/>
      <c r="D11" s="85"/>
      <c r="E11" s="86"/>
      <c r="F11" s="86"/>
      <c r="G11" s="86"/>
      <c r="H11" s="86"/>
      <c r="I11" s="88"/>
    </row>
    <row r="12" spans="1:9" ht="18" x14ac:dyDescent="0.3">
      <c r="A12" s="317" t="s">
        <v>183</v>
      </c>
      <c r="B12" s="317"/>
      <c r="C12" s="317"/>
      <c r="D12" s="85"/>
      <c r="E12" s="86"/>
      <c r="F12" s="86"/>
      <c r="G12" s="86"/>
      <c r="H12" s="86"/>
      <c r="I12" s="87"/>
    </row>
    <row r="13" spans="1:9" ht="18.600000000000001" thickBot="1" x14ac:dyDescent="0.35">
      <c r="A13" s="319" t="s">
        <v>202</v>
      </c>
      <c r="B13" s="318"/>
      <c r="C13" s="139">
        <f>SUM(D14:D15)/2</f>
        <v>0</v>
      </c>
      <c r="D13" s="139">
        <f>SUM(D14:D15)/17</f>
        <v>0</v>
      </c>
      <c r="E13" s="140" t="s">
        <v>2</v>
      </c>
      <c r="F13" s="140" t="s">
        <v>3</v>
      </c>
      <c r="G13" s="140" t="s">
        <v>4</v>
      </c>
      <c r="H13" s="145" t="s">
        <v>5</v>
      </c>
      <c r="I13" s="141" t="s">
        <v>103</v>
      </c>
    </row>
    <row r="14" spans="1:9" ht="28.8" x14ac:dyDescent="0.3">
      <c r="A14" s="159" t="s">
        <v>203</v>
      </c>
      <c r="B14" s="158" t="s">
        <v>29</v>
      </c>
      <c r="C14" s="43" t="s">
        <v>7</v>
      </c>
      <c r="D14" s="44">
        <f t="shared" si="0"/>
        <v>0</v>
      </c>
      <c r="E14" s="45"/>
      <c r="F14" s="45"/>
      <c r="G14" s="45"/>
      <c r="H14" s="144"/>
      <c r="I14" s="137"/>
    </row>
    <row r="15" spans="1:9" ht="43.2" x14ac:dyDescent="0.3">
      <c r="A15" s="159" t="s">
        <v>204</v>
      </c>
      <c r="B15" s="18" t="s">
        <v>73</v>
      </c>
      <c r="C15" s="3" t="s">
        <v>7</v>
      </c>
      <c r="D15" s="3">
        <f t="shared" si="0"/>
        <v>0</v>
      </c>
      <c r="E15" s="2"/>
      <c r="F15" s="2"/>
      <c r="G15" s="2"/>
      <c r="H15" s="2"/>
      <c r="I15" s="26"/>
    </row>
    <row r="16" spans="1:9" ht="18" x14ac:dyDescent="0.3">
      <c r="A16" s="320" t="s">
        <v>220</v>
      </c>
      <c r="B16" s="321"/>
      <c r="C16" s="321"/>
      <c r="D16" s="167"/>
      <c r="E16" s="166"/>
      <c r="F16" s="166"/>
      <c r="G16" s="166"/>
      <c r="H16" s="166"/>
      <c r="I16" s="174"/>
    </row>
    <row r="17" spans="1:9" ht="18" x14ac:dyDescent="0.3">
      <c r="A17" s="318" t="s">
        <v>246</v>
      </c>
      <c r="B17" s="317"/>
      <c r="C17" s="317"/>
      <c r="D17" s="85"/>
      <c r="E17" s="149"/>
      <c r="F17" s="145"/>
      <c r="G17" s="149"/>
      <c r="H17" s="149"/>
      <c r="I17" s="173"/>
    </row>
    <row r="18" spans="1:9" ht="18.600000000000001" thickBot="1" x14ac:dyDescent="0.35">
      <c r="A18" s="319" t="s">
        <v>258</v>
      </c>
      <c r="B18" s="318"/>
      <c r="C18" s="139">
        <f>SUM(D19:D19)/1</f>
        <v>0</v>
      </c>
      <c r="D18" s="139">
        <f>SUM(D19:D19)/17</f>
        <v>0</v>
      </c>
      <c r="E18" s="140" t="s">
        <v>2</v>
      </c>
      <c r="F18" s="140" t="s">
        <v>3</v>
      </c>
      <c r="G18" s="140" t="s">
        <v>4</v>
      </c>
      <c r="H18" s="145" t="s">
        <v>5</v>
      </c>
      <c r="I18" s="35" t="s">
        <v>103</v>
      </c>
    </row>
    <row r="19" spans="1:9" ht="43.2" x14ac:dyDescent="0.3">
      <c r="A19" s="159" t="s">
        <v>259</v>
      </c>
      <c r="B19" s="158" t="s">
        <v>260</v>
      </c>
      <c r="C19" s="43" t="s">
        <v>7</v>
      </c>
      <c r="D19" s="43">
        <f t="shared" si="0"/>
        <v>0</v>
      </c>
      <c r="E19" s="135"/>
      <c r="F19" s="135"/>
      <c r="G19" s="135"/>
      <c r="H19" s="121"/>
      <c r="I19" s="138"/>
    </row>
    <row r="20" spans="1:9" ht="18" x14ac:dyDescent="0.3">
      <c r="A20" s="315" t="s">
        <v>271</v>
      </c>
      <c r="B20" s="322"/>
      <c r="C20" s="322"/>
      <c r="D20" s="167"/>
      <c r="E20" s="166"/>
      <c r="F20" s="166"/>
      <c r="G20" s="166"/>
      <c r="H20" s="166"/>
      <c r="I20" s="172"/>
    </row>
    <row r="21" spans="1:9" ht="18.600000000000001" thickBot="1" x14ac:dyDescent="0.35">
      <c r="A21" s="319" t="s">
        <v>277</v>
      </c>
      <c r="B21" s="318"/>
      <c r="C21" s="139">
        <f>SUM(D22:D25)/4</f>
        <v>0</v>
      </c>
      <c r="D21" s="139">
        <f>SUM(D22:D25)/17</f>
        <v>0</v>
      </c>
      <c r="E21" s="140" t="s">
        <v>2</v>
      </c>
      <c r="F21" s="140" t="s">
        <v>3</v>
      </c>
      <c r="G21" s="140" t="s">
        <v>4</v>
      </c>
      <c r="H21" s="145" t="s">
        <v>5</v>
      </c>
      <c r="I21" s="141" t="s">
        <v>103</v>
      </c>
    </row>
    <row r="22" spans="1:9" ht="43.2" x14ac:dyDescent="0.3">
      <c r="A22" s="160" t="s">
        <v>278</v>
      </c>
      <c r="B22" s="16" t="s">
        <v>42</v>
      </c>
      <c r="C22" s="3" t="s">
        <v>7</v>
      </c>
      <c r="D22" s="3">
        <f t="shared" ref="D22:D25" si="1">IF(C22="COMPLIANT",1,0)</f>
        <v>0</v>
      </c>
      <c r="E22" s="2"/>
      <c r="F22" s="2"/>
      <c r="G22" s="2"/>
      <c r="H22" s="8"/>
      <c r="I22" s="26"/>
    </row>
    <row r="23" spans="1:9" ht="28.8" x14ac:dyDescent="0.3">
      <c r="A23" s="162" t="s">
        <v>279</v>
      </c>
      <c r="B23" s="42" t="s">
        <v>44</v>
      </c>
      <c r="C23" s="43" t="s">
        <v>7</v>
      </c>
      <c r="D23" s="44">
        <f t="shared" si="1"/>
        <v>0</v>
      </c>
      <c r="E23" s="45"/>
      <c r="F23" s="45"/>
      <c r="G23" s="45"/>
      <c r="H23" s="45"/>
      <c r="I23" s="137"/>
    </row>
    <row r="24" spans="1:9" ht="28.8" x14ac:dyDescent="0.3">
      <c r="A24" s="162" t="s">
        <v>280</v>
      </c>
      <c r="B24" s="18" t="s">
        <v>45</v>
      </c>
      <c r="C24" s="3" t="s">
        <v>7</v>
      </c>
      <c r="D24" s="3">
        <f t="shared" si="1"/>
        <v>0</v>
      </c>
      <c r="E24" s="2"/>
      <c r="F24" s="2"/>
      <c r="G24" s="2"/>
      <c r="H24" s="2"/>
      <c r="I24" s="26"/>
    </row>
    <row r="25" spans="1:9" s="21" customFormat="1" ht="28.8" x14ac:dyDescent="0.3">
      <c r="A25" s="162" t="s">
        <v>281</v>
      </c>
      <c r="B25" s="163" t="s">
        <v>46</v>
      </c>
      <c r="C25" s="164" t="s">
        <v>7</v>
      </c>
      <c r="D25" s="43">
        <f t="shared" si="1"/>
        <v>0</v>
      </c>
      <c r="E25" s="135"/>
      <c r="F25" s="135"/>
      <c r="G25" s="135"/>
      <c r="H25" s="135"/>
      <c r="I25" s="138"/>
    </row>
    <row r="26" spans="1:9" s="1" customFormat="1" ht="18" x14ac:dyDescent="0.3">
      <c r="A26" s="317" t="s">
        <v>286</v>
      </c>
      <c r="B26" s="317"/>
      <c r="C26" s="317"/>
      <c r="D26" s="169"/>
      <c r="E26" s="165"/>
      <c r="F26" s="30"/>
      <c r="G26" s="30"/>
      <c r="H26" s="30"/>
      <c r="I26" s="165"/>
    </row>
    <row r="27" spans="1:9" s="19" customFormat="1" ht="18" x14ac:dyDescent="0.3">
      <c r="A27" s="315" t="s">
        <v>297</v>
      </c>
      <c r="B27" s="316"/>
      <c r="C27" s="316"/>
      <c r="D27" s="85"/>
      <c r="E27" s="149"/>
      <c r="F27" s="149"/>
      <c r="G27" s="149"/>
      <c r="H27" s="149"/>
      <c r="I27" s="171"/>
    </row>
    <row r="28" spans="1:9" s="19" customFormat="1" ht="18" x14ac:dyDescent="0.3">
      <c r="A28" s="318" t="s">
        <v>324</v>
      </c>
      <c r="B28" s="317"/>
      <c r="C28" s="317"/>
      <c r="D28" s="85"/>
      <c r="E28" s="149"/>
      <c r="F28" s="149"/>
      <c r="G28" s="149"/>
      <c r="H28" s="149"/>
      <c r="I28" s="87"/>
    </row>
    <row r="29" spans="1:9" ht="18" x14ac:dyDescent="0.3">
      <c r="A29" s="318" t="s">
        <v>338</v>
      </c>
      <c r="B29" s="317"/>
      <c r="C29" s="317"/>
      <c r="D29" s="85"/>
      <c r="E29" s="149"/>
      <c r="F29" s="149"/>
      <c r="G29" s="149"/>
      <c r="H29" s="149"/>
      <c r="I29" s="87"/>
    </row>
    <row r="30" spans="1:9" ht="18.600000000000001" thickBot="1" x14ac:dyDescent="0.35">
      <c r="A30" s="334" t="s">
        <v>347</v>
      </c>
      <c r="B30" s="320"/>
      <c r="C30" s="139">
        <f>SUM(D31:D32)/2</f>
        <v>0</v>
      </c>
      <c r="D30" s="139">
        <f>SUM(D31:D32)/17</f>
        <v>0</v>
      </c>
      <c r="E30" s="140" t="s">
        <v>2</v>
      </c>
      <c r="F30" s="140" t="s">
        <v>3</v>
      </c>
      <c r="G30" s="140" t="s">
        <v>4</v>
      </c>
      <c r="H30" s="145" t="s">
        <v>5</v>
      </c>
      <c r="I30" s="141" t="s">
        <v>103</v>
      </c>
    </row>
    <row r="31" spans="1:9" ht="57.6" x14ac:dyDescent="0.3">
      <c r="A31" s="159" t="s">
        <v>348</v>
      </c>
      <c r="B31" s="37" t="s">
        <v>51</v>
      </c>
      <c r="C31" s="41" t="s">
        <v>7</v>
      </c>
      <c r="D31" s="125">
        <f t="shared" ref="D31:D32" si="2">IF(C31="COMPLIANT",1,0)</f>
        <v>0</v>
      </c>
      <c r="E31" s="126"/>
      <c r="F31" s="126"/>
      <c r="G31" s="126"/>
      <c r="H31" s="146"/>
      <c r="I31" s="129"/>
    </row>
    <row r="32" spans="1:9" ht="43.2" x14ac:dyDescent="0.3">
      <c r="A32" s="160" t="s">
        <v>349</v>
      </c>
      <c r="B32" s="163" t="s">
        <v>85</v>
      </c>
      <c r="C32" s="43" t="s">
        <v>7</v>
      </c>
      <c r="D32" s="43">
        <f t="shared" si="2"/>
        <v>0</v>
      </c>
      <c r="E32" s="135"/>
      <c r="F32" s="135"/>
      <c r="G32" s="135"/>
      <c r="H32" s="135"/>
      <c r="I32" s="138"/>
    </row>
    <row r="33" spans="1:9" ht="18.600000000000001" thickBot="1" x14ac:dyDescent="0.35">
      <c r="A33" s="319" t="s">
        <v>388</v>
      </c>
      <c r="B33" s="318"/>
      <c r="C33" s="100">
        <f>SUM(D34:D37)/4</f>
        <v>0</v>
      </c>
      <c r="D33" s="100">
        <f>SUM(D34:D37)/17</f>
        <v>0</v>
      </c>
      <c r="E33" s="148" t="s">
        <v>2</v>
      </c>
      <c r="F33" s="148" t="s">
        <v>3</v>
      </c>
      <c r="G33" s="148" t="s">
        <v>4</v>
      </c>
      <c r="H33" s="170" t="s">
        <v>5</v>
      </c>
      <c r="I33" s="168" t="s">
        <v>103</v>
      </c>
    </row>
    <row r="34" spans="1:9" ht="28.8" x14ac:dyDescent="0.3">
      <c r="A34" s="160" t="s">
        <v>389</v>
      </c>
      <c r="B34" s="37" t="s">
        <v>59</v>
      </c>
      <c r="C34" s="41" t="s">
        <v>7</v>
      </c>
      <c r="D34" s="41">
        <f t="shared" ref="D34:D37" si="3">IF(C34="COMPLIANT",1,0)</f>
        <v>0</v>
      </c>
      <c r="E34" s="46"/>
      <c r="F34" s="46"/>
      <c r="G34" s="46"/>
      <c r="H34" s="39"/>
      <c r="I34" s="134"/>
    </row>
    <row r="35" spans="1:9" ht="28.8" x14ac:dyDescent="0.3">
      <c r="A35" s="159" t="s">
        <v>390</v>
      </c>
      <c r="B35" s="42" t="s">
        <v>60</v>
      </c>
      <c r="C35" s="43" t="s">
        <v>7</v>
      </c>
      <c r="D35" s="44">
        <f t="shared" si="3"/>
        <v>0</v>
      </c>
      <c r="E35" s="45"/>
      <c r="F35" s="45"/>
      <c r="G35" s="45"/>
      <c r="H35" s="45"/>
      <c r="I35" s="45"/>
    </row>
    <row r="36" spans="1:9" ht="28.8" x14ac:dyDescent="0.3">
      <c r="A36" s="160" t="s">
        <v>391</v>
      </c>
      <c r="B36" s="40" t="s">
        <v>62</v>
      </c>
      <c r="C36" s="41" t="s">
        <v>7</v>
      </c>
      <c r="D36" s="41">
        <f t="shared" si="3"/>
        <v>0</v>
      </c>
      <c r="E36" s="46"/>
      <c r="F36" s="46"/>
      <c r="G36" s="46"/>
      <c r="H36" s="46"/>
      <c r="I36" s="134"/>
    </row>
    <row r="37" spans="1:9" ht="43.2" x14ac:dyDescent="0.3">
      <c r="A37" s="161" t="s">
        <v>392</v>
      </c>
      <c r="B37" s="42" t="s">
        <v>393</v>
      </c>
      <c r="C37" s="142" t="s">
        <v>7</v>
      </c>
      <c r="D37" s="142">
        <f t="shared" si="3"/>
        <v>0</v>
      </c>
      <c r="E37" s="143"/>
      <c r="F37" s="143"/>
      <c r="G37" s="143"/>
      <c r="H37" s="143"/>
      <c r="I37" s="143"/>
    </row>
    <row r="38" spans="1:9" x14ac:dyDescent="0.3">
      <c r="C38" s="325" t="s">
        <v>64</v>
      </c>
      <c r="D38" s="328">
        <f>SUM(D4+D13+D18+D21+D30+D33)</f>
        <v>0</v>
      </c>
      <c r="E38" s="329"/>
      <c r="I38" s="25"/>
    </row>
    <row r="39" spans="1:9" x14ac:dyDescent="0.3">
      <c r="C39" s="326"/>
      <c r="D39" s="330"/>
      <c r="E39" s="331"/>
    </row>
    <row r="40" spans="1:9" x14ac:dyDescent="0.3">
      <c r="C40" s="326"/>
      <c r="D40" s="330"/>
      <c r="E40" s="331"/>
      <c r="G40" s="23"/>
    </row>
    <row r="41" spans="1:9" x14ac:dyDescent="0.3">
      <c r="C41" s="327"/>
      <c r="D41" s="332"/>
      <c r="E41" s="333"/>
    </row>
    <row r="47" spans="1:9" x14ac:dyDescent="0.3">
      <c r="I47" s="24"/>
    </row>
  </sheetData>
  <mergeCells count="19">
    <mergeCell ref="C38:C41"/>
    <mergeCell ref="D38:E41"/>
    <mergeCell ref="A30:B30"/>
    <mergeCell ref="A33:B33"/>
    <mergeCell ref="A29:C29"/>
    <mergeCell ref="A16:C16"/>
    <mergeCell ref="A17:C17"/>
    <mergeCell ref="A20:C20"/>
    <mergeCell ref="A4:B4"/>
    <mergeCell ref="A13:B13"/>
    <mergeCell ref="A9:C9"/>
    <mergeCell ref="A10:C10"/>
    <mergeCell ref="A11:C11"/>
    <mergeCell ref="A12:C12"/>
    <mergeCell ref="A27:C27"/>
    <mergeCell ref="A26:C26"/>
    <mergeCell ref="A28:C28"/>
    <mergeCell ref="A18:B18"/>
    <mergeCell ref="A21:B21"/>
  </mergeCells>
  <phoneticPr fontId="10"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REF!$C$2:$C$3</xm:f>
          </x14:formula1>
          <xm:sqref>C14:C15 C19 C5:C8 C31:C32 C22:C25 C34:C37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29F75-A19B-4E4D-BF7D-8BDDC041184C}">
  <sheetPr>
    <tabColor rgb="FFFFFF00"/>
  </sheetPr>
  <dimension ref="A1:M85"/>
  <sheetViews>
    <sheetView topLeftCell="A4" zoomScale="55" zoomScaleNormal="55" workbookViewId="0">
      <selection activeCell="D76" sqref="D76:E79"/>
    </sheetView>
  </sheetViews>
  <sheetFormatPr defaultColWidth="8.88671875" defaultRowHeight="14.4" x14ac:dyDescent="0.3"/>
  <cols>
    <col min="1" max="1" width="10.6640625" style="4" customWidth="1"/>
    <col min="2" max="2" width="52.88671875" style="7" customWidth="1"/>
    <col min="3" max="3" width="14.44140625" style="5" customWidth="1"/>
    <col min="4" max="4" width="13.77734375" style="6" customWidth="1"/>
    <col min="5" max="5" width="13" style="4" customWidth="1"/>
    <col min="6" max="6" width="6.6640625" style="4" customWidth="1"/>
    <col min="7" max="7" width="20.44140625" style="4" customWidth="1"/>
    <col min="8" max="8" width="30.109375" style="4" customWidth="1"/>
    <col min="9" max="9" width="69.33203125" style="19" customWidth="1"/>
    <col min="10" max="16384" width="8.88671875" style="19"/>
  </cols>
  <sheetData>
    <row r="1" spans="1:9" s="1" customFormat="1" ht="23.4" x14ac:dyDescent="0.3">
      <c r="A1" s="47"/>
      <c r="B1" s="48" t="s">
        <v>91</v>
      </c>
      <c r="C1" s="49"/>
      <c r="D1" s="50"/>
      <c r="E1" s="47"/>
      <c r="F1" s="47"/>
      <c r="G1" s="47"/>
      <c r="H1" s="47"/>
      <c r="I1" s="47"/>
    </row>
    <row r="2" spans="1:9" s="1" customFormat="1" ht="23.4" x14ac:dyDescent="0.3">
      <c r="A2" s="47"/>
      <c r="B2" s="48" t="s">
        <v>90</v>
      </c>
      <c r="C2" s="49"/>
      <c r="D2" s="50"/>
      <c r="E2" s="47"/>
      <c r="F2" s="47"/>
      <c r="G2" s="47"/>
      <c r="H2" s="47"/>
      <c r="I2" s="47"/>
    </row>
    <row r="3" spans="1:9" s="13" customFormat="1" ht="36.6" thickBot="1" x14ac:dyDescent="0.35">
      <c r="A3" s="51" t="s">
        <v>0</v>
      </c>
      <c r="B3" s="51" t="s">
        <v>1</v>
      </c>
      <c r="C3" s="52" t="s">
        <v>411</v>
      </c>
      <c r="D3" s="52" t="s">
        <v>412</v>
      </c>
      <c r="E3" s="51" t="s">
        <v>2</v>
      </c>
      <c r="F3" s="51" t="s">
        <v>3</v>
      </c>
      <c r="G3" s="51" t="s">
        <v>4</v>
      </c>
      <c r="H3" s="106" t="s">
        <v>5</v>
      </c>
      <c r="I3" s="52" t="s">
        <v>103</v>
      </c>
    </row>
    <row r="4" spans="1:9" s="1" customFormat="1" ht="18" x14ac:dyDescent="0.3">
      <c r="A4" s="337" t="s">
        <v>121</v>
      </c>
      <c r="B4" s="338"/>
      <c r="C4" s="103">
        <f>SUM(D5:D14)/9</f>
        <v>0</v>
      </c>
      <c r="D4" s="103">
        <f>SUM(D5:D14)/55</f>
        <v>0</v>
      </c>
      <c r="E4" s="105"/>
      <c r="F4" s="105"/>
      <c r="G4" s="105"/>
      <c r="H4" s="105"/>
      <c r="I4" s="104"/>
    </row>
    <row r="5" spans="1:9" ht="28.8" x14ac:dyDescent="0.3">
      <c r="A5" s="109" t="s">
        <v>109</v>
      </c>
      <c r="B5" s="16" t="s">
        <v>13</v>
      </c>
      <c r="C5" s="9" t="s">
        <v>7</v>
      </c>
      <c r="D5" s="9">
        <f>IF(C5="COMPLIANT",1,0)</f>
        <v>0</v>
      </c>
      <c r="E5" s="8"/>
      <c r="F5" s="14"/>
      <c r="G5" s="8"/>
      <c r="H5" s="178"/>
      <c r="I5" s="8"/>
    </row>
    <row r="6" spans="1:9" s="21" customFormat="1" ht="28.8" x14ac:dyDescent="0.3">
      <c r="A6" s="110" t="s">
        <v>113</v>
      </c>
      <c r="B6" s="17" t="s">
        <v>20</v>
      </c>
      <c r="C6" s="11" t="s">
        <v>7</v>
      </c>
      <c r="D6" s="12">
        <f>IF(C6="COMPLIANT",1,0)</f>
        <v>0</v>
      </c>
      <c r="E6" s="10"/>
      <c r="F6" s="10"/>
      <c r="G6" s="10"/>
      <c r="H6" s="10"/>
      <c r="I6" s="10"/>
    </row>
    <row r="7" spans="1:9" ht="28.8" x14ac:dyDescent="0.3">
      <c r="A7" s="109" t="s">
        <v>114</v>
      </c>
      <c r="B7" s="18" t="s">
        <v>11</v>
      </c>
      <c r="C7" s="3" t="s">
        <v>7</v>
      </c>
      <c r="D7" s="3">
        <f t="shared" ref="D7:D54" si="0">IF(C7="COMPLIANT",1,0)</f>
        <v>0</v>
      </c>
      <c r="E7" s="2"/>
      <c r="F7" s="2"/>
      <c r="G7" s="2"/>
      <c r="H7" s="2"/>
      <c r="I7" s="3"/>
    </row>
    <row r="8" spans="1:9" s="21" customFormat="1" ht="28.8" x14ac:dyDescent="0.3">
      <c r="A8" s="110" t="s">
        <v>115</v>
      </c>
      <c r="B8" s="17" t="s">
        <v>122</v>
      </c>
      <c r="C8" s="11" t="s">
        <v>7</v>
      </c>
      <c r="D8" s="12">
        <f>IF(C8="COMPLIANT",1,0)</f>
        <v>0</v>
      </c>
      <c r="E8" s="10"/>
      <c r="F8" s="10"/>
      <c r="G8" s="10"/>
      <c r="H8" s="10"/>
      <c r="I8" s="10"/>
    </row>
    <row r="9" spans="1:9" ht="28.8" x14ac:dyDescent="0.3">
      <c r="A9" s="109" t="s">
        <v>116</v>
      </c>
      <c r="B9" s="18" t="s">
        <v>12</v>
      </c>
      <c r="C9" s="3" t="s">
        <v>7</v>
      </c>
      <c r="D9" s="3">
        <f t="shared" si="0"/>
        <v>0</v>
      </c>
      <c r="E9" s="2"/>
      <c r="F9" s="2"/>
      <c r="G9" s="2"/>
      <c r="H9" s="2"/>
      <c r="I9" s="3"/>
    </row>
    <row r="10" spans="1:9" s="21" customFormat="1" ht="28.8" x14ac:dyDescent="0.3">
      <c r="A10" s="111" t="s">
        <v>117</v>
      </c>
      <c r="B10" s="17" t="s">
        <v>14</v>
      </c>
      <c r="C10" s="11" t="s">
        <v>7</v>
      </c>
      <c r="D10" s="11">
        <f t="shared" si="0"/>
        <v>0</v>
      </c>
      <c r="E10" s="15"/>
      <c r="F10" s="15"/>
      <c r="G10" s="15"/>
      <c r="H10" s="15"/>
      <c r="I10" s="11"/>
    </row>
    <row r="11" spans="1:9" ht="28.8" x14ac:dyDescent="0.3">
      <c r="A11" s="111" t="s">
        <v>118</v>
      </c>
      <c r="B11" s="18" t="s">
        <v>16</v>
      </c>
      <c r="C11" s="3" t="s">
        <v>7</v>
      </c>
      <c r="D11" s="3">
        <f t="shared" si="0"/>
        <v>0</v>
      </c>
      <c r="E11" s="2"/>
      <c r="F11" s="2"/>
      <c r="G11" s="2"/>
      <c r="H11" s="2"/>
      <c r="I11" s="3"/>
    </row>
    <row r="12" spans="1:9" s="21" customFormat="1" ht="28.8" x14ac:dyDescent="0.3">
      <c r="A12" s="111" t="s">
        <v>119</v>
      </c>
      <c r="B12" s="17" t="s">
        <v>415</v>
      </c>
      <c r="C12" s="22" t="s">
        <v>7</v>
      </c>
      <c r="D12" s="11">
        <f t="shared" si="0"/>
        <v>0</v>
      </c>
      <c r="E12" s="10"/>
      <c r="F12" s="10"/>
      <c r="G12" s="10"/>
      <c r="H12" s="10"/>
      <c r="I12" s="10"/>
    </row>
    <row r="13" spans="1:9" s="21" customFormat="1" ht="28.8" x14ac:dyDescent="0.3">
      <c r="A13" s="111" t="s">
        <v>414</v>
      </c>
      <c r="B13" s="18" t="s">
        <v>15</v>
      </c>
      <c r="C13" s="9" t="s">
        <v>7</v>
      </c>
      <c r="D13" s="3">
        <f t="shared" si="0"/>
        <v>0</v>
      </c>
      <c r="E13" s="20"/>
      <c r="F13" s="20"/>
      <c r="G13" s="20"/>
      <c r="H13" s="20"/>
      <c r="I13" s="20"/>
    </row>
    <row r="14" spans="1:9" s="21" customFormat="1" ht="28.8" x14ac:dyDescent="0.3">
      <c r="A14" s="111" t="s">
        <v>120</v>
      </c>
      <c r="B14" s="79" t="s">
        <v>9</v>
      </c>
      <c r="C14" s="179" t="s">
        <v>7</v>
      </c>
      <c r="D14" s="81">
        <f t="shared" si="0"/>
        <v>0</v>
      </c>
      <c r="E14" s="82"/>
      <c r="F14" s="82"/>
      <c r="G14" s="82"/>
      <c r="H14" s="82"/>
      <c r="I14" s="175"/>
    </row>
    <row r="15" spans="1:9" ht="18" x14ac:dyDescent="0.3">
      <c r="A15" s="342" t="s">
        <v>145</v>
      </c>
      <c r="B15" s="343"/>
      <c r="C15" s="343"/>
      <c r="D15" s="103"/>
      <c r="E15" s="118"/>
      <c r="F15" s="118"/>
      <c r="G15" s="118"/>
      <c r="H15" s="118"/>
      <c r="I15" s="106"/>
    </row>
    <row r="16" spans="1:9" ht="18" x14ac:dyDescent="0.3">
      <c r="A16" s="341" t="s">
        <v>150</v>
      </c>
      <c r="B16" s="342"/>
      <c r="C16" s="103">
        <f>SUM(D17:D20)/4</f>
        <v>0</v>
      </c>
      <c r="D16" s="103">
        <f>SUM(D17:D20)/55</f>
        <v>0</v>
      </c>
      <c r="E16" s="118" t="s">
        <v>2</v>
      </c>
      <c r="F16" s="118" t="s">
        <v>3</v>
      </c>
      <c r="G16" s="118" t="s">
        <v>4</v>
      </c>
      <c r="H16" s="118" t="s">
        <v>5</v>
      </c>
      <c r="I16" s="117" t="s">
        <v>103</v>
      </c>
    </row>
    <row r="17" spans="1:9" ht="43.2" x14ac:dyDescent="0.3">
      <c r="A17" s="109" t="s">
        <v>151</v>
      </c>
      <c r="B17" s="16" t="s">
        <v>155</v>
      </c>
      <c r="C17" s="108" t="s">
        <v>7</v>
      </c>
      <c r="D17" s="9">
        <f>IF(C17="COMPLIANT",1,0)</f>
        <v>0</v>
      </c>
      <c r="E17" s="8"/>
      <c r="F17" s="8"/>
      <c r="G17" s="8"/>
      <c r="H17" s="8"/>
      <c r="I17" s="107"/>
    </row>
    <row r="18" spans="1:9" ht="43.2" x14ac:dyDescent="0.3">
      <c r="A18" s="110" t="s">
        <v>152</v>
      </c>
      <c r="B18" s="17" t="s">
        <v>156</v>
      </c>
      <c r="C18" s="11" t="s">
        <v>7</v>
      </c>
      <c r="D18" s="12">
        <f>IF(C18="COMPLIANT",1,0)</f>
        <v>0</v>
      </c>
      <c r="E18" s="10"/>
      <c r="F18" s="10"/>
      <c r="G18" s="10"/>
      <c r="H18" s="10"/>
      <c r="I18" s="10"/>
    </row>
    <row r="19" spans="1:9" ht="43.2" x14ac:dyDescent="0.3">
      <c r="A19" s="109" t="s">
        <v>153</v>
      </c>
      <c r="B19" s="18" t="s">
        <v>69</v>
      </c>
      <c r="C19" s="3" t="s">
        <v>7</v>
      </c>
      <c r="D19" s="3">
        <f>IF(C19="COMPLIANT",1,0)</f>
        <v>0</v>
      </c>
      <c r="E19" s="2"/>
      <c r="F19" s="2"/>
      <c r="G19" s="2"/>
      <c r="H19" s="2"/>
      <c r="I19" s="28"/>
    </row>
    <row r="20" spans="1:9" ht="28.8" x14ac:dyDescent="0.3">
      <c r="A20" s="110" t="s">
        <v>154</v>
      </c>
      <c r="B20" s="177" t="s">
        <v>157</v>
      </c>
      <c r="C20" s="80" t="s">
        <v>7</v>
      </c>
      <c r="D20" s="176">
        <f>IF(C20="COMPLIANT",1,0)</f>
        <v>0</v>
      </c>
      <c r="E20" s="82"/>
      <c r="F20" s="82"/>
      <c r="G20" s="175"/>
      <c r="H20" s="175"/>
      <c r="I20" s="175"/>
    </row>
    <row r="21" spans="1:9" ht="18" x14ac:dyDescent="0.3">
      <c r="A21" s="339" t="s">
        <v>174</v>
      </c>
      <c r="B21" s="340"/>
      <c r="C21" s="103">
        <f>SUM(D22:D23)/2</f>
        <v>0</v>
      </c>
      <c r="D21" s="180">
        <f>SUM(D22:D23)/55</f>
        <v>0</v>
      </c>
      <c r="E21" s="118" t="s">
        <v>2</v>
      </c>
      <c r="F21" s="118" t="s">
        <v>3</v>
      </c>
      <c r="G21" s="118" t="s">
        <v>4</v>
      </c>
      <c r="H21" s="51" t="s">
        <v>5</v>
      </c>
      <c r="I21" s="106" t="s">
        <v>103</v>
      </c>
    </row>
    <row r="22" spans="1:9" ht="72" x14ac:dyDescent="0.3">
      <c r="A22" s="109" t="s">
        <v>175</v>
      </c>
      <c r="B22" s="16" t="s">
        <v>21</v>
      </c>
      <c r="C22" s="9" t="s">
        <v>7</v>
      </c>
      <c r="D22" s="108">
        <f t="shared" si="0"/>
        <v>0</v>
      </c>
      <c r="E22" s="8"/>
      <c r="F22" s="8"/>
      <c r="G22" s="8"/>
      <c r="H22" s="178"/>
      <c r="I22" s="107"/>
    </row>
    <row r="23" spans="1:9" s="21" customFormat="1" ht="28.8" x14ac:dyDescent="0.3">
      <c r="A23" s="111" t="s">
        <v>176</v>
      </c>
      <c r="B23" s="79" t="s">
        <v>22</v>
      </c>
      <c r="C23" s="186" t="s">
        <v>7</v>
      </c>
      <c r="D23" s="81">
        <f t="shared" si="0"/>
        <v>0</v>
      </c>
      <c r="E23" s="82"/>
      <c r="F23" s="82"/>
      <c r="G23" s="82"/>
      <c r="H23" s="175"/>
      <c r="I23" s="82"/>
    </row>
    <row r="24" spans="1:9" ht="18" x14ac:dyDescent="0.3">
      <c r="A24" s="341" t="s">
        <v>184</v>
      </c>
      <c r="B24" s="342"/>
      <c r="C24" s="180">
        <f>SUM(D25:D30)/6</f>
        <v>0</v>
      </c>
      <c r="D24" s="103">
        <f>SUM(D25:D30)/55</f>
        <v>0</v>
      </c>
      <c r="E24" s="118" t="s">
        <v>2</v>
      </c>
      <c r="F24" s="118" t="s">
        <v>3</v>
      </c>
      <c r="G24" s="118" t="s">
        <v>4</v>
      </c>
      <c r="H24" s="51" t="s">
        <v>5</v>
      </c>
      <c r="I24" s="117" t="s">
        <v>103</v>
      </c>
    </row>
    <row r="25" spans="1:9" ht="57.6" x14ac:dyDescent="0.3">
      <c r="A25" s="109" t="s">
        <v>185</v>
      </c>
      <c r="B25" s="187" t="s">
        <v>70</v>
      </c>
      <c r="C25" s="185" t="s">
        <v>7</v>
      </c>
      <c r="D25" s="184">
        <f t="shared" si="0"/>
        <v>0</v>
      </c>
      <c r="E25" s="183"/>
      <c r="F25" s="183"/>
      <c r="G25" s="183"/>
      <c r="H25" s="182"/>
      <c r="I25" s="181"/>
    </row>
    <row r="26" spans="1:9" ht="28.8" x14ac:dyDescent="0.3">
      <c r="A26" s="111" t="s">
        <v>186</v>
      </c>
      <c r="B26" s="18" t="s">
        <v>71</v>
      </c>
      <c r="C26" s="3" t="s">
        <v>7</v>
      </c>
      <c r="D26" s="3">
        <f t="shared" si="0"/>
        <v>0</v>
      </c>
      <c r="E26" s="2"/>
      <c r="F26" s="2"/>
      <c r="G26" s="2"/>
      <c r="H26" s="2"/>
      <c r="I26" s="26"/>
    </row>
    <row r="27" spans="1:9" ht="45.75" customHeight="1" x14ac:dyDescent="0.3">
      <c r="A27" s="112" t="s">
        <v>187</v>
      </c>
      <c r="B27" s="89" t="s">
        <v>28</v>
      </c>
      <c r="C27" s="11" t="s">
        <v>7</v>
      </c>
      <c r="D27" s="12">
        <f t="shared" si="0"/>
        <v>0</v>
      </c>
      <c r="E27" s="10"/>
      <c r="F27" s="10"/>
      <c r="G27" s="10"/>
      <c r="H27" s="10"/>
      <c r="I27" s="27"/>
    </row>
    <row r="28" spans="1:9" ht="43.2" x14ac:dyDescent="0.3">
      <c r="A28" s="115" t="s">
        <v>188</v>
      </c>
      <c r="B28" s="90" t="s">
        <v>191</v>
      </c>
      <c r="C28" s="3" t="s">
        <v>7</v>
      </c>
      <c r="D28" s="3">
        <f t="shared" si="0"/>
        <v>0</v>
      </c>
      <c r="E28" s="2"/>
      <c r="F28" s="2"/>
      <c r="G28" s="2"/>
      <c r="H28" s="2"/>
      <c r="I28" s="26"/>
    </row>
    <row r="29" spans="1:9" ht="28.8" x14ac:dyDescent="0.3">
      <c r="A29" s="189" t="s">
        <v>189</v>
      </c>
      <c r="B29" s="89" t="s">
        <v>192</v>
      </c>
      <c r="C29" s="11" t="s">
        <v>7</v>
      </c>
      <c r="D29" s="12">
        <f t="shared" si="0"/>
        <v>0</v>
      </c>
      <c r="E29" s="10"/>
      <c r="F29" s="10"/>
      <c r="G29" s="10"/>
      <c r="H29" s="10"/>
      <c r="I29" s="27"/>
    </row>
    <row r="30" spans="1:9" ht="40.950000000000003" customHeight="1" x14ac:dyDescent="0.3">
      <c r="A30" s="190" t="s">
        <v>190</v>
      </c>
      <c r="B30" s="191" t="s">
        <v>27</v>
      </c>
      <c r="C30" s="193" t="s">
        <v>7</v>
      </c>
      <c r="D30" s="193">
        <f t="shared" si="0"/>
        <v>0</v>
      </c>
      <c r="E30" s="194"/>
      <c r="F30" s="195"/>
      <c r="G30" s="194"/>
      <c r="H30" s="194"/>
      <c r="I30" s="196"/>
    </row>
    <row r="31" spans="1:9" ht="18" x14ac:dyDescent="0.3">
      <c r="A31" s="341" t="s">
        <v>202</v>
      </c>
      <c r="B31" s="342"/>
      <c r="C31" s="103">
        <f>SUM(D32:D36)/11</f>
        <v>0</v>
      </c>
      <c r="D31" s="103">
        <f>SUM(D32:D36)/55</f>
        <v>0</v>
      </c>
      <c r="E31" s="118" t="s">
        <v>2</v>
      </c>
      <c r="F31" s="118" t="s">
        <v>3</v>
      </c>
      <c r="G31" s="118" t="s">
        <v>4</v>
      </c>
      <c r="H31" s="118" t="s">
        <v>5</v>
      </c>
      <c r="I31" s="117" t="s">
        <v>103</v>
      </c>
    </row>
    <row r="32" spans="1:9" ht="28.8" x14ac:dyDescent="0.3">
      <c r="A32" s="112" t="s">
        <v>205</v>
      </c>
      <c r="B32" s="192" t="s">
        <v>74</v>
      </c>
      <c r="C32" s="185" t="s">
        <v>7</v>
      </c>
      <c r="D32" s="184">
        <f t="shared" si="0"/>
        <v>0</v>
      </c>
      <c r="E32" s="182"/>
      <c r="F32" s="183"/>
      <c r="G32" s="183"/>
      <c r="H32" s="183"/>
      <c r="I32" s="181"/>
    </row>
    <row r="33" spans="1:13" ht="28.8" x14ac:dyDescent="0.3">
      <c r="A33" s="112" t="s">
        <v>206</v>
      </c>
      <c r="B33" s="90" t="s">
        <v>210</v>
      </c>
      <c r="C33" s="3" t="s">
        <v>7</v>
      </c>
      <c r="D33" s="3">
        <f t="shared" si="0"/>
        <v>0</v>
      </c>
      <c r="E33" s="2"/>
      <c r="F33" s="2"/>
      <c r="G33" s="2"/>
      <c r="H33" s="2"/>
      <c r="I33" s="26"/>
    </row>
    <row r="34" spans="1:13" ht="28.8" x14ac:dyDescent="0.3">
      <c r="A34" s="189" t="s">
        <v>207</v>
      </c>
      <c r="B34" s="89" t="s">
        <v>211</v>
      </c>
      <c r="C34" s="11" t="s">
        <v>7</v>
      </c>
      <c r="D34" s="12">
        <f t="shared" si="0"/>
        <v>0</v>
      </c>
      <c r="E34" s="10"/>
      <c r="F34" s="10"/>
      <c r="G34" s="10"/>
      <c r="H34" s="10"/>
      <c r="I34" s="27"/>
    </row>
    <row r="35" spans="1:13" ht="28.8" x14ac:dyDescent="0.3">
      <c r="A35" s="112" t="s">
        <v>208</v>
      </c>
      <c r="B35" s="90" t="s">
        <v>32</v>
      </c>
      <c r="C35" s="3" t="s">
        <v>7</v>
      </c>
      <c r="D35" s="3">
        <f t="shared" si="0"/>
        <v>0</v>
      </c>
      <c r="E35" s="2"/>
      <c r="F35" s="2"/>
      <c r="G35" s="2"/>
      <c r="H35" s="2"/>
      <c r="I35" s="26"/>
    </row>
    <row r="36" spans="1:13" ht="28.8" x14ac:dyDescent="0.3">
      <c r="A36" s="115" t="s">
        <v>209</v>
      </c>
      <c r="B36" s="197" t="s">
        <v>33</v>
      </c>
      <c r="C36" s="80" t="s">
        <v>7</v>
      </c>
      <c r="D36" s="81">
        <f t="shared" si="0"/>
        <v>0</v>
      </c>
      <c r="E36" s="82"/>
      <c r="F36" s="82"/>
      <c r="G36" s="82"/>
      <c r="H36" s="82"/>
      <c r="I36" s="95"/>
    </row>
    <row r="37" spans="1:13" ht="18" x14ac:dyDescent="0.3">
      <c r="A37" s="335" t="s">
        <v>221</v>
      </c>
      <c r="B37" s="336"/>
      <c r="C37" s="198">
        <f>SUM(D38:D40)/5</f>
        <v>0</v>
      </c>
      <c r="D37" s="103">
        <f>SUM(D38:D42)/55</f>
        <v>0</v>
      </c>
      <c r="E37" s="199" t="s">
        <v>2</v>
      </c>
      <c r="F37" s="118" t="s">
        <v>3</v>
      </c>
      <c r="G37" s="118" t="s">
        <v>4</v>
      </c>
      <c r="H37" s="118" t="s">
        <v>5</v>
      </c>
      <c r="I37" s="117" t="s">
        <v>103</v>
      </c>
    </row>
    <row r="38" spans="1:13" ht="43.2" x14ac:dyDescent="0.3">
      <c r="A38" s="190" t="s">
        <v>222</v>
      </c>
      <c r="B38" s="116" t="s">
        <v>227</v>
      </c>
      <c r="C38" s="108" t="s">
        <v>7</v>
      </c>
      <c r="D38" s="108">
        <f t="shared" si="0"/>
        <v>0</v>
      </c>
      <c r="E38" s="178"/>
      <c r="F38" s="8"/>
      <c r="G38" s="8"/>
      <c r="H38" s="178"/>
      <c r="I38" s="107"/>
    </row>
    <row r="39" spans="1:13" ht="28.8" x14ac:dyDescent="0.3">
      <c r="A39" s="112" t="s">
        <v>223</v>
      </c>
      <c r="B39" s="89" t="s">
        <v>228</v>
      </c>
      <c r="C39" s="11" t="s">
        <v>7</v>
      </c>
      <c r="D39" s="12">
        <f t="shared" si="0"/>
        <v>0</v>
      </c>
      <c r="E39" s="10"/>
      <c r="F39" s="10"/>
      <c r="G39" s="10"/>
      <c r="H39" s="10"/>
      <c r="I39" s="27"/>
      <c r="M39" s="21"/>
    </row>
    <row r="40" spans="1:13" ht="28.8" x14ac:dyDescent="0.3">
      <c r="A40" s="189" t="s">
        <v>224</v>
      </c>
      <c r="B40" s="90" t="s">
        <v>229</v>
      </c>
      <c r="C40" s="3" t="s">
        <v>7</v>
      </c>
      <c r="D40" s="3">
        <f t="shared" si="0"/>
        <v>0</v>
      </c>
      <c r="E40" s="2"/>
      <c r="F40" s="2"/>
      <c r="G40" s="2"/>
      <c r="H40" s="2"/>
      <c r="I40" s="26"/>
    </row>
    <row r="41" spans="1:13" ht="28.8" x14ac:dyDescent="0.3">
      <c r="A41" s="112" t="s">
        <v>225</v>
      </c>
      <c r="B41" s="89" t="s">
        <v>230</v>
      </c>
      <c r="C41" s="11" t="s">
        <v>7</v>
      </c>
      <c r="D41" s="12">
        <f t="shared" ref="D41:D42" si="1">IF(C41="COMPLIANT",1,0)</f>
        <v>0</v>
      </c>
      <c r="E41" s="10"/>
      <c r="F41" s="10"/>
      <c r="G41" s="10"/>
      <c r="H41" s="10"/>
      <c r="I41" s="27"/>
      <c r="M41" s="21"/>
    </row>
    <row r="42" spans="1:13" ht="28.8" x14ac:dyDescent="0.3">
      <c r="A42" s="189" t="s">
        <v>226</v>
      </c>
      <c r="B42" s="191" t="s">
        <v>231</v>
      </c>
      <c r="C42" s="193" t="s">
        <v>7</v>
      </c>
      <c r="D42" s="193">
        <f t="shared" si="1"/>
        <v>0</v>
      </c>
      <c r="E42" s="194"/>
      <c r="F42" s="194"/>
      <c r="G42" s="194"/>
      <c r="H42" s="194"/>
      <c r="I42" s="196"/>
    </row>
    <row r="43" spans="1:13" ht="18" x14ac:dyDescent="0.3">
      <c r="A43" s="341" t="s">
        <v>247</v>
      </c>
      <c r="B43" s="342"/>
      <c r="C43" s="103">
        <f>SUM(D44:D47)/4</f>
        <v>0</v>
      </c>
      <c r="D43" s="198">
        <f>SUM(D44:D47)/55</f>
        <v>0</v>
      </c>
      <c r="E43" s="118" t="s">
        <v>2</v>
      </c>
      <c r="F43" s="199" t="s">
        <v>3</v>
      </c>
      <c r="G43" s="118" t="s">
        <v>4</v>
      </c>
      <c r="H43" s="118" t="s">
        <v>5</v>
      </c>
      <c r="I43" s="117" t="s">
        <v>103</v>
      </c>
    </row>
    <row r="44" spans="1:13" ht="28.8" x14ac:dyDescent="0.3">
      <c r="A44" s="112" t="s">
        <v>248</v>
      </c>
      <c r="B44" s="200" t="s">
        <v>36</v>
      </c>
      <c r="C44" s="108" t="s">
        <v>7</v>
      </c>
      <c r="D44" s="108">
        <f t="shared" si="0"/>
        <v>0</v>
      </c>
      <c r="E44" s="8"/>
      <c r="F44" s="178"/>
      <c r="G44" s="178"/>
      <c r="H44" s="8"/>
      <c r="I44" s="107"/>
    </row>
    <row r="45" spans="1:13" ht="28.8" x14ac:dyDescent="0.3">
      <c r="A45" s="189" t="s">
        <v>249</v>
      </c>
      <c r="B45" s="89" t="s">
        <v>37</v>
      </c>
      <c r="C45" s="11" t="s">
        <v>7</v>
      </c>
      <c r="D45" s="12">
        <f t="shared" si="0"/>
        <v>0</v>
      </c>
      <c r="E45" s="10"/>
      <c r="F45" s="10"/>
      <c r="G45" s="10"/>
      <c r="H45" s="10"/>
      <c r="I45" s="27"/>
    </row>
    <row r="46" spans="1:13" ht="57.6" x14ac:dyDescent="0.3">
      <c r="A46" s="190" t="s">
        <v>250</v>
      </c>
      <c r="B46" s="90" t="s">
        <v>75</v>
      </c>
      <c r="C46" s="3" t="s">
        <v>7</v>
      </c>
      <c r="D46" s="3">
        <f t="shared" si="0"/>
        <v>0</v>
      </c>
      <c r="E46" s="2"/>
      <c r="F46" s="2"/>
      <c r="G46" s="2"/>
      <c r="H46" s="2"/>
      <c r="I46" s="26"/>
    </row>
    <row r="47" spans="1:13" ht="28.8" x14ac:dyDescent="0.3">
      <c r="A47" s="190" t="s">
        <v>251</v>
      </c>
      <c r="B47" s="201" t="s">
        <v>252</v>
      </c>
      <c r="C47" s="80" t="s">
        <v>7</v>
      </c>
      <c r="D47" s="176">
        <f t="shared" si="0"/>
        <v>0</v>
      </c>
      <c r="E47" s="82"/>
      <c r="F47" s="82"/>
      <c r="G47" s="82"/>
      <c r="H47" s="175"/>
      <c r="I47" s="202"/>
    </row>
    <row r="48" spans="1:13" ht="18" x14ac:dyDescent="0.3">
      <c r="A48" s="341" t="s">
        <v>258</v>
      </c>
      <c r="B48" s="342"/>
      <c r="C48" s="103">
        <f>SUM(D49:D51)/3</f>
        <v>0</v>
      </c>
      <c r="D48" s="103">
        <f>SUM(D49:D51)/55</f>
        <v>0</v>
      </c>
      <c r="E48" s="118" t="s">
        <v>2</v>
      </c>
      <c r="F48" s="118" t="s">
        <v>3</v>
      </c>
      <c r="G48" s="118" t="s">
        <v>4</v>
      </c>
      <c r="H48" s="118" t="s">
        <v>5</v>
      </c>
      <c r="I48" s="106" t="s">
        <v>103</v>
      </c>
    </row>
    <row r="49" spans="1:9" ht="28.8" x14ac:dyDescent="0.3">
      <c r="A49" s="112" t="s">
        <v>261</v>
      </c>
      <c r="B49" s="200" t="s">
        <v>39</v>
      </c>
      <c r="C49" s="108" t="s">
        <v>7</v>
      </c>
      <c r="D49" s="9">
        <f t="shared" si="0"/>
        <v>0</v>
      </c>
      <c r="E49" s="8"/>
      <c r="F49" s="8"/>
      <c r="G49" s="8"/>
      <c r="H49" s="8"/>
      <c r="I49" s="107"/>
    </row>
    <row r="50" spans="1:9" ht="28.8" x14ac:dyDescent="0.3">
      <c r="A50" s="112" t="s">
        <v>262</v>
      </c>
      <c r="B50" s="89" t="s">
        <v>76</v>
      </c>
      <c r="C50" s="11" t="s">
        <v>7</v>
      </c>
      <c r="D50" s="12">
        <f t="shared" si="0"/>
        <v>0</v>
      </c>
      <c r="E50" s="10"/>
      <c r="F50" s="10"/>
      <c r="G50" s="10"/>
      <c r="H50" s="10"/>
      <c r="I50" s="27"/>
    </row>
    <row r="51" spans="1:9" ht="28.8" x14ac:dyDescent="0.3">
      <c r="A51" s="189" t="s">
        <v>263</v>
      </c>
      <c r="B51" s="191" t="s">
        <v>40</v>
      </c>
      <c r="C51" s="193" t="s">
        <v>7</v>
      </c>
      <c r="D51" s="193">
        <f t="shared" si="0"/>
        <v>0</v>
      </c>
      <c r="E51" s="195"/>
      <c r="F51" s="194"/>
      <c r="G51" s="195"/>
      <c r="H51" s="195"/>
      <c r="I51" s="196"/>
    </row>
    <row r="52" spans="1:9" ht="18" x14ac:dyDescent="0.3">
      <c r="A52" s="353" t="s">
        <v>270</v>
      </c>
      <c r="B52" s="354"/>
      <c r="C52" s="103">
        <f>SUM(D53:D54)/2</f>
        <v>0</v>
      </c>
      <c r="D52" s="103">
        <f>SUM(D53:D54)/55</f>
        <v>0</v>
      </c>
      <c r="E52" s="118" t="s">
        <v>2</v>
      </c>
      <c r="F52" s="118" t="s">
        <v>3</v>
      </c>
      <c r="G52" s="118" t="s">
        <v>4</v>
      </c>
      <c r="H52" s="203" t="s">
        <v>5</v>
      </c>
      <c r="I52" s="204" t="s">
        <v>103</v>
      </c>
    </row>
    <row r="53" spans="1:9" ht="28.8" x14ac:dyDescent="0.3">
      <c r="A53" s="112" t="s">
        <v>272</v>
      </c>
      <c r="B53" s="116" t="s">
        <v>80</v>
      </c>
      <c r="C53" s="108" t="s">
        <v>7</v>
      </c>
      <c r="D53" s="108">
        <f t="shared" si="0"/>
        <v>0</v>
      </c>
      <c r="E53" s="8"/>
      <c r="F53" s="8"/>
      <c r="G53" s="8"/>
      <c r="H53" s="8"/>
      <c r="I53" s="205"/>
    </row>
    <row r="54" spans="1:9" ht="43.2" x14ac:dyDescent="0.3">
      <c r="A54" s="189" t="s">
        <v>273</v>
      </c>
      <c r="B54" s="201" t="s">
        <v>41</v>
      </c>
      <c r="C54" s="80" t="s">
        <v>7</v>
      </c>
      <c r="D54" s="81">
        <f t="shared" si="0"/>
        <v>0</v>
      </c>
      <c r="E54" s="82"/>
      <c r="F54" s="82"/>
      <c r="G54" s="82"/>
      <c r="H54" s="82"/>
      <c r="I54" s="95"/>
    </row>
    <row r="55" spans="1:9" ht="18" x14ac:dyDescent="0.3">
      <c r="A55" s="341" t="s">
        <v>277</v>
      </c>
      <c r="B55" s="342"/>
      <c r="C55" s="103">
        <f>SUM(D56:D56)/1</f>
        <v>0</v>
      </c>
      <c r="D55" s="198">
        <f>SUM(D56:D56)/55</f>
        <v>0</v>
      </c>
      <c r="E55" s="118" t="s">
        <v>2</v>
      </c>
      <c r="F55" s="118" t="s">
        <v>3</v>
      </c>
      <c r="G55" s="118" t="s">
        <v>4</v>
      </c>
      <c r="H55" s="118" t="s">
        <v>5</v>
      </c>
      <c r="I55" s="117" t="s">
        <v>103</v>
      </c>
    </row>
    <row r="56" spans="1:9" ht="28.8" x14ac:dyDescent="0.3">
      <c r="A56" s="189" t="s">
        <v>282</v>
      </c>
      <c r="B56" s="207" t="s">
        <v>43</v>
      </c>
      <c r="C56" s="179" t="s">
        <v>7</v>
      </c>
      <c r="D56" s="208">
        <f t="shared" ref="D56" si="2">IF(C56="COMPLIANT",1,0)</f>
        <v>0</v>
      </c>
      <c r="E56" s="209"/>
      <c r="F56" s="209"/>
      <c r="G56" s="209"/>
      <c r="H56" s="209"/>
      <c r="I56" s="210"/>
    </row>
    <row r="57" spans="1:9" ht="18" x14ac:dyDescent="0.3">
      <c r="A57" s="341" t="s">
        <v>288</v>
      </c>
      <c r="B57" s="342"/>
      <c r="C57" s="198">
        <f>SUM(D58:D65)/2</f>
        <v>0</v>
      </c>
      <c r="D57" s="103">
        <f>SUM(D58:D65)/110</f>
        <v>0</v>
      </c>
      <c r="E57" s="199" t="s">
        <v>2</v>
      </c>
      <c r="F57" s="118" t="s">
        <v>3</v>
      </c>
      <c r="G57" s="199" t="s">
        <v>4</v>
      </c>
      <c r="H57" s="118" t="s">
        <v>5</v>
      </c>
      <c r="I57" s="117" t="s">
        <v>103</v>
      </c>
    </row>
    <row r="58" spans="1:9" ht="28.8" x14ac:dyDescent="0.3">
      <c r="A58" s="189" t="s">
        <v>289</v>
      </c>
      <c r="B58" s="200" t="s">
        <v>291</v>
      </c>
      <c r="C58" s="108" t="s">
        <v>7</v>
      </c>
      <c r="D58" s="9">
        <f>IF(C58="COMPLIANT",1,0)</f>
        <v>0</v>
      </c>
      <c r="E58" s="178"/>
      <c r="F58" s="8"/>
      <c r="G58" s="178"/>
      <c r="H58" s="8"/>
      <c r="I58" s="9"/>
    </row>
    <row r="59" spans="1:9" ht="28.8" x14ac:dyDescent="0.3">
      <c r="A59" s="190" t="s">
        <v>290</v>
      </c>
      <c r="B59" s="201" t="s">
        <v>292</v>
      </c>
      <c r="C59" s="80" t="s">
        <v>7</v>
      </c>
      <c r="D59" s="81">
        <f>IF(C59="COMPLIANT",1,0)</f>
        <v>0</v>
      </c>
      <c r="E59" s="175"/>
      <c r="F59" s="82"/>
      <c r="G59" s="82"/>
      <c r="H59" s="82"/>
      <c r="I59" s="175"/>
    </row>
    <row r="60" spans="1:9" ht="18" x14ac:dyDescent="0.3">
      <c r="A60" s="353" t="s">
        <v>298</v>
      </c>
      <c r="B60" s="354"/>
      <c r="C60" s="198">
        <f>SUM(D61:D63)/3</f>
        <v>0</v>
      </c>
      <c r="D60" s="103">
        <f>SUM(D61:D63)/55</f>
        <v>0</v>
      </c>
      <c r="E60" s="118" t="s">
        <v>2</v>
      </c>
      <c r="F60" s="118" t="s">
        <v>3</v>
      </c>
      <c r="G60" s="199" t="s">
        <v>4</v>
      </c>
      <c r="H60" s="199" t="s">
        <v>5</v>
      </c>
      <c r="I60" s="106" t="s">
        <v>103</v>
      </c>
    </row>
    <row r="61" spans="1:9" ht="72" x14ac:dyDescent="0.3">
      <c r="A61" s="190" t="s">
        <v>299</v>
      </c>
      <c r="B61" s="116" t="s">
        <v>81</v>
      </c>
      <c r="C61" s="108" t="s">
        <v>7</v>
      </c>
      <c r="D61" s="9">
        <f>IF(C61="COMPLIANT",1,0)</f>
        <v>0</v>
      </c>
      <c r="E61" s="8"/>
      <c r="F61" s="8"/>
      <c r="G61" s="178"/>
      <c r="H61" s="178"/>
      <c r="I61" s="9"/>
    </row>
    <row r="62" spans="1:9" ht="43.2" x14ac:dyDescent="0.3">
      <c r="A62" s="112" t="s">
        <v>300</v>
      </c>
      <c r="B62" s="89" t="s">
        <v>82</v>
      </c>
      <c r="C62" s="11" t="s">
        <v>7</v>
      </c>
      <c r="D62" s="12">
        <f>IF(C62="COMPLIANT",1,0)</f>
        <v>0</v>
      </c>
      <c r="E62" s="10"/>
      <c r="F62" s="10"/>
      <c r="G62" s="10"/>
      <c r="H62" s="10"/>
      <c r="I62" s="10"/>
    </row>
    <row r="63" spans="1:9" ht="28.8" x14ac:dyDescent="0.3">
      <c r="A63" s="190" t="s">
        <v>301</v>
      </c>
      <c r="B63" s="191" t="s">
        <v>48</v>
      </c>
      <c r="C63" s="193" t="s">
        <v>7</v>
      </c>
      <c r="D63" s="193">
        <f>IF(C63="COMPLIANT",1,0)</f>
        <v>0</v>
      </c>
      <c r="E63" s="194"/>
      <c r="F63" s="194"/>
      <c r="G63" s="195"/>
      <c r="H63" s="195"/>
      <c r="I63" s="211"/>
    </row>
    <row r="64" spans="1:9" ht="18" x14ac:dyDescent="0.3">
      <c r="A64" s="341" t="s">
        <v>320</v>
      </c>
      <c r="B64" s="342"/>
      <c r="C64" s="103">
        <f>SUM(D65:D67)/3</f>
        <v>0</v>
      </c>
      <c r="D64" s="198">
        <f>SUM(D65:D67)/55</f>
        <v>0</v>
      </c>
      <c r="E64" s="118" t="s">
        <v>2</v>
      </c>
      <c r="F64" s="118" t="s">
        <v>3</v>
      </c>
      <c r="G64" s="203" t="s">
        <v>4</v>
      </c>
      <c r="H64" s="51" t="s">
        <v>5</v>
      </c>
      <c r="I64" s="106" t="s">
        <v>103</v>
      </c>
    </row>
    <row r="65" spans="1:9" ht="57.6" x14ac:dyDescent="0.3">
      <c r="A65" s="115" t="s">
        <v>321</v>
      </c>
      <c r="B65" s="200" t="s">
        <v>50</v>
      </c>
      <c r="C65" s="108" t="s">
        <v>7</v>
      </c>
      <c r="D65" s="108">
        <f>IF(C65="COMPLIANT",1,0)</f>
        <v>0</v>
      </c>
      <c r="E65" s="178"/>
      <c r="F65" s="8"/>
      <c r="G65" s="8"/>
      <c r="H65" s="178"/>
      <c r="I65" s="9"/>
    </row>
    <row r="66" spans="1:9" ht="43.2" x14ac:dyDescent="0.3">
      <c r="A66" s="113" t="s">
        <v>322</v>
      </c>
      <c r="B66" s="89" t="s">
        <v>325</v>
      </c>
      <c r="C66" s="11" t="s">
        <v>7</v>
      </c>
      <c r="D66" s="12">
        <f>IF(C66="COMPLIANT",1,0)</f>
        <v>0</v>
      </c>
      <c r="E66" s="10"/>
      <c r="F66" s="10"/>
      <c r="G66" s="10"/>
      <c r="H66" s="10"/>
      <c r="I66" s="10"/>
    </row>
    <row r="67" spans="1:9" ht="43.2" x14ac:dyDescent="0.3">
      <c r="A67" s="188" t="s">
        <v>323</v>
      </c>
      <c r="B67" s="191" t="s">
        <v>326</v>
      </c>
      <c r="C67" s="193" t="s">
        <v>7</v>
      </c>
      <c r="D67" s="193">
        <f>IF(C67="COMPLIANT",1,0)</f>
        <v>0</v>
      </c>
      <c r="E67" s="194"/>
      <c r="F67" s="194"/>
      <c r="G67" s="194"/>
      <c r="H67" s="194"/>
      <c r="I67" s="193"/>
    </row>
    <row r="68" spans="1:9" ht="18" x14ac:dyDescent="0.3">
      <c r="A68" s="354" t="s">
        <v>339</v>
      </c>
      <c r="B68" s="355"/>
      <c r="C68" s="355"/>
      <c r="D68" s="103"/>
      <c r="E68" s="118"/>
      <c r="F68" s="118"/>
      <c r="G68" s="118"/>
      <c r="H68" s="118"/>
      <c r="I68" s="117"/>
    </row>
    <row r="69" spans="1:9" ht="18" x14ac:dyDescent="0.3">
      <c r="A69" s="341" t="s">
        <v>347</v>
      </c>
      <c r="B69" s="342"/>
      <c r="C69" s="103">
        <f>SUM(D70:D71)/2</f>
        <v>0</v>
      </c>
      <c r="D69" s="180">
        <f>SUM(D70:D71)/55</f>
        <v>0</v>
      </c>
      <c r="E69" s="118" t="s">
        <v>2</v>
      </c>
      <c r="F69" s="51" t="s">
        <v>3</v>
      </c>
      <c r="G69" s="118" t="s">
        <v>4</v>
      </c>
      <c r="H69" s="51" t="s">
        <v>5</v>
      </c>
      <c r="I69" s="117" t="s">
        <v>103</v>
      </c>
    </row>
    <row r="70" spans="1:9" ht="43.2" x14ac:dyDescent="0.3">
      <c r="A70" s="112" t="s">
        <v>350</v>
      </c>
      <c r="B70" s="192" t="s">
        <v>87</v>
      </c>
      <c r="C70" s="22" t="s">
        <v>7</v>
      </c>
      <c r="D70" s="206">
        <f t="shared" ref="D70:D71" si="3">IF(C70="COMPLIANT",1,0)</f>
        <v>0</v>
      </c>
      <c r="E70" s="183"/>
      <c r="F70" s="182"/>
      <c r="G70" s="183"/>
      <c r="H70" s="182"/>
      <c r="I70" s="212"/>
    </row>
    <row r="71" spans="1:9" ht="28.8" x14ac:dyDescent="0.3">
      <c r="A71" s="189" t="s">
        <v>351</v>
      </c>
      <c r="B71" s="191" t="s">
        <v>352</v>
      </c>
      <c r="C71" s="193" t="s">
        <v>7</v>
      </c>
      <c r="D71" s="193">
        <f t="shared" si="3"/>
        <v>0</v>
      </c>
      <c r="E71" s="194"/>
      <c r="F71" s="194"/>
      <c r="G71" s="194"/>
      <c r="H71" s="194"/>
      <c r="I71" s="214"/>
    </row>
    <row r="72" spans="1:9" ht="18" x14ac:dyDescent="0.3">
      <c r="A72" s="341" t="s">
        <v>388</v>
      </c>
      <c r="B72" s="341"/>
      <c r="C72" s="213">
        <f>SUM(D73:D75)/3</f>
        <v>0</v>
      </c>
      <c r="D72" s="103">
        <f>SUM(D73:D75)/55</f>
        <v>0</v>
      </c>
      <c r="E72" s="118" t="s">
        <v>2</v>
      </c>
      <c r="F72" s="118" t="s">
        <v>3</v>
      </c>
      <c r="G72" s="118" t="s">
        <v>4</v>
      </c>
      <c r="H72" s="118" t="s">
        <v>5</v>
      </c>
      <c r="I72" s="106" t="s">
        <v>103</v>
      </c>
    </row>
    <row r="73" spans="1:9" ht="28.8" x14ac:dyDescent="0.3">
      <c r="A73" s="112" t="s">
        <v>394</v>
      </c>
      <c r="B73" s="116" t="s">
        <v>61</v>
      </c>
      <c r="C73" s="9" t="s">
        <v>7</v>
      </c>
      <c r="D73" s="9">
        <f t="shared" ref="D73:D75" si="4">IF(C73="COMPLIANT",1,0)</f>
        <v>0</v>
      </c>
      <c r="E73" s="8"/>
      <c r="F73" s="8"/>
      <c r="G73" s="8"/>
      <c r="H73" s="8"/>
      <c r="I73" s="107"/>
    </row>
    <row r="74" spans="1:9" ht="43.2" x14ac:dyDescent="0.3">
      <c r="A74" s="112" t="s">
        <v>395</v>
      </c>
      <c r="B74" s="89" t="s">
        <v>89</v>
      </c>
      <c r="C74" s="11" t="s">
        <v>7</v>
      </c>
      <c r="D74" s="12">
        <f t="shared" si="4"/>
        <v>0</v>
      </c>
      <c r="E74" s="10"/>
      <c r="F74" s="10"/>
      <c r="G74" s="10"/>
      <c r="H74" s="10"/>
      <c r="I74" s="10"/>
    </row>
    <row r="75" spans="1:9" ht="28.8" x14ac:dyDescent="0.3">
      <c r="A75" s="115" t="s">
        <v>396</v>
      </c>
      <c r="B75" s="90" t="s">
        <v>63</v>
      </c>
      <c r="C75" s="193" t="s">
        <v>7</v>
      </c>
      <c r="D75" s="193">
        <f t="shared" si="4"/>
        <v>0</v>
      </c>
      <c r="E75" s="194"/>
      <c r="F75" s="2"/>
      <c r="G75" s="2"/>
      <c r="H75" s="2"/>
      <c r="I75" s="26"/>
    </row>
    <row r="76" spans="1:9" x14ac:dyDescent="0.3">
      <c r="A76" s="114"/>
      <c r="B76" s="217"/>
      <c r="C76" s="344" t="s">
        <v>64</v>
      </c>
      <c r="D76" s="347">
        <f>SUM(D4+D16+D21+D24+D31+D37+D43+D48+D52+D55+D57+D60+D64+D69+D72)</f>
        <v>0</v>
      </c>
      <c r="E76" s="348"/>
      <c r="F76" s="218"/>
      <c r="I76" s="25"/>
    </row>
    <row r="77" spans="1:9" x14ac:dyDescent="0.3">
      <c r="B77" s="217"/>
      <c r="C77" s="345"/>
      <c r="D77" s="349"/>
      <c r="E77" s="350"/>
      <c r="F77" s="218"/>
    </row>
    <row r="78" spans="1:9" x14ac:dyDescent="0.3">
      <c r="B78" s="217"/>
      <c r="C78" s="345"/>
      <c r="D78" s="349"/>
      <c r="E78" s="350"/>
      <c r="F78" s="218"/>
      <c r="G78" s="23"/>
    </row>
    <row r="79" spans="1:9" x14ac:dyDescent="0.3">
      <c r="B79" s="217"/>
      <c r="C79" s="346"/>
      <c r="D79" s="351"/>
      <c r="E79" s="352"/>
      <c r="F79" s="218"/>
    </row>
    <row r="80" spans="1:9" x14ac:dyDescent="0.3">
      <c r="C80" s="216"/>
      <c r="D80" s="215"/>
      <c r="E80" s="114"/>
    </row>
    <row r="85" spans="9:9" x14ac:dyDescent="0.3">
      <c r="I85" s="24"/>
    </row>
  </sheetData>
  <mergeCells count="19">
    <mergeCell ref="A69:B69"/>
    <mergeCell ref="A72:B72"/>
    <mergeCell ref="C76:C79"/>
    <mergeCell ref="D76:E79"/>
    <mergeCell ref="A43:B43"/>
    <mergeCell ref="A48:B48"/>
    <mergeCell ref="A52:B52"/>
    <mergeCell ref="A55:B55"/>
    <mergeCell ref="A64:B64"/>
    <mergeCell ref="A57:B57"/>
    <mergeCell ref="A60:B60"/>
    <mergeCell ref="A68:C68"/>
    <mergeCell ref="A37:B37"/>
    <mergeCell ref="A4:B4"/>
    <mergeCell ref="A21:B21"/>
    <mergeCell ref="A16:B16"/>
    <mergeCell ref="A24:B24"/>
    <mergeCell ref="A31:B31"/>
    <mergeCell ref="A15:C15"/>
  </mergeCells>
  <phoneticPr fontId="10" type="noConversion"/>
  <pageMargins left="0.7" right="0.7" top="0.75" bottom="0.75" header="0.3" footer="0.3"/>
  <pageSetup orientation="portrait" r:id="rId1"/>
  <ignoredErrors>
    <ignoredError sqref="D21 D24 D31 D37 D43 D48 D52 D55 D57 D60 D64 D7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8C153523-1661-4A26-A941-095F4E3E57C0}">
          <x14:formula1>
            <xm:f>REF!$C$2:$C$3</xm:f>
          </x14:formula1>
          <xm:sqref>C22:C23 C17:C20 C25:C30 C32:C36 C61:C63 C44:C47 C49:C51 C53:C54 C65:C67 C70:C71 C73:C75 C38:C42 C56 C58:C59 C5:C14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BFE5-A408-4485-815F-ADEEA0FE2425}">
  <sheetPr>
    <tabColor rgb="FF1E9C14"/>
  </sheetPr>
  <dimension ref="A1:M88"/>
  <sheetViews>
    <sheetView zoomScale="85" zoomScaleNormal="85" workbookViewId="0">
      <selection activeCell="C5" sqref="C5"/>
    </sheetView>
  </sheetViews>
  <sheetFormatPr defaultColWidth="8.88671875" defaultRowHeight="14.4" x14ac:dyDescent="0.3"/>
  <cols>
    <col min="1" max="1" width="10.6640625" style="77" customWidth="1"/>
    <col min="2" max="2" width="52.88671875" style="7" customWidth="1"/>
    <col min="3" max="3" width="14.44140625" style="5" customWidth="1"/>
    <col min="4" max="4" width="18.88671875" style="6" customWidth="1"/>
    <col min="5" max="5" width="13" style="4" customWidth="1"/>
    <col min="6" max="6" width="6.6640625" style="4" customWidth="1"/>
    <col min="7" max="7" width="20.44140625" style="4" customWidth="1"/>
    <col min="8" max="8" width="30.109375" style="4" customWidth="1"/>
    <col min="9" max="9" width="69.33203125" style="19" customWidth="1"/>
    <col min="10" max="16384" width="8.88671875" style="19"/>
  </cols>
  <sheetData>
    <row r="1" spans="1:9" s="1" customFormat="1" ht="23.4" x14ac:dyDescent="0.3">
      <c r="A1" s="78"/>
      <c r="B1" s="59" t="s">
        <v>91</v>
      </c>
      <c r="C1" s="60"/>
      <c r="D1" s="61"/>
      <c r="E1" s="58"/>
      <c r="F1" s="58"/>
      <c r="G1" s="58"/>
      <c r="H1" s="58"/>
      <c r="I1" s="58"/>
    </row>
    <row r="2" spans="1:9" s="1" customFormat="1" ht="23.4" x14ac:dyDescent="0.3">
      <c r="A2" s="78"/>
      <c r="B2" s="59" t="s">
        <v>90</v>
      </c>
      <c r="C2" s="60"/>
      <c r="D2" s="61"/>
      <c r="E2" s="58"/>
      <c r="F2" s="58"/>
      <c r="G2" s="58"/>
      <c r="H2" s="58"/>
      <c r="I2" s="58"/>
    </row>
    <row r="3" spans="1:9" s="13" customFormat="1" ht="36.6" thickBot="1" x14ac:dyDescent="0.35">
      <c r="A3" s="62" t="s">
        <v>0</v>
      </c>
      <c r="B3" s="62" t="s">
        <v>1</v>
      </c>
      <c r="C3" s="63" t="s">
        <v>411</v>
      </c>
      <c r="D3" s="63" t="s">
        <v>412</v>
      </c>
      <c r="E3" s="62" t="s">
        <v>2</v>
      </c>
      <c r="F3" s="62" t="s">
        <v>3</v>
      </c>
      <c r="G3" s="62" t="s">
        <v>4</v>
      </c>
      <c r="H3" s="63" t="s">
        <v>5</v>
      </c>
      <c r="I3" s="63" t="s">
        <v>103</v>
      </c>
    </row>
    <row r="4" spans="1:9" s="1" customFormat="1" ht="18" x14ac:dyDescent="0.3">
      <c r="A4" s="358" t="s">
        <v>121</v>
      </c>
      <c r="B4" s="358"/>
      <c r="C4" s="266">
        <f>SUM(D5:D12)/8</f>
        <v>0</v>
      </c>
      <c r="D4" s="266">
        <f>SUM(D5:D12)/58</f>
        <v>0</v>
      </c>
      <c r="E4" s="220"/>
      <c r="F4" s="220"/>
      <c r="G4" s="220"/>
      <c r="H4" s="58"/>
      <c r="I4" s="58"/>
    </row>
    <row r="5" spans="1:9" ht="28.8" x14ac:dyDescent="0.3">
      <c r="A5" s="222" t="s">
        <v>123</v>
      </c>
      <c r="B5" s="16" t="s">
        <v>10</v>
      </c>
      <c r="C5" s="221" t="s">
        <v>7</v>
      </c>
      <c r="D5" s="221">
        <f>IF(C5="COMPLIANT",1,0)</f>
        <v>0</v>
      </c>
      <c r="E5" s="219"/>
      <c r="F5" s="219"/>
      <c r="G5" s="8"/>
      <c r="H5" s="219"/>
      <c r="I5" s="219"/>
    </row>
    <row r="6" spans="1:9" s="21" customFormat="1" ht="43.2" x14ac:dyDescent="0.3">
      <c r="A6" s="223" t="s">
        <v>124</v>
      </c>
      <c r="B6" s="17" t="s">
        <v>139</v>
      </c>
      <c r="C6" s="11" t="s">
        <v>7</v>
      </c>
      <c r="D6" s="12">
        <f>IF(C6="COMPLIANT",1,0)</f>
        <v>0</v>
      </c>
      <c r="E6" s="10"/>
      <c r="F6" s="10"/>
      <c r="G6" s="10"/>
      <c r="H6" s="10"/>
      <c r="I6" s="10"/>
    </row>
    <row r="7" spans="1:9" ht="28.8" x14ac:dyDescent="0.3">
      <c r="A7" s="223" t="s">
        <v>125</v>
      </c>
      <c r="B7" s="18" t="s">
        <v>140</v>
      </c>
      <c r="C7" s="3" t="s">
        <v>7</v>
      </c>
      <c r="D7" s="3">
        <f t="shared" ref="D7:D44" si="0">IF(C7="COMPLIANT",1,0)</f>
        <v>0</v>
      </c>
      <c r="E7" s="2"/>
      <c r="F7" s="2"/>
      <c r="G7" s="2"/>
      <c r="H7" s="2"/>
      <c r="I7" s="3"/>
    </row>
    <row r="8" spans="1:9" s="21" customFormat="1" ht="28.8" x14ac:dyDescent="0.3">
      <c r="A8" s="223" t="s">
        <v>126</v>
      </c>
      <c r="B8" s="17" t="s">
        <v>17</v>
      </c>
      <c r="C8" s="11" t="s">
        <v>7</v>
      </c>
      <c r="D8" s="12">
        <f>IF(C8="COMPLIANT",1,0)</f>
        <v>0</v>
      </c>
      <c r="E8" s="10"/>
      <c r="F8" s="10"/>
      <c r="G8" s="10"/>
      <c r="H8" s="10"/>
      <c r="I8" s="10"/>
    </row>
    <row r="9" spans="1:9" ht="28.8" x14ac:dyDescent="0.3">
      <c r="A9" s="223" t="s">
        <v>127</v>
      </c>
      <c r="B9" s="18" t="s">
        <v>18</v>
      </c>
      <c r="C9" s="3" t="s">
        <v>7</v>
      </c>
      <c r="D9" s="3">
        <f t="shared" si="0"/>
        <v>0</v>
      </c>
      <c r="E9" s="2"/>
      <c r="F9" s="2"/>
      <c r="G9" s="2"/>
      <c r="H9" s="2"/>
      <c r="I9" s="3"/>
    </row>
    <row r="10" spans="1:9" s="21" customFormat="1" ht="28.8" x14ac:dyDescent="0.3">
      <c r="A10" s="224" t="s">
        <v>130</v>
      </c>
      <c r="B10" s="17" t="s">
        <v>65</v>
      </c>
      <c r="C10" s="11" t="s">
        <v>7</v>
      </c>
      <c r="D10" s="11">
        <f t="shared" si="0"/>
        <v>0</v>
      </c>
      <c r="E10" s="15"/>
      <c r="F10" s="15"/>
      <c r="G10" s="15"/>
      <c r="H10" s="15"/>
      <c r="I10" s="11"/>
    </row>
    <row r="11" spans="1:9" ht="28.8" x14ac:dyDescent="0.3">
      <c r="A11" s="222" t="s">
        <v>128</v>
      </c>
      <c r="B11" s="18" t="s">
        <v>66</v>
      </c>
      <c r="C11" s="3" t="s">
        <v>7</v>
      </c>
      <c r="D11" s="3">
        <f t="shared" si="0"/>
        <v>0</v>
      </c>
      <c r="E11" s="2"/>
      <c r="F11" s="2"/>
      <c r="G11" s="2"/>
      <c r="H11" s="2"/>
      <c r="I11" s="3"/>
    </row>
    <row r="12" spans="1:9" s="21" customFormat="1" ht="28.8" x14ac:dyDescent="0.3">
      <c r="A12" s="223" t="s">
        <v>129</v>
      </c>
      <c r="B12" s="79" t="s">
        <v>19</v>
      </c>
      <c r="C12" s="80" t="s">
        <v>7</v>
      </c>
      <c r="D12" s="225">
        <f t="shared" si="0"/>
        <v>0</v>
      </c>
      <c r="E12" s="82"/>
      <c r="F12" s="82"/>
      <c r="G12" s="226"/>
      <c r="H12" s="226"/>
      <c r="I12" s="226"/>
    </row>
    <row r="13" spans="1:9" s="1" customFormat="1" ht="18" x14ac:dyDescent="0.3">
      <c r="A13" s="361" t="s">
        <v>141</v>
      </c>
      <c r="B13" s="361"/>
      <c r="C13" s="267">
        <f>SUM(D14)/1</f>
        <v>0</v>
      </c>
      <c r="D13" s="267">
        <f>SUM(D14:D14)/58</f>
        <v>0</v>
      </c>
      <c r="E13" s="268" t="s">
        <v>2</v>
      </c>
      <c r="F13" s="268" t="s">
        <v>3</v>
      </c>
      <c r="G13" s="270" t="s">
        <v>4</v>
      </c>
      <c r="H13" s="268" t="s">
        <v>5</v>
      </c>
      <c r="I13" s="269" t="s">
        <v>103</v>
      </c>
    </row>
    <row r="14" spans="1:9" ht="28.8" x14ac:dyDescent="0.3">
      <c r="A14" s="222" t="s">
        <v>142</v>
      </c>
      <c r="B14" s="227" t="s">
        <v>143</v>
      </c>
      <c r="C14" s="228" t="s">
        <v>7</v>
      </c>
      <c r="D14" s="228">
        <f>IF(C14="COMPLIANT",1,0)</f>
        <v>0</v>
      </c>
      <c r="E14" s="230"/>
      <c r="F14" s="230"/>
      <c r="G14" s="271"/>
      <c r="H14" s="229"/>
      <c r="I14" s="230"/>
    </row>
    <row r="15" spans="1:9" ht="18" x14ac:dyDescent="0.3">
      <c r="A15" s="356" t="s">
        <v>150</v>
      </c>
      <c r="B15" s="357"/>
      <c r="C15" s="267">
        <f>SUM(D16:D22)/7</f>
        <v>0</v>
      </c>
      <c r="D15" s="267">
        <f>SUM(D16:D22)/58</f>
        <v>0</v>
      </c>
      <c r="E15" s="268" t="s">
        <v>2</v>
      </c>
      <c r="F15" s="268" t="s">
        <v>3</v>
      </c>
      <c r="G15" s="268" t="s">
        <v>4</v>
      </c>
      <c r="H15" s="268" t="s">
        <v>5</v>
      </c>
      <c r="I15" s="269" t="s">
        <v>103</v>
      </c>
    </row>
    <row r="16" spans="1:9" ht="57.6" customHeight="1" x14ac:dyDescent="0.3">
      <c r="A16" s="224" t="s">
        <v>158</v>
      </c>
      <c r="B16" s="16" t="s">
        <v>23</v>
      </c>
      <c r="C16" s="9" t="s">
        <v>7</v>
      </c>
      <c r="D16" s="9">
        <f t="shared" ref="D16:D22" si="1">IF(C16="COMPLIANT",1,0)</f>
        <v>0</v>
      </c>
      <c r="E16" s="8"/>
      <c r="F16" s="219"/>
      <c r="G16" s="8"/>
      <c r="H16" s="219"/>
      <c r="I16" s="231"/>
    </row>
    <row r="17" spans="1:9" ht="28.8" x14ac:dyDescent="0.3">
      <c r="A17" s="224" t="s">
        <v>159</v>
      </c>
      <c r="B17" s="17" t="s">
        <v>24</v>
      </c>
      <c r="C17" s="11" t="s">
        <v>7</v>
      </c>
      <c r="D17" s="12">
        <f t="shared" si="1"/>
        <v>0</v>
      </c>
      <c r="E17" s="10"/>
      <c r="F17" s="10"/>
      <c r="G17" s="10"/>
      <c r="H17" s="10"/>
      <c r="I17" s="10"/>
    </row>
    <row r="18" spans="1:9" ht="28.8" x14ac:dyDescent="0.3">
      <c r="A18" s="224" t="s">
        <v>160</v>
      </c>
      <c r="B18" s="18" t="s">
        <v>165</v>
      </c>
      <c r="C18" s="3" t="s">
        <v>7</v>
      </c>
      <c r="D18" s="3">
        <f t="shared" si="1"/>
        <v>0</v>
      </c>
      <c r="E18" s="2"/>
      <c r="F18" s="2"/>
      <c r="G18" s="2"/>
      <c r="H18" s="2"/>
      <c r="I18" s="28"/>
    </row>
    <row r="19" spans="1:9" ht="28.8" x14ac:dyDescent="0.3">
      <c r="A19" s="224" t="s">
        <v>161</v>
      </c>
      <c r="B19" s="17" t="s">
        <v>26</v>
      </c>
      <c r="C19" s="11" t="s">
        <v>7</v>
      </c>
      <c r="D19" s="12">
        <f t="shared" si="1"/>
        <v>0</v>
      </c>
      <c r="E19" s="10"/>
      <c r="F19" s="10"/>
      <c r="G19" s="10"/>
      <c r="H19" s="10"/>
      <c r="I19" s="10"/>
    </row>
    <row r="20" spans="1:9" ht="28.8" x14ac:dyDescent="0.3">
      <c r="A20" s="224" t="s">
        <v>162</v>
      </c>
      <c r="B20" s="18" t="s">
        <v>166</v>
      </c>
      <c r="C20" s="3" t="s">
        <v>7</v>
      </c>
      <c r="D20" s="3">
        <f t="shared" si="1"/>
        <v>0</v>
      </c>
      <c r="E20" s="2"/>
      <c r="F20" s="2"/>
      <c r="G20" s="2"/>
      <c r="H20" s="2"/>
      <c r="I20" s="28"/>
    </row>
    <row r="21" spans="1:9" ht="43.2" x14ac:dyDescent="0.3">
      <c r="A21" s="224" t="s">
        <v>163</v>
      </c>
      <c r="B21" s="17" t="s">
        <v>68</v>
      </c>
      <c r="C21" s="11" t="s">
        <v>7</v>
      </c>
      <c r="D21" s="12">
        <f t="shared" si="1"/>
        <v>0</v>
      </c>
      <c r="E21" s="10"/>
      <c r="F21" s="10"/>
      <c r="G21" s="10"/>
      <c r="H21" s="10"/>
      <c r="I21" s="10"/>
    </row>
    <row r="22" spans="1:9" ht="28.8" x14ac:dyDescent="0.3">
      <c r="A22" s="224" t="s">
        <v>164</v>
      </c>
      <c r="B22" s="233" t="s">
        <v>25</v>
      </c>
      <c r="C22" s="193" t="s">
        <v>7</v>
      </c>
      <c r="D22" s="193">
        <f t="shared" si="1"/>
        <v>0</v>
      </c>
      <c r="E22" s="234"/>
      <c r="F22" s="194"/>
      <c r="G22" s="194"/>
      <c r="H22" s="194"/>
      <c r="I22" s="235"/>
    </row>
    <row r="23" spans="1:9" ht="18" x14ac:dyDescent="0.3">
      <c r="A23" s="359" t="s">
        <v>174</v>
      </c>
      <c r="B23" s="360"/>
      <c r="C23" s="267">
        <f>SUM(D24:D24)/1</f>
        <v>0</v>
      </c>
      <c r="D23" s="267">
        <f>SUM(D24:D24)/58</f>
        <v>0</v>
      </c>
      <c r="E23" s="268" t="s">
        <v>2</v>
      </c>
      <c r="F23" s="268" t="s">
        <v>3</v>
      </c>
      <c r="G23" s="268" t="s">
        <v>4</v>
      </c>
      <c r="H23" s="268" t="s">
        <v>5</v>
      </c>
      <c r="I23" s="269" t="s">
        <v>103</v>
      </c>
    </row>
    <row r="24" spans="1:9" ht="28.8" x14ac:dyDescent="0.3">
      <c r="A24" s="223" t="s">
        <v>177</v>
      </c>
      <c r="B24" s="237" t="s">
        <v>67</v>
      </c>
      <c r="C24" s="228" t="s">
        <v>7</v>
      </c>
      <c r="D24" s="228">
        <f t="shared" si="0"/>
        <v>0</v>
      </c>
      <c r="E24" s="230"/>
      <c r="F24" s="229"/>
      <c r="G24" s="229"/>
      <c r="H24" s="229"/>
      <c r="I24" s="240"/>
    </row>
    <row r="25" spans="1:9" ht="18" x14ac:dyDescent="0.3">
      <c r="A25" s="356" t="s">
        <v>184</v>
      </c>
      <c r="B25" s="357"/>
      <c r="C25" s="273">
        <f>SUM(D26:D28)/3</f>
        <v>0</v>
      </c>
      <c r="D25" s="267">
        <f>SUM(D26:D28)/58</f>
        <v>0</v>
      </c>
      <c r="E25" s="268" t="s">
        <v>2</v>
      </c>
      <c r="F25" s="268" t="s">
        <v>3</v>
      </c>
      <c r="G25" s="268" t="s">
        <v>4</v>
      </c>
      <c r="H25" s="268" t="s">
        <v>5</v>
      </c>
      <c r="I25" s="272" t="s">
        <v>103</v>
      </c>
    </row>
    <row r="26" spans="1:9" ht="43.2" x14ac:dyDescent="0.3">
      <c r="A26" s="224" t="s">
        <v>193</v>
      </c>
      <c r="B26" s="236" t="s">
        <v>196</v>
      </c>
      <c r="C26" s="22" t="s">
        <v>7</v>
      </c>
      <c r="D26" s="184">
        <f t="shared" si="0"/>
        <v>0</v>
      </c>
      <c r="E26" s="183"/>
      <c r="F26" s="239"/>
      <c r="G26" s="183"/>
      <c r="H26" s="239"/>
      <c r="I26" s="181"/>
    </row>
    <row r="27" spans="1:9" ht="28.8" x14ac:dyDescent="0.3">
      <c r="A27" s="222" t="s">
        <v>194</v>
      </c>
      <c r="B27" s="18" t="s">
        <v>72</v>
      </c>
      <c r="C27" s="3" t="s">
        <v>7</v>
      </c>
      <c r="D27" s="3">
        <f t="shared" si="0"/>
        <v>0</v>
      </c>
      <c r="E27" s="2"/>
      <c r="F27" s="2"/>
      <c r="G27" s="2"/>
      <c r="H27" s="2"/>
      <c r="I27" s="26"/>
    </row>
    <row r="28" spans="1:9" ht="61.8" customHeight="1" x14ac:dyDescent="0.3">
      <c r="A28" s="223" t="s">
        <v>195</v>
      </c>
      <c r="B28" s="79" t="s">
        <v>197</v>
      </c>
      <c r="C28" s="80" t="s">
        <v>7</v>
      </c>
      <c r="D28" s="225">
        <f t="shared" si="0"/>
        <v>0</v>
      </c>
      <c r="E28" s="82"/>
      <c r="F28" s="82"/>
      <c r="G28" s="82"/>
      <c r="H28" s="82"/>
      <c r="I28" s="241"/>
    </row>
    <row r="29" spans="1:9" ht="18" x14ac:dyDescent="0.3">
      <c r="A29" s="356" t="s">
        <v>202</v>
      </c>
      <c r="B29" s="357"/>
      <c r="C29" s="267">
        <f>SUM(D30:D33)/4</f>
        <v>0</v>
      </c>
      <c r="D29" s="267">
        <f>SUM(D30:D33)/58</f>
        <v>0</v>
      </c>
      <c r="E29" s="268" t="s">
        <v>2</v>
      </c>
      <c r="F29" s="268" t="s">
        <v>3</v>
      </c>
      <c r="G29" s="268" t="s">
        <v>4</v>
      </c>
      <c r="H29" s="268" t="s">
        <v>5</v>
      </c>
      <c r="I29" s="269" t="s">
        <v>103</v>
      </c>
    </row>
    <row r="30" spans="1:9" ht="43.2" x14ac:dyDescent="0.3">
      <c r="A30" s="222" t="s">
        <v>212</v>
      </c>
      <c r="B30" s="187" t="s">
        <v>30</v>
      </c>
      <c r="C30" s="238" t="s">
        <v>7</v>
      </c>
      <c r="D30" s="184">
        <f t="shared" si="0"/>
        <v>0</v>
      </c>
      <c r="E30" s="183"/>
      <c r="F30" s="239"/>
      <c r="G30" s="239"/>
      <c r="H30" s="183"/>
      <c r="I30" s="242"/>
    </row>
    <row r="31" spans="1:9" ht="28.8" x14ac:dyDescent="0.3">
      <c r="A31" s="223" t="s">
        <v>213</v>
      </c>
      <c r="B31" s="18" t="s">
        <v>216</v>
      </c>
      <c r="C31" s="3" t="s">
        <v>7</v>
      </c>
      <c r="D31" s="3">
        <f t="shared" si="0"/>
        <v>0</v>
      </c>
      <c r="E31" s="2"/>
      <c r="F31" s="2"/>
      <c r="G31" s="2"/>
      <c r="H31" s="2"/>
      <c r="I31" s="26"/>
    </row>
    <row r="32" spans="1:9" ht="28.8" x14ac:dyDescent="0.3">
      <c r="A32" s="223" t="s">
        <v>214</v>
      </c>
      <c r="B32" s="17" t="s">
        <v>217</v>
      </c>
      <c r="C32" s="11" t="s">
        <v>7</v>
      </c>
      <c r="D32" s="12">
        <f t="shared" si="0"/>
        <v>0</v>
      </c>
      <c r="E32" s="10"/>
      <c r="F32" s="10"/>
      <c r="G32" s="10"/>
      <c r="H32" s="10"/>
      <c r="I32" s="27"/>
    </row>
    <row r="33" spans="1:13" ht="28.8" x14ac:dyDescent="0.3">
      <c r="A33" s="223" t="s">
        <v>215</v>
      </c>
      <c r="B33" s="243" t="s">
        <v>31</v>
      </c>
      <c r="C33" s="193" t="s">
        <v>7</v>
      </c>
      <c r="D33" s="193">
        <f t="shared" si="0"/>
        <v>0</v>
      </c>
      <c r="E33" s="194"/>
      <c r="F33" s="194"/>
      <c r="G33" s="194"/>
      <c r="H33" s="194"/>
      <c r="I33" s="196"/>
    </row>
    <row r="34" spans="1:13" ht="18" x14ac:dyDescent="0.3">
      <c r="A34" s="356" t="s">
        <v>221</v>
      </c>
      <c r="B34" s="357"/>
      <c r="C34" s="267">
        <f>SUM(D35:D36)/2</f>
        <v>0</v>
      </c>
      <c r="D34" s="267">
        <f>SUM(D35:D36)/58</f>
        <v>0</v>
      </c>
      <c r="E34" s="268" t="s">
        <v>2</v>
      </c>
      <c r="F34" s="268" t="s">
        <v>3</v>
      </c>
      <c r="G34" s="268" t="s">
        <v>4</v>
      </c>
      <c r="H34" s="268" t="s">
        <v>5</v>
      </c>
      <c r="I34" s="269" t="s">
        <v>103</v>
      </c>
    </row>
    <row r="35" spans="1:13" ht="43.2" x14ac:dyDescent="0.3">
      <c r="A35" s="222" t="s">
        <v>232</v>
      </c>
      <c r="B35" s="16" t="s">
        <v>34</v>
      </c>
      <c r="C35" s="9" t="s">
        <v>7</v>
      </c>
      <c r="D35" s="9">
        <f t="shared" si="0"/>
        <v>0</v>
      </c>
      <c r="E35" s="8"/>
      <c r="F35" s="8"/>
      <c r="G35" s="8"/>
      <c r="H35" s="219"/>
      <c r="I35" s="107"/>
    </row>
    <row r="36" spans="1:13" ht="28.8" x14ac:dyDescent="0.3">
      <c r="A36" s="223" t="s">
        <v>233</v>
      </c>
      <c r="B36" s="79" t="s">
        <v>35</v>
      </c>
      <c r="C36" s="80" t="s">
        <v>7</v>
      </c>
      <c r="D36" s="81">
        <f t="shared" si="0"/>
        <v>0</v>
      </c>
      <c r="E36" s="82"/>
      <c r="F36" s="82"/>
      <c r="G36" s="82"/>
      <c r="H36" s="82"/>
      <c r="I36" s="95"/>
      <c r="M36" s="21"/>
    </row>
    <row r="37" spans="1:13" ht="18" x14ac:dyDescent="0.3">
      <c r="A37" s="356" t="s">
        <v>247</v>
      </c>
      <c r="B37" s="357"/>
      <c r="C37" s="267">
        <f>SUM(D38:D39)/2</f>
        <v>0</v>
      </c>
      <c r="D37" s="267">
        <f>SUM(D38:D39)/58</f>
        <v>0</v>
      </c>
      <c r="E37" s="268" t="s">
        <v>2</v>
      </c>
      <c r="F37" s="268" t="s">
        <v>3</v>
      </c>
      <c r="G37" s="268" t="s">
        <v>4</v>
      </c>
      <c r="H37" s="268" t="s">
        <v>5</v>
      </c>
      <c r="I37" s="269" t="s">
        <v>103</v>
      </c>
    </row>
    <row r="38" spans="1:13" ht="28.8" x14ac:dyDescent="0.3">
      <c r="A38" s="224" t="s">
        <v>253</v>
      </c>
      <c r="B38" s="232" t="s">
        <v>255</v>
      </c>
      <c r="C38" s="9" t="s">
        <v>7</v>
      </c>
      <c r="D38" s="9">
        <f t="shared" si="0"/>
        <v>0</v>
      </c>
      <c r="E38" s="219"/>
      <c r="F38" s="8"/>
      <c r="G38" s="8"/>
      <c r="H38" s="219"/>
      <c r="I38" s="107"/>
    </row>
    <row r="39" spans="1:13" ht="43.2" x14ac:dyDescent="0.3">
      <c r="A39" s="223" t="s">
        <v>254</v>
      </c>
      <c r="B39" s="79" t="s">
        <v>38</v>
      </c>
      <c r="C39" s="80" t="s">
        <v>7</v>
      </c>
      <c r="D39" s="81">
        <f t="shared" si="0"/>
        <v>0</v>
      </c>
      <c r="E39" s="82"/>
      <c r="F39" s="82"/>
      <c r="G39" s="82"/>
      <c r="H39" s="82"/>
      <c r="I39" s="95"/>
    </row>
    <row r="40" spans="1:13" ht="18" x14ac:dyDescent="0.3">
      <c r="A40" s="356" t="s">
        <v>258</v>
      </c>
      <c r="B40" s="357"/>
      <c r="C40" s="267">
        <f>SUM(D41:D44)/4</f>
        <v>0</v>
      </c>
      <c r="D40" s="267">
        <f>SUM(D41:D44)/58</f>
        <v>0</v>
      </c>
      <c r="E40" s="268" t="s">
        <v>2</v>
      </c>
      <c r="F40" s="268" t="s">
        <v>3</v>
      </c>
      <c r="G40" s="268" t="s">
        <v>4</v>
      </c>
      <c r="H40" s="268" t="s">
        <v>5</v>
      </c>
      <c r="I40" s="269" t="s">
        <v>103</v>
      </c>
    </row>
    <row r="41" spans="1:13" ht="28.8" x14ac:dyDescent="0.3">
      <c r="A41" s="222" t="s">
        <v>264</v>
      </c>
      <c r="B41" s="16" t="s">
        <v>8</v>
      </c>
      <c r="C41" s="9" t="s">
        <v>7</v>
      </c>
      <c r="D41" s="221">
        <f t="shared" si="0"/>
        <v>0</v>
      </c>
      <c r="E41" s="219"/>
      <c r="F41" s="219"/>
      <c r="G41" s="219"/>
      <c r="H41" s="219"/>
      <c r="I41" s="231"/>
    </row>
    <row r="42" spans="1:13" ht="28.8" x14ac:dyDescent="0.3">
      <c r="A42" s="223" t="s">
        <v>265</v>
      </c>
      <c r="B42" s="17" t="s">
        <v>79</v>
      </c>
      <c r="C42" s="11" t="s">
        <v>7</v>
      </c>
      <c r="D42" s="12">
        <f t="shared" si="0"/>
        <v>0</v>
      </c>
      <c r="E42" s="10"/>
      <c r="F42" s="10"/>
      <c r="G42" s="10"/>
      <c r="H42" s="10"/>
      <c r="I42" s="27"/>
    </row>
    <row r="43" spans="1:13" ht="43.2" x14ac:dyDescent="0.3">
      <c r="A43" s="223" t="s">
        <v>266</v>
      </c>
      <c r="B43" s="18" t="s">
        <v>77</v>
      </c>
      <c r="C43" s="3" t="s">
        <v>7</v>
      </c>
      <c r="D43" s="3">
        <f t="shared" si="0"/>
        <v>0</v>
      </c>
      <c r="E43" s="2"/>
      <c r="F43" s="2"/>
      <c r="G43" s="2"/>
      <c r="H43" s="2"/>
      <c r="I43" s="26"/>
    </row>
    <row r="44" spans="1:13" ht="43.2" x14ac:dyDescent="0.3">
      <c r="A44" s="223" t="s">
        <v>267</v>
      </c>
      <c r="B44" s="79" t="s">
        <v>78</v>
      </c>
      <c r="C44" s="80" t="s">
        <v>7</v>
      </c>
      <c r="D44" s="81">
        <f t="shared" si="0"/>
        <v>0</v>
      </c>
      <c r="E44" s="82"/>
      <c r="F44" s="82"/>
      <c r="G44" s="82"/>
      <c r="H44" s="82"/>
      <c r="I44" s="95"/>
    </row>
    <row r="45" spans="1:13" ht="18" x14ac:dyDescent="0.3">
      <c r="A45" s="361" t="s">
        <v>274</v>
      </c>
      <c r="B45" s="361"/>
      <c r="C45" s="361"/>
      <c r="D45" s="267"/>
      <c r="E45" s="268"/>
      <c r="F45" s="268"/>
      <c r="G45" s="268"/>
      <c r="H45" s="268"/>
      <c r="I45" s="269"/>
    </row>
    <row r="46" spans="1:13" ht="18" x14ac:dyDescent="0.3">
      <c r="A46" s="356" t="s">
        <v>277</v>
      </c>
      <c r="B46" s="357"/>
      <c r="C46" s="267">
        <f>SUM(D47:D47)/1</f>
        <v>0</v>
      </c>
      <c r="D46" s="267">
        <f>SUM(D47:D47)/58</f>
        <v>0</v>
      </c>
      <c r="E46" s="268" t="s">
        <v>2</v>
      </c>
      <c r="F46" s="274" t="s">
        <v>3</v>
      </c>
      <c r="G46" s="268" t="s">
        <v>4</v>
      </c>
      <c r="H46" s="268" t="s">
        <v>5</v>
      </c>
      <c r="I46" s="269" t="s">
        <v>103</v>
      </c>
    </row>
    <row r="47" spans="1:13" s="21" customFormat="1" ht="28.8" x14ac:dyDescent="0.3">
      <c r="A47" s="222" t="s">
        <v>283</v>
      </c>
      <c r="B47" s="244" t="s">
        <v>47</v>
      </c>
      <c r="C47" s="245" t="s">
        <v>7</v>
      </c>
      <c r="D47" s="246">
        <f t="shared" ref="D47" si="2">IF(C47="COMPLIANT",1,0)</f>
        <v>0</v>
      </c>
      <c r="E47" s="255"/>
      <c r="F47" s="247"/>
      <c r="G47" s="209"/>
      <c r="H47" s="247"/>
      <c r="I47" s="248"/>
    </row>
    <row r="48" spans="1:13" ht="18" x14ac:dyDescent="0.3">
      <c r="A48" s="356" t="s">
        <v>288</v>
      </c>
      <c r="B48" s="357"/>
      <c r="C48" s="267">
        <f>SUM(D49:D49)/1</f>
        <v>0</v>
      </c>
      <c r="D48" s="267">
        <f>SUM(D49:D49)/58</f>
        <v>0</v>
      </c>
      <c r="E48" s="268" t="s">
        <v>2</v>
      </c>
      <c r="F48" s="268" t="s">
        <v>3</v>
      </c>
      <c r="G48" s="268" t="s">
        <v>4</v>
      </c>
      <c r="H48" s="268" t="s">
        <v>5</v>
      </c>
      <c r="I48" s="249" t="s">
        <v>103</v>
      </c>
    </row>
    <row r="49" spans="1:9" ht="28.8" x14ac:dyDescent="0.3">
      <c r="A49" s="223" t="s">
        <v>293</v>
      </c>
      <c r="B49" s="227" t="s">
        <v>294</v>
      </c>
      <c r="C49" s="228" t="s">
        <v>7</v>
      </c>
      <c r="D49" s="250">
        <f>IF(C49="COMPLIANT",1,0)</f>
        <v>0</v>
      </c>
      <c r="E49" s="229"/>
      <c r="F49" s="229"/>
      <c r="G49" s="229"/>
      <c r="H49" s="229"/>
      <c r="I49" s="250"/>
    </row>
    <row r="50" spans="1:9" ht="18" x14ac:dyDescent="0.3">
      <c r="A50" s="364" t="s">
        <v>298</v>
      </c>
      <c r="B50" s="357"/>
      <c r="C50" s="267">
        <f>SUM(D51:D53)/3</f>
        <v>0</v>
      </c>
      <c r="D50" s="267">
        <f>SUM(D51:D53)/58</f>
        <v>0</v>
      </c>
      <c r="E50" s="268" t="s">
        <v>2</v>
      </c>
      <c r="F50" s="268" t="s">
        <v>3</v>
      </c>
      <c r="G50" s="268" t="s">
        <v>4</v>
      </c>
      <c r="H50" s="268" t="s">
        <v>5</v>
      </c>
      <c r="I50" s="249" t="s">
        <v>103</v>
      </c>
    </row>
    <row r="51" spans="1:9" ht="43.2" x14ac:dyDescent="0.3">
      <c r="A51" s="252" t="s">
        <v>302</v>
      </c>
      <c r="B51" s="200" t="s">
        <v>305</v>
      </c>
      <c r="C51" s="9" t="s">
        <v>7</v>
      </c>
      <c r="D51" s="9">
        <f>IF(C51="COMPLIANT",1,0)</f>
        <v>0</v>
      </c>
      <c r="E51" s="8"/>
      <c r="F51" s="8"/>
      <c r="G51" s="8"/>
      <c r="H51" s="8"/>
      <c r="I51" s="9"/>
    </row>
    <row r="52" spans="1:9" ht="28.8" x14ac:dyDescent="0.3">
      <c r="A52" s="252" t="s">
        <v>303</v>
      </c>
      <c r="B52" s="89" t="s">
        <v>306</v>
      </c>
      <c r="C52" s="11" t="s">
        <v>7</v>
      </c>
      <c r="D52" s="12">
        <f>IF(C52="COMPLIANT",1,0)</f>
        <v>0</v>
      </c>
      <c r="E52" s="10"/>
      <c r="F52" s="10"/>
      <c r="G52" s="10"/>
      <c r="H52" s="10"/>
      <c r="I52" s="10"/>
    </row>
    <row r="53" spans="1:9" ht="28.8" x14ac:dyDescent="0.3">
      <c r="A53" s="252" t="s">
        <v>304</v>
      </c>
      <c r="B53" s="191" t="s">
        <v>307</v>
      </c>
      <c r="C53" s="193" t="s">
        <v>7</v>
      </c>
      <c r="D53" s="193">
        <f>IF(C53="COMPLIANT",1,0)</f>
        <v>0</v>
      </c>
      <c r="E53" s="194"/>
      <c r="F53" s="194"/>
      <c r="G53" s="194"/>
      <c r="H53" s="194"/>
      <c r="I53" s="256"/>
    </row>
    <row r="54" spans="1:9" ht="18" x14ac:dyDescent="0.3">
      <c r="A54" s="356" t="s">
        <v>320</v>
      </c>
      <c r="B54" s="357"/>
      <c r="C54" s="267">
        <f>SUM(D55:D56)/2</f>
        <v>0</v>
      </c>
      <c r="D54" s="267">
        <f>SUM(D55:D56)/58</f>
        <v>0</v>
      </c>
      <c r="E54" s="268" t="s">
        <v>2</v>
      </c>
      <c r="F54" s="268" t="s">
        <v>3</v>
      </c>
      <c r="G54" s="268" t="s">
        <v>4</v>
      </c>
      <c r="H54" s="268" t="s">
        <v>5</v>
      </c>
      <c r="I54" s="269" t="s">
        <v>103</v>
      </c>
    </row>
    <row r="55" spans="1:9" ht="28.8" x14ac:dyDescent="0.3">
      <c r="A55" s="251" t="s">
        <v>327</v>
      </c>
      <c r="B55" s="254" t="s">
        <v>49</v>
      </c>
      <c r="C55" s="221" t="s">
        <v>7</v>
      </c>
      <c r="D55" s="9">
        <f>IF(C55="COMPLIANT",1,0)</f>
        <v>0</v>
      </c>
      <c r="E55" s="219"/>
      <c r="F55" s="219"/>
      <c r="G55" s="219"/>
      <c r="H55" s="8"/>
      <c r="I55" s="221"/>
    </row>
    <row r="56" spans="1:9" ht="43.2" x14ac:dyDescent="0.3">
      <c r="A56" s="257" t="s">
        <v>328</v>
      </c>
      <c r="B56" s="258" t="s">
        <v>329</v>
      </c>
      <c r="C56" s="259" t="s">
        <v>7</v>
      </c>
      <c r="D56" s="81">
        <f>IF(C56="COMPLIANT",1,0)</f>
        <v>0</v>
      </c>
      <c r="E56" s="82"/>
      <c r="F56" s="226"/>
      <c r="G56" s="82"/>
      <c r="H56" s="226"/>
      <c r="I56" s="226"/>
    </row>
    <row r="57" spans="1:9" ht="18" x14ac:dyDescent="0.3">
      <c r="A57" s="356" t="s">
        <v>337</v>
      </c>
      <c r="B57" s="357"/>
      <c r="C57" s="267">
        <f>SUM(D58:D58)/1</f>
        <v>0</v>
      </c>
      <c r="D57" s="267">
        <f>SUM(D58:D58)/58</f>
        <v>0</v>
      </c>
      <c r="E57" s="268" t="s">
        <v>2</v>
      </c>
      <c r="F57" s="268" t="s">
        <v>3</v>
      </c>
      <c r="G57" s="268" t="s">
        <v>4</v>
      </c>
      <c r="H57" s="268" t="s">
        <v>5</v>
      </c>
      <c r="I57" s="269" t="s">
        <v>103</v>
      </c>
    </row>
    <row r="58" spans="1:9" ht="43.2" x14ac:dyDescent="0.3">
      <c r="A58" s="257" t="s">
        <v>341</v>
      </c>
      <c r="B58" s="261" t="s">
        <v>342</v>
      </c>
      <c r="C58" s="245" t="s">
        <v>7</v>
      </c>
      <c r="D58" s="263">
        <f>IF(C58="COMPLIANT",1,0)</f>
        <v>0</v>
      </c>
      <c r="E58" s="209"/>
      <c r="F58" s="209"/>
      <c r="G58" s="247"/>
      <c r="H58" s="209"/>
      <c r="I58" s="264"/>
    </row>
    <row r="59" spans="1:9" ht="18" x14ac:dyDescent="0.3">
      <c r="A59" s="362" t="s">
        <v>347</v>
      </c>
      <c r="B59" s="363"/>
      <c r="C59" s="267">
        <f>SUM(D60:D74)/15</f>
        <v>0</v>
      </c>
      <c r="D59" s="267">
        <f>SUM(D60:D74)/58</f>
        <v>0</v>
      </c>
      <c r="E59" s="268" t="s">
        <v>2</v>
      </c>
      <c r="F59" s="268" t="s">
        <v>3</v>
      </c>
      <c r="G59" s="268" t="s">
        <v>4</v>
      </c>
      <c r="H59" s="268" t="s">
        <v>5</v>
      </c>
      <c r="I59" s="269" t="s">
        <v>103</v>
      </c>
    </row>
    <row r="60" spans="1:9" ht="28.8" x14ac:dyDescent="0.3">
      <c r="A60" s="253" t="s">
        <v>353</v>
      </c>
      <c r="B60" s="192" t="s">
        <v>368</v>
      </c>
      <c r="C60" s="238" t="s">
        <v>7</v>
      </c>
      <c r="D60" s="260">
        <f t="shared" ref="D60:D74" si="3">IF(C60="COMPLIANT",1,0)</f>
        <v>0</v>
      </c>
      <c r="E60" s="183"/>
      <c r="F60" s="239"/>
      <c r="G60" s="239"/>
      <c r="H60" s="239"/>
      <c r="I60" s="242"/>
    </row>
    <row r="61" spans="1:9" ht="43.2" x14ac:dyDescent="0.3">
      <c r="A61" s="252" t="s">
        <v>354</v>
      </c>
      <c r="B61" s="90" t="s">
        <v>83</v>
      </c>
      <c r="C61" s="3" t="s">
        <v>7</v>
      </c>
      <c r="D61" s="3">
        <f t="shared" si="3"/>
        <v>0</v>
      </c>
      <c r="E61" s="2"/>
      <c r="F61" s="2"/>
      <c r="G61" s="2"/>
      <c r="H61" s="2"/>
      <c r="I61" s="26"/>
    </row>
    <row r="62" spans="1:9" ht="28.8" x14ac:dyDescent="0.3">
      <c r="A62" s="251" t="s">
        <v>355</v>
      </c>
      <c r="B62" s="89" t="s">
        <v>52</v>
      </c>
      <c r="C62" s="11" t="s">
        <v>7</v>
      </c>
      <c r="D62" s="12">
        <f t="shared" si="3"/>
        <v>0</v>
      </c>
      <c r="E62" s="10"/>
      <c r="F62" s="10"/>
      <c r="G62" s="10"/>
      <c r="H62" s="10"/>
      <c r="I62" s="27"/>
    </row>
    <row r="63" spans="1:9" ht="28.8" x14ac:dyDescent="0.3">
      <c r="A63" s="253" t="s">
        <v>356</v>
      </c>
      <c r="B63" s="90" t="s">
        <v>84</v>
      </c>
      <c r="C63" s="3" t="s">
        <v>7</v>
      </c>
      <c r="D63" s="3">
        <f t="shared" si="3"/>
        <v>0</v>
      </c>
      <c r="E63" s="2"/>
      <c r="F63" s="2"/>
      <c r="G63" s="2"/>
      <c r="H63" s="2"/>
      <c r="I63" s="26"/>
    </row>
    <row r="64" spans="1:9" ht="43.2" x14ac:dyDescent="0.3">
      <c r="A64" s="251" t="s">
        <v>357</v>
      </c>
      <c r="B64" s="89" t="s">
        <v>53</v>
      </c>
      <c r="C64" s="11" t="s">
        <v>7</v>
      </c>
      <c r="D64" s="12">
        <f t="shared" si="3"/>
        <v>0</v>
      </c>
      <c r="E64" s="10"/>
      <c r="F64" s="10"/>
      <c r="G64" s="10"/>
      <c r="H64" s="10"/>
      <c r="I64" s="27"/>
    </row>
    <row r="65" spans="1:9" ht="57.6" x14ac:dyDescent="0.3">
      <c r="A65" s="251" t="s">
        <v>358</v>
      </c>
      <c r="B65" s="90" t="s">
        <v>369</v>
      </c>
      <c r="C65" s="3" t="s">
        <v>7</v>
      </c>
      <c r="D65" s="3">
        <f t="shared" si="3"/>
        <v>0</v>
      </c>
      <c r="E65" s="2"/>
      <c r="F65" s="2"/>
      <c r="G65" s="2"/>
      <c r="H65" s="2"/>
      <c r="I65" s="26"/>
    </row>
    <row r="66" spans="1:9" ht="43.2" x14ac:dyDescent="0.3">
      <c r="A66" s="251" t="s">
        <v>359</v>
      </c>
      <c r="B66" s="89" t="s">
        <v>86</v>
      </c>
      <c r="C66" s="11" t="s">
        <v>7</v>
      </c>
      <c r="D66" s="12">
        <f t="shared" si="3"/>
        <v>0</v>
      </c>
      <c r="E66" s="10"/>
      <c r="F66" s="10"/>
      <c r="G66" s="10"/>
      <c r="H66" s="10"/>
      <c r="I66" s="27"/>
    </row>
    <row r="67" spans="1:9" ht="43.2" x14ac:dyDescent="0.3">
      <c r="A67" s="251" t="s">
        <v>360</v>
      </c>
      <c r="B67" s="90" t="s">
        <v>54</v>
      </c>
      <c r="C67" s="3" t="s">
        <v>7</v>
      </c>
      <c r="D67" s="3">
        <f t="shared" si="3"/>
        <v>0</v>
      </c>
      <c r="E67" s="2"/>
      <c r="F67" s="2"/>
      <c r="G67" s="2"/>
      <c r="H67" s="2"/>
      <c r="I67" s="26"/>
    </row>
    <row r="68" spans="1:9" ht="28.8" x14ac:dyDescent="0.3">
      <c r="A68" s="251" t="s">
        <v>361</v>
      </c>
      <c r="B68" s="89" t="s">
        <v>55</v>
      </c>
      <c r="C68" s="11" t="s">
        <v>7</v>
      </c>
      <c r="D68" s="12">
        <f t="shared" si="3"/>
        <v>0</v>
      </c>
      <c r="E68" s="10"/>
      <c r="F68" s="10"/>
      <c r="G68" s="10"/>
      <c r="H68" s="10"/>
      <c r="I68" s="27"/>
    </row>
    <row r="69" spans="1:9" ht="28.8" x14ac:dyDescent="0.3">
      <c r="A69" s="257" t="s">
        <v>362</v>
      </c>
      <c r="B69" s="90" t="s">
        <v>56</v>
      </c>
      <c r="C69" s="9" t="s">
        <v>7</v>
      </c>
      <c r="D69" s="9">
        <f t="shared" si="3"/>
        <v>0</v>
      </c>
      <c r="E69" s="20"/>
      <c r="F69" s="20"/>
      <c r="G69" s="20"/>
      <c r="H69" s="20"/>
      <c r="I69" s="29"/>
    </row>
    <row r="70" spans="1:9" ht="28.8" x14ac:dyDescent="0.3">
      <c r="A70" s="224" t="s">
        <v>363</v>
      </c>
      <c r="B70" s="17" t="s">
        <v>88</v>
      </c>
      <c r="C70" s="22" t="s">
        <v>7</v>
      </c>
      <c r="D70" s="12">
        <f t="shared" si="3"/>
        <v>0</v>
      </c>
      <c r="E70" s="10"/>
      <c r="F70" s="10"/>
      <c r="G70" s="10"/>
      <c r="H70" s="10"/>
      <c r="I70" s="27"/>
    </row>
    <row r="71" spans="1:9" ht="28.8" x14ac:dyDescent="0.3">
      <c r="A71" s="222" t="s">
        <v>364</v>
      </c>
      <c r="B71" s="18" t="s">
        <v>57</v>
      </c>
      <c r="C71" s="9" t="s">
        <v>7</v>
      </c>
      <c r="D71" s="9">
        <f t="shared" si="3"/>
        <v>0</v>
      </c>
      <c r="E71" s="20"/>
      <c r="F71" s="20"/>
      <c r="G71" s="20"/>
      <c r="H71" s="20"/>
      <c r="I71" s="29"/>
    </row>
    <row r="72" spans="1:9" ht="28.8" x14ac:dyDescent="0.3">
      <c r="A72" s="223" t="s">
        <v>365</v>
      </c>
      <c r="B72" s="17" t="s">
        <v>58</v>
      </c>
      <c r="C72" s="22" t="s">
        <v>7</v>
      </c>
      <c r="D72" s="12">
        <f t="shared" si="3"/>
        <v>0</v>
      </c>
      <c r="E72" s="10"/>
      <c r="F72" s="10"/>
      <c r="G72" s="10"/>
      <c r="H72" s="10"/>
      <c r="I72" s="27"/>
    </row>
    <row r="73" spans="1:9" ht="28.8" x14ac:dyDescent="0.3">
      <c r="A73" s="223" t="s">
        <v>366</v>
      </c>
      <c r="B73" s="18" t="s">
        <v>370</v>
      </c>
      <c r="C73" s="9" t="s">
        <v>7</v>
      </c>
      <c r="D73" s="9">
        <f t="shared" si="3"/>
        <v>0</v>
      </c>
      <c r="E73" s="20"/>
      <c r="F73" s="20"/>
      <c r="G73" s="20"/>
      <c r="H73" s="20"/>
      <c r="I73" s="29"/>
    </row>
    <row r="74" spans="1:9" ht="43.2" x14ac:dyDescent="0.3">
      <c r="A74" s="223" t="s">
        <v>367</v>
      </c>
      <c r="B74" s="79" t="s">
        <v>371</v>
      </c>
      <c r="C74" s="179" t="s">
        <v>7</v>
      </c>
      <c r="D74" s="81">
        <f t="shared" si="3"/>
        <v>0</v>
      </c>
      <c r="E74" s="82"/>
      <c r="F74" s="82"/>
      <c r="G74" s="82"/>
      <c r="H74" s="82"/>
      <c r="I74" s="95"/>
    </row>
    <row r="75" spans="1:9" ht="18" x14ac:dyDescent="0.3">
      <c r="A75" s="356" t="s">
        <v>388</v>
      </c>
      <c r="B75" s="357"/>
      <c r="C75" s="267">
        <f>SUM(D76:D78)/3</f>
        <v>0</v>
      </c>
      <c r="D75" s="267">
        <f>SUM(D76:D78)/58</f>
        <v>0</v>
      </c>
      <c r="E75" s="268" t="s">
        <v>2</v>
      </c>
      <c r="F75" s="268" t="s">
        <v>3</v>
      </c>
      <c r="G75" s="268" t="s">
        <v>4</v>
      </c>
      <c r="H75" s="268" t="s">
        <v>5</v>
      </c>
      <c r="I75" s="269" t="s">
        <v>103</v>
      </c>
    </row>
    <row r="76" spans="1:9" ht="28.8" x14ac:dyDescent="0.3">
      <c r="A76" s="222" t="s">
        <v>397</v>
      </c>
      <c r="B76" s="16" t="s">
        <v>400</v>
      </c>
      <c r="C76" s="221" t="s">
        <v>7</v>
      </c>
      <c r="D76" s="9">
        <f t="shared" ref="D76:D78" si="4">IF(C76="COMPLIANT",1,0)</f>
        <v>0</v>
      </c>
      <c r="E76" s="8"/>
      <c r="F76" s="219"/>
      <c r="G76" s="8"/>
      <c r="H76" s="219"/>
      <c r="I76" s="231"/>
    </row>
    <row r="77" spans="1:9" ht="28.8" x14ac:dyDescent="0.3">
      <c r="A77" s="223" t="s">
        <v>398</v>
      </c>
      <c r="B77" s="17" t="s">
        <v>401</v>
      </c>
      <c r="C77" s="11" t="s">
        <v>7</v>
      </c>
      <c r="D77" s="12">
        <f t="shared" si="4"/>
        <v>0</v>
      </c>
      <c r="E77" s="10"/>
      <c r="F77" s="10"/>
      <c r="G77" s="10"/>
      <c r="H77" s="10"/>
      <c r="I77" s="10"/>
    </row>
    <row r="78" spans="1:9" ht="28.8" x14ac:dyDescent="0.3">
      <c r="A78" s="224" t="s">
        <v>399</v>
      </c>
      <c r="B78" s="18" t="s">
        <v>402</v>
      </c>
      <c r="C78" s="3" t="s">
        <v>7</v>
      </c>
      <c r="D78" s="3">
        <f t="shared" si="4"/>
        <v>0</v>
      </c>
      <c r="E78" s="2"/>
      <c r="F78" s="2"/>
      <c r="G78" s="2"/>
      <c r="H78" s="2"/>
      <c r="I78" s="26"/>
    </row>
    <row r="79" spans="1:9" x14ac:dyDescent="0.3">
      <c r="A79" s="265"/>
      <c r="C79" s="325" t="s">
        <v>64</v>
      </c>
      <c r="D79" s="328">
        <f>SUM(D4+D13+D15+D23+D25+D29+D34+D37+D40+D46+D48+D50+D54+D57+D59+D75)</f>
        <v>0</v>
      </c>
      <c r="E79" s="329"/>
      <c r="I79" s="25"/>
    </row>
    <row r="80" spans="1:9" x14ac:dyDescent="0.3">
      <c r="C80" s="326"/>
      <c r="D80" s="330"/>
      <c r="E80" s="331"/>
    </row>
    <row r="81" spans="3:9" x14ac:dyDescent="0.3">
      <c r="C81" s="326"/>
      <c r="D81" s="330"/>
      <c r="E81" s="331"/>
      <c r="G81" s="23"/>
    </row>
    <row r="82" spans="3:9" x14ac:dyDescent="0.3">
      <c r="C82" s="327"/>
      <c r="D82" s="332"/>
      <c r="E82" s="333"/>
    </row>
    <row r="88" spans="3:9" x14ac:dyDescent="0.3">
      <c r="I88" s="24"/>
    </row>
  </sheetData>
  <mergeCells count="19">
    <mergeCell ref="A59:B59"/>
    <mergeCell ref="A75:B75"/>
    <mergeCell ref="C79:C82"/>
    <mergeCell ref="D79:E82"/>
    <mergeCell ref="A37:B37"/>
    <mergeCell ref="A40:B40"/>
    <mergeCell ref="A46:B46"/>
    <mergeCell ref="A54:B54"/>
    <mergeCell ref="A57:B57"/>
    <mergeCell ref="A45:C45"/>
    <mergeCell ref="A48:B48"/>
    <mergeCell ref="A50:B50"/>
    <mergeCell ref="A34:B34"/>
    <mergeCell ref="A4:B4"/>
    <mergeCell ref="A23:B23"/>
    <mergeCell ref="A15:B15"/>
    <mergeCell ref="A25:B25"/>
    <mergeCell ref="A29:B29"/>
    <mergeCell ref="A13:B13"/>
  </mergeCells>
  <phoneticPr fontId="10"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4E368D1-333E-4879-A840-D7131F1E5038}">
          <x14:formula1>
            <xm:f>REF!$C$2:$C$3</xm:f>
          </x14:formula1>
          <xm:sqref>C76:C78 C24 C26:C28 C30:C33 C35:C36 C38:C39 C41:C44 C55:C56 C58 C60:C74 C5:C12 C51:C53 C47 C49 C14 C16:C22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71D15-A1F5-4C7E-B43E-27BAFA403994}">
  <sheetPr>
    <tabColor rgb="FF0070C0"/>
  </sheetPr>
  <dimension ref="A1:M56"/>
  <sheetViews>
    <sheetView zoomScale="85" zoomScaleNormal="85" workbookViewId="0">
      <selection activeCell="D15" sqref="D15"/>
    </sheetView>
  </sheetViews>
  <sheetFormatPr defaultColWidth="8.88671875" defaultRowHeight="14.4" x14ac:dyDescent="0.3"/>
  <cols>
    <col min="1" max="1" width="10.6640625" style="4" customWidth="1"/>
    <col min="2" max="2" width="52.88671875" style="7" customWidth="1"/>
    <col min="3" max="3" width="14.44140625" style="5" customWidth="1"/>
    <col min="4" max="4" width="14.6640625" style="5" customWidth="1"/>
    <col min="5" max="5" width="13" style="4" customWidth="1"/>
    <col min="6" max="6" width="6.6640625" style="4" customWidth="1"/>
    <col min="7" max="7" width="20.44140625" style="4" customWidth="1"/>
    <col min="8" max="8" width="30.109375" style="4" customWidth="1"/>
    <col min="9" max="9" width="69.33203125" style="19" customWidth="1"/>
    <col min="10" max="16384" width="8.88671875" style="19"/>
  </cols>
  <sheetData>
    <row r="1" spans="1:9" s="1" customFormat="1" ht="23.4" x14ac:dyDescent="0.3">
      <c r="A1" s="70"/>
      <c r="B1" s="71" t="s">
        <v>91</v>
      </c>
      <c r="C1" s="72"/>
      <c r="D1" s="72"/>
      <c r="E1" s="70"/>
      <c r="F1" s="70"/>
      <c r="G1" s="70"/>
      <c r="H1" s="70"/>
      <c r="I1" s="70"/>
    </row>
    <row r="2" spans="1:9" s="1" customFormat="1" ht="23.4" x14ac:dyDescent="0.3">
      <c r="A2" s="70"/>
      <c r="B2" s="71" t="s">
        <v>90</v>
      </c>
      <c r="C2" s="72"/>
      <c r="D2" s="72"/>
      <c r="E2" s="70"/>
      <c r="F2" s="70"/>
      <c r="G2" s="70"/>
      <c r="H2" s="70"/>
      <c r="I2" s="70"/>
    </row>
    <row r="3" spans="1:9" s="13" customFormat="1" ht="36.6" thickBot="1" x14ac:dyDescent="0.35">
      <c r="A3" s="73" t="s">
        <v>0</v>
      </c>
      <c r="B3" s="73" t="s">
        <v>1</v>
      </c>
      <c r="C3" s="74" t="s">
        <v>411</v>
      </c>
      <c r="D3" s="74" t="s">
        <v>412</v>
      </c>
      <c r="E3" s="73" t="s">
        <v>2</v>
      </c>
      <c r="F3" s="73" t="s">
        <v>3</v>
      </c>
      <c r="G3" s="73" t="s">
        <v>4</v>
      </c>
      <c r="H3" s="74" t="s">
        <v>5</v>
      </c>
      <c r="I3" s="74" t="s">
        <v>103</v>
      </c>
    </row>
    <row r="4" spans="1:9" s="1" customFormat="1" ht="18" x14ac:dyDescent="0.3">
      <c r="A4" s="367" t="s">
        <v>121</v>
      </c>
      <c r="B4" s="367"/>
      <c r="C4" s="280">
        <f>SUM(D5:D7)/3</f>
        <v>0</v>
      </c>
      <c r="D4" s="282">
        <f>SUM(D5:D7)/26</f>
        <v>0</v>
      </c>
      <c r="E4" s="275"/>
      <c r="F4" s="70"/>
      <c r="G4" s="284"/>
      <c r="H4" s="284"/>
      <c r="I4" s="284"/>
    </row>
    <row r="5" spans="1:9" ht="28.8" x14ac:dyDescent="0.3">
      <c r="A5" s="279" t="s">
        <v>131</v>
      </c>
      <c r="B5" s="37" t="s">
        <v>138</v>
      </c>
      <c r="C5" s="281" t="s">
        <v>7</v>
      </c>
      <c r="D5" s="38">
        <f>IF(C5="COMPLIANT",1,0)</f>
        <v>0</v>
      </c>
      <c r="E5" s="283"/>
      <c r="F5" s="283"/>
      <c r="G5" s="39"/>
      <c r="H5" s="39"/>
      <c r="I5" s="39"/>
    </row>
    <row r="6" spans="1:9" s="21" customFormat="1" ht="28.8" x14ac:dyDescent="0.3">
      <c r="A6" s="277" t="s">
        <v>132</v>
      </c>
      <c r="B6" s="42" t="s">
        <v>137</v>
      </c>
      <c r="C6" s="43" t="s">
        <v>7</v>
      </c>
      <c r="D6" s="44">
        <f>IF(C6="COMPLIANT",1,0)</f>
        <v>0</v>
      </c>
      <c r="E6" s="45"/>
      <c r="F6" s="45"/>
      <c r="G6" s="45"/>
      <c r="H6" s="45"/>
      <c r="I6" s="45"/>
    </row>
    <row r="7" spans="1:9" ht="57.6" x14ac:dyDescent="0.3">
      <c r="A7" s="277" t="s">
        <v>133</v>
      </c>
      <c r="B7" s="286" t="s">
        <v>136</v>
      </c>
      <c r="C7" s="131" t="s">
        <v>7</v>
      </c>
      <c r="D7" s="131">
        <f t="shared" ref="D7:D21" si="0">IF(C7="COMPLIANT",1,0)</f>
        <v>0</v>
      </c>
      <c r="E7" s="288"/>
      <c r="F7" s="289"/>
      <c r="G7" s="288"/>
      <c r="H7" s="289"/>
      <c r="I7" s="131"/>
    </row>
    <row r="8" spans="1:9" s="1" customFormat="1" ht="18" x14ac:dyDescent="0.3">
      <c r="A8" s="368" t="s">
        <v>141</v>
      </c>
      <c r="B8" s="368"/>
      <c r="C8" s="292">
        <f>SUM(D9:D9)/1</f>
        <v>0</v>
      </c>
      <c r="D8" s="156">
        <f>SUM(D9:D9)/26</f>
        <v>0</v>
      </c>
      <c r="E8" s="151" t="s">
        <v>2</v>
      </c>
      <c r="F8" s="151" t="s">
        <v>3</v>
      </c>
      <c r="G8" s="150" t="s">
        <v>4</v>
      </c>
      <c r="H8" s="151" t="s">
        <v>5</v>
      </c>
      <c r="I8" s="276" t="s">
        <v>103</v>
      </c>
    </row>
    <row r="9" spans="1:9" ht="43.2" x14ac:dyDescent="0.3">
      <c r="A9" s="279" t="s">
        <v>146</v>
      </c>
      <c r="B9" s="285" t="s">
        <v>147</v>
      </c>
      <c r="C9" s="291" t="s">
        <v>7</v>
      </c>
      <c r="D9" s="293">
        <f>IF(C9="COMPLIANT",1,0)</f>
        <v>0</v>
      </c>
      <c r="E9" s="294"/>
      <c r="F9" s="296"/>
      <c r="G9" s="297"/>
      <c r="H9" s="294"/>
      <c r="I9" s="296"/>
    </row>
    <row r="10" spans="1:9" ht="18" x14ac:dyDescent="0.3">
      <c r="A10" s="365" t="s">
        <v>150</v>
      </c>
      <c r="B10" s="366"/>
      <c r="C10" s="292">
        <f>SUM(D11:D12)/2</f>
        <v>0</v>
      </c>
      <c r="D10" s="156">
        <f>SUM(D11:D12)/26</f>
        <v>0</v>
      </c>
      <c r="E10" s="295" t="s">
        <v>2</v>
      </c>
      <c r="F10" s="151" t="s">
        <v>3</v>
      </c>
      <c r="G10" s="150" t="s">
        <v>4</v>
      </c>
      <c r="H10" s="151" t="s">
        <v>5</v>
      </c>
      <c r="I10" s="290" t="s">
        <v>103</v>
      </c>
    </row>
    <row r="11" spans="1:9" ht="43.2" x14ac:dyDescent="0.3">
      <c r="A11" s="279" t="s">
        <v>167</v>
      </c>
      <c r="B11" s="16" t="s">
        <v>169</v>
      </c>
      <c r="C11" s="9" t="s">
        <v>7</v>
      </c>
      <c r="D11" s="9">
        <f>IF(C11="COMPLIANT",1,0)</f>
        <v>0</v>
      </c>
      <c r="E11" s="219"/>
      <c r="F11" s="8"/>
      <c r="G11" s="219"/>
      <c r="H11" s="8"/>
      <c r="I11" s="231"/>
    </row>
    <row r="12" spans="1:9" ht="28.8" x14ac:dyDescent="0.3">
      <c r="A12" s="277" t="s">
        <v>168</v>
      </c>
      <c r="B12" s="79" t="s">
        <v>170</v>
      </c>
      <c r="C12" s="80" t="s">
        <v>7</v>
      </c>
      <c r="D12" s="81">
        <f>IF(C12="COMPLIANT",1,0)</f>
        <v>0</v>
      </c>
      <c r="E12" s="226"/>
      <c r="F12" s="82"/>
      <c r="G12" s="226"/>
      <c r="H12" s="226"/>
      <c r="I12" s="82"/>
    </row>
    <row r="13" spans="1:9" ht="18" x14ac:dyDescent="0.3">
      <c r="A13" s="365" t="s">
        <v>174</v>
      </c>
      <c r="B13" s="366"/>
      <c r="C13" s="292">
        <f>SUM(D14:D15)/2</f>
        <v>0</v>
      </c>
      <c r="D13" s="156">
        <f>SUM(D14:D15)/26</f>
        <v>0</v>
      </c>
      <c r="E13" s="150" t="s">
        <v>2</v>
      </c>
      <c r="F13" s="151" t="s">
        <v>3</v>
      </c>
      <c r="G13" s="150" t="s">
        <v>4</v>
      </c>
      <c r="H13" s="152" t="s">
        <v>5</v>
      </c>
      <c r="I13" s="276" t="s">
        <v>103</v>
      </c>
    </row>
    <row r="14" spans="1:9" ht="72" x14ac:dyDescent="0.3">
      <c r="A14" s="278" t="s">
        <v>178</v>
      </c>
      <c r="B14" s="16" t="s">
        <v>180</v>
      </c>
      <c r="C14" s="9" t="s">
        <v>7</v>
      </c>
      <c r="D14" s="9">
        <f t="shared" si="0"/>
        <v>0</v>
      </c>
      <c r="E14" s="219"/>
      <c r="F14" s="219"/>
      <c r="G14" s="219"/>
      <c r="H14" s="8"/>
      <c r="I14" s="107"/>
    </row>
    <row r="15" spans="1:9" s="21" customFormat="1" ht="43.2" x14ac:dyDescent="0.3">
      <c r="A15" s="277" t="s">
        <v>179</v>
      </c>
      <c r="B15" s="79" t="s">
        <v>181</v>
      </c>
      <c r="C15" s="80" t="s">
        <v>7</v>
      </c>
      <c r="D15" s="81">
        <f t="shared" si="0"/>
        <v>0</v>
      </c>
      <c r="E15" s="226"/>
      <c r="F15" s="82"/>
      <c r="G15" s="226"/>
      <c r="H15" s="82"/>
      <c r="I15" s="226"/>
    </row>
    <row r="16" spans="1:9" ht="18" x14ac:dyDescent="0.3">
      <c r="A16" s="365" t="s">
        <v>184</v>
      </c>
      <c r="B16" s="366"/>
      <c r="C16" s="292">
        <f>SUM(D17:D17)/1</f>
        <v>0</v>
      </c>
      <c r="D16" s="156">
        <f>SUM(D17:D17)/26</f>
        <v>0</v>
      </c>
      <c r="E16" s="150" t="s">
        <v>2</v>
      </c>
      <c r="F16" s="151" t="s">
        <v>3</v>
      </c>
      <c r="G16" s="150" t="s">
        <v>4</v>
      </c>
      <c r="H16" s="151" t="s">
        <v>5</v>
      </c>
      <c r="I16" s="276" t="s">
        <v>103</v>
      </c>
    </row>
    <row r="17" spans="1:13" ht="28.8" x14ac:dyDescent="0.3">
      <c r="A17" s="277" t="s">
        <v>198</v>
      </c>
      <c r="B17" s="298" t="s">
        <v>199</v>
      </c>
      <c r="C17" s="179" t="s">
        <v>7</v>
      </c>
      <c r="D17" s="246">
        <f t="shared" si="0"/>
        <v>0</v>
      </c>
      <c r="E17" s="247"/>
      <c r="F17" s="209"/>
      <c r="G17" s="255"/>
      <c r="H17" s="255"/>
      <c r="I17" s="264"/>
    </row>
    <row r="18" spans="1:13" ht="18" x14ac:dyDescent="0.3">
      <c r="A18" s="366" t="s">
        <v>218</v>
      </c>
      <c r="B18" s="368"/>
      <c r="C18" s="368"/>
      <c r="D18" s="368"/>
      <c r="E18" s="151"/>
      <c r="F18" s="151"/>
      <c r="G18" s="150"/>
      <c r="H18" s="152"/>
      <c r="I18" s="96"/>
    </row>
    <row r="19" spans="1:13" ht="18" x14ac:dyDescent="0.3">
      <c r="A19" s="365" t="s">
        <v>221</v>
      </c>
      <c r="B19" s="366"/>
      <c r="C19" s="299">
        <f>SUM(D20:D21)/2</f>
        <v>0</v>
      </c>
      <c r="D19" s="155">
        <f>SUM(D20:D21)/26</f>
        <v>0</v>
      </c>
      <c r="E19" s="150" t="s">
        <v>2</v>
      </c>
      <c r="F19" s="151" t="s">
        <v>3</v>
      </c>
      <c r="G19" s="295" t="s">
        <v>4</v>
      </c>
      <c r="H19" s="151" t="s">
        <v>5</v>
      </c>
      <c r="I19" s="276" t="s">
        <v>103</v>
      </c>
    </row>
    <row r="20" spans="1:13" ht="28.8" x14ac:dyDescent="0.3">
      <c r="A20" s="279" t="s">
        <v>234</v>
      </c>
      <c r="B20" s="16" t="s">
        <v>236</v>
      </c>
      <c r="C20" s="221" t="s">
        <v>7</v>
      </c>
      <c r="D20" s="221">
        <f t="shared" si="0"/>
        <v>0</v>
      </c>
      <c r="E20" s="219"/>
      <c r="F20" s="8"/>
      <c r="G20" s="219"/>
      <c r="H20" s="8"/>
      <c r="I20" s="107"/>
    </row>
    <row r="21" spans="1:13" ht="28.8" x14ac:dyDescent="0.3">
      <c r="A21" s="277" t="s">
        <v>235</v>
      </c>
      <c r="B21" s="79" t="s">
        <v>237</v>
      </c>
      <c r="C21" s="80" t="s">
        <v>7</v>
      </c>
      <c r="D21" s="81">
        <f t="shared" si="0"/>
        <v>0</v>
      </c>
      <c r="E21" s="82"/>
      <c r="F21" s="82"/>
      <c r="G21" s="82"/>
      <c r="H21" s="82"/>
      <c r="I21" s="95"/>
      <c r="M21" s="21"/>
    </row>
    <row r="22" spans="1:13" ht="18" x14ac:dyDescent="0.3">
      <c r="A22" s="368" t="s">
        <v>256</v>
      </c>
      <c r="B22" s="368"/>
      <c r="C22" s="368"/>
      <c r="D22" s="156"/>
      <c r="E22" s="151"/>
      <c r="F22" s="151"/>
      <c r="G22" s="151"/>
      <c r="H22" s="151"/>
      <c r="I22" s="276"/>
    </row>
    <row r="23" spans="1:13" ht="18" x14ac:dyDescent="0.3">
      <c r="A23" s="368" t="s">
        <v>268</v>
      </c>
      <c r="B23" s="368"/>
      <c r="C23" s="368"/>
      <c r="D23" s="156"/>
      <c r="E23" s="98"/>
      <c r="F23" s="98"/>
      <c r="G23" s="98"/>
      <c r="H23" s="98"/>
      <c r="I23" s="99"/>
    </row>
    <row r="24" spans="1:13" ht="18" x14ac:dyDescent="0.3">
      <c r="A24" s="369" t="s">
        <v>275</v>
      </c>
      <c r="B24" s="369"/>
      <c r="C24" s="369"/>
      <c r="D24" s="156"/>
      <c r="E24" s="97"/>
      <c r="F24" s="97"/>
      <c r="G24" s="97"/>
      <c r="H24" s="97"/>
      <c r="I24" s="276"/>
    </row>
    <row r="25" spans="1:13" ht="18" x14ac:dyDescent="0.3">
      <c r="A25" s="366" t="s">
        <v>284</v>
      </c>
      <c r="B25" s="368"/>
      <c r="C25" s="368"/>
      <c r="D25" s="156"/>
      <c r="E25" s="151"/>
      <c r="F25" s="295"/>
      <c r="G25" s="295"/>
      <c r="H25" s="151"/>
      <c r="I25" s="290"/>
    </row>
    <row r="26" spans="1:13" s="1" customFormat="1" ht="18" x14ac:dyDescent="0.3">
      <c r="A26" s="368" t="s">
        <v>287</v>
      </c>
      <c r="B26" s="368"/>
      <c r="C26" s="368"/>
      <c r="D26" s="155"/>
      <c r="E26" s="70"/>
      <c r="F26" s="300"/>
      <c r="G26" s="300"/>
      <c r="H26" s="70"/>
      <c r="I26" s="300"/>
    </row>
    <row r="27" spans="1:13" ht="18" x14ac:dyDescent="0.3">
      <c r="A27" s="365" t="s">
        <v>298</v>
      </c>
      <c r="B27" s="366"/>
      <c r="C27" s="299">
        <f>SUM(D28:D31)/4</f>
        <v>0</v>
      </c>
      <c r="D27" s="301">
        <f>SUM(D28:D31)/26</f>
        <v>0</v>
      </c>
      <c r="E27" s="295" t="s">
        <v>2</v>
      </c>
      <c r="F27" s="295" t="s">
        <v>3</v>
      </c>
      <c r="G27" s="295" t="s">
        <v>4</v>
      </c>
      <c r="H27" s="151" t="s">
        <v>5</v>
      </c>
      <c r="I27" s="276" t="s">
        <v>103</v>
      </c>
    </row>
    <row r="28" spans="1:13" ht="28.8" x14ac:dyDescent="0.3">
      <c r="A28" s="278" t="s">
        <v>308</v>
      </c>
      <c r="B28" s="16" t="s">
        <v>312</v>
      </c>
      <c r="C28" s="221" t="s">
        <v>7</v>
      </c>
      <c r="D28" s="221">
        <f>IF(C28="COMPLIANT",1,0)</f>
        <v>0</v>
      </c>
      <c r="E28" s="219"/>
      <c r="F28" s="219"/>
      <c r="G28" s="219"/>
      <c r="H28" s="8"/>
      <c r="I28" s="9"/>
    </row>
    <row r="29" spans="1:13" ht="57.6" x14ac:dyDescent="0.3">
      <c r="A29" s="278" t="s">
        <v>309</v>
      </c>
      <c r="B29" s="17" t="s">
        <v>313</v>
      </c>
      <c r="C29" s="11" t="s">
        <v>7</v>
      </c>
      <c r="D29" s="12">
        <f>IF(C29="COMPLIANT",1,0)</f>
        <v>0</v>
      </c>
      <c r="E29" s="10"/>
      <c r="F29" s="10"/>
      <c r="G29" s="10"/>
      <c r="H29" s="10"/>
      <c r="I29" s="10"/>
    </row>
    <row r="30" spans="1:13" ht="57.6" x14ac:dyDescent="0.3">
      <c r="A30" s="279" t="s">
        <v>310</v>
      </c>
      <c r="B30" s="18" t="s">
        <v>314</v>
      </c>
      <c r="C30" s="3" t="s">
        <v>7</v>
      </c>
      <c r="D30" s="3">
        <f>IF(C30="COMPLIANT",1,0)</f>
        <v>0</v>
      </c>
      <c r="E30" s="2"/>
      <c r="F30" s="2"/>
      <c r="G30" s="2"/>
      <c r="H30" s="2"/>
      <c r="I30" s="3"/>
    </row>
    <row r="31" spans="1:13" ht="28.8" x14ac:dyDescent="0.3">
      <c r="A31" s="277" t="s">
        <v>311</v>
      </c>
      <c r="B31" s="79" t="s">
        <v>315</v>
      </c>
      <c r="C31" s="80" t="s">
        <v>7</v>
      </c>
      <c r="D31" s="81">
        <f>IF(C31="COMPLIANT",1,0)</f>
        <v>0</v>
      </c>
      <c r="E31" s="82"/>
      <c r="F31" s="82"/>
      <c r="G31" s="226"/>
      <c r="H31" s="82"/>
      <c r="I31" s="226"/>
    </row>
    <row r="32" spans="1:13" ht="18" x14ac:dyDescent="0.3">
      <c r="A32" s="365" t="s">
        <v>320</v>
      </c>
      <c r="B32" s="366"/>
      <c r="C32" s="287">
        <f>SUM(D33:D35)/3</f>
        <v>0</v>
      </c>
      <c r="D32" s="301">
        <f>SUM(D33:D35)/26</f>
        <v>0</v>
      </c>
      <c r="E32" s="295" t="s">
        <v>2</v>
      </c>
      <c r="F32" s="295" t="s">
        <v>3</v>
      </c>
      <c r="G32" s="151" t="s">
        <v>4</v>
      </c>
      <c r="H32" s="295" t="s">
        <v>5</v>
      </c>
      <c r="I32" s="276" t="s">
        <v>103</v>
      </c>
    </row>
    <row r="33" spans="1:9" ht="28.8" x14ac:dyDescent="0.3">
      <c r="A33" s="278" t="s">
        <v>330</v>
      </c>
      <c r="B33" s="16" t="s">
        <v>333</v>
      </c>
      <c r="C33" s="221" t="s">
        <v>7</v>
      </c>
      <c r="D33" s="221">
        <f>IF(C33="COMPLIANT",1,0)</f>
        <v>0</v>
      </c>
      <c r="E33" s="219"/>
      <c r="F33" s="219"/>
      <c r="G33" s="8"/>
      <c r="H33" s="219"/>
      <c r="I33" s="9"/>
    </row>
    <row r="34" spans="1:9" ht="43.2" x14ac:dyDescent="0.3">
      <c r="A34" s="278" t="s">
        <v>331</v>
      </c>
      <c r="B34" s="17" t="s">
        <v>334</v>
      </c>
      <c r="C34" s="11" t="s">
        <v>7</v>
      </c>
      <c r="D34" s="12">
        <f>IF(C34="COMPLIANT",1,0)</f>
        <v>0</v>
      </c>
      <c r="E34" s="10"/>
      <c r="F34" s="10"/>
      <c r="G34" s="10"/>
      <c r="H34" s="10"/>
      <c r="I34" s="10"/>
    </row>
    <row r="35" spans="1:9" ht="28.8" x14ac:dyDescent="0.3">
      <c r="A35" s="277" t="s">
        <v>332</v>
      </c>
      <c r="B35" s="243" t="s">
        <v>335</v>
      </c>
      <c r="C35" s="193" t="s">
        <v>7</v>
      </c>
      <c r="D35" s="193">
        <f>IF(C35="COMPLIANT",1,0)</f>
        <v>0</v>
      </c>
      <c r="E35" s="194"/>
      <c r="F35" s="194"/>
      <c r="G35" s="194"/>
      <c r="H35" s="194"/>
      <c r="I35" s="256"/>
    </row>
    <row r="36" spans="1:9" ht="18" x14ac:dyDescent="0.3">
      <c r="A36" s="370" t="s">
        <v>337</v>
      </c>
      <c r="B36" s="371"/>
      <c r="C36" s="287">
        <f>SUM(D37:D38)/2</f>
        <v>0</v>
      </c>
      <c r="D36" s="156">
        <f>SUM(D37:D38)/26</f>
        <v>0</v>
      </c>
      <c r="E36" s="295" t="s">
        <v>2</v>
      </c>
      <c r="F36" s="151" t="s">
        <v>3</v>
      </c>
      <c r="G36" s="295" t="s">
        <v>4</v>
      </c>
      <c r="H36" s="295" t="s">
        <v>5</v>
      </c>
      <c r="I36" s="96" t="s">
        <v>103</v>
      </c>
    </row>
    <row r="37" spans="1:9" ht="57.6" x14ac:dyDescent="0.3">
      <c r="A37" s="278" t="s">
        <v>343</v>
      </c>
      <c r="B37" s="236" t="s">
        <v>345</v>
      </c>
      <c r="C37" s="238" t="s">
        <v>7</v>
      </c>
      <c r="D37" s="184">
        <f>IF(C37="COMPLIANT",1,0)</f>
        <v>0</v>
      </c>
      <c r="E37" s="239"/>
      <c r="F37" s="183"/>
      <c r="G37" s="239"/>
      <c r="H37" s="239"/>
      <c r="I37" s="242"/>
    </row>
    <row r="38" spans="1:9" ht="28.8" x14ac:dyDescent="0.3">
      <c r="A38" s="277" t="s">
        <v>344</v>
      </c>
      <c r="B38" s="243" t="s">
        <v>346</v>
      </c>
      <c r="C38" s="193" t="s">
        <v>7</v>
      </c>
      <c r="D38" s="193">
        <f>IF(C38="COMPLIANT",1,0)</f>
        <v>0</v>
      </c>
      <c r="E38" s="194"/>
      <c r="F38" s="194"/>
      <c r="G38" s="234"/>
      <c r="H38" s="194"/>
      <c r="I38" s="235"/>
    </row>
    <row r="39" spans="1:9" ht="18" x14ac:dyDescent="0.3">
      <c r="A39" s="365" t="s">
        <v>347</v>
      </c>
      <c r="B39" s="366"/>
      <c r="C39" s="287">
        <f>SUM(D40:D44)/5</f>
        <v>0</v>
      </c>
      <c r="D39" s="301">
        <f>SUM(D40:D44)/26</f>
        <v>0</v>
      </c>
      <c r="E39" s="295" t="s">
        <v>2</v>
      </c>
      <c r="F39" s="151" t="s">
        <v>3</v>
      </c>
      <c r="G39" s="151" t="s">
        <v>4</v>
      </c>
      <c r="H39" s="295" t="s">
        <v>5</v>
      </c>
      <c r="I39" s="96" t="s">
        <v>103</v>
      </c>
    </row>
    <row r="40" spans="1:9" ht="43.2" x14ac:dyDescent="0.3">
      <c r="A40" s="278" t="s">
        <v>372</v>
      </c>
      <c r="B40" s="187" t="s">
        <v>377</v>
      </c>
      <c r="C40" s="238" t="s">
        <v>7</v>
      </c>
      <c r="D40" s="260">
        <f t="shared" ref="D40:D44" si="1">IF(C40="COMPLIANT",1,0)</f>
        <v>0</v>
      </c>
      <c r="E40" s="239"/>
      <c r="F40" s="183"/>
      <c r="G40" s="183"/>
      <c r="H40" s="239"/>
      <c r="I40" s="242"/>
    </row>
    <row r="41" spans="1:9" ht="28.8" x14ac:dyDescent="0.3">
      <c r="A41" s="278" t="s">
        <v>373</v>
      </c>
      <c r="B41" s="18" t="s">
        <v>378</v>
      </c>
      <c r="C41" s="3" t="s">
        <v>7</v>
      </c>
      <c r="D41" s="3">
        <f t="shared" si="1"/>
        <v>0</v>
      </c>
      <c r="E41" s="2"/>
      <c r="F41" s="2"/>
      <c r="G41" s="2"/>
      <c r="H41" s="2"/>
      <c r="I41" s="26"/>
    </row>
    <row r="42" spans="1:9" ht="28.8" x14ac:dyDescent="0.3">
      <c r="A42" s="278" t="s">
        <v>374</v>
      </c>
      <c r="B42" s="17" t="s">
        <v>379</v>
      </c>
      <c r="C42" s="11" t="s">
        <v>7</v>
      </c>
      <c r="D42" s="12">
        <f t="shared" si="1"/>
        <v>0</v>
      </c>
      <c r="E42" s="10"/>
      <c r="F42" s="10"/>
      <c r="G42" s="10"/>
      <c r="H42" s="10"/>
      <c r="I42" s="27"/>
    </row>
    <row r="43" spans="1:9" ht="43.2" x14ac:dyDescent="0.3">
      <c r="A43" s="279" t="s">
        <v>375</v>
      </c>
      <c r="B43" s="18" t="s">
        <v>380</v>
      </c>
      <c r="C43" s="3" t="s">
        <v>7</v>
      </c>
      <c r="D43" s="3">
        <f t="shared" si="1"/>
        <v>0</v>
      </c>
      <c r="E43" s="2"/>
      <c r="F43" s="2"/>
      <c r="G43" s="2"/>
      <c r="H43" s="2"/>
      <c r="I43" s="26"/>
    </row>
    <row r="44" spans="1:9" ht="43.2" x14ac:dyDescent="0.3">
      <c r="A44" s="277" t="s">
        <v>376</v>
      </c>
      <c r="B44" s="79" t="s">
        <v>381</v>
      </c>
      <c r="C44" s="80" t="s">
        <v>7</v>
      </c>
      <c r="D44" s="81">
        <f t="shared" si="1"/>
        <v>0</v>
      </c>
      <c r="E44" s="82"/>
      <c r="F44" s="82"/>
      <c r="G44" s="226"/>
      <c r="H44" s="82"/>
      <c r="I44" s="95"/>
    </row>
    <row r="45" spans="1:9" ht="18" x14ac:dyDescent="0.3">
      <c r="A45" s="365" t="s">
        <v>388</v>
      </c>
      <c r="B45" s="366"/>
      <c r="C45" s="287">
        <f>SUM(D46:D46)/1</f>
        <v>0</v>
      </c>
      <c r="D45" s="301">
        <f>SUM(D46:D46)/26</f>
        <v>0</v>
      </c>
      <c r="E45" s="295" t="s">
        <v>2</v>
      </c>
      <c r="F45" s="295" t="s">
        <v>3</v>
      </c>
      <c r="G45" s="150" t="s">
        <v>4</v>
      </c>
      <c r="H45" s="151" t="s">
        <v>5</v>
      </c>
      <c r="I45" s="276" t="s">
        <v>103</v>
      </c>
    </row>
    <row r="46" spans="1:9" ht="57.6" x14ac:dyDescent="0.3">
      <c r="A46" s="75" t="s">
        <v>403</v>
      </c>
      <c r="B46" s="232" t="s">
        <v>404</v>
      </c>
      <c r="C46" s="221" t="s">
        <v>7</v>
      </c>
      <c r="D46" s="221">
        <f t="shared" ref="D46" si="2">IF(C46="COMPLIANT",1,0)</f>
        <v>0</v>
      </c>
      <c r="E46" s="219"/>
      <c r="F46" s="219"/>
      <c r="G46" s="219"/>
      <c r="H46" s="8"/>
      <c r="I46" s="107"/>
    </row>
    <row r="47" spans="1:9" x14ac:dyDescent="0.3">
      <c r="C47" s="325" t="s">
        <v>64</v>
      </c>
      <c r="D47" s="328">
        <f>SUM(D4+D8+D10+D13+D16+D19+D27+D32+D36+D39+D45)</f>
        <v>0</v>
      </c>
      <c r="E47" s="329"/>
      <c r="I47" s="25"/>
    </row>
    <row r="48" spans="1:9" x14ac:dyDescent="0.3">
      <c r="C48" s="326"/>
      <c r="D48" s="330"/>
      <c r="E48" s="331"/>
    </row>
    <row r="49" spans="3:9" x14ac:dyDescent="0.3">
      <c r="C49" s="326"/>
      <c r="D49" s="330"/>
      <c r="E49" s="331"/>
      <c r="G49" s="23"/>
    </row>
    <row r="50" spans="3:9" x14ac:dyDescent="0.3">
      <c r="C50" s="327"/>
      <c r="D50" s="332"/>
      <c r="E50" s="333"/>
    </row>
    <row r="56" spans="3:9" x14ac:dyDescent="0.3">
      <c r="I56" s="24"/>
    </row>
  </sheetData>
  <mergeCells count="19">
    <mergeCell ref="A27:B27"/>
    <mergeCell ref="A39:B39"/>
    <mergeCell ref="A45:B45"/>
    <mergeCell ref="C47:C50"/>
    <mergeCell ref="D47:E50"/>
    <mergeCell ref="A32:B32"/>
    <mergeCell ref="A36:B36"/>
    <mergeCell ref="A22:C22"/>
    <mergeCell ref="A23:C23"/>
    <mergeCell ref="A24:C24"/>
    <mergeCell ref="A25:C25"/>
    <mergeCell ref="A26:C26"/>
    <mergeCell ref="A19:B19"/>
    <mergeCell ref="A4:B4"/>
    <mergeCell ref="A13:B13"/>
    <mergeCell ref="A10:B10"/>
    <mergeCell ref="A16:B16"/>
    <mergeCell ref="A8:B8"/>
    <mergeCell ref="A18:D18"/>
  </mergeCells>
  <phoneticPr fontId="10"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6E74F46-F778-45E7-8FAE-60132C068D03}">
          <x14:formula1>
            <xm:f>REF!$C$2:$C$3</xm:f>
          </x14:formula1>
          <xm:sqref>C46 C14:C15 C17 C20:C21 C33:C35 C37:C38 C40:C44 C5:C7 C28:C31 C9 C11:C12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57CDF-E906-416F-93E0-2D6FB32D2255}">
  <sheetPr>
    <tabColor rgb="FF660066"/>
  </sheetPr>
  <dimension ref="A1:M45"/>
  <sheetViews>
    <sheetView zoomScale="85" zoomScaleNormal="85" workbookViewId="0">
      <selection activeCell="D40" sqref="D40"/>
    </sheetView>
  </sheetViews>
  <sheetFormatPr defaultColWidth="8.88671875" defaultRowHeight="14.4" x14ac:dyDescent="0.3"/>
  <cols>
    <col min="1" max="1" width="10.6640625" style="4" customWidth="1"/>
    <col min="2" max="2" width="52.88671875" style="7" customWidth="1"/>
    <col min="3" max="3" width="14.44140625" style="5" customWidth="1"/>
    <col min="4" max="4" width="13.88671875" style="6" customWidth="1"/>
    <col min="5" max="5" width="13" style="4" customWidth="1"/>
    <col min="6" max="6" width="6.6640625" style="4" customWidth="1"/>
    <col min="7" max="7" width="20.44140625" style="4" customWidth="1"/>
    <col min="8" max="8" width="30.109375" style="4" customWidth="1"/>
    <col min="9" max="9" width="69.33203125" style="19" customWidth="1"/>
    <col min="10" max="16384" width="8.88671875" style="19"/>
  </cols>
  <sheetData>
    <row r="1" spans="1:13" s="1" customFormat="1" ht="23.4" x14ac:dyDescent="0.3">
      <c r="A1" s="64"/>
      <c r="B1" s="65" t="s">
        <v>91</v>
      </c>
      <c r="C1" s="66"/>
      <c r="D1" s="67"/>
      <c r="E1" s="64"/>
      <c r="F1" s="64"/>
      <c r="G1" s="64"/>
      <c r="H1" s="64"/>
      <c r="I1" s="64"/>
    </row>
    <row r="2" spans="1:13" s="1" customFormat="1" ht="23.4" x14ac:dyDescent="0.3">
      <c r="A2" s="64"/>
      <c r="B2" s="65" t="s">
        <v>90</v>
      </c>
      <c r="C2" s="66"/>
      <c r="D2" s="67"/>
      <c r="E2" s="64"/>
      <c r="F2" s="64"/>
      <c r="G2" s="64"/>
      <c r="H2" s="64"/>
      <c r="I2" s="64"/>
    </row>
    <row r="3" spans="1:13" s="13" customFormat="1" ht="36.6" thickBot="1" x14ac:dyDescent="0.35">
      <c r="A3" s="68" t="s">
        <v>0</v>
      </c>
      <c r="B3" s="68" t="s">
        <v>1</v>
      </c>
      <c r="C3" s="69" t="s">
        <v>411</v>
      </c>
      <c r="D3" s="69" t="s">
        <v>412</v>
      </c>
      <c r="E3" s="68" t="s">
        <v>2</v>
      </c>
      <c r="F3" s="68" t="s">
        <v>3</v>
      </c>
      <c r="G3" s="68" t="s">
        <v>4</v>
      </c>
      <c r="H3" s="69" t="s">
        <v>5</v>
      </c>
      <c r="I3" s="69" t="s">
        <v>103</v>
      </c>
    </row>
    <row r="4" spans="1:13" s="1" customFormat="1" ht="18" x14ac:dyDescent="0.3">
      <c r="A4" s="374" t="s">
        <v>121</v>
      </c>
      <c r="B4" s="374"/>
      <c r="C4" s="309">
        <f>SUM(D5:D5)/1</f>
        <v>0</v>
      </c>
      <c r="D4" s="309">
        <f>SUM(D5:D5)/15</f>
        <v>0</v>
      </c>
      <c r="E4" s="302"/>
      <c r="F4" s="64"/>
      <c r="G4" s="302"/>
      <c r="H4" s="64"/>
      <c r="I4" s="302"/>
    </row>
    <row r="5" spans="1:13" ht="28.8" x14ac:dyDescent="0.3">
      <c r="A5" s="304" t="s">
        <v>134</v>
      </c>
      <c r="B5" s="227" t="s">
        <v>135</v>
      </c>
      <c r="C5" s="228" t="s">
        <v>7</v>
      </c>
      <c r="D5" s="228">
        <f>IF(C5="COMPLIANT",1,0)</f>
        <v>0</v>
      </c>
      <c r="E5" s="229"/>
      <c r="F5" s="230"/>
      <c r="G5" s="229"/>
      <c r="H5" s="271"/>
      <c r="I5" s="229"/>
    </row>
    <row r="6" spans="1:13" s="1" customFormat="1" ht="18" x14ac:dyDescent="0.3">
      <c r="A6" s="375" t="s">
        <v>148</v>
      </c>
      <c r="B6" s="375"/>
      <c r="C6" s="375"/>
      <c r="D6" s="311"/>
      <c r="E6" s="312"/>
      <c r="F6" s="303"/>
      <c r="G6" s="312"/>
      <c r="H6" s="312"/>
      <c r="I6" s="303"/>
    </row>
    <row r="7" spans="1:13" ht="18" x14ac:dyDescent="0.3">
      <c r="A7" s="372" t="s">
        <v>150</v>
      </c>
      <c r="B7" s="373"/>
      <c r="C7" s="310">
        <f>SUM(D8:D8)/1</f>
        <v>0</v>
      </c>
      <c r="D7" s="311">
        <f>SUM(D8:D8)/15</f>
        <v>0</v>
      </c>
      <c r="E7" s="153" t="s">
        <v>2</v>
      </c>
      <c r="F7" s="313" t="s">
        <v>3</v>
      </c>
      <c r="G7" s="313" t="s">
        <v>4</v>
      </c>
      <c r="H7" s="313" t="s">
        <v>5</v>
      </c>
      <c r="I7" s="314" t="s">
        <v>103</v>
      </c>
    </row>
    <row r="8" spans="1:13" ht="28.8" x14ac:dyDescent="0.3">
      <c r="A8" s="305" t="s">
        <v>171</v>
      </c>
      <c r="B8" s="227" t="s">
        <v>172</v>
      </c>
      <c r="C8" s="228" t="s">
        <v>7</v>
      </c>
      <c r="D8" s="228">
        <f>IF(C8="COMPLIANT",1,0)</f>
        <v>0</v>
      </c>
      <c r="E8" s="230"/>
      <c r="F8" s="230"/>
      <c r="G8" s="229"/>
      <c r="H8" s="271"/>
      <c r="I8" s="306"/>
    </row>
    <row r="9" spans="1:13" ht="18" x14ac:dyDescent="0.3">
      <c r="A9" s="373" t="s">
        <v>182</v>
      </c>
      <c r="B9" s="375"/>
      <c r="C9" s="375"/>
      <c r="D9" s="311"/>
      <c r="E9" s="313"/>
      <c r="F9" s="313"/>
      <c r="G9" s="313"/>
      <c r="H9" s="313"/>
      <c r="I9" s="314"/>
    </row>
    <row r="10" spans="1:13" ht="18" x14ac:dyDescent="0.3">
      <c r="A10" s="372" t="s">
        <v>184</v>
      </c>
      <c r="B10" s="373"/>
      <c r="C10" s="311">
        <f>SUM(D11:D11)/1</f>
        <v>0</v>
      </c>
      <c r="D10" s="311">
        <f>SUM(D11:D11)/15</f>
        <v>0</v>
      </c>
      <c r="E10" s="313" t="s">
        <v>2</v>
      </c>
      <c r="F10" s="313" t="s">
        <v>3</v>
      </c>
      <c r="G10" s="313" t="s">
        <v>4</v>
      </c>
      <c r="H10" s="313" t="s">
        <v>5</v>
      </c>
      <c r="I10" s="314" t="s">
        <v>103</v>
      </c>
    </row>
    <row r="11" spans="1:13" ht="43.2" x14ac:dyDescent="0.3">
      <c r="A11" s="305" t="s">
        <v>200</v>
      </c>
      <c r="B11" s="298" t="s">
        <v>201</v>
      </c>
      <c r="C11" s="262" t="s">
        <v>7</v>
      </c>
      <c r="D11" s="246">
        <f t="shared" ref="D11:D16" si="0">IF(C11="COMPLIANT",1,0)</f>
        <v>0</v>
      </c>
      <c r="E11" s="247"/>
      <c r="F11" s="255"/>
      <c r="G11" s="247"/>
      <c r="H11" s="247"/>
      <c r="I11" s="307"/>
    </row>
    <row r="12" spans="1:13" ht="18" x14ac:dyDescent="0.3">
      <c r="A12" s="373" t="s">
        <v>219</v>
      </c>
      <c r="B12" s="375"/>
      <c r="C12" s="375"/>
      <c r="D12" s="375"/>
      <c r="E12" s="313"/>
      <c r="F12" s="313"/>
      <c r="G12" s="313"/>
      <c r="H12" s="313"/>
      <c r="I12" s="314"/>
    </row>
    <row r="13" spans="1:13" ht="18" x14ac:dyDescent="0.3">
      <c r="A13" s="372" t="s">
        <v>221</v>
      </c>
      <c r="B13" s="373"/>
      <c r="C13" s="311">
        <f>SUM(D14:D17)/4</f>
        <v>0</v>
      </c>
      <c r="D13" s="311">
        <f>SUM(D14:D17)/15</f>
        <v>0</v>
      </c>
      <c r="E13" s="313" t="s">
        <v>2</v>
      </c>
      <c r="F13" s="313" t="s">
        <v>3</v>
      </c>
      <c r="G13" s="313" t="s">
        <v>4</v>
      </c>
      <c r="H13" s="313" t="s">
        <v>5</v>
      </c>
      <c r="I13" s="314" t="s">
        <v>103</v>
      </c>
    </row>
    <row r="14" spans="1:13" ht="43.2" x14ac:dyDescent="0.3">
      <c r="A14" s="304" t="s">
        <v>238</v>
      </c>
      <c r="B14" s="16" t="s">
        <v>242</v>
      </c>
      <c r="C14" s="221" t="s">
        <v>7</v>
      </c>
      <c r="D14" s="221">
        <f t="shared" si="0"/>
        <v>0</v>
      </c>
      <c r="E14" s="219"/>
      <c r="F14" s="219"/>
      <c r="G14" s="8"/>
      <c r="H14" s="219"/>
      <c r="I14" s="231"/>
    </row>
    <row r="15" spans="1:13" ht="43.2" x14ac:dyDescent="0.3">
      <c r="A15" s="305" t="s">
        <v>241</v>
      </c>
      <c r="B15" s="17" t="s">
        <v>243</v>
      </c>
      <c r="C15" s="11" t="s">
        <v>7</v>
      </c>
      <c r="D15" s="12">
        <f t="shared" si="0"/>
        <v>0</v>
      </c>
      <c r="E15" s="10"/>
      <c r="F15" s="10"/>
      <c r="G15" s="10"/>
      <c r="H15" s="10"/>
      <c r="I15" s="27"/>
      <c r="M15" s="21"/>
    </row>
    <row r="16" spans="1:13" ht="28.8" x14ac:dyDescent="0.3">
      <c r="A16" s="305" t="s">
        <v>239</v>
      </c>
      <c r="B16" s="18" t="s">
        <v>244</v>
      </c>
      <c r="C16" s="3" t="s">
        <v>7</v>
      </c>
      <c r="D16" s="3">
        <f t="shared" si="0"/>
        <v>0</v>
      </c>
      <c r="E16" s="2"/>
      <c r="F16" s="2"/>
      <c r="G16" s="2"/>
      <c r="H16" s="2"/>
      <c r="I16" s="26"/>
    </row>
    <row r="17" spans="1:9" ht="28.8" x14ac:dyDescent="0.3">
      <c r="A17" s="305" t="s">
        <v>240</v>
      </c>
      <c r="B17" s="243" t="s">
        <v>245</v>
      </c>
      <c r="C17" s="193" t="s">
        <v>7</v>
      </c>
      <c r="D17" s="193">
        <f t="shared" ref="D17" si="1">IF(C17="COMPLIANT",1,0)</f>
        <v>0</v>
      </c>
      <c r="E17" s="194"/>
      <c r="F17" s="194"/>
      <c r="G17" s="194"/>
      <c r="H17" s="194"/>
      <c r="I17" s="196"/>
    </row>
    <row r="18" spans="1:9" ht="18" x14ac:dyDescent="0.3">
      <c r="A18" s="376" t="s">
        <v>257</v>
      </c>
      <c r="B18" s="377"/>
      <c r="C18" s="377"/>
      <c r="D18" s="311"/>
      <c r="E18" s="313"/>
      <c r="F18" s="313"/>
      <c r="G18" s="313"/>
      <c r="H18" s="313"/>
      <c r="I18" s="314"/>
    </row>
    <row r="19" spans="1:9" ht="18" x14ac:dyDescent="0.3">
      <c r="A19" s="376" t="s">
        <v>269</v>
      </c>
      <c r="B19" s="377"/>
      <c r="C19" s="377"/>
      <c r="D19" s="311"/>
      <c r="E19" s="313"/>
      <c r="F19" s="313"/>
      <c r="G19" s="313"/>
      <c r="H19" s="313"/>
      <c r="I19" s="314"/>
    </row>
    <row r="20" spans="1:9" ht="18" x14ac:dyDescent="0.3">
      <c r="A20" s="373" t="s">
        <v>276</v>
      </c>
      <c r="B20" s="375"/>
      <c r="C20" s="375"/>
      <c r="D20" s="311"/>
      <c r="E20" s="313"/>
      <c r="F20" s="313"/>
      <c r="G20" s="313"/>
      <c r="H20" s="313"/>
      <c r="I20" s="314"/>
    </row>
    <row r="21" spans="1:9" ht="18" x14ac:dyDescent="0.3">
      <c r="A21" s="378" t="s">
        <v>285</v>
      </c>
      <c r="B21" s="379"/>
      <c r="C21" s="379"/>
      <c r="D21" s="311"/>
      <c r="E21" s="313"/>
      <c r="F21" s="313"/>
      <c r="G21" s="313"/>
      <c r="H21" s="313"/>
      <c r="I21" s="314"/>
    </row>
    <row r="22" spans="1:9" ht="18" x14ac:dyDescent="0.3">
      <c r="A22" s="372" t="s">
        <v>288</v>
      </c>
      <c r="B22" s="373"/>
      <c r="C22" s="311">
        <f>SUM(D23:D23)/1</f>
        <v>0</v>
      </c>
      <c r="D22" s="311">
        <f>SUM(D23:D23)/15</f>
        <v>0</v>
      </c>
      <c r="E22" s="313" t="s">
        <v>2</v>
      </c>
      <c r="F22" s="313" t="s">
        <v>3</v>
      </c>
      <c r="G22" s="313" t="s">
        <v>4</v>
      </c>
      <c r="H22" s="313" t="s">
        <v>5</v>
      </c>
      <c r="I22" s="314" t="s">
        <v>103</v>
      </c>
    </row>
    <row r="23" spans="1:9" ht="43.2" x14ac:dyDescent="0.3">
      <c r="A23" s="304" t="s">
        <v>295</v>
      </c>
      <c r="B23" s="227" t="s">
        <v>296</v>
      </c>
      <c r="C23" s="228" t="s">
        <v>7</v>
      </c>
      <c r="D23" s="228">
        <f>IF(C23="COMPLIANT",1,0)</f>
        <v>0</v>
      </c>
      <c r="E23" s="230"/>
      <c r="F23" s="230"/>
      <c r="G23" s="229"/>
      <c r="H23" s="271"/>
      <c r="I23" s="228"/>
    </row>
    <row r="24" spans="1:9" ht="18" x14ac:dyDescent="0.3">
      <c r="A24" s="380" t="s">
        <v>298</v>
      </c>
      <c r="B24" s="376"/>
      <c r="C24" s="311">
        <f>SUM(D25:D26)/2</f>
        <v>0</v>
      </c>
      <c r="D24" s="311">
        <f>SUM(D25:D26)/15</f>
        <v>0</v>
      </c>
      <c r="E24" s="313" t="s">
        <v>2</v>
      </c>
      <c r="F24" s="313" t="s">
        <v>3</v>
      </c>
      <c r="G24" s="313" t="s">
        <v>4</v>
      </c>
      <c r="H24" s="153" t="s">
        <v>5</v>
      </c>
      <c r="I24" s="314" t="s">
        <v>103</v>
      </c>
    </row>
    <row r="25" spans="1:9" ht="28.8" x14ac:dyDescent="0.3">
      <c r="A25" s="305" t="s">
        <v>316</v>
      </c>
      <c r="B25" s="232" t="s">
        <v>318</v>
      </c>
      <c r="C25" s="9" t="s">
        <v>7</v>
      </c>
      <c r="D25" s="221">
        <f>IF(C25="COMPLIANT",1,0)</f>
        <v>0</v>
      </c>
      <c r="E25" s="8"/>
      <c r="F25" s="219"/>
      <c r="G25" s="219"/>
      <c r="H25" s="219"/>
      <c r="I25" s="221"/>
    </row>
    <row r="26" spans="1:9" ht="57.6" x14ac:dyDescent="0.3">
      <c r="A26" s="305" t="s">
        <v>317</v>
      </c>
      <c r="B26" s="79" t="s">
        <v>319</v>
      </c>
      <c r="C26" s="80" t="s">
        <v>7</v>
      </c>
      <c r="D26" s="81">
        <f>IF(C26="COMPLIANT",1,0)</f>
        <v>0</v>
      </c>
      <c r="E26" s="82"/>
      <c r="F26" s="82"/>
      <c r="G26" s="82"/>
      <c r="H26" s="82"/>
      <c r="I26" s="82"/>
    </row>
    <row r="27" spans="1:9" ht="18" x14ac:dyDescent="0.3">
      <c r="A27" s="376" t="s">
        <v>336</v>
      </c>
      <c r="B27" s="377"/>
      <c r="C27" s="377"/>
      <c r="D27" s="311"/>
      <c r="E27" s="313"/>
      <c r="F27" s="313"/>
      <c r="G27" s="313"/>
      <c r="H27" s="313"/>
      <c r="I27" s="314"/>
    </row>
    <row r="28" spans="1:9" ht="18" x14ac:dyDescent="0.3">
      <c r="A28" s="376" t="s">
        <v>340</v>
      </c>
      <c r="B28" s="377"/>
      <c r="C28" s="377"/>
      <c r="D28" s="311"/>
      <c r="E28" s="313"/>
      <c r="F28" s="313"/>
      <c r="G28" s="313"/>
      <c r="H28" s="313"/>
      <c r="I28" s="314"/>
    </row>
    <row r="29" spans="1:9" ht="18" x14ac:dyDescent="0.3">
      <c r="A29" s="380" t="s">
        <v>347</v>
      </c>
      <c r="B29" s="376"/>
      <c r="C29" s="311">
        <f>SUM(D30:D32)/3</f>
        <v>0</v>
      </c>
      <c r="D29" s="311">
        <f>SUM(D30:D32)/15</f>
        <v>0</v>
      </c>
      <c r="E29" s="313" t="s">
        <v>2</v>
      </c>
      <c r="F29" s="313" t="s">
        <v>3</v>
      </c>
      <c r="G29" s="313" t="s">
        <v>4</v>
      </c>
      <c r="H29" s="313" t="s">
        <v>5</v>
      </c>
      <c r="I29" s="314" t="s">
        <v>103</v>
      </c>
    </row>
    <row r="30" spans="1:9" ht="43.2" x14ac:dyDescent="0.3">
      <c r="A30" s="305" t="s">
        <v>382</v>
      </c>
      <c r="B30" s="236" t="s">
        <v>385</v>
      </c>
      <c r="C30" s="238" t="s">
        <v>7</v>
      </c>
      <c r="D30" s="184">
        <f t="shared" ref="D30:D32" si="2">IF(C30="COMPLIANT",1,0)</f>
        <v>0</v>
      </c>
      <c r="E30" s="239"/>
      <c r="F30" s="239"/>
      <c r="G30" s="239"/>
      <c r="H30" s="239"/>
      <c r="I30" s="181"/>
    </row>
    <row r="31" spans="1:9" ht="28.8" x14ac:dyDescent="0.3">
      <c r="A31" s="305" t="s">
        <v>383</v>
      </c>
      <c r="B31" s="18" t="s">
        <v>386</v>
      </c>
      <c r="C31" s="3" t="s">
        <v>7</v>
      </c>
      <c r="D31" s="3">
        <f t="shared" si="2"/>
        <v>0</v>
      </c>
      <c r="E31" s="2"/>
      <c r="F31" s="2"/>
      <c r="G31" s="2"/>
      <c r="H31" s="2"/>
      <c r="I31" s="26"/>
    </row>
    <row r="32" spans="1:9" ht="28.8" x14ac:dyDescent="0.3">
      <c r="A32" s="305" t="s">
        <v>384</v>
      </c>
      <c r="B32" s="79" t="s">
        <v>387</v>
      </c>
      <c r="C32" s="80" t="s">
        <v>7</v>
      </c>
      <c r="D32" s="81">
        <f t="shared" si="2"/>
        <v>0</v>
      </c>
      <c r="E32" s="82"/>
      <c r="F32" s="82"/>
      <c r="G32" s="82"/>
      <c r="H32" s="82"/>
      <c r="I32" s="241"/>
    </row>
    <row r="33" spans="1:9" ht="18" x14ac:dyDescent="0.3">
      <c r="A33" s="372" t="s">
        <v>388</v>
      </c>
      <c r="B33" s="373"/>
      <c r="C33" s="311">
        <f>SUM(D34:D35)/2</f>
        <v>0</v>
      </c>
      <c r="D33" s="311">
        <f>SUM(D34:D35)/15</f>
        <v>0</v>
      </c>
      <c r="E33" s="313" t="s">
        <v>2</v>
      </c>
      <c r="F33" s="313" t="s">
        <v>3</v>
      </c>
      <c r="G33" s="313" t="s">
        <v>4</v>
      </c>
      <c r="H33" s="313" t="s">
        <v>5</v>
      </c>
      <c r="I33" s="314" t="s">
        <v>103</v>
      </c>
    </row>
    <row r="34" spans="1:9" ht="43.2" x14ac:dyDescent="0.3">
      <c r="A34" s="304" t="s">
        <v>405</v>
      </c>
      <c r="B34" s="16" t="s">
        <v>407</v>
      </c>
      <c r="C34" s="221" t="s">
        <v>7</v>
      </c>
      <c r="D34" s="221">
        <f t="shared" ref="D34:D35" si="3">IF(C34="COMPLIANT",1,0)</f>
        <v>0</v>
      </c>
      <c r="E34" s="8"/>
      <c r="F34" s="8"/>
      <c r="G34" s="8"/>
      <c r="H34" s="219"/>
      <c r="I34" s="107"/>
    </row>
    <row r="35" spans="1:9" ht="28.8" x14ac:dyDescent="0.3">
      <c r="A35" s="305" t="s">
        <v>406</v>
      </c>
      <c r="B35" s="17" t="s">
        <v>408</v>
      </c>
      <c r="C35" s="11" t="s">
        <v>7</v>
      </c>
      <c r="D35" s="12">
        <f t="shared" si="3"/>
        <v>0</v>
      </c>
      <c r="E35" s="10"/>
      <c r="F35" s="10"/>
      <c r="G35" s="10"/>
      <c r="H35" s="10"/>
      <c r="I35" s="10"/>
    </row>
    <row r="36" spans="1:9" x14ac:dyDescent="0.3">
      <c r="A36" s="308"/>
      <c r="C36" s="325" t="s">
        <v>64</v>
      </c>
      <c r="D36" s="328">
        <f>SUM(D4+D7+D10+D13+D22+D24+D29+D33)</f>
        <v>0</v>
      </c>
      <c r="E36" s="329"/>
      <c r="I36" s="25"/>
    </row>
    <row r="37" spans="1:9" x14ac:dyDescent="0.3">
      <c r="C37" s="326"/>
      <c r="D37" s="330"/>
      <c r="E37" s="331"/>
    </row>
    <row r="38" spans="1:9" x14ac:dyDescent="0.3">
      <c r="C38" s="326"/>
      <c r="D38" s="330"/>
      <c r="E38" s="331"/>
      <c r="G38" s="23"/>
    </row>
    <row r="39" spans="1:9" x14ac:dyDescent="0.3">
      <c r="C39" s="327"/>
      <c r="D39" s="332"/>
      <c r="E39" s="333"/>
    </row>
    <row r="45" spans="1:9" x14ac:dyDescent="0.3">
      <c r="I45" s="24"/>
    </row>
  </sheetData>
  <mergeCells count="19">
    <mergeCell ref="D36:E39"/>
    <mergeCell ref="A18:C18"/>
    <mergeCell ref="A19:C19"/>
    <mergeCell ref="A20:C20"/>
    <mergeCell ref="A21:C21"/>
    <mergeCell ref="A22:B22"/>
    <mergeCell ref="A24:B24"/>
    <mergeCell ref="A27:C27"/>
    <mergeCell ref="A28:C28"/>
    <mergeCell ref="A29:B29"/>
    <mergeCell ref="A33:B33"/>
    <mergeCell ref="C36:C39"/>
    <mergeCell ref="A13:B13"/>
    <mergeCell ref="A4:B4"/>
    <mergeCell ref="A7:B7"/>
    <mergeCell ref="A10:B10"/>
    <mergeCell ref="A6:C6"/>
    <mergeCell ref="A9:C9"/>
    <mergeCell ref="A12:D12"/>
  </mergeCells>
  <phoneticPr fontId="10"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114AA33-D2CB-4113-BA00-A812B619F0C3}">
          <x14:formula1>
            <xm:f>REF!$C$2:$C$3</xm:f>
          </x14:formula1>
          <xm:sqref>C34:C35 C11 C30:C32 C5 C14:C17 C23 C25:C26 C8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C3"/>
  <sheetViews>
    <sheetView workbookViewId="0">
      <selection activeCell="C3" sqref="C3"/>
    </sheetView>
  </sheetViews>
  <sheetFormatPr defaultRowHeight="14.4" x14ac:dyDescent="0.3"/>
  <cols>
    <col min="3" max="3" width="16.6640625" bestFit="1" customWidth="1"/>
  </cols>
  <sheetData>
    <row r="2" spans="3:3" x14ac:dyDescent="0.3">
      <c r="C2" t="s">
        <v>6</v>
      </c>
    </row>
    <row r="3" spans="3:3" x14ac:dyDescent="0.3">
      <c r="C3" t="s">
        <v>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How To Use</vt:lpstr>
      <vt:lpstr>CMMC lvl 1</vt:lpstr>
      <vt:lpstr>CMMC lvl 2</vt:lpstr>
      <vt:lpstr>CMMC lvl 3</vt:lpstr>
      <vt:lpstr>CMMC lvl 4</vt:lpstr>
      <vt:lpstr>CMMC lvl 5</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2020-11-05T19:11:21Z</dcterms:created>
  <dcterms:modified xsi:type="dcterms:W3CDTF">2020-11-05T23:02:42Z</dcterms:modified>
</cp:coreProperties>
</file>