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VivaDance\NZSO2018\"/>
    </mc:Choice>
  </mc:AlternateContent>
  <bookViews>
    <workbookView xWindow="0" yWindow="0" windowWidth="11496" windowHeight="9276" tabRatio="999" activeTab="1"/>
  </bookViews>
  <sheets>
    <sheet name="competitors" sheetId="1" r:id="rId1"/>
    <sheet name="divisions" sheetId="3" r:id="rId2"/>
    <sheet name="competitions" sheetId="2" r:id="rId3"/>
    <sheet name="categories" sheetId="4" r:id="rId4"/>
    <sheet name="judges" sheetId="7" r:id="rId5"/>
    <sheet name="competitionAddons" sheetId="5" r:id="rId6"/>
    <sheet name="Notes 2015" sheetId="8" r:id="rId7"/>
    <sheet name="additional scores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D14" i="3"/>
  <c r="G14" i="3" s="1"/>
  <c r="G8" i="2"/>
  <c r="AD8" i="2" s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7" i="2"/>
  <c r="G9" i="2"/>
  <c r="G10" i="2"/>
  <c r="B8" i="2" l="1"/>
  <c r="C8" i="2" s="1"/>
  <c r="J8" i="2"/>
  <c r="B7" i="2"/>
  <c r="E13" i="3"/>
  <c r="D13" i="3"/>
  <c r="G13" i="3" s="1"/>
  <c r="D8" i="2" l="1"/>
  <c r="L8" i="2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1" i="4"/>
  <c r="F57" i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F27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J24" i="2" l="1"/>
  <c r="AD24" i="2"/>
  <c r="J21" i="2"/>
  <c r="AD21" i="2"/>
  <c r="J25" i="2"/>
  <c r="AD25" i="2"/>
  <c r="J20" i="2"/>
  <c r="AD20" i="2"/>
  <c r="J22" i="2"/>
  <c r="AD22" i="2"/>
  <c r="J26" i="2"/>
  <c r="AD26" i="2"/>
  <c r="J23" i="2"/>
  <c r="AD23" i="2"/>
  <c r="J27" i="2"/>
  <c r="AD27" i="2"/>
  <c r="B27" i="2"/>
  <c r="C27" i="2" s="1"/>
  <c r="L27" i="2" s="1"/>
  <c r="B26" i="2"/>
  <c r="C26" i="2" s="1"/>
  <c r="L26" i="2" s="1"/>
  <c r="B25" i="2"/>
  <c r="C25" i="2" s="1"/>
  <c r="L25" i="2" s="1"/>
  <c r="B24" i="2"/>
  <c r="C24" i="2" s="1"/>
  <c r="L24" i="2" s="1"/>
  <c r="B23" i="2"/>
  <c r="C23" i="2" s="1"/>
  <c r="L23" i="2" s="1"/>
  <c r="B22" i="2"/>
  <c r="C22" i="2" s="1"/>
  <c r="L22" i="2" s="1"/>
  <c r="B21" i="2"/>
  <c r="C21" i="2" s="1"/>
  <c r="L21" i="2" s="1"/>
  <c r="B20" i="2"/>
  <c r="C20" i="2" s="1"/>
  <c r="L20" i="2" s="1"/>
  <c r="AD19" i="2"/>
  <c r="AD14" i="2"/>
  <c r="F42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3" i="1"/>
  <c r="F2" i="1"/>
  <c r="B14" i="2" l="1"/>
  <c r="C14" i="2" s="1"/>
  <c r="L14" i="2" s="1"/>
  <c r="J14" i="2"/>
  <c r="B19" i="2"/>
  <c r="C19" i="2" s="1"/>
  <c r="L19" i="2" s="1"/>
  <c r="J19" i="2"/>
  <c r="B4" i="1"/>
  <c r="B3" i="1"/>
  <c r="AD9" i="2" l="1"/>
  <c r="AD10" i="2"/>
  <c r="AD11" i="2"/>
  <c r="AD12" i="2"/>
  <c r="AD13" i="2"/>
  <c r="AD15" i="2"/>
  <c r="AD16" i="2"/>
  <c r="AD17" i="2"/>
  <c r="AD18" i="2"/>
  <c r="C44" i="1"/>
  <c r="AD7" i="2" l="1"/>
  <c r="B9" i="2"/>
  <c r="J9" i="2"/>
  <c r="B17" i="2"/>
  <c r="J17" i="2"/>
  <c r="J7" i="2"/>
  <c r="B13" i="2"/>
  <c r="J13" i="2"/>
  <c r="B16" i="2"/>
  <c r="J16" i="2"/>
  <c r="B18" i="2"/>
  <c r="J18" i="2"/>
  <c r="B15" i="2"/>
  <c r="J15" i="2"/>
  <c r="B10" i="2"/>
  <c r="J10" i="2"/>
  <c r="B12" i="2"/>
  <c r="J12" i="2"/>
  <c r="B11" i="2"/>
  <c r="J11" i="2"/>
  <c r="D1" i="3"/>
  <c r="G1" i="3" s="1"/>
  <c r="D2" i="3"/>
  <c r="G2" i="3" s="1"/>
  <c r="D10" i="3"/>
  <c r="G10" i="3" s="1"/>
  <c r="D7" i="3"/>
  <c r="G7" i="3" s="1"/>
  <c r="D5" i="3"/>
  <c r="G5" i="3" s="1"/>
  <c r="D6" i="3"/>
  <c r="G6" i="3" s="1"/>
  <c r="D3" i="3"/>
  <c r="G3" i="3" s="1"/>
  <c r="D11" i="3"/>
  <c r="G11" i="3" s="1"/>
  <c r="D8" i="3"/>
  <c r="G8" i="3" s="1"/>
  <c r="D4" i="3"/>
  <c r="G4" i="3" s="1"/>
  <c r="D12" i="3"/>
  <c r="G12" i="3" s="1"/>
  <c r="D9" i="3"/>
  <c r="G9" i="3" s="1"/>
  <c r="D15" i="3"/>
  <c r="G15" i="3" s="1"/>
  <c r="E1" i="3"/>
  <c r="E2" i="3"/>
  <c r="E10" i="3"/>
  <c r="E7" i="3"/>
  <c r="E5" i="3"/>
  <c r="E6" i="3"/>
  <c r="E3" i="3"/>
  <c r="E11" i="3"/>
  <c r="E8" i="3"/>
  <c r="E4" i="3"/>
  <c r="E12" i="3"/>
  <c r="E9" i="3"/>
  <c r="E15" i="3"/>
  <c r="I19" i="6" l="1"/>
  <c r="J19" i="6" s="1"/>
  <c r="J18" i="6"/>
  <c r="I18" i="6"/>
  <c r="I17" i="6"/>
  <c r="J17" i="6" s="1"/>
  <c r="I16" i="6"/>
  <c r="J16" i="6" s="1"/>
  <c r="I15" i="6"/>
  <c r="J15" i="6" s="1"/>
  <c r="I27" i="6"/>
  <c r="J27" i="6" s="1"/>
  <c r="I26" i="6"/>
  <c r="J26" i="6" s="1"/>
  <c r="I25" i="6"/>
  <c r="J25" i="6" s="1"/>
  <c r="I24" i="6"/>
  <c r="J24" i="6" s="1"/>
  <c r="I23" i="6"/>
  <c r="J23" i="6" s="1"/>
  <c r="I4" i="6"/>
  <c r="J4" i="6" s="1"/>
  <c r="I5" i="6"/>
  <c r="J5" i="6" s="1"/>
  <c r="I6" i="6"/>
  <c r="J6" i="6" s="1"/>
  <c r="I7" i="6"/>
  <c r="J7" i="6" s="1"/>
  <c r="I3" i="6"/>
  <c r="J3" i="6" s="1"/>
  <c r="J15" i="5"/>
  <c r="C15" i="5"/>
  <c r="C14" i="5"/>
  <c r="J14" i="5" s="1"/>
  <c r="J20" i="6" l="1"/>
  <c r="K20" i="6" s="1"/>
  <c r="J28" i="6"/>
  <c r="J8" i="6"/>
  <c r="D14" i="5"/>
  <c r="D15" i="5" s="1"/>
  <c r="J28" i="5" s="1"/>
  <c r="C7" i="2"/>
  <c r="C9" i="2"/>
  <c r="L9" i="2" s="1"/>
  <c r="C10" i="2"/>
  <c r="L10" i="2" s="1"/>
  <c r="C11" i="2"/>
  <c r="L11" i="2" s="1"/>
  <c r="C12" i="2"/>
  <c r="L12" i="2" s="1"/>
  <c r="C13" i="2"/>
  <c r="L13" i="2" s="1"/>
  <c r="C15" i="2"/>
  <c r="L15" i="2" s="1"/>
  <c r="C16" i="2"/>
  <c r="L16" i="2" s="1"/>
  <c r="C17" i="2"/>
  <c r="L17" i="2" s="1"/>
  <c r="C18" i="2"/>
  <c r="L18" i="2" s="1"/>
  <c r="L7" i="2" l="1"/>
  <c r="D7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B2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5" i="1"/>
  <c r="B28" i="1" l="1"/>
  <c r="B29" i="1" s="1"/>
  <c r="B30" i="1" s="1"/>
  <c r="B31" i="1" s="1"/>
  <c r="B32" i="1" s="1"/>
  <c r="B34" i="1" s="1"/>
  <c r="B35" i="1" s="1"/>
  <c r="B36" i="1" s="1"/>
  <c r="B37" i="1" s="1"/>
  <c r="B38" i="1" s="1"/>
  <c r="B39" i="1" s="1"/>
  <c r="B40" i="1" s="1"/>
  <c r="B42" i="1" s="1"/>
  <c r="B27" i="1"/>
  <c r="F42" i="5"/>
  <c r="F42" i="2"/>
  <c r="B33" i="1" l="1"/>
  <c r="B41" i="1"/>
  <c r="B43" i="1" s="1"/>
  <c r="B44" i="1" s="1"/>
  <c r="F58" i="1" s="1"/>
</calcChain>
</file>

<file path=xl/sharedStrings.xml><?xml version="1.0" encoding="utf-8"?>
<sst xmlns="http://schemas.openxmlformats.org/spreadsheetml/2006/main" count="408" uniqueCount="204">
  <si>
    <t xml:space="preserve"> </t>
  </si>
  <si>
    <t>team#</t>
  </si>
  <si>
    <t>CompetitorType.CouplesTeam</t>
  </si>
  <si>
    <t>team Type</t>
  </si>
  <si>
    <t>CompetitorType.Soloist</t>
  </si>
  <si>
    <t>CompetitorType.Couple</t>
  </si>
  <si>
    <t>divSemiPro</t>
  </si>
  <si>
    <t>divAmatuer</t>
  </si>
  <si>
    <t>Salsa Couples</t>
  </si>
  <si>
    <t xml:space="preserve">5.46pm </t>
  </si>
  <si>
    <t xml:space="preserve">5.54pm </t>
  </si>
  <si>
    <t xml:space="preserve">Semi Pro Solo Female </t>
  </si>
  <si>
    <t>divYouth</t>
  </si>
  <si>
    <t>divAdultFree</t>
  </si>
  <si>
    <t>divProf</t>
  </si>
  <si>
    <t>divOpen</t>
  </si>
  <si>
    <t>divProAm</t>
  </si>
  <si>
    <t>Advanced</t>
  </si>
  <si>
    <t>Bachata Couples</t>
  </si>
  <si>
    <t>Beginner</t>
  </si>
  <si>
    <t>Intermediate</t>
  </si>
  <si>
    <t>Latin Shines Teams</t>
  </si>
  <si>
    <t>Latin Teams</t>
  </si>
  <si>
    <t>Salsa Couples Follower Pro</t>
  </si>
  <si>
    <t>Salsa Couples Lead Pro</t>
  </si>
  <si>
    <t>Salsa Shines Duets</t>
  </si>
  <si>
    <t>Salsa Shines Teams</t>
  </si>
  <si>
    <t>Salsa Solo Female</t>
  </si>
  <si>
    <t>Salsa Solo Male</t>
  </si>
  <si>
    <t>Salsa Teams</t>
  </si>
  <si>
    <t>Under 18 Amateur Couples</t>
  </si>
  <si>
    <t>Under 18 Latin Solo Team</t>
  </si>
  <si>
    <t>Under 18 Latin Teams</t>
  </si>
  <si>
    <t>Under 18 Mixed Latin Solo</t>
  </si>
  <si>
    <t>Under 18 Mixed Salsa Solo</t>
  </si>
  <si>
    <t>Under 18 Salsa Solo Team</t>
  </si>
  <si>
    <t>Under 18 Salsa Teams</t>
  </si>
  <si>
    <t>Under 18 Semi-Pro Couples</t>
  </si>
  <si>
    <t>Zouk Couples</t>
  </si>
  <si>
    <t xml:space="preserve">Pro Am Semi Finals Choreography </t>
  </si>
  <si>
    <t xml:space="preserve">Pro Am Finals Improvisation </t>
  </si>
  <si>
    <t xml:space="preserve">Semi Pro Solo Male </t>
  </si>
  <si>
    <t>tech</t>
  </si>
  <si>
    <t>Time</t>
  </si>
  <si>
    <t>appear</t>
  </si>
  <si>
    <t>origin</t>
  </si>
  <si>
    <t>Sonia</t>
  </si>
  <si>
    <t>emily woodfield</t>
  </si>
  <si>
    <t>jeremy sim</t>
  </si>
  <si>
    <t>difficult</t>
  </si>
  <si>
    <t>penalty</t>
  </si>
  <si>
    <t>total</t>
  </si>
  <si>
    <t>avg</t>
  </si>
  <si>
    <t>juan</t>
  </si>
  <si>
    <t>sharon</t>
  </si>
  <si>
    <t>alex</t>
  </si>
  <si>
    <t>vivio</t>
  </si>
  <si>
    <t>greydis</t>
  </si>
  <si>
    <t>Solos</t>
  </si>
  <si>
    <t>Salsa Couples Male Instructor</t>
  </si>
  <si>
    <t>Salsa Couples Female Instructor</t>
  </si>
  <si>
    <t>divAmatuerChor</t>
  </si>
  <si>
    <t>divSemiProChor</t>
  </si>
  <si>
    <t>divProfChor</t>
  </si>
  <si>
    <t>divAmatuerImprov</t>
  </si>
  <si>
    <t>divSemiProImprov</t>
  </si>
  <si>
    <t>divProfImProv</t>
  </si>
  <si>
    <t>Yan Zhou - EDP</t>
  </si>
  <si>
    <t>Izadora Campos - Salsa Latina</t>
  </si>
  <si>
    <t>E Dance Productions</t>
  </si>
  <si>
    <t>Youth</t>
  </si>
  <si>
    <t>Open</t>
  </si>
  <si>
    <t>Professional</t>
  </si>
  <si>
    <t>Adult Freestyle</t>
  </si>
  <si>
    <t>Amateur</t>
  </si>
  <si>
    <t>Amatuer Choreography</t>
  </si>
  <si>
    <t>Professional Choreography</t>
  </si>
  <si>
    <t>Amateur Improvisation</t>
  </si>
  <si>
    <t>Professional Improvisation</t>
  </si>
  <si>
    <t>100% choreography</t>
  </si>
  <si>
    <t>categories = new HashSet&lt;Category&gt;();</t>
  </si>
  <si>
    <t>Latin Couples</t>
  </si>
  <si>
    <t>Salsa Duets</t>
  </si>
  <si>
    <t>DivisionSelect</t>
  </si>
  <si>
    <t>CategorySelect</t>
  </si>
  <si>
    <t>Christine Martin and Charlotte Hardy - Latin Addiction</t>
  </si>
  <si>
    <t>TakaLatin Salsa Shines Team</t>
  </si>
  <si>
    <t>Sauvesitas - Raine Symons</t>
  </si>
  <si>
    <t>TakaLatin Latin Shines Team</t>
  </si>
  <si>
    <t>Rebecca Bijl - EDP and mambo Lab</t>
  </si>
  <si>
    <t>Mai Dahlberg</t>
  </si>
  <si>
    <t>Emily Woodfield - Casa Del Ritmo</t>
  </si>
  <si>
    <t>Yohey Mikawa</t>
  </si>
  <si>
    <t>Alina Solomkina and Aimee Rhodes</t>
  </si>
  <si>
    <t>Chloe Coutts and Annie Nie - Latin Addiction</t>
  </si>
  <si>
    <t>Martin Cruz and Max Gallagher- Sonidos del Mundo</t>
  </si>
  <si>
    <t xml:space="preserve">Carrie Martin and Annie Nie - Latin Addiction </t>
  </si>
  <si>
    <t>Stephanie Hampson and Mia Yatiswara - Salsa Latina</t>
  </si>
  <si>
    <t>Rowena Dalumpienes and Jenina Carla Mangoma - Raine Symons</t>
  </si>
  <si>
    <t>Andrada Neagu and Alberto Juarez Grifaldo</t>
  </si>
  <si>
    <t xml:space="preserve">Mai Dahlberg and Sheldon Benito </t>
  </si>
  <si>
    <t>Mia Yatiswara and Scott Suen - Salsa Latina</t>
  </si>
  <si>
    <t>Nazeef Khan and Emily Glubb - EDP</t>
  </si>
  <si>
    <t>Max Gallagher and Marlene Villemure- Brazillian Beatz and EDP</t>
  </si>
  <si>
    <t>Salsa Con Coco - La Bendicion</t>
  </si>
  <si>
    <t>Mambo Sabroso - Sasla Latina</t>
  </si>
  <si>
    <t>Viva Dance Karen &amp; Ricardo world dance crew</t>
  </si>
  <si>
    <t xml:space="preserve">Viva Salsa Team </t>
  </si>
  <si>
    <t>Bambarakatunga- Salsa Con coco</t>
  </si>
  <si>
    <t>Salsa Sabrosa - Salsa Latina</t>
  </si>
  <si>
    <t>Salsa Con Coco - Bachata en Nueva York</t>
  </si>
  <si>
    <t>Studio 7</t>
  </si>
  <si>
    <t>Viva Brazouka Zouk Team</t>
  </si>
  <si>
    <t>Total Xtreme Dance NZ Bachata Team</t>
  </si>
  <si>
    <t>Salsa Con Coco- Ironia</t>
  </si>
  <si>
    <t>Vivalicious Salsa Ladies</t>
  </si>
  <si>
    <t>Sweet Azucar! Ladies Bachata Team</t>
  </si>
  <si>
    <t>Studio 7 ladies Zouk Team</t>
  </si>
  <si>
    <t>Divas Sonadas</t>
  </si>
  <si>
    <t>Salsa Solo Mixed</t>
  </si>
  <si>
    <t>Latin Solo Mixed</t>
  </si>
  <si>
    <t>Salsa Duets Mixed</t>
  </si>
  <si>
    <t>Salsa Solo</t>
  </si>
  <si>
    <t>Latin Shines Duets</t>
  </si>
  <si>
    <t>Salsa Shines Teams Ladies</t>
  </si>
  <si>
    <t>Semi_Pro</t>
  </si>
  <si>
    <t>Semi_Pro Choreography</t>
  </si>
  <si>
    <t>Semi_Pro Improvisation</t>
  </si>
  <si>
    <t>Pro_Am</t>
  </si>
  <si>
    <t>Latin Solo</t>
  </si>
  <si>
    <t>Duets</t>
  </si>
  <si>
    <t>Salsa Solo Teams</t>
  </si>
  <si>
    <t>Latin Solo Teams</t>
  </si>
  <si>
    <t>Latin Duets Mixed</t>
  </si>
  <si>
    <t>Latin Fire Youth Team</t>
  </si>
  <si>
    <r>
      <t>Appearance, Connection &amp; Synchronicity (20%) </t>
    </r>
    <r>
      <rPr>
        <b/>
        <sz val="10"/>
        <color rgb="FF9900FF"/>
        <rFont val="Arial"/>
        <family val="2"/>
      </rPr>
      <t>1,2,3</t>
    </r>
  </si>
  <si>
    <r>
      <t>Timing &amp; Musicality (20%) </t>
    </r>
    <r>
      <rPr>
        <b/>
        <sz val="10"/>
        <color rgb="FF9900FF"/>
        <rFont val="Arial"/>
        <family val="2"/>
      </rPr>
      <t>1,4,5</t>
    </r>
  </si>
  <si>
    <r>
      <t>Difficulty (20%) </t>
    </r>
    <r>
      <rPr>
        <b/>
        <sz val="10"/>
        <color rgb="FF9900FF"/>
        <rFont val="Arial"/>
        <family val="2"/>
      </rPr>
      <t>2,4,5</t>
    </r>
  </si>
  <si>
    <r>
      <t>Technique (20%)</t>
    </r>
    <r>
      <rPr>
        <b/>
        <sz val="10"/>
        <color rgb="FF9900FF"/>
        <rFont val="Arial"/>
        <family val="2"/>
      </rPr>
      <t> 1, 3, 5</t>
    </r>
  </si>
  <si>
    <r>
      <t>Originality of Choreography /  Freestyle vocabulary (20%) </t>
    </r>
    <r>
      <rPr>
        <b/>
        <sz val="10"/>
        <color rgb="FF9900FF"/>
        <rFont val="Arial"/>
        <family val="2"/>
      </rPr>
      <t>2,3,4</t>
    </r>
  </si>
  <si>
    <t>Head judge will only do deductions  &gt; 6</t>
  </si>
  <si>
    <t>head</t>
  </si>
  <si>
    <t>time</t>
  </si>
  <si>
    <t>original</t>
  </si>
  <si>
    <t>Acere Bongo _ Salsa Con Coco</t>
  </si>
  <si>
    <t>Advanced Alliance Dance Team _ Carine Morais and Rafael Barros _ Brazil</t>
  </si>
  <si>
    <t>Alana Mace _ Raines Suavesitas</t>
  </si>
  <si>
    <t>Alina Solomkina and Corwin Ruegg _ EDP</t>
  </si>
  <si>
    <t>Andrada Neagu and Alberto Juarez _ Passion of Expression</t>
  </si>
  <si>
    <t>Bachasalsa _ Salsa Con Coco</t>
  </si>
  <si>
    <t>Caitlin Quinn _ Latin Fire</t>
  </si>
  <si>
    <t>Charlotte Jane Buccahan and Charmaine Joy Buccahan _ Raine Symons</t>
  </si>
  <si>
    <t>Deborah Chou _ Salsa Con Coco</t>
  </si>
  <si>
    <t>Deborah Chou and Jeorge Sequeiros _ Salsa Con Coco</t>
  </si>
  <si>
    <t>E Dance Productions _ EDP</t>
  </si>
  <si>
    <t>Emily Woodfield _ Stellar Performing Arts</t>
  </si>
  <si>
    <t>Esther Meenken _ Mambo Lab</t>
  </si>
  <si>
    <t>Esther Meenken and Corwin Ruegg _ Mambo Lab</t>
  </si>
  <si>
    <t>Esther Meenken and Ellen Hume _ Mambo Lab</t>
  </si>
  <si>
    <t>Giancarlo Johansson and Heidi Cone _ Latinissimo</t>
  </si>
  <si>
    <t>Grace Berge _ Raine Symons</t>
  </si>
  <si>
    <t>Holly Bayne _ Latin Fire</t>
  </si>
  <si>
    <t>Holly Bayne and Caitlin Quin _ Latin Fire</t>
  </si>
  <si>
    <t>Intermediate Alliance Dance Team _ Carine Morais and Rafael Barros _ Brazil</t>
  </si>
  <si>
    <t>Jeorge Sequeiros _ Salsa Con Coco</t>
  </si>
  <si>
    <t>Jeremy Sim _ Encanto Entertainment</t>
  </si>
  <si>
    <t>Jessica Abelen and Lev Gimelfarb _ Latinissimo Nelson</t>
  </si>
  <si>
    <t>Karen Forcano Ladies Shines Team _ Sara Djuric</t>
  </si>
  <si>
    <t>Katrin Pechinger and Kahu Leary _ Self</t>
  </si>
  <si>
    <t>Keara Tyler _ Self</t>
  </si>
  <si>
    <t>Kristina Kostevc _ Self</t>
  </si>
  <si>
    <t>Latin Fire Bachata Team _ Latin Fire</t>
  </si>
  <si>
    <t>Layla Moutrib _ EDP</t>
  </si>
  <si>
    <t>Mandy Yap _ Self</t>
  </si>
  <si>
    <t>Maree Hanford _ Latin Addiction</t>
  </si>
  <si>
    <t>Mia Yatiswara _ Salsa Latina</t>
  </si>
  <si>
    <t>Mia Yatiswara and Jeremy Sim _ Salsa Latina and Encanto Entertainment</t>
  </si>
  <si>
    <t>Michael Hobbs and Stephanie Hampson _ Am _ Latin Fire</t>
  </si>
  <si>
    <t>Natasha Frost _ Latin Fire</t>
  </si>
  <si>
    <t>Natasha Frost and Maggie Kwon _ Latin Fire</t>
  </si>
  <si>
    <t>Nazeef Khan AM and Emily Glubb Pro _ EDP</t>
  </si>
  <si>
    <t>Passion Of Expression Bachata Team _ Passion of Expression</t>
  </si>
  <si>
    <t>Passion Of Expression Salsa Team _ Passion Of Expression</t>
  </si>
  <si>
    <t>Phyllisann Tyler_Bray _ Self</t>
  </si>
  <si>
    <t>Raine Symons _ Raines Suavesitas</t>
  </si>
  <si>
    <t>Raines Suavesitas _ Raine Symons</t>
  </si>
  <si>
    <t>Ricardo Grecco and Yan Zhou _ Self</t>
  </si>
  <si>
    <t>Ritmos Candentes _ Salsa Latina</t>
  </si>
  <si>
    <t>Rowena Dalumpienes and Jenina Mangoma _ Raines Suavesitas</t>
  </si>
  <si>
    <t>Ruby Gilligan _ Latin Fire</t>
  </si>
  <si>
    <t>Salsa Sabrosa _ Salsa Latina</t>
  </si>
  <si>
    <t>Sara Djuric and Sebastian Vera _ Sara and Sebastian</t>
  </si>
  <si>
    <t>Sarah Sonal and Leyla Moutrib _ EDP</t>
  </si>
  <si>
    <t>Sebastian Vera and Keara Tyler _AM _ Sara and Sebastian</t>
  </si>
  <si>
    <t>Sharon Middleton and Darcy Lange _ Self</t>
  </si>
  <si>
    <t>Shawnee Death _ Raines Suavesitas</t>
  </si>
  <si>
    <t>Tania Gordon _ Salsa Latina</t>
  </si>
  <si>
    <t>Yan Zhou _ E Dance Productions</t>
  </si>
  <si>
    <t>Yohei Mikawa _ Tempo Dance Company</t>
  </si>
  <si>
    <t>divNovice</t>
  </si>
  <si>
    <t>Novice</t>
  </si>
  <si>
    <t>Salsa Solo male</t>
  </si>
  <si>
    <t>divMasters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</si>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</sst>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E3D3E"/>
      <name val="Arial"/>
      <family val="2"/>
    </font>
    <font>
      <b/>
      <sz val="10"/>
      <color rgb="FF9900FF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0" xfId="0" applyFont="1"/>
    <xf numFmtId="0" fontId="7" fillId="0" borderId="0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0" fillId="0" borderId="3" xfId="0" applyBorder="1"/>
    <xf numFmtId="0" fontId="7" fillId="0" borderId="2" xfId="0" applyFont="1" applyBorder="1" applyAlignment="1">
      <alignment wrapText="1"/>
    </xf>
    <xf numFmtId="0" fontId="3" fillId="2" borderId="0" xfId="0" applyFont="1" applyFill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B31" workbookViewId="0">
      <selection activeCell="G33" sqref="G33"/>
    </sheetView>
  </sheetViews>
  <sheetFormatPr defaultRowHeight="14.4" x14ac:dyDescent="0.3"/>
  <cols>
    <col min="1" max="1" width="63.44140625" customWidth="1"/>
    <col min="2" max="2" width="19.109375" customWidth="1"/>
    <col min="3" max="3" width="44.33203125" customWidth="1"/>
    <col min="5" max="5" width="28.5546875" bestFit="1" customWidth="1"/>
  </cols>
  <sheetData>
    <row r="1" spans="1:6" x14ac:dyDescent="0.3">
      <c r="D1" t="s">
        <v>1</v>
      </c>
      <c r="E1" t="s">
        <v>3</v>
      </c>
    </row>
    <row r="2" spans="1:6" ht="15" thickBot="1" x14ac:dyDescent="0.35">
      <c r="A2" s="11" t="s">
        <v>144</v>
      </c>
      <c r="B2" t="str">
        <f>C2 &amp; "," &amp;B1</f>
        <v>comptrAcereBongo_SalsaConCoco,</v>
      </c>
      <c r="C2" t="str">
        <f t="shared" ref="C2:C43" si="0">"comptr" &amp;SUBSTITUTE(SUBSTITUTE(A2," ",""),"_","_")</f>
        <v>comptrAcereBongo_SalsaConCoco</v>
      </c>
      <c r="D2">
        <v>1</v>
      </c>
      <c r="E2" t="s">
        <v>2</v>
      </c>
      <c r="F2" t="str">
        <f>"var " &amp; C2 &amp;" = new Competitor{Id = Guid.NewGuid(),EntityName = """&amp; A2 &amp;""",EntityNumber = " &amp; D6 &amp; ",Email =""" &amp; SUBSTITUTE(A2," ","") &amp; """,CompetitorType = " &amp; E2 &amp; ",Organisation = orgVivaDance,MobileNumber = ""021"",FirstName = """",LastName = """"};"</f>
        <v>var comptrAcereBongo_SalsaConCoco = new Competitor{Id = Guid.NewGuid(),EntityName = "Acere Bongo _ Salsa Con Coco",EntityNumber = 5,Email ="AcereBongo_SalsaConCoco",CompetitorType = CompetitorType.CouplesTeam,Organisation = orgVivaDance,MobileNumber = "021",FirstName = "",LastName = ""};</v>
      </c>
    </row>
    <row r="3" spans="1:6" ht="15" thickBot="1" x14ac:dyDescent="0.35">
      <c r="A3" s="12" t="s">
        <v>145</v>
      </c>
      <c r="B3" t="str">
        <f>C3 &amp; "," &amp;B1</f>
        <v>comptrAdvancedAllianceDanceTeam_CarineMoraisandRafaelBarros_Brazil,</v>
      </c>
      <c r="C3" t="str">
        <f t="shared" si="0"/>
        <v>comptrAdvancedAllianceDanceTeam_CarineMoraisandRafaelBarros_Brazil</v>
      </c>
      <c r="D3">
        <v>2</v>
      </c>
      <c r="E3" t="s">
        <v>2</v>
      </c>
      <c r="F3" t="str">
        <f>"var " &amp; C3 &amp;" = new Competitor{Id = Guid.NewGuid(),EntityName = """&amp; A3 &amp;""",EntityNumber = " &amp; D6 &amp; ",Email =""" &amp; SUBSTITUTE(A3," ","") &amp; """,CompetitorType = " &amp; E3 &amp; ",Organisation = orgVivaDance,MobileNumber = ""021"",FirstName = """",LastName = """"};"</f>
        <v>var comptrAdvancedAllianceDanceTeam_CarineMoraisandRafaelBarros_Brazil = new Competitor{Id = Guid.NewGuid(),EntityName = "Advanced Alliance Dance Team _ Carine Morais and Rafael Barros _ Brazil",EntityNumber = 5,Email ="AdvancedAllianceDanceTeam_CarineMoraisandRafaelBarros_Brazil",CompetitorType = CompetitorType.CouplesTeam,Organisation = orgVivaDance,MobileNumber = "021",FirstName = "",LastName = ""};</v>
      </c>
    </row>
    <row r="4" spans="1:6" ht="15" thickBot="1" x14ac:dyDescent="0.35">
      <c r="A4" s="13" t="s">
        <v>146</v>
      </c>
      <c r="B4" t="str">
        <f>C4 &amp; "," &amp;B1</f>
        <v>comptrAlanaMace_RainesSuavesitas,</v>
      </c>
      <c r="C4" t="str">
        <f t="shared" si="0"/>
        <v>comptrAlanaMace_RainesSuavesitas</v>
      </c>
      <c r="D4">
        <v>3</v>
      </c>
      <c r="E4" t="s">
        <v>2</v>
      </c>
      <c r="F4" t="str">
        <f>"var " &amp; C4 &amp;" = new Competitor{Id = Guid.NewGuid(),EntityName = """&amp; A4 &amp;""",EntityNumber = " &amp; D6 &amp; ",Email =""" &amp; SUBSTITUTE(A4," ","") &amp; """,CompetitorType = " &amp; E4 &amp; ",Organisation = orgVivaDance,MobileNumber = ""021"",FirstName = """",LastName = """"};"</f>
        <v>var comptrAlanaMace_RainesSuavesitas = new Competitor{Id = Guid.NewGuid(),EntityName = "Alana Mace _ Raines Suavesitas",EntityNumber = 5,Email ="AlanaMace_RainesSuavesitas",CompetitorType = CompetitorType.CouplesTeam,Organisation = orgVivaDance,MobileNumber = "021",FirstName = "",LastName = ""};</v>
      </c>
    </row>
    <row r="5" spans="1:6" ht="15" thickBot="1" x14ac:dyDescent="0.35">
      <c r="A5" s="13" t="s">
        <v>147</v>
      </c>
      <c r="B5" t="str">
        <f>C5 &amp; "," &amp;B2</f>
        <v>comptrAlinaSolomkinaandCorwinRuegg_EDP,comptrAcereBongo_SalsaConCoco,</v>
      </c>
      <c r="C5" t="str">
        <f t="shared" si="0"/>
        <v>comptrAlinaSolomkinaandCorwinRuegg_EDP</v>
      </c>
      <c r="D5">
        <v>4</v>
      </c>
      <c r="E5" t="s">
        <v>2</v>
      </c>
      <c r="F5" t="str">
        <f>"var " &amp; C5 &amp;" = new Competitor{Id = Guid.NewGuid(),EntityName = """&amp; A5 &amp;""",EntityNumber = " &amp; D7 &amp; ",Email =""" &amp; SUBSTITUTE(A5," ","") &amp; """,CompetitorType = " &amp; E5 &amp; ",Organisation = orgVivaDance,MobileNumber = ""021"",FirstName = """",LastName = """"};"</f>
        <v>var comptrAlinaSolomkinaandCorwinRuegg_EDP = new Competitor{Id = Guid.NewGuid(),EntityName = "Alina Solomkina and Corwin Ruegg _ EDP",EntityNumber = 6,Email ="AlinaSolomkinaandCorwinRuegg_EDP",CompetitorType = CompetitorType.CouplesTeam,Organisation = orgVivaDance,MobileNumber = "021",FirstName = "",LastName = ""};</v>
      </c>
    </row>
    <row r="6" spans="1:6" ht="15" thickBot="1" x14ac:dyDescent="0.35">
      <c r="A6" s="13" t="s">
        <v>148</v>
      </c>
      <c r="B6" t="str">
        <f>C6 &amp; "," &amp;B2</f>
        <v>comptrAndradaNeaguandAlbertoJuarez_PassionofExpression,comptrAcereBongo_SalsaConCoco,</v>
      </c>
      <c r="C6" t="str">
        <f t="shared" si="0"/>
        <v>comptrAndradaNeaguandAlbertoJuarez_PassionofExpression</v>
      </c>
      <c r="D6">
        <v>5</v>
      </c>
      <c r="E6" t="s">
        <v>2</v>
      </c>
      <c r="F6" t="str">
        <f t="shared" ref="F6:F57" si="1">"var " &amp; C6 &amp;" = new Competitor{Id = Guid.NewGuid(),EntityName = """&amp; A6 &amp;""",EntityNumber = " &amp; D7 &amp; ",Email =""" &amp; SUBSTITUTE(A6," ","") &amp; """,CompetitorType = " &amp; E6 &amp; ",Organisation = orgVivaDance,MobileNumber = ""021"",FirstName = """",LastName = """"};"</f>
        <v>var comptrAndradaNeaguandAlbertoJuarez_PassionofExpression = new Competitor{Id = Guid.NewGuid(),EntityName = "Andrada Neagu and Alberto Juarez _ Passion of Expression",EntityNumber = 6,Email ="AndradaNeaguandAlbertoJuarez_PassionofExpression",CompetitorType = CompetitorType.CouplesTeam,Organisation = orgVivaDance,MobileNumber = "021",FirstName = "",LastName = ""};</v>
      </c>
    </row>
    <row r="7" spans="1:6" ht="15" thickBot="1" x14ac:dyDescent="0.35">
      <c r="A7" s="13" t="s">
        <v>149</v>
      </c>
      <c r="B7" t="str">
        <f t="shared" ref="B7:B25" si="2">C7 &amp; "," &amp;B6</f>
        <v>comptrBachasalsa_SalsaConCoco,comptrAndradaNeaguandAlbertoJuarez_PassionofExpression,comptrAcereBongo_SalsaConCoco,</v>
      </c>
      <c r="C7" t="str">
        <f t="shared" si="0"/>
        <v>comptrBachasalsa_SalsaConCoco</v>
      </c>
      <c r="D7">
        <v>6</v>
      </c>
      <c r="E7" t="s">
        <v>2</v>
      </c>
      <c r="F7" t="str">
        <f t="shared" si="1"/>
        <v>var comptrBachasalsa_SalsaConCoco = new Competitor{Id = Guid.NewGuid(),EntityName = "Bachasalsa _ Salsa Con Coco",EntityNumber = 7,Email ="Bachasalsa_SalsaConCoco",CompetitorType = CompetitorType.CouplesTeam,Organisation = orgVivaDance,MobileNumber = "021",FirstName = "",LastName = ""};</v>
      </c>
    </row>
    <row r="8" spans="1:6" ht="15" thickBot="1" x14ac:dyDescent="0.35">
      <c r="A8" s="12" t="s">
        <v>150</v>
      </c>
      <c r="B8" t="str">
        <f t="shared" si="2"/>
        <v>comptrCaitlinQuinn_LatinFire,comptrBachasalsa_SalsaConCoco,comptrAndradaNeaguandAlbertoJuarez_PassionofExpression,comptrAcereBongo_SalsaConCoco,</v>
      </c>
      <c r="C8" t="str">
        <f t="shared" si="0"/>
        <v>comptrCaitlinQuinn_LatinFire</v>
      </c>
      <c r="D8">
        <v>7</v>
      </c>
      <c r="E8" t="s">
        <v>4</v>
      </c>
      <c r="F8" t="str">
        <f t="shared" si="1"/>
        <v>var comptrCaitlinQuinn_LatinFire = new Competitor{Id = Guid.NewGuid(),EntityName = "Caitlin Quinn _ Latin Fire",EntityNumber = 8,Email ="CaitlinQuinn_LatinFire",CompetitorType = CompetitorType.Soloist,Organisation = orgVivaDance,MobileNumber = "021",FirstName = "",LastName = ""};</v>
      </c>
    </row>
    <row r="9" spans="1:6" ht="15" thickBot="1" x14ac:dyDescent="0.35">
      <c r="A9" s="14" t="s">
        <v>151</v>
      </c>
      <c r="B9" t="str">
        <f t="shared" si="2"/>
        <v>comptrCharlotteJaneBuccahanandCharmaineJoyBuccahan_RaineSymons,comptrCaitlinQuinn_LatinFire,comptrBachasalsa_SalsaConCoco,comptrAndradaNeaguandAlbertoJuarez_PassionofExpression,comptrAcereBongo_SalsaConCoco,</v>
      </c>
      <c r="C9" t="str">
        <f t="shared" si="0"/>
        <v>comptrCharlotteJaneBuccahanandCharmaineJoyBuccahan_RaineSymons</v>
      </c>
      <c r="D9">
        <v>8</v>
      </c>
      <c r="E9" t="s">
        <v>4</v>
      </c>
      <c r="F9" t="str">
        <f t="shared" si="1"/>
        <v>var comptrCharlotteJaneBuccahanandCharmaineJoyBuccahan_RaineSymons = new Competitor{Id = Guid.NewGuid(),EntityName = "Charlotte Jane Buccahan and Charmaine Joy Buccahan _ Raine Symons",EntityNumber = 9,Email ="CharlotteJaneBuccahanandCharmaineJoyBuccahan_RaineSymons",CompetitorType = CompetitorType.Soloist,Organisation = orgVivaDance,MobileNumber = "021",FirstName = "",LastName = ""};</v>
      </c>
    </row>
    <row r="10" spans="1:6" ht="15" thickBot="1" x14ac:dyDescent="0.35">
      <c r="A10" s="14" t="s">
        <v>152</v>
      </c>
      <c r="B10" t="str">
        <f t="shared" si="2"/>
        <v>comptrDeborahChou_SalsaConCoco,comptrCharlotteJaneBuccahanandCharmaineJoyBuccahan_RaineSymons,comptrCaitlinQuinn_LatinFire,comptrBachasalsa_SalsaConCoco,comptrAndradaNeaguandAlbertoJuarez_PassionofExpression,comptrAcereBongo_SalsaConCoco,</v>
      </c>
      <c r="C10" t="str">
        <f t="shared" si="0"/>
        <v>comptrDeborahChou_SalsaConCoco</v>
      </c>
      <c r="D10">
        <v>9</v>
      </c>
      <c r="E10" t="s">
        <v>4</v>
      </c>
      <c r="F10" t="str">
        <f t="shared" si="1"/>
        <v>var comptrDeborahChou_SalsaConCoco = new Competitor{Id = Guid.NewGuid(),EntityName = "Deborah Chou _ Salsa Con Coco",EntityNumber = 10,Email ="DeborahChou_SalsaConCoco",CompetitorType = CompetitorType.Soloist,Organisation = orgVivaDance,MobileNumber = "021",FirstName = "",LastName = ""};</v>
      </c>
    </row>
    <row r="11" spans="1:6" ht="15" thickBot="1" x14ac:dyDescent="0.35">
      <c r="A11" s="13" t="s">
        <v>153</v>
      </c>
      <c r="B11" t="str">
        <f t="shared" si="2"/>
        <v>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1" t="str">
        <f t="shared" si="0"/>
        <v>comptrDeborahChouandJeorgeSequeiros_SalsaConCoco</v>
      </c>
      <c r="D11">
        <v>10</v>
      </c>
      <c r="E11" t="s">
        <v>4</v>
      </c>
      <c r="F11" t="str">
        <f t="shared" si="1"/>
        <v>var comptrDeborahChouandJeorgeSequeiros_SalsaConCoco = new Competitor{Id = Guid.NewGuid(),EntityName = "Deborah Chou and Jeorge Sequeiros _ Salsa Con Coco",EntityNumber = 11,Email ="DeborahChouandJeorgeSequeiros_SalsaConCoco",CompetitorType = CompetitorType.Soloist,Organisation = orgVivaDance,MobileNumber = "021",FirstName = "",LastName = ""};</v>
      </c>
    </row>
    <row r="12" spans="1:6" ht="15" thickBot="1" x14ac:dyDescent="0.35">
      <c r="A12" s="13" t="s">
        <v>154</v>
      </c>
      <c r="B12" t="str">
        <f t="shared" si="2"/>
        <v>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2" t="str">
        <f t="shared" si="0"/>
        <v>comptrEDanceProductions_EDP</v>
      </c>
      <c r="D12">
        <v>11</v>
      </c>
      <c r="E12" t="s">
        <v>4</v>
      </c>
      <c r="F12" t="str">
        <f t="shared" si="1"/>
        <v>var comptrEDanceProductions_EDP = new Competitor{Id = Guid.NewGuid(),EntityName = "E Dance Productions _ EDP",EntityNumber = 12,Email ="EDanceProductions_EDP",CompetitorType = CompetitorType.Soloist,Organisation = orgVivaDance,MobileNumber = "021",FirstName = "",LastName = ""};</v>
      </c>
    </row>
    <row r="13" spans="1:6" ht="15" thickBot="1" x14ac:dyDescent="0.35">
      <c r="A13" s="15" t="s">
        <v>155</v>
      </c>
      <c r="B13" t="str">
        <f t="shared" si="2"/>
        <v>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3" t="str">
        <f t="shared" si="0"/>
        <v>comptrEmilyWoodfield_StellarPerformingArts</v>
      </c>
      <c r="D13">
        <v>12</v>
      </c>
      <c r="E13" t="s">
        <v>4</v>
      </c>
      <c r="F13" t="str">
        <f t="shared" si="1"/>
        <v>var comptrEmilyWoodfield_StellarPerformingArts = new Competitor{Id = Guid.NewGuid(),EntityName = "Emily Woodfield _ Stellar Performing Arts",EntityNumber = 13,Email ="EmilyWoodfield_StellarPerformingArts",CompetitorType = CompetitorType.Soloist,Organisation = orgVivaDance,MobileNumber = "021",FirstName = "",LastName = ""};</v>
      </c>
    </row>
    <row r="14" spans="1:6" ht="15" thickBot="1" x14ac:dyDescent="0.35">
      <c r="A14" s="13" t="s">
        <v>156</v>
      </c>
      <c r="B14" t="str">
        <f t="shared" si="2"/>
        <v>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4" t="str">
        <f t="shared" si="0"/>
        <v>comptrEstherMeenken_MamboLab</v>
      </c>
      <c r="D14">
        <v>13</v>
      </c>
      <c r="E14" t="s">
        <v>4</v>
      </c>
      <c r="F14" t="str">
        <f t="shared" si="1"/>
        <v>var comptrEstherMeenken_MamboLab = new Competitor{Id = Guid.NewGuid(),EntityName = "Esther Meenken _ Mambo Lab",EntityNumber = 14,Email ="EstherMeenken_MamboLab",CompetitorType = CompetitorType.Soloist,Organisation = orgVivaDance,MobileNumber = "021",FirstName = "",LastName = ""};</v>
      </c>
    </row>
    <row r="15" spans="1:6" ht="15" thickBot="1" x14ac:dyDescent="0.35">
      <c r="A15" s="13" t="s">
        <v>157</v>
      </c>
      <c r="B15" t="str">
        <f t="shared" si="2"/>
        <v>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5" t="str">
        <f t="shared" si="0"/>
        <v>comptrEstherMeenkenandCorwinRuegg_MamboLab</v>
      </c>
      <c r="D15">
        <v>14</v>
      </c>
      <c r="E15" t="s">
        <v>4</v>
      </c>
      <c r="F15" t="str">
        <f t="shared" si="1"/>
        <v>var comptrEstherMeenkenandCorwinRuegg_MamboLab = new Competitor{Id = Guid.NewGuid(),EntityName = "Esther Meenken and Corwin Ruegg _ Mambo Lab",EntityNumber = 15,Email ="EstherMeenkenandCorwinRuegg_MamboLab",CompetitorType = CompetitorType.Soloist,Organisation = orgVivaDance,MobileNumber = "021",FirstName = "",LastName = ""};</v>
      </c>
    </row>
    <row r="16" spans="1:6" ht="15" thickBot="1" x14ac:dyDescent="0.35">
      <c r="A16" s="13" t="s">
        <v>158</v>
      </c>
      <c r="B16" t="str">
        <f t="shared" si="2"/>
        <v>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6" t="str">
        <f t="shared" si="0"/>
        <v>comptrEstherMeenkenandEllenHume_MamboLab</v>
      </c>
      <c r="D16">
        <v>15</v>
      </c>
      <c r="E16" t="s">
        <v>4</v>
      </c>
      <c r="F16" t="str">
        <f t="shared" si="1"/>
        <v>var comptrEstherMeenkenandEllenHume_MamboLab = new Competitor{Id = Guid.NewGuid(),EntityName = "Esther Meenken and Ellen Hume _ Mambo Lab",EntityNumber = 16,Email ="EstherMeenkenandEllenHume_MamboLab",CompetitorType = CompetitorType.Soloist,Organisation = orgVivaDance,MobileNumber = "021",FirstName = "",LastName = ""};</v>
      </c>
    </row>
    <row r="17" spans="1:6" ht="15" thickBot="1" x14ac:dyDescent="0.35">
      <c r="A17" s="13" t="s">
        <v>159</v>
      </c>
      <c r="B17" t="str">
        <f t="shared" si="2"/>
        <v>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7" t="str">
        <f t="shared" si="0"/>
        <v>comptrGiancarloJohanssonandHeidiCone_Latinissimo</v>
      </c>
      <c r="D17">
        <v>16</v>
      </c>
      <c r="E17" t="s">
        <v>4</v>
      </c>
      <c r="F17" t="str">
        <f t="shared" si="1"/>
        <v>var comptrGiancarloJohanssonandHeidiCone_Latinissimo = new Competitor{Id = Guid.NewGuid(),EntityName = "Giancarlo Johansson and Heidi Cone _ Latinissimo",EntityNumber = 17,Email ="GiancarloJohanssonandHeidiCone_Latinissimo",CompetitorType = CompetitorType.Soloist,Organisation = orgVivaDance,MobileNumber = "021",FirstName = "",LastName = ""};</v>
      </c>
    </row>
    <row r="18" spans="1:6" ht="15" thickBot="1" x14ac:dyDescent="0.35">
      <c r="A18" s="13" t="s">
        <v>160</v>
      </c>
      <c r="B18" t="str">
        <f t="shared" si="2"/>
        <v>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8" t="str">
        <f t="shared" si="0"/>
        <v>comptrGraceBerge_RaineSymons</v>
      </c>
      <c r="D18">
        <v>17</v>
      </c>
      <c r="E18" t="s">
        <v>4</v>
      </c>
      <c r="F18" t="str">
        <f t="shared" si="1"/>
        <v>var comptrGraceBerge_RaineSymons = new Competitor{Id = Guid.NewGuid(),EntityName = "Grace Berge _ Raine Symons",EntityNumber = 18,Email ="GraceBerge_RaineSymons",CompetitorType = CompetitorType.Soloist,Organisation = orgVivaDance,MobileNumber = "021",FirstName = "",LastName = ""};</v>
      </c>
    </row>
    <row r="19" spans="1:6" ht="15" thickBot="1" x14ac:dyDescent="0.35">
      <c r="A19" s="14" t="s">
        <v>161</v>
      </c>
      <c r="B19" t="str">
        <f t="shared" si="2"/>
        <v>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9" t="str">
        <f t="shared" si="0"/>
        <v>comptrHollyBayne_LatinFire</v>
      </c>
      <c r="D19">
        <v>18</v>
      </c>
      <c r="E19" t="s">
        <v>2</v>
      </c>
      <c r="F19" t="str">
        <f t="shared" si="1"/>
        <v>var comptrHollyBayne_LatinFire = new Competitor{Id = Guid.NewGuid(),EntityName = "Holly Bayne _ Latin Fire",EntityNumber = 19,Email ="HollyBayne_LatinFire",CompetitorType = CompetitorType.CouplesTeam,Organisation = orgVivaDance,MobileNumber = "021",FirstName = "",LastName = ""};</v>
      </c>
    </row>
    <row r="20" spans="1:6" ht="15" thickBot="1" x14ac:dyDescent="0.35">
      <c r="A20" s="14" t="s">
        <v>162</v>
      </c>
      <c r="B20" t="str">
        <f t="shared" si="2"/>
        <v>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0" t="str">
        <f t="shared" si="0"/>
        <v>comptrHollyBayneandCaitlinQuin_LatinFire</v>
      </c>
      <c r="D20">
        <v>19</v>
      </c>
      <c r="E20" t="s">
        <v>2</v>
      </c>
      <c r="F20" t="str">
        <f t="shared" si="1"/>
        <v>var comptrHollyBayneandCaitlinQuin_LatinFire = new Competitor{Id = Guid.NewGuid(),EntityName = "Holly Bayne and Caitlin Quin _ Latin Fire",EntityNumber = 20,Email ="HollyBayneandCaitlinQuin_LatinFire",CompetitorType = CompetitorType.CouplesTeam,Organisation = orgVivaDance,MobileNumber = "021",FirstName = "",LastName = ""};</v>
      </c>
    </row>
    <row r="21" spans="1:6" ht="17.399999999999999" customHeight="1" thickBot="1" x14ac:dyDescent="0.35">
      <c r="A21" s="14" t="s">
        <v>163</v>
      </c>
      <c r="B21" t="str">
        <f t="shared" si="2"/>
        <v>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1" t="str">
        <f t="shared" si="0"/>
        <v>comptrIntermediateAllianceDanceTeam_CarineMoraisandRafaelBarros_Brazil</v>
      </c>
      <c r="D21">
        <v>20</v>
      </c>
      <c r="E21" t="s">
        <v>2</v>
      </c>
      <c r="F21" t="str">
        <f t="shared" si="1"/>
        <v>var comptrIntermediateAllianceDanceTeam_CarineMoraisandRafaelBarros_Brazil = new Competitor{Id = Guid.NewGuid(),EntityName = "Intermediate Alliance Dance Team _ Carine Morais and Rafael Barros _ Brazil",EntityNumber = 21,Email ="IntermediateAllianceDanceTeam_CarineMoraisandRafaelBarros_Brazil",CompetitorType = CompetitorType.CouplesTeam,Organisation = orgVivaDance,MobileNumber = "021",FirstName = "",LastName = ""};</v>
      </c>
    </row>
    <row r="22" spans="1:6" ht="15" thickBot="1" x14ac:dyDescent="0.35">
      <c r="A22" s="12" t="s">
        <v>164</v>
      </c>
      <c r="B22" t="str">
        <f t="shared" si="2"/>
        <v>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2" t="str">
        <f t="shared" si="0"/>
        <v>comptrJeorgeSequeiros_SalsaConCoco</v>
      </c>
      <c r="D22">
        <v>21</v>
      </c>
      <c r="E22" t="s">
        <v>2</v>
      </c>
      <c r="F22" t="str">
        <f t="shared" si="1"/>
        <v>var comptrJeorgeSequeiros_SalsaConCoco = new Competitor{Id = Guid.NewGuid(),EntityName = "Jeorge Sequeiros _ Salsa Con Coco",EntityNumber = 22,Email ="JeorgeSequeiros_SalsaConCoco",CompetitorType = CompetitorType.CouplesTeam,Organisation = orgVivaDance,MobileNumber = "021",FirstName = "",LastName = ""};</v>
      </c>
    </row>
    <row r="23" spans="1:6" ht="15" thickBot="1" x14ac:dyDescent="0.35">
      <c r="A23" s="13" t="s">
        <v>165</v>
      </c>
      <c r="B23" t="str">
        <f t="shared" si="2"/>
        <v>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3" t="str">
        <f t="shared" si="0"/>
        <v>comptrJeremySim_EncantoEntertainment</v>
      </c>
      <c r="D23">
        <v>22</v>
      </c>
      <c r="E23" t="s">
        <v>2</v>
      </c>
      <c r="F23" t="str">
        <f t="shared" si="1"/>
        <v>var comptrJeremySim_EncantoEntertainment = new Competitor{Id = Guid.NewGuid(),EntityName = "Jeremy Sim _ Encanto Entertainment",EntityNumber = 23,Email ="JeremySim_EncantoEntertainment",CompetitorType = CompetitorType.CouplesTeam,Organisation = orgVivaDance,MobileNumber = "021",FirstName = "",LastName = ""};</v>
      </c>
    </row>
    <row r="24" spans="1:6" ht="15" thickBot="1" x14ac:dyDescent="0.35">
      <c r="A24" s="13" t="s">
        <v>166</v>
      </c>
      <c r="B24" t="str">
        <f t="shared" si="2"/>
        <v>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4" t="str">
        <f t="shared" si="0"/>
        <v>comptrJessicaAbelenandLevGimelfarb_LatinissimoNelson</v>
      </c>
      <c r="D24">
        <v>23</v>
      </c>
      <c r="E24" t="s">
        <v>5</v>
      </c>
      <c r="F24" t="str">
        <f t="shared" si="1"/>
        <v>var comptrJessicaAbelenandLevGimelfarb_LatinissimoNelson = new Competitor{Id = Guid.NewGuid(),EntityName = "Jessica Abelen and Lev Gimelfarb _ Latinissimo Nelson",EntityNumber = 24,Email ="JessicaAbelenandLevGimelfarb_LatinissimoNelson",CompetitorType = CompetitorType.Couple,Organisation = orgVivaDance,MobileNumber = "021",FirstName = "",LastName = ""};</v>
      </c>
    </row>
    <row r="25" spans="1:6" ht="15" thickBot="1" x14ac:dyDescent="0.35">
      <c r="A25" s="13" t="s">
        <v>167</v>
      </c>
      <c r="B25" t="str">
        <f t="shared" si="2"/>
        <v>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5" t="str">
        <f t="shared" si="0"/>
        <v>comptrKarenForcanoLadiesShinesTeam_SaraDjuric</v>
      </c>
      <c r="D25">
        <v>24</v>
      </c>
      <c r="E25" t="s">
        <v>5</v>
      </c>
      <c r="F25" t="str">
        <f t="shared" si="1"/>
        <v>var comptrKarenForcanoLadiesShinesTeam_SaraDjuric = new Competitor{Id = Guid.NewGuid(),EntityName = "Karen Forcano Ladies Shines Team _ Sara Djuric",EntityNumber = 25,Email ="KarenForcanoLadiesShinesTeam_SaraDjuric",CompetitorType = CompetitorType.Couple,Organisation = orgVivaDance,MobileNumber = "021",FirstName = "",LastName = ""};</v>
      </c>
    </row>
    <row r="26" spans="1:6" ht="15" thickBot="1" x14ac:dyDescent="0.35">
      <c r="A26" s="13" t="s">
        <v>168</v>
      </c>
      <c r="B26" t="str">
        <f t="shared" ref="B26:B57" si="3">C26 &amp; "," &amp;B25</f>
        <v>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6" t="str">
        <f t="shared" si="0"/>
        <v>comptrKatrinPechingerandKahuLeary_Self</v>
      </c>
      <c r="D26">
        <v>25</v>
      </c>
      <c r="E26" t="s">
        <v>5</v>
      </c>
      <c r="F26" t="str">
        <f>"var " &amp; C26 &amp;" = new Competitor{Id = Guid.NewGuid(),EntityName = """&amp; A26 &amp;""",EntityNumber = " &amp; D28 &amp; ",Email =""" &amp; SUBSTITUTE(A26," ","") &amp; """,CompetitorType = " &amp; E26 &amp; ",Organisation = orgVivaDance,MobileNumber = ""021"",FirstName = """",LastName = """"};"</f>
        <v>var comptrKatrinPechingerandKahuLeary_Self = new Competitor{Id = Guid.NewGuid(),EntityName = "Katrin Pechinger and Kahu Leary _ Self",EntityNumber = 27,Email ="KatrinPechingerandKahuLeary_Self",CompetitorType = CompetitorType.Couple,Organisation = orgVivaDance,MobileNumber = "021",FirstName = "",LastName = ""};</v>
      </c>
    </row>
    <row r="27" spans="1:6" ht="15" thickBot="1" x14ac:dyDescent="0.35">
      <c r="A27" s="13" t="s">
        <v>169</v>
      </c>
      <c r="B27" t="str">
        <f t="shared" ref="B27" si="4">C27 &amp; "," &amp;B26</f>
        <v>comptrKearaTyler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7" t="str">
        <f t="shared" si="0"/>
        <v>comptrKearaTyler_Self</v>
      </c>
      <c r="D27">
        <v>26</v>
      </c>
      <c r="E27" t="s">
        <v>5</v>
      </c>
      <c r="F27" t="str">
        <f>"var " &amp; C27 &amp;" = new Competitor{Id = Guid.NewGuid(),EntityName = """&amp; A27 &amp;""",EntityNumber = " &amp; D29 &amp; ",Email =""" &amp; SUBSTITUTE(A27," ","") &amp; """,CompetitorType = " &amp; E27 &amp; ",Organisation = orgVivaDance,MobileNumber = ""021"",FirstName = """",LastName = """"};"</f>
        <v>var comptrKearaTyler_Self = new Competitor{Id = Guid.NewGuid(),EntityName = "Keara Tyler _ Self",EntityNumber = 28,Email ="KearaTyler_Self",CompetitorType = CompetitorType.Couple,Organisation = orgVivaDance,MobileNumber = "021",FirstName = "",LastName = ""};</v>
      </c>
    </row>
    <row r="28" spans="1:6" ht="15" thickBot="1" x14ac:dyDescent="0.35">
      <c r="A28" s="13" t="s">
        <v>170</v>
      </c>
      <c r="B28" t="str">
        <f>C28 &amp; "," &amp;B26</f>
        <v>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8" t="str">
        <f t="shared" si="0"/>
        <v>comptrKristinaKostevc_Self</v>
      </c>
      <c r="D28">
        <v>27</v>
      </c>
      <c r="E28" t="s">
        <v>5</v>
      </c>
      <c r="F28" t="str">
        <f t="shared" si="1"/>
        <v>var comptrKristinaKostevc_Self = new Competitor{Id = Guid.NewGuid(),EntityName = "Kristina Kostevc _ Self",EntityNumber = 28,Email ="KristinaKostevc_Self",CompetitorType = CompetitorType.Couple,Organisation = orgVivaDance,MobileNumber = "021",FirstName = "",LastName = ""};</v>
      </c>
    </row>
    <row r="29" spans="1:6" ht="15" thickBot="1" x14ac:dyDescent="0.35">
      <c r="A29" s="14" t="s">
        <v>171</v>
      </c>
      <c r="B29" t="str">
        <f t="shared" si="3"/>
        <v>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9" t="str">
        <f t="shared" si="0"/>
        <v>comptrLatinFireBachataTeam_LatinFire</v>
      </c>
      <c r="D29">
        <v>28</v>
      </c>
      <c r="E29" t="s">
        <v>5</v>
      </c>
      <c r="F29" t="str">
        <f t="shared" si="1"/>
        <v>var comptrLatinFireBachataTeam_LatinFire = new Competitor{Id = Guid.NewGuid(),EntityName = "Latin Fire Bachata Team _ Latin Fire",EntityNumber = 29,Email ="LatinFireBachataTeam_LatinFire",CompetitorType = CompetitorType.Couple,Organisation = orgVivaDance,MobileNumber = "021",FirstName = "",LastName = ""};</v>
      </c>
    </row>
    <row r="30" spans="1:6" ht="15" thickBot="1" x14ac:dyDescent="0.35">
      <c r="A30" s="13" t="s">
        <v>134</v>
      </c>
      <c r="B30" t="str">
        <f t="shared" si="3"/>
        <v>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0" t="str">
        <f t="shared" si="0"/>
        <v>comptrLatinFireYouthTeam</v>
      </c>
      <c r="D30">
        <v>29</v>
      </c>
      <c r="E30" t="s">
        <v>5</v>
      </c>
      <c r="F30" t="str">
        <f t="shared" si="1"/>
        <v>var comptrLatinFireYouthTeam = new Competitor{Id = Guid.NewGuid(),EntityName = "Latin Fire Youth Team",EntityNumber = 30,Email ="LatinFireYouthTeam",CompetitorType = CompetitorType.Couple,Organisation = orgVivaDance,MobileNumber = "021",FirstName = "",LastName = ""};</v>
      </c>
    </row>
    <row r="31" spans="1:6" ht="15" thickBot="1" x14ac:dyDescent="0.35">
      <c r="A31" s="14" t="s">
        <v>172</v>
      </c>
      <c r="B31" t="str">
        <f t="shared" si="3"/>
        <v>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1" t="str">
        <f t="shared" si="0"/>
        <v>comptrLaylaMoutrib_EDP</v>
      </c>
      <c r="D31">
        <v>30</v>
      </c>
      <c r="E31" t="s">
        <v>5</v>
      </c>
      <c r="F31" t="str">
        <f t="shared" si="1"/>
        <v>var comptrLaylaMoutrib_EDP = new Competitor{Id = Guid.NewGuid(),EntityName = "Layla Moutrib _ EDP",EntityNumber = 31,Email ="LaylaMoutrib_EDP",CompetitorType = CompetitorType.Couple,Organisation = orgVivaDance,MobileNumber = "021",FirstName = "",LastName = ""};</v>
      </c>
    </row>
    <row r="32" spans="1:6" ht="15" thickBot="1" x14ac:dyDescent="0.35">
      <c r="A32" s="13" t="s">
        <v>173</v>
      </c>
      <c r="B32" t="str">
        <f t="shared" si="3"/>
        <v>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2" t="str">
        <f t="shared" si="0"/>
        <v>comptrMandyYap_Self</v>
      </c>
      <c r="D32">
        <v>31</v>
      </c>
      <c r="E32" t="s">
        <v>5</v>
      </c>
      <c r="F32" t="str">
        <f>"var " &amp; C32 &amp;" = new Competitor{Id = Guid.NewGuid(),EntityName = """&amp; A32 &amp;""",EntityNumber = " &amp; D34 &amp; ",Email =""" &amp; SUBSTITUTE(A32," ","") &amp; """,CompetitorType = " &amp; E32 &amp; ",Organisation = orgVivaDance,MobileNumber = ""021"",FirstName = """",LastName = """"};"</f>
        <v>var comptrMandyYap_Self = new Competitor{Id = Guid.NewGuid(),EntityName = "Mandy Yap _ Self",EntityNumber = 33,Email ="MandyYap_Self",CompetitorType = CompetitorType.Couple,Organisation = orgVivaDance,MobileNumber = "021",FirstName = "",LastName = ""};</v>
      </c>
    </row>
    <row r="33" spans="1:6" ht="15" thickBot="1" x14ac:dyDescent="0.35">
      <c r="A33" s="13" t="s">
        <v>174</v>
      </c>
      <c r="B33" t="str">
        <f t="shared" ref="B33" si="5">C33 &amp; "," &amp;B32</f>
        <v>comptrMareeHanford_LatinAddiction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3" t="str">
        <f t="shared" si="0"/>
        <v>comptrMareeHanford_LatinAddiction</v>
      </c>
      <c r="D33">
        <v>32</v>
      </c>
      <c r="E33" t="s">
        <v>5</v>
      </c>
      <c r="F33" t="str">
        <f>"var " &amp; C33 &amp;" = new Competitor{Id = Guid.NewGuid(),EntityName = """&amp; A33 &amp;""",EntityNumber = " &amp; D35 &amp; ",Email =""" &amp; SUBSTITUTE(A33," ","") &amp; """,CompetitorType = " &amp; E33 &amp; ",Organisation = orgVivaDance,MobileNumber = ""021"",FirstName = """",LastName = """"};"</f>
        <v>var comptrMareeHanford_LatinAddiction = new Competitor{Id = Guid.NewGuid(),EntityName = "Maree Hanford _ Latin Addiction",EntityNumber = 34,Email ="MareeHanford_LatinAddiction",CompetitorType = CompetitorType.Couple,Organisation = orgVivaDance,MobileNumber = "021",FirstName = "",LastName = ""};</v>
      </c>
    </row>
    <row r="34" spans="1:6" ht="15" thickBot="1" x14ac:dyDescent="0.35">
      <c r="A34" s="14" t="s">
        <v>175</v>
      </c>
      <c r="B34" t="str">
        <f>C34 &amp; "," &amp;B32</f>
        <v>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4" t="str">
        <f t="shared" si="0"/>
        <v>comptrMiaYatiswara_SalsaLatina</v>
      </c>
      <c r="D34">
        <v>33</v>
      </c>
      <c r="E34" t="s">
        <v>5</v>
      </c>
      <c r="F34" t="str">
        <f t="shared" si="1"/>
        <v>var comptrMiaYatiswara_SalsaLatina = new Competitor{Id = Guid.NewGuid(),EntityName = "Mia Yatiswara _ Salsa Latina",EntityNumber = 34,Email ="MiaYatiswara_SalsaLatina",CompetitorType = CompetitorType.Couple,Organisation = orgVivaDance,MobileNumber = "021",FirstName = "",LastName = ""};</v>
      </c>
    </row>
    <row r="35" spans="1:6" ht="15" thickBot="1" x14ac:dyDescent="0.35">
      <c r="A35" s="13" t="s">
        <v>176</v>
      </c>
      <c r="B35" t="str">
        <f t="shared" si="3"/>
        <v>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5" t="str">
        <f t="shared" si="0"/>
        <v>comptrMiaYatiswaraandJeremySim_SalsaLatinaandEncantoEntertainment</v>
      </c>
      <c r="D35">
        <v>34</v>
      </c>
      <c r="E35" t="s">
        <v>2</v>
      </c>
      <c r="F35" t="str">
        <f t="shared" si="1"/>
        <v>var comptrMiaYatiswaraandJeremySim_SalsaLatinaandEncantoEntertainment = new Competitor{Id = Guid.NewGuid(),EntityName = "Mia Yatiswara and Jeremy Sim _ Salsa Latina and Encanto Entertainment",EntityNumber = 35,Email ="MiaYatiswaraandJeremySim_SalsaLatinaandEncantoEntertainment",CompetitorType = CompetitorType.CouplesTeam,Organisation = orgVivaDance,MobileNumber = "021",FirstName = "",LastName = ""};</v>
      </c>
    </row>
    <row r="36" spans="1:6" ht="15" thickBot="1" x14ac:dyDescent="0.35">
      <c r="A36" s="13" t="s">
        <v>177</v>
      </c>
      <c r="B36" t="str">
        <f t="shared" si="3"/>
        <v>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6" t="str">
        <f t="shared" si="0"/>
        <v>comptrMichaelHobbsandStephanieHampson_Am_LatinFire</v>
      </c>
      <c r="D36">
        <v>35</v>
      </c>
      <c r="E36" t="s">
        <v>2</v>
      </c>
      <c r="F36" t="str">
        <f t="shared" si="1"/>
        <v>var comptrMichaelHobbsandStephanieHampson_Am_LatinFire = new Competitor{Id = Guid.NewGuid(),EntityName = "Michael Hobbs and Stephanie Hampson _ Am _ Latin Fire",EntityNumber = 36,Email ="MichaelHobbsandStephanieHampson_Am_LatinFire",CompetitorType = CompetitorType.CouplesTeam,Organisation = orgVivaDance,MobileNumber = "021",FirstName = "",LastName = ""};</v>
      </c>
    </row>
    <row r="37" spans="1:6" ht="15" thickBot="1" x14ac:dyDescent="0.35">
      <c r="A37" s="13" t="s">
        <v>178</v>
      </c>
      <c r="B37" t="str">
        <f t="shared" si="3"/>
        <v>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7" t="str">
        <f t="shared" si="0"/>
        <v>comptrNatashaFrost_LatinFire</v>
      </c>
      <c r="D37">
        <v>36</v>
      </c>
      <c r="E37" t="s">
        <v>2</v>
      </c>
      <c r="F37" t="str">
        <f t="shared" si="1"/>
        <v>var comptrNatashaFrost_LatinFire = new Competitor{Id = Guid.NewGuid(),EntityName = "Natasha Frost _ Latin Fire",EntityNumber = 37,Email ="NatashaFrost_LatinFire",CompetitorType = CompetitorType.CouplesTeam,Organisation = orgVivaDance,MobileNumber = "021",FirstName = "",LastName = ""};</v>
      </c>
    </row>
    <row r="38" spans="1:6" ht="15" thickBot="1" x14ac:dyDescent="0.35">
      <c r="A38" s="14" t="s">
        <v>179</v>
      </c>
      <c r="B38" t="str">
        <f t="shared" si="3"/>
        <v>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8" t="str">
        <f t="shared" si="0"/>
        <v>comptrNatashaFrostandMaggieKwon_LatinFire</v>
      </c>
      <c r="D38">
        <v>37</v>
      </c>
      <c r="E38" t="s">
        <v>2</v>
      </c>
      <c r="F38" t="str">
        <f t="shared" si="1"/>
        <v>var comptrNatashaFrostandMaggieKwon_LatinFire = new Competitor{Id = Guid.NewGuid(),EntityName = "Natasha Frost and Maggie Kwon _ Latin Fire",EntityNumber = 38,Email ="NatashaFrostandMaggieKwon_LatinFire",CompetitorType = CompetitorType.CouplesTeam,Organisation = orgVivaDance,MobileNumber = "021",FirstName = "",LastName = ""};</v>
      </c>
    </row>
    <row r="39" spans="1:6" ht="15" thickBot="1" x14ac:dyDescent="0.35">
      <c r="A39" s="14" t="s">
        <v>180</v>
      </c>
      <c r="B39" t="str">
        <f t="shared" si="3"/>
        <v>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9" t="str">
        <f t="shared" si="0"/>
        <v>comptrNazeefKhanAMandEmilyGlubbPro_EDP</v>
      </c>
      <c r="D39">
        <v>38</v>
      </c>
      <c r="E39" t="s">
        <v>2</v>
      </c>
      <c r="F39" t="str">
        <f t="shared" si="1"/>
        <v>var comptrNazeefKhanAMandEmilyGlubbPro_EDP = new Competitor{Id = Guid.NewGuid(),EntityName = "Nazeef Khan AM and Emily Glubb Pro _ EDP",EntityNumber = 39,Email ="NazeefKhanAMandEmilyGlubbPro_EDP",CompetitorType = CompetitorType.CouplesTeam,Organisation = orgVivaDance,MobileNumber = "021",FirstName = "",LastName = ""};</v>
      </c>
    </row>
    <row r="40" spans="1:6" ht="15" thickBot="1" x14ac:dyDescent="0.35">
      <c r="A40" s="13" t="s">
        <v>181</v>
      </c>
      <c r="B40" t="str">
        <f t="shared" si="3"/>
        <v>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0" t="str">
        <f t="shared" si="0"/>
        <v>comptrPassionOfExpressionBachataTeam_PassionofExpression</v>
      </c>
      <c r="D40">
        <v>39</v>
      </c>
      <c r="E40" t="s">
        <v>2</v>
      </c>
      <c r="F40" t="str">
        <f t="shared" si="1"/>
        <v>var comptrPassionOfExpressionBachataTeam_PassionofExpression = new Competitor{Id = Guid.NewGuid(),EntityName = "Passion Of Expression Bachata Team _ Passion of Expression",EntityNumber = 40,Email ="PassionOfExpressionBachataTeam_PassionofExpression",CompetitorType = CompetitorType.CouplesTeam,Organisation = orgVivaDance,MobileNumber = "021",FirstName = "",LastName = ""};</v>
      </c>
    </row>
    <row r="41" spans="1:6" ht="15" thickBot="1" x14ac:dyDescent="0.35">
      <c r="A41" s="12" t="s">
        <v>182</v>
      </c>
      <c r="B41" t="str">
        <f t="shared" si="3"/>
        <v>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1" t="str">
        <f t="shared" si="0"/>
        <v>comptrPassionOfExpressionSalsaTeam_PassionOfExpression</v>
      </c>
      <c r="D41">
        <v>40</v>
      </c>
      <c r="E41" t="s">
        <v>2</v>
      </c>
      <c r="F41" t="str">
        <f>"var " &amp; C41 &amp;" = new Competitor{Id = Guid.NewGuid(),EntityName = """&amp; A41 &amp;""",EntityNumber = " &amp; D43 &amp; ",Email =""" &amp; SUBSTITUTE(A41," ","") &amp; """,CompetitorType = " &amp; E41 &amp; ",Organisation = orgVivaDance,MobileNumber = ""021"",FirstName = """",LastName = """"};"</f>
        <v>var comptrPassionOfExpressionSalsaTeam_PassionOfExpression = new Competitor{Id = Guid.NewGuid(),EntityName = "Passion Of Expression Salsa Team _ Passion Of Expression",EntityNumber = 42,Email ="PassionOfExpressionSalsaTeam_PassionOfExpression",CompetitorType = CompetitorType.CouplesTeam,Organisation = orgVivaDance,MobileNumber = "021",FirstName = "",LastName = ""};</v>
      </c>
    </row>
    <row r="42" spans="1:6" ht="15" thickBot="1" x14ac:dyDescent="0.35">
      <c r="A42" s="13" t="s">
        <v>183</v>
      </c>
      <c r="B42" t="str">
        <f>C42 &amp; "," &amp;B40</f>
        <v>comptrPhyllisannTyler_Bray_Self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2" t="str">
        <f t="shared" si="0"/>
        <v>comptrPhyllisannTyler_Bray_Self</v>
      </c>
      <c r="D42">
        <v>41</v>
      </c>
      <c r="E42" t="s">
        <v>2</v>
      </c>
      <c r="F42" t="str">
        <f t="shared" ref="F42" si="6">"var " &amp; C42 &amp;" = new Competitor{Id = Guid.NewGuid(),EntityName = """&amp; A42 &amp;""",EntityNumber = " &amp; D43 &amp; ",Email =""" &amp; SUBSTITUTE(A42," ","") &amp; """,CompetitorType = " &amp; E42 &amp; ",Organisation = orgVivaDance,MobileNumber = ""021"",FirstName = """",LastName = """"};"</f>
        <v>var comptrPhyllisannTyler_Bray_Self = new Competitor{Id = Guid.NewGuid(),EntityName = "Phyllisann Tyler_Bray _ Self",EntityNumber = 42,Email ="PhyllisannTyler_Bray_Self",CompetitorType = CompetitorType.CouplesTeam,Organisation = orgVivaDance,MobileNumber = "021",FirstName = "",LastName = ""};</v>
      </c>
    </row>
    <row r="43" spans="1:6" ht="15" thickBot="1" x14ac:dyDescent="0.35">
      <c r="A43" s="13" t="s">
        <v>184</v>
      </c>
      <c r="B43" t="str">
        <f>C43 &amp; "," &amp;B41</f>
        <v>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3" t="str">
        <f t="shared" si="0"/>
        <v>comptrRaineSymons_RainesSuavesitas</v>
      </c>
      <c r="D43">
        <v>42</v>
      </c>
      <c r="E43" t="s">
        <v>2</v>
      </c>
      <c r="F43" t="str">
        <f t="shared" si="1"/>
        <v>var comptrRaineSymons_RainesSuavesitas = new Competitor{Id = Guid.NewGuid(),EntityName = "Raine Symons _ Raines Suavesitas",EntityNumber = 43,Email ="RaineSymons_RainesSuavesitas",CompetitorType = CompetitorType.CouplesTeam,Organisation = orgVivaDance,MobileNumber = "021",FirstName = "",LastName = ""};</v>
      </c>
    </row>
    <row r="44" spans="1:6" ht="15" thickBot="1" x14ac:dyDescent="0.35">
      <c r="A44" s="13" t="s">
        <v>185</v>
      </c>
      <c r="B44" t="str">
        <f t="shared" si="3"/>
        <v>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4" t="str">
        <f t="shared" ref="C44" si="7">"comptr" &amp;SUBSTITUTE(A44," ","")</f>
        <v>comptrRainesSuavesitas_RaineSymons</v>
      </c>
      <c r="D44">
        <v>43</v>
      </c>
      <c r="E44" t="s">
        <v>5</v>
      </c>
      <c r="F44" t="str">
        <f t="shared" si="1"/>
        <v>var comptrRainesSuavesitas_RaineSymons = new Competitor{Id = Guid.NewGuid(),EntityName = "Raines Suavesitas _ Raine Symons",EntityNumber = 45,Email ="RainesSuavesitas_RaineSymons",CompetitorType = CompetitorType.Couple,Organisation = orgVivaDance,MobileNumber = "021",FirstName = "",LastName = ""};</v>
      </c>
    </row>
    <row r="45" spans="1:6" ht="15" thickBot="1" x14ac:dyDescent="0.35">
      <c r="A45" s="12" t="s">
        <v>186</v>
      </c>
      <c r="B45" t="str">
        <f t="shared" si="3"/>
        <v>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5" t="str">
        <f t="shared" ref="C45:C57" si="8">"comptr" &amp;SUBSTITUTE(A45," ","")</f>
        <v>comptrRicardoGreccoandYanZhou_Self</v>
      </c>
      <c r="D45">
        <v>45</v>
      </c>
      <c r="E45" t="s">
        <v>5</v>
      </c>
      <c r="F45" t="str">
        <f t="shared" si="1"/>
        <v>var comptrRicardoGreccoandYanZhou_Self = new Competitor{Id = Guid.NewGuid(),EntityName = "Ricardo Grecco and Yan Zhou _ Self",EntityNumber = 46,Email ="RicardoGreccoandYanZhou_Self",CompetitorType = CompetitorType.Couple,Organisation = orgVivaDance,MobileNumber = "021",FirstName = "",LastName = ""};</v>
      </c>
    </row>
    <row r="46" spans="1:6" ht="15" thickBot="1" x14ac:dyDescent="0.35">
      <c r="A46" s="13" t="s">
        <v>187</v>
      </c>
      <c r="B46" t="str">
        <f t="shared" si="3"/>
        <v>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6" t="str">
        <f t="shared" si="8"/>
        <v>comptrRitmosCandentes_SalsaLatina</v>
      </c>
      <c r="D46">
        <v>46</v>
      </c>
      <c r="E46" t="s">
        <v>5</v>
      </c>
      <c r="F46" t="str">
        <f t="shared" si="1"/>
        <v>var comptrRitmosCandentes_SalsaLatina = new Competitor{Id = Guid.NewGuid(),EntityName = "Ritmos Candentes _ Salsa Latina",EntityNumber = 47,Email ="RitmosCandentes_SalsaLatina",CompetitorType = CompetitorType.Couple,Organisation = orgVivaDance,MobileNumber = "021",FirstName = "",LastName = ""};</v>
      </c>
    </row>
    <row r="47" spans="1:6" x14ac:dyDescent="0.3">
      <c r="A47" s="16" t="s">
        <v>188</v>
      </c>
      <c r="B47" t="str">
        <f t="shared" si="3"/>
        <v>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7" t="str">
        <f t="shared" si="8"/>
        <v>comptrRowenaDalumpienesandJeninaMangoma_RainesSuavesitas</v>
      </c>
      <c r="D47">
        <v>47</v>
      </c>
      <c r="E47" t="s">
        <v>5</v>
      </c>
      <c r="F47" t="str">
        <f t="shared" si="1"/>
        <v>var comptrRowenaDalumpienesandJeninaMangoma_RainesSuavesitas = new Competitor{Id = Guid.NewGuid(),EntityName = "Rowena Dalumpienes and Jenina Mangoma _ Raines Suavesitas",EntityNumber = 48,Email ="RowenaDalumpienesandJeninaMangoma_RainesSuavesitas",CompetitorType = CompetitorType.Couple,Organisation = orgVivaDance,MobileNumber = "021",FirstName = "",LastName = ""};</v>
      </c>
    </row>
    <row r="48" spans="1:6" x14ac:dyDescent="0.3">
      <c r="A48" s="16" t="s">
        <v>189</v>
      </c>
      <c r="B48" t="str">
        <f t="shared" si="3"/>
        <v>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8" t="str">
        <f t="shared" si="8"/>
        <v>comptrRubyGilligan_LatinFire</v>
      </c>
      <c r="D48">
        <v>48</v>
      </c>
      <c r="E48" t="s">
        <v>5</v>
      </c>
      <c r="F48" t="str">
        <f t="shared" si="1"/>
        <v>var comptrRubyGilligan_LatinFire = new Competitor{Id = Guid.NewGuid(),EntityName = "Ruby Gilligan _ Latin Fire",EntityNumber = 49,Email ="RubyGilligan_LatinFire",CompetitorType = CompetitorType.Couple,Organisation = orgVivaDance,MobileNumber = "021",FirstName = "",LastName = ""};</v>
      </c>
    </row>
    <row r="49" spans="1:6" x14ac:dyDescent="0.3">
      <c r="A49" s="9" t="s">
        <v>190</v>
      </c>
      <c r="B49" t="str">
        <f t="shared" si="3"/>
        <v>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9" t="str">
        <f t="shared" si="8"/>
        <v>comptrSalsaSabrosa_SalsaLatina</v>
      </c>
      <c r="D49">
        <v>49</v>
      </c>
      <c r="E49" t="s">
        <v>5</v>
      </c>
      <c r="F49" t="str">
        <f t="shared" si="1"/>
        <v>var comptrSalsaSabrosa_SalsaLatina = new Competitor{Id = Guid.NewGuid(),EntityName = "Salsa Sabrosa _ Salsa Latina",EntityNumber = 50,Email ="SalsaSabrosa_SalsaLatina",CompetitorType = CompetitorType.Couple,Organisation = orgVivaDance,MobileNumber = "021",FirstName = "",LastName = ""};</v>
      </c>
    </row>
    <row r="50" spans="1:6" x14ac:dyDescent="0.3">
      <c r="A50" s="16" t="s">
        <v>191</v>
      </c>
      <c r="B50" t="str">
        <f t="shared" si="3"/>
        <v>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0" t="str">
        <f t="shared" si="8"/>
        <v>comptrSaraDjuricandSebastianVera_SaraandSebastian</v>
      </c>
      <c r="D50">
        <v>50</v>
      </c>
      <c r="E50" t="s">
        <v>5</v>
      </c>
      <c r="F50" t="str">
        <f t="shared" si="1"/>
        <v>var comptrSaraDjuricandSebastianVera_SaraandSebastian = new Competitor{Id = Guid.NewGuid(),EntityName = "Sara Djuric and Sebastian Vera _ Sara and Sebastian",EntityNumber = 51,Email ="SaraDjuricandSebastianVera_SaraandSebastian",CompetitorType = CompetitorType.Couple,Organisation = orgVivaDance,MobileNumber = "021",FirstName = "",LastName = ""};</v>
      </c>
    </row>
    <row r="51" spans="1:6" x14ac:dyDescent="0.3">
      <c r="A51" s="16" t="s">
        <v>192</v>
      </c>
      <c r="B51" t="str">
        <f t="shared" si="3"/>
        <v>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1" t="str">
        <f t="shared" si="8"/>
        <v>comptrSarahSonalandLeylaMoutrib_EDP</v>
      </c>
      <c r="D51">
        <v>51</v>
      </c>
      <c r="E51" t="s">
        <v>5</v>
      </c>
      <c r="F51" t="str">
        <f t="shared" si="1"/>
        <v>var comptrSarahSonalandLeylaMoutrib_EDP = new Competitor{Id = Guid.NewGuid(),EntityName = "Sarah Sonal and Leyla Moutrib _ EDP",EntityNumber = 52,Email ="SarahSonalandLeylaMoutrib_EDP",CompetitorType = CompetitorType.Couple,Organisation = orgVivaDance,MobileNumber = "021",FirstName = "",LastName = ""};</v>
      </c>
    </row>
    <row r="52" spans="1:6" x14ac:dyDescent="0.3">
      <c r="A52" s="16" t="s">
        <v>193</v>
      </c>
      <c r="B52" t="str">
        <f t="shared" si="3"/>
        <v>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2" t="str">
        <f t="shared" si="8"/>
        <v>comptrSebastianVeraandKearaTyler_AM_SaraandSebastian</v>
      </c>
      <c r="D52">
        <v>52</v>
      </c>
      <c r="E52" t="s">
        <v>5</v>
      </c>
      <c r="F52" t="str">
        <f t="shared" si="1"/>
        <v>var comptrSebastianVeraandKearaTyler_AM_SaraandSebastian = new Competitor{Id = Guid.NewGuid(),EntityName = "Sebastian Vera and Keara Tyler _AM _ Sara and Sebastian",EntityNumber = 53,Email ="SebastianVeraandKearaTyler_AM_SaraandSebastian",CompetitorType = CompetitorType.Couple,Organisation = orgVivaDance,MobileNumber = "021",FirstName = "",LastName = ""};</v>
      </c>
    </row>
    <row r="53" spans="1:6" x14ac:dyDescent="0.3">
      <c r="A53" s="16" t="s">
        <v>194</v>
      </c>
      <c r="B53" t="str">
        <f t="shared" si="3"/>
        <v>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3" t="str">
        <f t="shared" si="8"/>
        <v>comptrSharonMiddletonandDarcyLange_Self</v>
      </c>
      <c r="D53">
        <v>53</v>
      </c>
      <c r="E53" t="s">
        <v>5</v>
      </c>
      <c r="F53" t="str">
        <f t="shared" si="1"/>
        <v>var comptrSharonMiddletonandDarcyLange_Self = new Competitor{Id = Guid.NewGuid(),EntityName = "Sharon Middleton and Darcy Lange _ Self",EntityNumber = 54,Email ="SharonMiddletonandDarcyLange_Self",CompetitorType = CompetitorType.Couple,Organisation = orgVivaDance,MobileNumber = "021",FirstName = "",LastName = ""};</v>
      </c>
    </row>
    <row r="54" spans="1:6" x14ac:dyDescent="0.3">
      <c r="A54" s="16" t="s">
        <v>195</v>
      </c>
      <c r="B54" t="str">
        <f t="shared" si="3"/>
        <v>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4" t="str">
        <f t="shared" si="8"/>
        <v>comptrShawneeDeath_RainesSuavesitas</v>
      </c>
      <c r="D54">
        <v>54</v>
      </c>
      <c r="E54" t="s">
        <v>5</v>
      </c>
      <c r="F54" t="str">
        <f t="shared" si="1"/>
        <v>var comptrShawneeDeath_RainesSuavesitas = new Competitor{Id = Guid.NewGuid(),EntityName = "Shawnee Death _ Raines Suavesitas",EntityNumber = 55,Email ="ShawneeDeath_RainesSuavesitas",CompetitorType = CompetitorType.Couple,Organisation = orgVivaDance,MobileNumber = "021",FirstName = "",LastName = ""};</v>
      </c>
    </row>
    <row r="55" spans="1:6" x14ac:dyDescent="0.3">
      <c r="A55" s="9" t="s">
        <v>196</v>
      </c>
      <c r="B55" t="str">
        <f t="shared" si="3"/>
        <v>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5" t="str">
        <f t="shared" si="8"/>
        <v>comptrTaniaGordon_SalsaLatina</v>
      </c>
      <c r="D55">
        <v>55</v>
      </c>
      <c r="E55" t="s">
        <v>5</v>
      </c>
      <c r="F55" t="str">
        <f t="shared" si="1"/>
        <v>var comptrTaniaGordon_SalsaLatina = new Competitor{Id = Guid.NewGuid(),EntityName = "Tania Gordon _ Salsa Latina",EntityNumber = 56,Email ="TaniaGordon_SalsaLatina",CompetitorType = CompetitorType.Couple,Organisation = orgVivaDance,MobileNumber = "021",FirstName = "",LastName = ""};</v>
      </c>
    </row>
    <row r="56" spans="1:6" x14ac:dyDescent="0.3">
      <c r="A56" s="16" t="s">
        <v>197</v>
      </c>
      <c r="B56" t="str">
        <f t="shared" si="3"/>
        <v>comptrYanZhou_EDanceProductions,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6" t="str">
        <f t="shared" si="8"/>
        <v>comptrYanZhou_EDanceProductions</v>
      </c>
      <c r="D56">
        <v>56</v>
      </c>
      <c r="E56" t="s">
        <v>5</v>
      </c>
      <c r="F56" t="str">
        <f t="shared" si="1"/>
        <v>var comptrYanZhou_EDanceProductions = new Competitor{Id = Guid.NewGuid(),EntityName = "Yan Zhou _ E Dance Productions",EntityNumber = 57,Email ="YanZhou_EDanceProductions",CompetitorType = CompetitorType.Couple,Organisation = orgVivaDance,MobileNumber = "021",FirstName = "",LastName = ""};</v>
      </c>
    </row>
    <row r="57" spans="1:6" x14ac:dyDescent="0.3">
      <c r="A57" s="16" t="s">
        <v>198</v>
      </c>
      <c r="B57" t="str">
        <f t="shared" si="3"/>
        <v>comptrYoheiMikawa_TempoDanceCompany,comptrYanZhou_EDanceProductions,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7" t="str">
        <f t="shared" si="8"/>
        <v>comptrYoheiMikawa_TempoDanceCompany</v>
      </c>
      <c r="D57">
        <v>57</v>
      </c>
      <c r="E57" t="s">
        <v>5</v>
      </c>
      <c r="F57" t="str">
        <f t="shared" si="1"/>
        <v>var comptrYoheiMikawa_TempoDanceCompany = new Competitor{Id = Guid.NewGuid(),EntityName = "Yohei Mikawa _ Tempo Dance Company",EntityNumber = ,Email ="YoheiMikawa_TempoDanceCompany",CompetitorType = CompetitorType.Couple,Organisation = orgVivaDance,MobileNumber = "021",FirstName = "",LastName = ""};</v>
      </c>
    </row>
    <row r="58" spans="1:6" x14ac:dyDescent="0.3">
      <c r="F58" s="3" t="str">
        <f>"new List&lt;Competitor&gt;{" &amp; B57 &amp; "}.ForEach(x=&gt;context.Competitors.Add(x));"</f>
        <v>new List&lt;Competitor&gt;{comptrYoheiMikawa_TempoDanceCompany,comptrYanZhou_EDanceProductions,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}.ForEach(x=&gt;context.Competitors.Add(x)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5" sqref="B15"/>
    </sheetView>
  </sheetViews>
  <sheetFormatPr defaultRowHeight="14.4" x14ac:dyDescent="0.3"/>
  <cols>
    <col min="1" max="1" width="18" bestFit="1" customWidth="1"/>
    <col min="2" max="2" width="25.33203125" bestFit="1" customWidth="1"/>
    <col min="5" max="5" width="40.5546875" bestFit="1" customWidth="1"/>
  </cols>
  <sheetData>
    <row r="1" spans="1:7" x14ac:dyDescent="0.3">
      <c r="A1" t="s">
        <v>13</v>
      </c>
      <c r="B1" t="s">
        <v>73</v>
      </c>
      <c r="C1" t="s">
        <v>80</v>
      </c>
      <c r="D1" t="str">
        <f t="shared" ref="D1:D15" si="0">"var " &amp; A1 &amp; " = new Division(){Caption = """ &amp; B1 &amp; """,Id = Guid.NewGuid(),CreatedOn = DateTimeOffset.Now,Categories = categories};"</f>
        <v>var divAdultFree = new Division(){Caption = "Adult Freestyle",Id = Guid.NewGuid(),CreatedOn = DateTimeOffset.Now,Categories = categories};</v>
      </c>
      <c r="E1" t="str">
        <f t="shared" ref="E1:E15" si="1">"context.Divisions.AddOrUpdate(" &amp; A1 &amp; ");"</f>
        <v>context.Divisions.AddOrUpdate(divAdultFree);</v>
      </c>
      <c r="F1" t="s">
        <v>0</v>
      </c>
      <c r="G1" t="str">
        <f>C1&amp;D1</f>
        <v>categories = new HashSet&lt;Category&gt;();var divAdultFree = new Division(){Caption = "Adult Freestyle",Id = Guid.NewGuid(),CreatedOn = DateTimeOffset.Now,Categories = categories};</v>
      </c>
    </row>
    <row r="2" spans="1:7" x14ac:dyDescent="0.3">
      <c r="A2" t="s">
        <v>7</v>
      </c>
      <c r="B2" t="s">
        <v>74</v>
      </c>
      <c r="C2" t="s">
        <v>80</v>
      </c>
      <c r="D2" t="str">
        <f t="shared" si="0"/>
        <v>var divAmatuer = new Division(){Caption = "Amateur",Id = Guid.NewGuid(),CreatedOn = DateTimeOffset.Now,Categories = categories};</v>
      </c>
      <c r="E2" t="str">
        <f t="shared" si="1"/>
        <v>context.Divisions.AddOrUpdate(divAmatuer);</v>
      </c>
      <c r="F2" t="s">
        <v>0</v>
      </c>
      <c r="G2" t="str">
        <f t="shared" ref="G2:G15" si="2">C2&amp;D2</f>
        <v>categories = new HashSet&lt;Category&gt;();var divAmatuer = new Division(){Caption = "Amateur",Id = Guid.NewGuid(),CreatedOn = DateTimeOffset.Now,Categories = categories};</v>
      </c>
    </row>
    <row r="3" spans="1:7" x14ac:dyDescent="0.3">
      <c r="A3" t="s">
        <v>61</v>
      </c>
      <c r="B3" t="s">
        <v>75</v>
      </c>
      <c r="C3" t="s">
        <v>80</v>
      </c>
      <c r="D3" t="str">
        <f t="shared" si="0"/>
        <v>var divAmatuerChor = new Division(){Caption = "Amatuer Choreography",Id = Guid.NewGuid(),CreatedOn = DateTimeOffset.Now,Categories = categories};</v>
      </c>
      <c r="E3" t="str">
        <f t="shared" si="1"/>
        <v>context.Divisions.AddOrUpdate(divAmatuerChor);</v>
      </c>
      <c r="F3" t="s">
        <v>0</v>
      </c>
      <c r="G3" t="str">
        <f t="shared" si="2"/>
        <v>categories = new HashSet&lt;Category&gt;();var divAmatuerChor = new Division(){Caption = "Amatuer Choreography",Id = Guid.NewGuid(),CreatedOn = DateTimeOffset.Now,Categories = categories};</v>
      </c>
    </row>
    <row r="4" spans="1:7" x14ac:dyDescent="0.3">
      <c r="A4" t="s">
        <v>64</v>
      </c>
      <c r="B4" t="s">
        <v>77</v>
      </c>
      <c r="C4" t="s">
        <v>80</v>
      </c>
      <c r="D4" t="str">
        <f t="shared" si="0"/>
        <v>var divAmatuerImprov = new Division(){Caption = "Amateur Improvisation",Id = Guid.NewGuid(),CreatedOn = DateTimeOffset.Now,Categories = categories};</v>
      </c>
      <c r="E4" t="str">
        <f t="shared" si="1"/>
        <v>context.Divisions.AddOrUpdate(divAmatuerImprov);</v>
      </c>
      <c r="F4" t="s">
        <v>0</v>
      </c>
      <c r="G4" t="str">
        <f t="shared" si="2"/>
        <v>categories = new HashSet&lt;Category&gt;();var divAmatuerImprov = new Division(){Caption = "Amateur Improvisation",Id = Guid.NewGuid(),CreatedOn = DateTimeOffset.Now,Categories = categories};</v>
      </c>
    </row>
    <row r="5" spans="1:7" x14ac:dyDescent="0.3">
      <c r="A5" t="s">
        <v>15</v>
      </c>
      <c r="B5" t="s">
        <v>71</v>
      </c>
      <c r="C5" t="s">
        <v>80</v>
      </c>
      <c r="D5" t="str">
        <f t="shared" si="0"/>
        <v>var divOpen = new Division(){Caption = "Open",Id = Guid.NewGuid(),CreatedOn = DateTimeOffset.Now,Categories = categories};</v>
      </c>
      <c r="E5" t="str">
        <f t="shared" si="1"/>
        <v>context.Divisions.AddOrUpdate(divOpen);</v>
      </c>
      <c r="F5" t="s">
        <v>0</v>
      </c>
      <c r="G5" t="str">
        <f t="shared" si="2"/>
        <v>categories = new HashSet&lt;Category&gt;();var divOpen = new Division(){Caption = "Open",Id = Guid.NewGuid(),CreatedOn = DateTimeOffset.Now,Categories = categories};</v>
      </c>
    </row>
    <row r="6" spans="1:7" x14ac:dyDescent="0.3">
      <c r="A6" t="s">
        <v>16</v>
      </c>
      <c r="B6" t="s">
        <v>128</v>
      </c>
      <c r="C6" t="s">
        <v>80</v>
      </c>
      <c r="D6" t="str">
        <f t="shared" si="0"/>
        <v>var divProAm = new Division(){Caption = "Pro_Am",Id = Guid.NewGuid(),CreatedOn = DateTimeOffset.Now,Categories = categories};</v>
      </c>
      <c r="E6" t="str">
        <f t="shared" si="1"/>
        <v>context.Divisions.AddOrUpdate(divProAm);</v>
      </c>
      <c r="F6" t="s">
        <v>0</v>
      </c>
      <c r="G6" t="str">
        <f t="shared" si="2"/>
        <v>categories = new HashSet&lt;Category&gt;();var divProAm = new Division(){Caption = "Pro_Am",Id = Guid.NewGuid(),CreatedOn = DateTimeOffset.Now,Categories = categories};</v>
      </c>
    </row>
    <row r="7" spans="1:7" x14ac:dyDescent="0.3">
      <c r="A7" t="s">
        <v>14</v>
      </c>
      <c r="B7" t="s">
        <v>72</v>
      </c>
      <c r="C7" t="s">
        <v>80</v>
      </c>
      <c r="D7" t="str">
        <f t="shared" si="0"/>
        <v>var divProf = new Division(){Caption = "Professional",Id = Guid.NewGuid(),CreatedOn = DateTimeOffset.Now,Categories = categories};</v>
      </c>
      <c r="E7" t="str">
        <f t="shared" si="1"/>
        <v>context.Divisions.AddOrUpdate(divProf);</v>
      </c>
      <c r="F7" t="s">
        <v>0</v>
      </c>
      <c r="G7" t="str">
        <f t="shared" si="2"/>
        <v>categories = new HashSet&lt;Category&gt;();var divProf = new Division(){Caption = "Professional",Id = Guid.NewGuid(),CreatedOn = DateTimeOffset.Now,Categories = categories};</v>
      </c>
    </row>
    <row r="8" spans="1:7" x14ac:dyDescent="0.3">
      <c r="A8" t="s">
        <v>63</v>
      </c>
      <c r="B8" t="s">
        <v>76</v>
      </c>
      <c r="C8" t="s">
        <v>80</v>
      </c>
      <c r="D8" t="str">
        <f t="shared" si="0"/>
        <v>var divProfChor = new Division(){Caption = "Professional Choreography",Id = Guid.NewGuid(),CreatedOn = DateTimeOffset.Now,Categories = categories};</v>
      </c>
      <c r="E8" t="str">
        <f t="shared" si="1"/>
        <v>context.Divisions.AddOrUpdate(divProfChor);</v>
      </c>
      <c r="F8" t="s">
        <v>0</v>
      </c>
      <c r="G8" t="str">
        <f t="shared" si="2"/>
        <v>categories = new HashSet&lt;Category&gt;();var divProfChor = new Division(){Caption = "Professional Choreography",Id = Guid.NewGuid(),CreatedOn = DateTimeOffset.Now,Categories = categories};</v>
      </c>
    </row>
    <row r="9" spans="1:7" x14ac:dyDescent="0.3">
      <c r="A9" t="s">
        <v>66</v>
      </c>
      <c r="B9" t="s">
        <v>78</v>
      </c>
      <c r="C9" t="s">
        <v>80</v>
      </c>
      <c r="D9" t="str">
        <f t="shared" si="0"/>
        <v>var divProfImProv = new Division(){Caption = "Professional Improvisation",Id = Guid.NewGuid(),CreatedOn = DateTimeOffset.Now,Categories = categories};</v>
      </c>
      <c r="E9" t="str">
        <f t="shared" si="1"/>
        <v>context.Divisions.AddOrUpdate(divProfImProv);</v>
      </c>
      <c r="F9" t="s">
        <v>0</v>
      </c>
      <c r="G9" t="str">
        <f t="shared" si="2"/>
        <v>categories = new HashSet&lt;Category&gt;();var divProfImProv = new Division(){Caption = "Professional Improvisation",Id = Guid.NewGuid(),CreatedOn = DateTimeOffset.Now,Categories = categories};</v>
      </c>
    </row>
    <row r="10" spans="1:7" x14ac:dyDescent="0.3">
      <c r="A10" t="s">
        <v>6</v>
      </c>
      <c r="B10" t="s">
        <v>125</v>
      </c>
      <c r="C10" t="s">
        <v>80</v>
      </c>
      <c r="D10" t="str">
        <f t="shared" si="0"/>
        <v>var divSemiPro = new Division(){Caption = "Semi_Pro",Id = Guid.NewGuid(),CreatedOn = DateTimeOffset.Now,Categories = categories};</v>
      </c>
      <c r="E10" t="str">
        <f t="shared" si="1"/>
        <v>context.Divisions.AddOrUpdate(divSemiPro);</v>
      </c>
      <c r="F10" t="s">
        <v>0</v>
      </c>
      <c r="G10" t="str">
        <f t="shared" si="2"/>
        <v>categories = new HashSet&lt;Category&gt;();var divSemiPro = new Division(){Caption = "Semi_Pro",Id = Guid.NewGuid(),CreatedOn = DateTimeOffset.Now,Categories = categories};</v>
      </c>
    </row>
    <row r="11" spans="1:7" x14ac:dyDescent="0.3">
      <c r="A11" t="s">
        <v>62</v>
      </c>
      <c r="B11" t="s">
        <v>126</v>
      </c>
      <c r="C11" t="s">
        <v>80</v>
      </c>
      <c r="D11" t="str">
        <f t="shared" si="0"/>
        <v>var divSemiProChor = new Division(){Caption = "Semi_Pro Choreography",Id = Guid.NewGuid(),CreatedOn = DateTimeOffset.Now,Categories = categories};</v>
      </c>
      <c r="E11" t="str">
        <f t="shared" si="1"/>
        <v>context.Divisions.AddOrUpdate(divSemiProChor);</v>
      </c>
      <c r="F11" t="s">
        <v>0</v>
      </c>
      <c r="G11" t="str">
        <f t="shared" si="2"/>
        <v>categories = new HashSet&lt;Category&gt;();var divSemiProChor = new Division(){Caption = "Semi_Pro Choreography",Id = Guid.NewGuid(),CreatedOn = DateTimeOffset.Now,Categories = categories};</v>
      </c>
    </row>
    <row r="12" spans="1:7" x14ac:dyDescent="0.3">
      <c r="A12" t="s">
        <v>65</v>
      </c>
      <c r="B12" t="s">
        <v>127</v>
      </c>
      <c r="C12" t="s">
        <v>80</v>
      </c>
      <c r="D12" t="str">
        <f t="shared" si="0"/>
        <v>var divSemiProImprov = new Division(){Caption = "Semi_Pro Improvisation",Id = Guid.NewGuid(),CreatedOn = DateTimeOffset.Now,Categories = categories};</v>
      </c>
      <c r="E12" t="str">
        <f t="shared" si="1"/>
        <v>context.Divisions.AddOrUpdate(divSemiProImprov);</v>
      </c>
      <c r="F12" t="s">
        <v>0</v>
      </c>
      <c r="G12" t="str">
        <f t="shared" si="2"/>
        <v>categories = new HashSet&lt;Category&gt;();var divSemiProImprov = new Division(){Caption = "Semi_Pro Improvisation",Id = Guid.NewGuid(),CreatedOn = DateTimeOffset.Now,Categories = categories};</v>
      </c>
    </row>
    <row r="13" spans="1:7" x14ac:dyDescent="0.3">
      <c r="A13" t="s">
        <v>199</v>
      </c>
      <c r="B13" t="s">
        <v>200</v>
      </c>
      <c r="C13" t="s">
        <v>80</v>
      </c>
      <c r="D13" t="str">
        <f t="shared" ref="D13:D14" si="3">"var " &amp; A13 &amp; " = new Division(){Caption = """ &amp; B13 &amp; """,Id = Guid.NewGuid(),CreatedOn = DateTimeOffset.Now,Categories = categories};"</f>
        <v>var divNovice = new Division(){Caption = "Novice",Id = Guid.NewGuid(),CreatedOn = DateTimeOffset.Now,Categories = categories};</v>
      </c>
      <c r="E13" t="str">
        <f t="shared" ref="E13:E14" si="4">"context.Divisions.AddOrUpdate(" &amp; A13 &amp; ");"</f>
        <v>context.Divisions.AddOrUpdate(divNovice);</v>
      </c>
      <c r="F13" t="s">
        <v>0</v>
      </c>
      <c r="G13" t="str">
        <f t="shared" ref="G13:G14" si="5">C13&amp;D13</f>
        <v>categories = new HashSet&lt;Category&gt;();var divNovice = new Division(){Caption = "Novice",Id = Guid.NewGuid(),CreatedOn = DateTimeOffset.Now,Categories = categories};</v>
      </c>
    </row>
    <row r="14" spans="1:7" x14ac:dyDescent="0.3">
      <c r="A14" t="s">
        <v>202</v>
      </c>
      <c r="B14" t="s">
        <v>203</v>
      </c>
      <c r="C14" t="s">
        <v>80</v>
      </c>
      <c r="D14" t="str">
        <f t="shared" si="3"/>
        <v>var divMasters = new Division(){Caption = "Masters",Id = Guid.NewGuid(),CreatedOn = DateTimeOffset.Now,Categories = categories};</v>
      </c>
      <c r="E14" t="str">
        <f t="shared" si="4"/>
        <v>context.Divisions.AddOrUpdate(divMasters);</v>
      </c>
      <c r="F14" t="s">
        <v>0</v>
      </c>
      <c r="G14" t="str">
        <f t="shared" si="5"/>
        <v>categories = new HashSet&lt;Category&gt;();var divMasters = new Division(){Caption = "Masters",Id = Guid.NewGuid(),CreatedOn = DateTimeOffset.Now,Categories = categories};</v>
      </c>
    </row>
    <row r="15" spans="1:7" x14ac:dyDescent="0.3">
      <c r="A15" t="s">
        <v>12</v>
      </c>
      <c r="B15" t="s">
        <v>70</v>
      </c>
      <c r="C15" t="s">
        <v>80</v>
      </c>
      <c r="D15" t="str">
        <f t="shared" si="0"/>
        <v>var divYouth = new Division(){Caption = "Youth",Id = Guid.NewGuid(),CreatedOn = DateTimeOffset.Now,Categories = categories};</v>
      </c>
      <c r="E15" t="str">
        <f t="shared" si="1"/>
        <v>context.Divisions.AddOrUpdate(divYouth);</v>
      </c>
      <c r="F15" t="s">
        <v>0</v>
      </c>
      <c r="G15" t="str">
        <f t="shared" si="2"/>
        <v>categories = new HashSet&lt;Category&gt;();var divYouth = new Division(){Caption = "Youth",Id = Guid.NewGuid(),CreatedOn = DateTimeOffset.Now,Categories = categories};</v>
      </c>
    </row>
  </sheetData>
  <sortState ref="A1:G13">
    <sortCondition ref="A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opLeftCell="B1" workbookViewId="0">
      <selection activeCell="H14" sqref="H14"/>
    </sheetView>
  </sheetViews>
  <sheetFormatPr defaultRowHeight="14.4" x14ac:dyDescent="0.3"/>
  <cols>
    <col min="2" max="2" width="46.33203125" bestFit="1" customWidth="1"/>
    <col min="3" max="4" width="46.33203125" customWidth="1"/>
    <col min="5" max="5" width="6.6640625" customWidth="1"/>
    <col min="6" max="6" width="17.88671875" customWidth="1"/>
    <col min="7" max="7" width="1.33203125" customWidth="1"/>
    <col min="8" max="8" width="13.109375" bestFit="1" customWidth="1"/>
    <col min="9" max="9" width="13.109375" customWidth="1"/>
    <col min="10" max="10" width="25" customWidth="1"/>
    <col min="11" max="11" width="23.77734375" customWidth="1"/>
    <col min="12" max="12" width="92.33203125" bestFit="1" customWidth="1"/>
    <col min="13" max="13" width="187.109375" bestFit="1" customWidth="1"/>
  </cols>
  <sheetData>
    <row r="1" spans="1:30" s="3" customFormat="1" x14ac:dyDescent="0.3">
      <c r="F1" s="3" t="s">
        <v>83</v>
      </c>
      <c r="H1" s="3" t="s">
        <v>84</v>
      </c>
    </row>
    <row r="2" spans="1:30" x14ac:dyDescent="0.3">
      <c r="A2" s="6"/>
    </row>
    <row r="3" spans="1:30" x14ac:dyDescent="0.3">
      <c r="A3" s="6"/>
    </row>
    <row r="4" spans="1:30" x14ac:dyDescent="0.3">
      <c r="A4" s="6"/>
    </row>
    <row r="5" spans="1:30" x14ac:dyDescent="0.3">
      <c r="A5" s="6"/>
    </row>
    <row r="6" spans="1:30" x14ac:dyDescent="0.3">
      <c r="A6" s="6"/>
    </row>
    <row r="7" spans="1:30" x14ac:dyDescent="0.3">
      <c r="A7" s="6">
        <v>0.58333333333333404</v>
      </c>
      <c r="B7" t="str">
        <f t="shared" ref="B7:B18" si="0">G7 &amp; " " &amp; H7</f>
        <v>Novice Salsa Solo Female</v>
      </c>
      <c r="C7" t="str">
        <f t="shared" ref="C7:C18" si="1">"comp" &amp;SUBSTITUTE(SUBSTITUTE(B7," ",""),"–","")</f>
        <v>compNoviceSalsaSoloFemale</v>
      </c>
      <c r="D7" t="str">
        <f t="shared" ref="D7:D27" si="2">C7 &amp; "," &amp;D6</f>
        <v>compNoviceSalsaSoloFemale,</v>
      </c>
      <c r="E7">
        <v>6</v>
      </c>
      <c r="F7" t="s">
        <v>199</v>
      </c>
      <c r="G7" t="str">
        <f>VLOOKUP(F7,divisions!$A$1:$B$16,2,FALSE)</f>
        <v>Novice</v>
      </c>
      <c r="H7" t="s">
        <v>27</v>
      </c>
      <c r="J7" t="str">
        <f t="shared" ref="J7:J19" si="3">G7 &amp; " " &amp;H7</f>
        <v>Novice Salsa Solo Female</v>
      </c>
      <c r="L7" t="str">
        <f t="shared" ref="L7:L27" si="4">"var "&amp;C7&amp;" = new Competition { Id = Guid.NewGuid(), Location = location, Name = """&amp;B7&amp;""", " &amp; "Category = "&amp;F7&amp;".Categories.First(x=&gt;x.Caption=="""&amp;B7&amp;"""), CompetitionStatus = CompetitionStatus.Created, StartedOn = DateTimeOffset.Parse(""2014-11-15 "&amp;A7&amp;"""), CompletedOn = null, " &amp; "CreatedOn = DateTimeOffset.Now, CompetitorCompetitions = competitorCompetitions, JudgeCompetitions = judgeCompetitions };"</f>
        <v>var compNoviceSalsaSoloFemale = new Competition { Id = Guid.NewGuid(), Location = location, Name = "Novice Salsa Solo Female", Category = divNovice.Categories.First(x=&gt;x.Caption=="Novice Salsa Solo Female"), CompetitionStatus = CompetitionStatus.Created, StartedOn = DateTimeOffset.Parse("2014-11-15 0.583333333333334"), CompletedOn = null, CreatedOn = DateTimeOffset.Now, CompetitorCompetitions = competitorCompetitions, JudgeCompetitions = judgeCompetitions };</v>
      </c>
      <c r="AD7" t="str">
        <f>F7 &amp;"."&amp; SUBSTITUTE(VLOOKUP(H7,categories!$A$1:$D$39,4,FALSE),"Caption = """, "Caption = """&amp;G7 &amp;" ")</f>
        <v>divNovice.Categories.Add(new Category{Caption = "Novice Salsa Solo Female",Requirements = "100% choreography",Id = Guid.NewGuid(),CreatedOn = DateTimeOffset.Now});</v>
      </c>
    </row>
    <row r="8" spans="1:30" x14ac:dyDescent="0.3">
      <c r="A8" s="6">
        <v>0.59375</v>
      </c>
      <c r="B8" t="str">
        <f t="shared" ref="B8" si="5">G8 &amp; " " &amp; H8</f>
        <v>Amateur Salsa Solo male</v>
      </c>
      <c r="C8" t="str">
        <f t="shared" ref="C8" si="6">"comp" &amp;SUBSTITUTE(SUBSTITUTE(B8," ",""),"–","")</f>
        <v>compAmateurSalsaSolomale</v>
      </c>
      <c r="D8" t="str">
        <f>C8 &amp; "," &amp;D6</f>
        <v>compAmateurSalsaSolomale,</v>
      </c>
      <c r="E8">
        <v>7</v>
      </c>
      <c r="F8" t="s">
        <v>7</v>
      </c>
      <c r="G8" t="str">
        <f>VLOOKUP(F8,divisions!$A$1:$B$16,2,FALSE)</f>
        <v>Amateur</v>
      </c>
      <c r="H8" t="s">
        <v>201</v>
      </c>
      <c r="J8" t="str">
        <f t="shared" ref="J8" si="7">G8 &amp; " " &amp;H8</f>
        <v>Amateur Salsa Solo male</v>
      </c>
      <c r="L8" t="str">
        <f t="shared" ref="L8" si="8">"var "&amp;C8&amp;" = new Competition { Id = Guid.NewGuid(), Location = location, Name = """&amp;B8&amp;""", " &amp; "Category = "&amp;F8&amp;".Categories.First(x=&gt;x.Caption=="""&amp;B8&amp;"""), CompetitionStatus = CompetitionStatus.Created, StartedOn = DateTimeOffset.Parse(""2014-11-15 "&amp;A8&amp;"""), CompletedOn = null, " &amp; "CreatedOn = DateTimeOffset.Now, CompetitorCompetitions = competitorCompetitions, JudgeCompetitions = judgeCompetitions };"</f>
        <v>var compAmateurSalsaSolomale = new Competition { Id = Guid.NewGuid(), Location = location, Name = "Amateur Salsa Solo male", Category = divAmatuer.Categories.First(x=&gt;x.Caption=="Amateur Salsa Solo male"), CompetitionStatus = CompetitionStatus.Created, StartedOn = DateTimeOffset.Parse("2014-11-15 0.59375"), CompletedOn = null, CreatedOn = DateTimeOffset.Now, CompetitorCompetitions = competitorCompetitions, JudgeCompetitions = judgeCompetitions };</v>
      </c>
      <c r="AD8" t="str">
        <f>F8 &amp;"."&amp; SUBSTITUTE(VLOOKUP(H8,categories!$A$1:$D$39,4,FALSE),"Caption = """, "Caption = """&amp;G8 &amp;" ")</f>
        <v>divAmatuer.Categories.Add(new Category{Caption = "Amateur Salsa Solo Male",Requirements = "100% choreography",Id = Guid.NewGuid(),CreatedOn = DateTimeOffset.Now});</v>
      </c>
    </row>
    <row r="9" spans="1:30" x14ac:dyDescent="0.3">
      <c r="A9" s="6">
        <v>0.59375</v>
      </c>
      <c r="B9" t="str">
        <f t="shared" si="0"/>
        <v>Amateur Salsa Solo Female</v>
      </c>
      <c r="C9" t="str">
        <f t="shared" si="1"/>
        <v>compAmateurSalsaSoloFemale</v>
      </c>
      <c r="D9" t="str">
        <f>C9 &amp; "," &amp;D7</f>
        <v>compAmateurSalsaSoloFemale,compNoviceSalsaSoloFemale,</v>
      </c>
      <c r="E9">
        <v>7</v>
      </c>
      <c r="F9" t="s">
        <v>7</v>
      </c>
      <c r="G9" t="str">
        <f>VLOOKUP(F9,divisions!$A$1:$B$16,2,FALSE)</f>
        <v>Amateur</v>
      </c>
      <c r="H9" t="s">
        <v>27</v>
      </c>
      <c r="J9" t="str">
        <f t="shared" si="3"/>
        <v>Amateur Salsa Solo Female</v>
      </c>
      <c r="L9" t="str">
        <f t="shared" si="4"/>
        <v>var compAmateurSalsaSoloFemale = new Competition { Id = Guid.NewGuid(), Location = location, Name = "Amateur Salsa Solo Female", Category = divAmatuer.Categories.First(x=&gt;x.Caption=="Amateur Salsa Solo Female"), CompetitionStatus = CompetitionStatus.Created, StartedOn = DateTimeOffset.Parse("2014-11-15 0.59375"), CompletedOn = null, CreatedOn = DateTimeOffset.Now, CompetitorCompetitions = competitorCompetitions, JudgeCompetitions = judgeCompetitions };</v>
      </c>
      <c r="AD9" t="str">
        <f>F9 &amp;"."&amp; SUBSTITUTE(VLOOKUP(H9,categories!$A$1:$D$39,4,FALSE),"Caption = """, "Caption = """&amp;G9 &amp;" ")</f>
        <v>divAmatuer.Categories.Add(new Category{Caption = "Amateur Salsa Solo Female",Requirements = "100% choreography",Id = Guid.NewGuid(),CreatedOn = DateTimeOffset.Now});</v>
      </c>
    </row>
    <row r="10" spans="1:30" x14ac:dyDescent="0.3">
      <c r="A10" s="6">
        <v>0.60416666666666696</v>
      </c>
      <c r="B10" t="str">
        <f t="shared" si="0"/>
        <v>Semi_Pro Salsa Solo Female</v>
      </c>
      <c r="C10" t="str">
        <f t="shared" si="1"/>
        <v>compSemi_ProSalsaSoloFemale</v>
      </c>
      <c r="D10" t="str">
        <f t="shared" si="2"/>
        <v>compSemi_ProSalsaSoloFemale,compAmateurSalsaSoloFemale,compNoviceSalsaSoloFemale,</v>
      </c>
      <c r="E10">
        <v>8</v>
      </c>
      <c r="F10" t="s">
        <v>6</v>
      </c>
      <c r="G10" t="str">
        <f>VLOOKUP(F10,divisions!$A$1:$B$16,2,FALSE)</f>
        <v>Semi_Pro</v>
      </c>
      <c r="H10" t="s">
        <v>27</v>
      </c>
      <c r="J10" t="str">
        <f t="shared" si="3"/>
        <v>Semi_Pro Salsa Solo Female</v>
      </c>
      <c r="L10" t="str">
        <f t="shared" si="4"/>
        <v>var compSemi_ProSalsaSoloFemale = new Competition { Id = Guid.NewGuid(), Location = location, Name = "Semi_Pro Salsa Solo Female", Category = divSemiPro.Categories.First(x=&gt;x.Caption=="Semi_Pro Salsa Solo Female"), CompetitionStatus = CompetitionStatus.Created, StartedOn = DateTimeOffset.Parse("2014-11-15 0.604166666666667"), CompletedOn = null, CreatedOn = DateTimeOffset.Now, CompetitorCompetitions = competitorCompetitions, JudgeCompetitions = judgeCompetitions };</v>
      </c>
      <c r="AD10" t="str">
        <f>F10 &amp;"."&amp; SUBSTITUTE(VLOOKUP(H10,categories!$A$1:$D$39,4,FALSE),"Caption = """, "Caption = """&amp;G10 &amp;" ")</f>
        <v>divSemiPro.Categories.Add(new Category{Caption = "Semi_Pro Salsa Solo Female",Requirements = "100% choreography",Id = Guid.NewGuid(),CreatedOn = DateTimeOffset.Now});</v>
      </c>
    </row>
    <row r="11" spans="1:30" x14ac:dyDescent="0.3">
      <c r="A11" s="6">
        <v>0.61458333333333404</v>
      </c>
      <c r="B11" t="str">
        <f t="shared" si="0"/>
        <v>Professional Salsa Solo Female</v>
      </c>
      <c r="C11" t="str">
        <f t="shared" si="1"/>
        <v>compProfessionalSalsaSoloFemale</v>
      </c>
      <c r="D11" t="str">
        <f t="shared" si="2"/>
        <v>compProfessionalSalsaSoloFemale,compSemi_ProSalsaSoloFemale,compAmateurSalsaSoloFemale,compNoviceSalsaSoloFemale,</v>
      </c>
      <c r="E11">
        <v>9</v>
      </c>
      <c r="F11" t="s">
        <v>14</v>
      </c>
      <c r="G11" t="str">
        <f>VLOOKUP(F11,divisions!$A$1:$B$16,2,FALSE)</f>
        <v>Professional</v>
      </c>
      <c r="H11" t="s">
        <v>27</v>
      </c>
      <c r="J11" t="str">
        <f t="shared" si="3"/>
        <v>Professional Salsa Solo Female</v>
      </c>
      <c r="L11" t="str">
        <f t="shared" si="4"/>
        <v>var compProfessionalSalsaSoloFemale = new Competition { Id = Guid.NewGuid(), Location = location, Name = "Professional Salsa Solo Female", Category = divProf.Categories.First(x=&gt;x.Caption=="Professional Salsa Solo Female"), CompetitionStatus = CompetitionStatus.Created, StartedOn = DateTimeOffset.Parse("2014-11-15 0.614583333333334"), CompletedOn = null, CreatedOn = DateTimeOffset.Now, CompetitorCompetitions = competitorCompetitions, JudgeCompetitions = judgeCompetitions };</v>
      </c>
      <c r="AD11" t="str">
        <f>F11 &amp;"."&amp; SUBSTITUTE(VLOOKUP(H11,categories!$A$1:$D$39,4,FALSE),"Caption = """, "Caption = """&amp;G11 &amp;" ")</f>
        <v>divProf.Categories.Add(new Category{Caption = "Professional Salsa Solo Female",Requirements = "100% choreography",Id = Guid.NewGuid(),CreatedOn = DateTimeOffset.Now});</v>
      </c>
    </row>
    <row r="12" spans="1:30" x14ac:dyDescent="0.3">
      <c r="A12" s="6">
        <v>0.625000000000001</v>
      </c>
      <c r="B12" t="str">
        <f t="shared" si="0"/>
        <v>Professional Salsa Solo Male</v>
      </c>
      <c r="C12" t="str">
        <f t="shared" si="1"/>
        <v>compProfessionalSalsaSoloMale</v>
      </c>
      <c r="D12" t="str">
        <f t="shared" si="2"/>
        <v>compProfessionalSalsaSoloMale,compProfessionalSalsaSoloFemale,compSemi_ProSalsaSoloFemale,compAmateurSalsaSoloFemale,compNoviceSalsaSoloFemale,</v>
      </c>
      <c r="E12">
        <v>10</v>
      </c>
      <c r="F12" t="s">
        <v>14</v>
      </c>
      <c r="G12" t="str">
        <f>VLOOKUP(F12,divisions!$A$1:$B$16,2,FALSE)</f>
        <v>Professional</v>
      </c>
      <c r="H12" t="s">
        <v>28</v>
      </c>
      <c r="J12" t="str">
        <f t="shared" si="3"/>
        <v>Professional Salsa Solo Male</v>
      </c>
      <c r="L12" t="str">
        <f t="shared" si="4"/>
        <v>var compProfessionalSalsaSoloMale = new Competition { Id = Guid.NewGuid(), Location = location, Name = "Professional Salsa Solo Male", Category = divProf.Categories.First(x=&gt;x.Caption=="Professional Salsa Solo Male"), CompetitionStatus = CompetitionStatus.Created, StartedOn = DateTimeOffset.Parse("2014-11-15 0.625000000000001"), CompletedOn = null, CreatedOn = DateTimeOffset.Now, CompetitorCompetitions = competitorCompetitions, JudgeCompetitions = judgeCompetitions };</v>
      </c>
      <c r="AD12" t="str">
        <f>F12 &amp;"."&amp; SUBSTITUTE(VLOOKUP(H12,categories!$A$1:$D$39,4,FALSE),"Caption = """, "Caption = """&amp;G12 &amp;" ")</f>
        <v>divProf.Categories.Add(new Category{Caption = "Professional Salsa Solo Male",Requirements = "100% choreography",Id = Guid.NewGuid(),CreatedOn = DateTimeOffset.Now});</v>
      </c>
    </row>
    <row r="13" spans="1:30" x14ac:dyDescent="0.3">
      <c r="A13" s="6">
        <v>0.63541666666666696</v>
      </c>
      <c r="B13" t="str">
        <f t="shared" si="0"/>
        <v>Open Latin Solo Mixed</v>
      </c>
      <c r="C13" t="str">
        <f t="shared" si="1"/>
        <v>compOpenLatinSoloMixed</v>
      </c>
      <c r="D13" t="str">
        <f t="shared" si="2"/>
        <v>compOpenLatinSoloMixed,compProfessionalSalsaSoloMale,compProfessionalSalsaSoloFemale,compSemi_ProSalsaSoloFemale,compAmateurSalsaSoloFemale,compNoviceSalsaSoloFemale,</v>
      </c>
      <c r="E13">
        <v>11</v>
      </c>
      <c r="F13" t="s">
        <v>15</v>
      </c>
      <c r="G13" t="str">
        <f>VLOOKUP(F13,divisions!$A$1:$B$16,2,FALSE)</f>
        <v>Open</v>
      </c>
      <c r="H13" t="s">
        <v>120</v>
      </c>
      <c r="J13" t="str">
        <f t="shared" si="3"/>
        <v>Open Latin Solo Mixed</v>
      </c>
      <c r="L13" t="str">
        <f t="shared" si="4"/>
        <v>var compOpenLatinSoloMixed = new Competition { Id = Guid.NewGuid(), Location = location, Name = "Open Latin Solo Mixed", Category = divOpen.Categories.First(x=&gt;x.Caption=="Open Latin Solo Mixed"), CompetitionStatus = CompetitionStatus.Created, StartedOn = DateTimeOffset.Parse("2014-11-15 0.635416666666667"), CompletedOn = null, CreatedOn = DateTimeOffset.Now, CompetitorCompetitions = competitorCompetitions, JudgeCompetitions = judgeCompetitions };</v>
      </c>
      <c r="AD13" t="str">
        <f>F13 &amp;"."&amp; SUBSTITUTE(VLOOKUP(H13,categories!$A$1:$D$39,4,FALSE),"Caption = """, "Caption = """&amp;G13 &amp;" ")</f>
        <v>divOpen.Categories.Add(new Category{Caption = "Open Latin Solo Mixed",Requirements = "100% choreography",Id = Guid.NewGuid(),CreatedOn = DateTimeOffset.Now});</v>
      </c>
    </row>
    <row r="14" spans="1:30" x14ac:dyDescent="0.3">
      <c r="A14" s="6">
        <v>0.64583333333333404</v>
      </c>
      <c r="B14" t="str">
        <f t="shared" ref="B14" si="9">G14 &amp; " " &amp; H14</f>
        <v>Semi_Pro Salsa Couples</v>
      </c>
      <c r="C14" t="str">
        <f t="shared" ref="C14" si="10">"comp" &amp;SUBSTITUTE(SUBSTITUTE(B14," ",""),"–","")</f>
        <v>compSemi_ProSalsaCouples</v>
      </c>
      <c r="D14" t="str">
        <f t="shared" si="2"/>
        <v>compSemi_ProSalsaCouples,compOpenLatinSoloMixed,compProfessionalSalsaSoloMale,compProfessionalSalsaSoloFemale,compSemi_ProSalsaSoloFemale,compAmateurSalsaSoloFemale,compNoviceSalsaSoloFemale,</v>
      </c>
      <c r="E14">
        <v>12</v>
      </c>
      <c r="F14" t="s">
        <v>6</v>
      </c>
      <c r="G14" t="str">
        <f>VLOOKUP(F14,divisions!$A$1:$B$16,2,FALSE)</f>
        <v>Semi_Pro</v>
      </c>
      <c r="H14" t="s">
        <v>8</v>
      </c>
      <c r="J14" t="str">
        <f t="shared" si="3"/>
        <v>Semi_Pro Salsa Couples</v>
      </c>
      <c r="L14" t="str">
        <f t="shared" si="4"/>
        <v>var compSemi_ProSalsaCouples = new Competition { Id = Guid.NewGuid(), Location = location, Name = "Semi_Pro Salsa Couples", Category = divSemiPro.Categories.First(x=&gt;x.Caption=="Semi_Pro Salsa Couples"), CompetitionStatus = CompetitionStatus.Created, StartedOn = DateTimeOffset.Parse("2014-11-15 0.645833333333334"), CompletedOn = null, CreatedOn = DateTimeOffset.Now, CompetitorCompetitions = competitorCompetitions, JudgeCompetitions = judgeCompetitions };</v>
      </c>
      <c r="AD14" t="str">
        <f>F14 &amp;"."&amp; SUBSTITUTE(VLOOKUP(H14,categories!$A$1:$D$39,4,FALSE),"Caption = """, "Caption = """&amp;G14 &amp;" ")</f>
        <v>divSemiPro.Categories.Add(new Category{Caption = "Semi_Pro Salsa Couples",Requirements = "100% choreography",Id = Guid.NewGuid(),CreatedOn = DateTimeOffset.Now});</v>
      </c>
    </row>
    <row r="15" spans="1:30" x14ac:dyDescent="0.3">
      <c r="A15" s="6">
        <v>0.64583333333333404</v>
      </c>
      <c r="B15" t="str">
        <f t="shared" si="0"/>
        <v>Professional Salsa Couples</v>
      </c>
      <c r="C15" t="str">
        <f t="shared" si="1"/>
        <v>compProfessionalSalsaCouples</v>
      </c>
      <c r="D15" t="str">
        <f t="shared" si="2"/>
        <v>compProfessionalSalsaCouples,compSemi_ProSalsaCouples,compOpenLatinSoloMixed,compProfessionalSalsaSoloMale,compProfessionalSalsaSoloFemale,compSemi_ProSalsaSoloFemale,compAmateurSalsaSoloFemale,compNoviceSalsaSoloFemale,</v>
      </c>
      <c r="E15">
        <v>13</v>
      </c>
      <c r="F15" t="s">
        <v>14</v>
      </c>
      <c r="G15" t="str">
        <f>VLOOKUP(F15,divisions!$A$1:$B$16,2,FALSE)</f>
        <v>Professional</v>
      </c>
      <c r="H15" t="s">
        <v>8</v>
      </c>
      <c r="J15" t="str">
        <f t="shared" si="3"/>
        <v>Professional Salsa Couples</v>
      </c>
      <c r="L15" t="str">
        <f t="shared" si="4"/>
        <v>var compProfessionalSalsaCouples = new Competition { Id = Guid.NewGuid(), Location = location, Name = "Professional Salsa Couples", Category = divProf.Categories.First(x=&gt;x.Caption=="Professional Salsa Couples"), CompetitionStatus = CompetitionStatus.Created, StartedOn = DateTimeOffset.Parse("2014-11-15 0.645833333333334"), CompletedOn = null, CreatedOn = DateTimeOffset.Now, CompetitorCompetitions = competitorCompetitions, JudgeCompetitions = judgeCompetitions };</v>
      </c>
      <c r="AD15" t="str">
        <f>F15 &amp;"."&amp; SUBSTITUTE(VLOOKUP(H15,categories!$A$1:$D$39,4,FALSE),"Caption = """, "Caption = """&amp;G15 &amp;" ")</f>
        <v>divProf.Categories.Add(new Category{Caption = "Professional Salsa Couples",Requirements = "100% choreography",Id = Guid.NewGuid(),CreatedOn = DateTimeOffset.Now});</v>
      </c>
    </row>
    <row r="16" spans="1:30" x14ac:dyDescent="0.3">
      <c r="A16" s="6">
        <v>0.656250000000001</v>
      </c>
      <c r="B16" t="str">
        <f t="shared" si="0"/>
        <v>Open Salsa Couples</v>
      </c>
      <c r="C16" t="str">
        <f t="shared" si="1"/>
        <v>compOpenSalsaCouples</v>
      </c>
      <c r="D16" t="str">
        <f t="shared" si="2"/>
        <v>compOpenSalsaCouples,compProfessionalSalsaCouples,compSemi_ProSalsaCouples,compOpenLatinSoloMixed,compProfessionalSalsaSoloMale,compProfessionalSalsaSoloFemale,compSemi_ProSalsaSoloFemale,compAmateurSalsaSoloFemale,compNoviceSalsaSoloFemale,</v>
      </c>
      <c r="E16">
        <v>14</v>
      </c>
      <c r="F16" t="s">
        <v>15</v>
      </c>
      <c r="G16" t="str">
        <f>VLOOKUP(F16,divisions!$A$1:$B$16,2,FALSE)</f>
        <v>Open</v>
      </c>
      <c r="H16" t="s">
        <v>8</v>
      </c>
      <c r="J16" t="str">
        <f t="shared" si="3"/>
        <v>Open Salsa Couples</v>
      </c>
      <c r="L16" t="str">
        <f t="shared" si="4"/>
        <v>var compOpenSalsaCouples = new Competition { Id = Guid.NewGuid(), Location = location, Name = "Open Salsa Couples", Category = divOpen.Categories.First(x=&gt;x.Caption=="Open Salsa Couples"), CompetitionStatus = CompetitionStatus.Created, StartedOn = DateTimeOffset.Parse("2014-11-15 0.656250000000001"), CompletedOn = null, CreatedOn = DateTimeOffset.Now, CompetitorCompetitions = competitorCompetitions, JudgeCompetitions = judgeCompetitions };</v>
      </c>
      <c r="AD16" t="str">
        <f>F16 &amp;"."&amp; SUBSTITUTE(VLOOKUP(H16,categories!$A$1:$D$39,4,FALSE),"Caption = """, "Caption = """&amp;G16 &amp;" ")</f>
        <v>divOpen.Categories.Add(new Category{Caption = "Open Salsa Couples",Requirements = "100% choreography",Id = Guid.NewGuid(),CreatedOn = DateTimeOffset.Now});</v>
      </c>
    </row>
    <row r="17" spans="1:30" x14ac:dyDescent="0.3">
      <c r="A17" s="6">
        <v>0.66666666666666796</v>
      </c>
      <c r="B17" t="str">
        <f t="shared" si="0"/>
        <v>Semi_Pro Bachata Couples</v>
      </c>
      <c r="C17" t="str">
        <f t="shared" si="1"/>
        <v>compSemi_ProBachataCouples</v>
      </c>
      <c r="D17" t="str">
        <f t="shared" si="2"/>
        <v>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17">
        <v>15</v>
      </c>
      <c r="F17" t="s">
        <v>6</v>
      </c>
      <c r="G17" t="str">
        <f>VLOOKUP(F17,divisions!$A$1:$B$16,2,FALSE)</f>
        <v>Semi_Pro</v>
      </c>
      <c r="H17" t="s">
        <v>18</v>
      </c>
      <c r="J17" t="str">
        <f t="shared" si="3"/>
        <v>Semi_Pro Bachata Couples</v>
      </c>
      <c r="L17" t="str">
        <f t="shared" si="4"/>
        <v>var compSemi_ProBachataCouples = new Competition { Id = Guid.NewGuid(), Location = location, Name = "Semi_Pro Bachata Couples", Category = divSemiPro.Categories.First(x=&gt;x.Caption=="Semi_Pro Bachata Couples"), CompetitionStatus = CompetitionStatus.Created, StartedOn = DateTimeOffset.Parse("2014-11-15 0.666666666666668"), CompletedOn = null, CreatedOn = DateTimeOffset.Now, CompetitorCompetitions = competitorCompetitions, JudgeCompetitions = judgeCompetitions };</v>
      </c>
      <c r="AD17" t="str">
        <f>F17 &amp;"."&amp; SUBSTITUTE(VLOOKUP(H17,categories!$A$1:$D$39,4,FALSE),"Caption = """, "Caption = """&amp;G17 &amp;" ")</f>
        <v>divSemiPro.Categories.Add(new Category{Caption = "Semi_Pro Bachata Couples",Requirements = "100% choreography",Id = Guid.NewGuid(),CreatedOn = DateTimeOffset.Now});</v>
      </c>
    </row>
    <row r="18" spans="1:30" ht="19.5" customHeight="1" x14ac:dyDescent="0.3">
      <c r="A18" s="6">
        <v>0.67708333333333504</v>
      </c>
      <c r="B18" t="str">
        <f t="shared" si="0"/>
        <v>Professional Bachata Couples</v>
      </c>
      <c r="C18" t="str">
        <f t="shared" si="1"/>
        <v>compProfessionalBachataCouples</v>
      </c>
      <c r="D18" t="str">
        <f t="shared" si="2"/>
        <v>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18">
        <v>16</v>
      </c>
      <c r="F18" t="s">
        <v>14</v>
      </c>
      <c r="G18" t="str">
        <f>VLOOKUP(F18,divisions!$A$1:$B$16,2,FALSE)</f>
        <v>Professional</v>
      </c>
      <c r="H18" t="s">
        <v>18</v>
      </c>
      <c r="J18" t="str">
        <f t="shared" si="3"/>
        <v>Professional Bachata Couples</v>
      </c>
      <c r="L18" t="str">
        <f t="shared" si="4"/>
        <v>var compProfessionalBachataCouples = new Competition { Id = Guid.NewGuid(), Location = location, Name = "Professional Bachata Couples", Category = divProf.Categories.First(x=&gt;x.Caption=="Professional Bachata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18" t="str">
        <f>F18 &amp;"."&amp; SUBSTITUTE(VLOOKUP(H18,categories!$A$1:$D$39,4,FALSE),"Caption = """, "Caption = """&amp;G18 &amp;" ")</f>
        <v>divProf.Categories.Add(new Category{Caption = "Professional Bachata Couples",Requirements = "100% choreography",Id = Guid.NewGuid(),CreatedOn = DateTimeOffset.Now});</v>
      </c>
    </row>
    <row r="19" spans="1:30" ht="19.5" customHeight="1" x14ac:dyDescent="0.3">
      <c r="A19" s="6">
        <v>0.67708333333333504</v>
      </c>
      <c r="B19" t="str">
        <f t="shared" ref="B19" si="11">G19 &amp; " " &amp; H19</f>
        <v>Open Latin Couples</v>
      </c>
      <c r="C19" t="str">
        <f t="shared" ref="C19" si="12">"comp" &amp;SUBSTITUTE(SUBSTITUTE(B19," ",""),"–","")</f>
        <v>compOpenLatinCouples</v>
      </c>
      <c r="D19" t="str">
        <f t="shared" si="2"/>
        <v>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19">
        <v>17</v>
      </c>
      <c r="F19" t="s">
        <v>15</v>
      </c>
      <c r="G19" t="str">
        <f>VLOOKUP(F19,divisions!$A$1:$B$16,2,FALSE)</f>
        <v>Open</v>
      </c>
      <c r="H19" t="s">
        <v>81</v>
      </c>
      <c r="J19" t="str">
        <f t="shared" si="3"/>
        <v>Open Latin Couples</v>
      </c>
      <c r="L19" t="str">
        <f t="shared" si="4"/>
        <v>var compOpenLatinCouples = new Competition { Id = Guid.NewGuid(), Location = location, Name = "Open Latin Couples", Category = divOpen.Categories.First(x=&gt;x.Caption=="Open Latin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19" t="str">
        <f>F19 &amp;"."&amp; SUBSTITUTE(VLOOKUP(H19,categories!$A$1:$D$39,4,FALSE),"Caption = """, "Caption = """&amp;G19 &amp;" ")</f>
        <v>divOpen.Categories.Add(new Category{Caption = "Open Latin Couples",Requirements = "100% choreography",Id = Guid.NewGuid(),CreatedOn = DateTimeOffset.Now});</v>
      </c>
    </row>
    <row r="20" spans="1:30" ht="19.5" customHeight="1" x14ac:dyDescent="0.3">
      <c r="A20" s="6">
        <v>0.67708333333333504</v>
      </c>
      <c r="B20" t="str">
        <f t="shared" ref="B20:B21" si="13">G20 &amp; " " &amp; H20</f>
        <v>Open Salsa Shines Duets</v>
      </c>
      <c r="C20" t="str">
        <f t="shared" ref="C20:C21" si="14">"comp" &amp;SUBSTITUTE(SUBSTITUTE(B20," ",""),"–","")</f>
        <v>compOpenSalsaShinesDuets</v>
      </c>
      <c r="D20" t="str">
        <f t="shared" si="2"/>
        <v>compOpenSalsaShinesDuets,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20">
        <v>18</v>
      </c>
      <c r="F20" t="s">
        <v>15</v>
      </c>
      <c r="G20" t="str">
        <f>VLOOKUP(F20,divisions!$A$1:$B$16,2,FALSE)</f>
        <v>Open</v>
      </c>
      <c r="H20" t="s">
        <v>25</v>
      </c>
      <c r="J20" t="str">
        <f t="shared" ref="J20:J21" si="15">G20 &amp; " " &amp;H20</f>
        <v>Open Salsa Shines Duets</v>
      </c>
      <c r="L20" t="str">
        <f t="shared" si="4"/>
        <v>var compOpenSalsaShinesDuets = new Competition { Id = Guid.NewGuid(), Location = location, Name = "Open Salsa Shines Duets", Category = divOpen.Categories.First(x=&gt;x.Caption=="Open Salsa Shines Duets"),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0" t="str">
        <f>F20 &amp;"."&amp; SUBSTITUTE(VLOOKUP(H20,categories!$A$1:$D$39,4,FALSE),"Caption = """, "Caption = """&amp;G20 &amp;" ")</f>
        <v>divOpen.Categories.Add(new Category{Caption = "Open Salsa Shines Duets",Requirements = "100% choreography",Id = Guid.NewGuid(),CreatedOn = DateTimeOffset.Now});</v>
      </c>
    </row>
    <row r="21" spans="1:30" ht="19.5" customHeight="1" x14ac:dyDescent="0.3">
      <c r="A21" s="6">
        <v>0.67708333333333504</v>
      </c>
      <c r="B21" t="str">
        <f t="shared" si="13"/>
        <v>Open Latin Shines Duets</v>
      </c>
      <c r="C21" t="str">
        <f t="shared" si="14"/>
        <v>compOpenLatinShinesDuets</v>
      </c>
      <c r="D21" t="str">
        <f t="shared" si="2"/>
        <v>compOpenLatinShinesDuets,compOpenSalsaShinesDuets,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21">
        <v>19</v>
      </c>
      <c r="F21" t="s">
        <v>15</v>
      </c>
      <c r="G21" t="str">
        <f>VLOOKUP(F21,divisions!$A$1:$B$16,2,FALSE)</f>
        <v>Open</v>
      </c>
      <c r="H21" t="s">
        <v>123</v>
      </c>
      <c r="J21" t="str">
        <f t="shared" si="15"/>
        <v>Open Latin Shines Duets</v>
      </c>
      <c r="L21" t="str">
        <f t="shared" si="4"/>
        <v>var compOpenLatinShinesDuets = new Competition { Id = Guid.NewGuid(), Location = location, Name = "Open Latin Shines Duets", Category = divOpen.Categories.First(x=&gt;x.Caption=="Open Latin Shines Duets"),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1" t="str">
        <f>F21 &amp;"."&amp; SUBSTITUTE(VLOOKUP(H21,categories!$A$1:$D$39,4,FALSE),"Caption = """, "Caption = """&amp;G21 &amp;" ")</f>
        <v>divOpen.Categories.Add(new Category{Caption = "Open Latin Shines Duets",Requirements = "100% choreography",Id = Guid.NewGuid(),CreatedOn = DateTimeOffset.Now});</v>
      </c>
    </row>
    <row r="22" spans="1:30" ht="19.5" customHeight="1" x14ac:dyDescent="0.3">
      <c r="A22" s="6">
        <v>0.67708333333333504</v>
      </c>
      <c r="B22" t="str">
        <f t="shared" ref="B22:B23" si="16">G22 &amp; " " &amp; H22</f>
        <v>Pro_Am Latin Couples</v>
      </c>
      <c r="C22" t="str">
        <f t="shared" ref="C22:C23" si="17">"comp" &amp;SUBSTITUTE(SUBSTITUTE(B22," ",""),"–","")</f>
        <v>compPro_AmLatinCouples</v>
      </c>
      <c r="D22" t="str">
        <f t="shared" si="2"/>
        <v>compPro_AmLatinCouples,compOpenLatinShinesDuets,compOpenSalsaShinesDuets,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22">
        <v>20</v>
      </c>
      <c r="F22" t="s">
        <v>16</v>
      </c>
      <c r="G22" t="str">
        <f>VLOOKUP(F22,divisions!$A$1:$B$16,2,FALSE)</f>
        <v>Pro_Am</v>
      </c>
      <c r="H22" t="s">
        <v>81</v>
      </c>
      <c r="J22" t="str">
        <f t="shared" ref="J22:J23" si="18">G22 &amp; " " &amp;H22</f>
        <v>Pro_Am Latin Couples</v>
      </c>
      <c r="L22" t="str">
        <f t="shared" si="4"/>
        <v>var compPro_AmLatinCouples = new Competition { Id = Guid.NewGuid(), Location = location, Name = "Pro_Am Latin Couples", Category = divProAm.Categories.First(x=&gt;x.Caption=="Pro_Am Latin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2" t="str">
        <f>F22 &amp;"."&amp; SUBSTITUTE(VLOOKUP(H22,categories!$A$1:$D$39,4,FALSE),"Caption = """, "Caption = """&amp;G22 &amp;" ")</f>
        <v>divProAm.Categories.Add(new Category{Caption = "Pro_Am Latin Couples",Requirements = "100% choreography",Id = Guid.NewGuid(),CreatedOn = DateTimeOffset.Now});</v>
      </c>
    </row>
    <row r="23" spans="1:30" ht="19.5" customHeight="1" x14ac:dyDescent="0.3">
      <c r="A23" s="6">
        <v>0.67708333333333504</v>
      </c>
      <c r="B23" t="str">
        <f t="shared" si="16"/>
        <v>Amateur Salsa Teams</v>
      </c>
      <c r="C23" t="str">
        <f t="shared" si="17"/>
        <v>compAmateurSalsaTeams</v>
      </c>
      <c r="D23" t="str">
        <f t="shared" si="2"/>
        <v>compAmateurSalsaTeams,compPro_AmLatinCouples,compOpenLatinShinesDuets,compOpenSalsaShinesDuets,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23">
        <v>21</v>
      </c>
      <c r="F23" t="s">
        <v>7</v>
      </c>
      <c r="G23" t="str">
        <f>VLOOKUP(F23,divisions!$A$1:$B$16,2,FALSE)</f>
        <v>Amateur</v>
      </c>
      <c r="H23" t="s">
        <v>29</v>
      </c>
      <c r="J23" t="str">
        <f t="shared" si="18"/>
        <v>Amateur Salsa Teams</v>
      </c>
      <c r="L23" t="str">
        <f t="shared" si="4"/>
        <v>var compAmateurSalsaTeams = new Competition { Id = Guid.NewGuid(), Location = location, Name = "Amateur Salsa Teams", Category = divAmatuer.Categories.First(x=&gt;x.Caption=="Amateur Salsa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3" t="str">
        <f>F23 &amp;"."&amp; SUBSTITUTE(VLOOKUP(H23,categories!$A$1:$D$39,4,FALSE),"Caption = """, "Caption = """&amp;G23 &amp;" ")</f>
        <v>divAmatuer.Categories.Add(new Category{Caption = "Amateur Salsa Teams",Requirements = "100% choreography",Id = Guid.NewGuid(),CreatedOn = DateTimeOffset.Now});</v>
      </c>
    </row>
    <row r="24" spans="1:30" ht="19.5" customHeight="1" x14ac:dyDescent="0.3">
      <c r="A24" s="6">
        <v>0.67708333333333504</v>
      </c>
      <c r="B24" t="str">
        <f t="shared" ref="B24" si="19">G24 &amp; " " &amp; H24</f>
        <v>Open Salsa Teams</v>
      </c>
      <c r="C24" t="str">
        <f t="shared" ref="C24" si="20">"comp" &amp;SUBSTITUTE(SUBSTITUTE(B24," ",""),"–","")</f>
        <v>compOpenSalsaTeams</v>
      </c>
      <c r="D24" t="str">
        <f t="shared" si="2"/>
        <v>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24">
        <v>22</v>
      </c>
      <c r="F24" t="s">
        <v>15</v>
      </c>
      <c r="G24" t="str">
        <f>VLOOKUP(F24,divisions!$A$1:$B$16,2,FALSE)</f>
        <v>Open</v>
      </c>
      <c r="H24" t="s">
        <v>29</v>
      </c>
      <c r="J24" t="str">
        <f t="shared" ref="J24" si="21">G24 &amp; " " &amp;H24</f>
        <v>Open Salsa Teams</v>
      </c>
      <c r="L24" t="str">
        <f t="shared" si="4"/>
        <v>var compOpenSalsaTeams = new Competition { Id = Guid.NewGuid(), Location = location, Name = "Open Salsa Teams", Category = divOpen.Categories.First(x=&gt;x.Caption=="Open Salsa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4" t="str">
        <f>F24 &amp;"."&amp; SUBSTITUTE(VLOOKUP(H24,categories!$A$1:$D$39,4,FALSE),"Caption = """, "Caption = """&amp;G24 &amp;" ")</f>
        <v>divOpen.Categories.Add(new Category{Caption = "Open Salsa Teams",Requirements = "100% choreography",Id = Guid.NewGuid(),CreatedOn = DateTimeOffset.Now});</v>
      </c>
    </row>
    <row r="25" spans="1:30" ht="19.5" customHeight="1" x14ac:dyDescent="0.3">
      <c r="A25" s="6">
        <v>0.67708333333333504</v>
      </c>
      <c r="B25" t="str">
        <f t="shared" ref="B25:B27" si="22">G25 &amp; " " &amp; H25</f>
        <v>Open Latin Teams</v>
      </c>
      <c r="C25" t="str">
        <f t="shared" ref="C25:C27" si="23">"comp" &amp;SUBSTITUTE(SUBSTITUTE(B25," ",""),"–","")</f>
        <v>compOpenLatinTeams</v>
      </c>
      <c r="D25" t="str">
        <f t="shared" si="2"/>
        <v>compOpenLatinTeams,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25">
        <v>23</v>
      </c>
      <c r="F25" t="s">
        <v>15</v>
      </c>
      <c r="G25" t="str">
        <f>VLOOKUP(F25,divisions!$A$1:$B$16,2,FALSE)</f>
        <v>Open</v>
      </c>
      <c r="H25" t="s">
        <v>22</v>
      </c>
      <c r="J25" t="str">
        <f t="shared" ref="J25:J27" si="24">G25 &amp; " " &amp;H25</f>
        <v>Open Latin Teams</v>
      </c>
      <c r="L25" t="str">
        <f t="shared" si="4"/>
        <v>var compOpenLatinTeams = new Competition { Id = Guid.NewGuid(), Location = location, Name = "Open Latin Teams", Category = divOpen.Categories.First(x=&gt;x.Caption=="Open Latin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5" t="str">
        <f>F25 &amp;"."&amp; SUBSTITUTE(VLOOKUP(H25,categories!$A$1:$D$39,4,FALSE),"Caption = """, "Caption = """&amp;G25 &amp;" ")</f>
        <v>divOpen.Categories.Add(new Category{Caption = "Open Latin Teams",Requirements = "100% choreography",Id = Guid.NewGuid(),CreatedOn = DateTimeOffset.Now});</v>
      </c>
    </row>
    <row r="26" spans="1:30" ht="20.399999999999999" customHeight="1" x14ac:dyDescent="0.3">
      <c r="A26" s="6">
        <v>0.67708333333333504</v>
      </c>
      <c r="B26" t="str">
        <f t="shared" si="22"/>
        <v>Open Salsa Shines Teams</v>
      </c>
      <c r="C26" t="str">
        <f t="shared" si="23"/>
        <v>compOpenSalsaShinesTeams</v>
      </c>
      <c r="D26" t="str">
        <f t="shared" si="2"/>
        <v>compOpenSalsaShinesTeams,compOpenLatinTeams,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26">
        <v>24</v>
      </c>
      <c r="F26" t="s">
        <v>15</v>
      </c>
      <c r="G26" t="str">
        <f>VLOOKUP(F26,divisions!$A$1:$B$16,2,FALSE)</f>
        <v>Open</v>
      </c>
      <c r="H26" t="s">
        <v>26</v>
      </c>
      <c r="J26" t="str">
        <f t="shared" si="24"/>
        <v>Open Salsa Shines Teams</v>
      </c>
      <c r="L26" t="str">
        <f t="shared" si="4"/>
        <v>var compOpenSalsaShinesTeams = new Competition { Id = Guid.NewGuid(), Location = location, Name = "Open Salsa Shines Teams", Category = divOpen.Categories.First(x=&gt;x.Caption=="Open Salsa Shines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6" t="str">
        <f>F26 &amp;"."&amp; SUBSTITUTE(VLOOKUP(H26,categories!$A$1:$D$39,4,FALSE),"Caption = """, "Caption = """&amp;G26 &amp;" ")</f>
        <v>divOpen.Categories.Add(new Category{Caption = "Open Salsa Shines Teams",Requirements = "100% choreography",Id = Guid.NewGuid(),CreatedOn = DateTimeOffset.Now});</v>
      </c>
    </row>
    <row r="27" spans="1:30" ht="19.5" customHeight="1" x14ac:dyDescent="0.3">
      <c r="A27" s="6">
        <v>0.67708333333333504</v>
      </c>
      <c r="B27" t="str">
        <f t="shared" si="22"/>
        <v>Open Latin Shines Teams</v>
      </c>
      <c r="C27" t="str">
        <f t="shared" si="23"/>
        <v>compOpenLatinShinesTeams</v>
      </c>
      <c r="D27" t="str">
        <f t="shared" si="2"/>
        <v>compOpenLatinShinesTeams,compOpenSalsaShinesTeams,compOpenLatinTeams,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</v>
      </c>
      <c r="E27">
        <v>25</v>
      </c>
      <c r="F27" t="s">
        <v>15</v>
      </c>
      <c r="G27" t="str">
        <f>VLOOKUP(F27,divisions!$A$1:$B$16,2,FALSE)</f>
        <v>Open</v>
      </c>
      <c r="H27" t="s">
        <v>21</v>
      </c>
      <c r="J27" t="str">
        <f t="shared" si="24"/>
        <v>Open Latin Shines Teams</v>
      </c>
      <c r="L27" t="str">
        <f t="shared" si="4"/>
        <v>var compOpenLatinShinesTeams = new Competition { Id = Guid.NewGuid(), Location = location, Name = "Open Latin Shines Teams", Category = divOpen.Categories.First(x=&gt;x.Caption=="Open Latin Shines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7" t="str">
        <f>F27 &amp;"."&amp; SUBSTITUTE(VLOOKUP(H27,categories!$A$1:$D$39,4,FALSE),"Caption = """, "Caption = """&amp;G27 &amp;" ")</f>
        <v>divOpen.Categories.Add(new Category{Caption = "Open Latin Shines Teams",Requirements = "100% choreography",Id = Guid.NewGuid(),CreatedOn = DateTimeOffset.Now});</v>
      </c>
    </row>
    <row r="28" spans="1:30" x14ac:dyDescent="0.3">
      <c r="D28" s="3" t="str">
        <f>"new List&lt;Competition&gt;{" &amp; D27 &amp; "}.ForEach(x=&gt;context.Competitions.Add(x));"</f>
        <v>new List&lt;Competition&gt;{compOpenLatinShinesTeams,compOpenSalsaShinesTeams,compOpenLatinTeams,compOpenSalsaTeams,compAmateurSalsaTeams,compPro_AmLatinCouples,compOpenLatinShinesDuets,compOpenSalsaShinesDuets,compOpenLatinCouples,compProfessionalBachataCouples,compSemi_ProBachataCouples,compOpenSalsaCouples,compProfessionalSalsaCouples,compSemi_ProSalsaCouples,compOpenLatinSoloMixed,compProfessionalSalsaSoloMale,compProfessionalSalsaSoloFemale,compSemi_ProSalsaSoloFemale,compAmateurSalsaSoloFemale,compNoviceSalsaSoloFemale,}.ForEach(x=&gt;context.Competitions.Add(x));</v>
      </c>
    </row>
    <row r="42" spans="6:6" x14ac:dyDescent="0.3">
      <c r="F42" t="b">
        <f>competitions!D28="new List&lt;Competitor&gt;{" &amp; B40 &amp; "}.ForEach(x=&gt;context.Competitors.Add(x));"</f>
        <v>0</v>
      </c>
    </row>
  </sheetData>
  <dataConsolidate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categories!$A$1:$A$39</xm:f>
          </x14:formula1>
          <xm:sqref>H2:I27</xm:sqref>
        </x14:dataValidation>
        <x14:dataValidation type="list" allowBlank="1" showInputMessage="1" showErrorMessage="1">
          <x14:formula1>
            <xm:f>divisions!$A$1:$A$15</xm:f>
          </x14:formula1>
          <xm:sqref>F2:F27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5" sqref="A5"/>
    </sheetView>
  </sheetViews>
  <sheetFormatPr defaultRowHeight="14.4" x14ac:dyDescent="0.3"/>
  <cols>
    <col min="1" max="1" width="29.6640625" bestFit="1" customWidth="1"/>
    <col min="2" max="2" width="53.33203125" bestFit="1" customWidth="1"/>
  </cols>
  <sheetData>
    <row r="1" spans="1:4" x14ac:dyDescent="0.3">
      <c r="A1" t="s">
        <v>17</v>
      </c>
      <c r="B1" t="s">
        <v>79</v>
      </c>
      <c r="D1" t="str">
        <f>"Categories.Add(new Category{Caption = """ &amp; A1 &amp; """,Requirements = """ &amp; B1 &amp; """,Id = Guid.NewGuid(),CreatedOn = DateTimeOffset.Now});"</f>
        <v>Categories.Add(new Category{Caption = "Advanced",Requirements = "100% choreography",Id = Guid.NewGuid(),CreatedOn = DateTimeOffset.Now});</v>
      </c>
    </row>
    <row r="2" spans="1:4" x14ac:dyDescent="0.3">
      <c r="A2" t="s">
        <v>18</v>
      </c>
      <c r="B2" t="s">
        <v>79</v>
      </c>
      <c r="D2" t="str">
        <f t="shared" ref="D2:D39" si="0">"Categories.Add(new Category{Caption = """ &amp; A2 &amp; """,Requirements = """ &amp; B2 &amp; """,Id = Guid.NewGuid(),CreatedOn = DateTimeOffset.Now});"</f>
        <v>Categories.Add(new Category{Caption = "Bachata Couples",Requirements = "100% choreography",Id = Guid.NewGuid(),CreatedOn = DateTimeOffset.Now});</v>
      </c>
    </row>
    <row r="3" spans="1:4" x14ac:dyDescent="0.3">
      <c r="A3" t="s">
        <v>19</v>
      </c>
      <c r="B3" t="s">
        <v>79</v>
      </c>
      <c r="D3" t="str">
        <f t="shared" si="0"/>
        <v>Categories.Add(new Category{Caption = "Beginner",Requirements = "100% choreography",Id = Guid.NewGuid(),CreatedOn = DateTimeOffset.Now});</v>
      </c>
    </row>
    <row r="4" spans="1:4" x14ac:dyDescent="0.3">
      <c r="A4" t="s">
        <v>130</v>
      </c>
      <c r="B4" t="s">
        <v>79</v>
      </c>
      <c r="D4" t="str">
        <f t="shared" si="0"/>
        <v>Categories.Add(new Category{Caption = "Duets",Requirements = "100% choreography",Id = Guid.NewGuid(),CreatedOn = DateTimeOffset.Now});</v>
      </c>
    </row>
    <row r="5" spans="1:4" x14ac:dyDescent="0.3">
      <c r="A5" t="s">
        <v>20</v>
      </c>
      <c r="B5" t="s">
        <v>79</v>
      </c>
      <c r="D5" t="str">
        <f t="shared" si="0"/>
        <v>Categories.Add(new Category{Caption = "Intermediate",Requirements = "100% choreography",Id = Guid.NewGuid(),CreatedOn = DateTimeOffset.Now});</v>
      </c>
    </row>
    <row r="6" spans="1:4" x14ac:dyDescent="0.3">
      <c r="A6" t="s">
        <v>81</v>
      </c>
      <c r="B6" t="s">
        <v>79</v>
      </c>
      <c r="D6" t="str">
        <f t="shared" si="0"/>
        <v>Categories.Add(new Category{Caption = "Latin Couples",Requirements = "100% choreography",Id = Guid.NewGuid(),CreatedOn = DateTimeOffset.Now});</v>
      </c>
    </row>
    <row r="7" spans="1:4" x14ac:dyDescent="0.3">
      <c r="A7" t="s">
        <v>133</v>
      </c>
      <c r="B7" t="s">
        <v>79</v>
      </c>
      <c r="D7" t="str">
        <f t="shared" si="0"/>
        <v>Categories.Add(new Category{Caption = "Latin Duets Mixed",Requirements = "100% choreography",Id = Guid.NewGuid(),CreatedOn = DateTimeOffset.Now});</v>
      </c>
    </row>
    <row r="8" spans="1:4" x14ac:dyDescent="0.3">
      <c r="A8" t="s">
        <v>123</v>
      </c>
      <c r="B8" t="s">
        <v>79</v>
      </c>
      <c r="D8" t="str">
        <f t="shared" si="0"/>
        <v>Categories.Add(new Category{Caption = "Latin Shines Duets",Requirements = "100% choreography",Id = Guid.NewGuid(),CreatedOn = DateTimeOffset.Now});</v>
      </c>
    </row>
    <row r="9" spans="1:4" x14ac:dyDescent="0.3">
      <c r="A9" t="s">
        <v>21</v>
      </c>
      <c r="B9" t="s">
        <v>79</v>
      </c>
      <c r="D9" t="str">
        <f t="shared" si="0"/>
        <v>Categories.Add(new Category{Caption = "Latin Shines Teams",Requirements = "100% choreography",Id = Guid.NewGuid(),CreatedOn = DateTimeOffset.Now});</v>
      </c>
    </row>
    <row r="10" spans="1:4" x14ac:dyDescent="0.3">
      <c r="A10" t="s">
        <v>129</v>
      </c>
      <c r="B10" t="s">
        <v>79</v>
      </c>
      <c r="D10" t="str">
        <f t="shared" si="0"/>
        <v>Categories.Add(new Category{Caption = "Latin Solo",Requirements = "100% choreography",Id = Guid.NewGuid(),CreatedOn = DateTimeOffset.Now});</v>
      </c>
    </row>
    <row r="11" spans="1:4" x14ac:dyDescent="0.3">
      <c r="A11" t="s">
        <v>120</v>
      </c>
      <c r="B11" t="s">
        <v>79</v>
      </c>
      <c r="D11" t="str">
        <f t="shared" si="0"/>
        <v>Categories.Add(new Category{Caption = "Latin Solo Mixed",Requirements = "100% choreography",Id = Guid.NewGuid(),CreatedOn = DateTimeOffset.Now});</v>
      </c>
    </row>
    <row r="12" spans="1:4" x14ac:dyDescent="0.3">
      <c r="A12" t="s">
        <v>132</v>
      </c>
      <c r="B12" t="s">
        <v>79</v>
      </c>
      <c r="D12" t="str">
        <f t="shared" si="0"/>
        <v>Categories.Add(new Category{Caption = "Latin Solo Teams",Requirements = "100% choreography",Id = Guid.NewGuid(),CreatedOn = DateTimeOffset.Now});</v>
      </c>
    </row>
    <row r="13" spans="1:4" x14ac:dyDescent="0.3">
      <c r="A13" t="s">
        <v>22</v>
      </c>
      <c r="B13" t="s">
        <v>79</v>
      </c>
      <c r="D13" t="str">
        <f t="shared" si="0"/>
        <v>Categories.Add(new Category{Caption = "Latin Teams",Requirements = "100% choreography",Id = Guid.NewGuid(),CreatedOn = DateTimeOffset.Now});</v>
      </c>
    </row>
    <row r="14" spans="1:4" x14ac:dyDescent="0.3">
      <c r="A14" t="s">
        <v>8</v>
      </c>
      <c r="B14" t="s">
        <v>79</v>
      </c>
      <c r="D14" t="str">
        <f t="shared" si="0"/>
        <v>Categories.Add(new Category{Caption = "Salsa Couples",Requirements = "100% choreography",Id = Guid.NewGuid(),CreatedOn = DateTimeOffset.Now});</v>
      </c>
    </row>
    <row r="15" spans="1:4" x14ac:dyDescent="0.3">
      <c r="A15" t="s">
        <v>60</v>
      </c>
      <c r="B15" t="s">
        <v>79</v>
      </c>
      <c r="D15" t="str">
        <f t="shared" si="0"/>
        <v>Categories.Add(new Category{Caption = "Salsa Couples Female Instructor",Requirements = "100% choreography",Id = Guid.NewGuid(),CreatedOn = DateTimeOffset.Now});</v>
      </c>
    </row>
    <row r="16" spans="1:4" x14ac:dyDescent="0.3">
      <c r="A16" t="s">
        <v>23</v>
      </c>
      <c r="B16" t="s">
        <v>79</v>
      </c>
      <c r="D16" t="str">
        <f t="shared" si="0"/>
        <v>Categories.Add(new Category{Caption = "Salsa Couples Follower Pro",Requirements = "100% choreography",Id = Guid.NewGuid(),CreatedOn = DateTimeOffset.Now});</v>
      </c>
    </row>
    <row r="17" spans="1:4" x14ac:dyDescent="0.3">
      <c r="A17" t="s">
        <v>24</v>
      </c>
      <c r="B17" t="s">
        <v>79</v>
      </c>
      <c r="D17" t="str">
        <f t="shared" si="0"/>
        <v>Categories.Add(new Category{Caption = "Salsa Couples Lead Pro",Requirements = "100% choreography",Id = Guid.NewGuid(),CreatedOn = DateTimeOffset.Now});</v>
      </c>
    </row>
    <row r="18" spans="1:4" x14ac:dyDescent="0.3">
      <c r="A18" t="s">
        <v>59</v>
      </c>
      <c r="B18" t="s">
        <v>79</v>
      </c>
      <c r="D18" t="str">
        <f t="shared" si="0"/>
        <v>Categories.Add(new Category{Caption = "Salsa Couples Male Instructor",Requirements = "100% choreography",Id = Guid.NewGuid(),CreatedOn = DateTimeOffset.Now});</v>
      </c>
    </row>
    <row r="19" spans="1:4" x14ac:dyDescent="0.3">
      <c r="A19" t="s">
        <v>82</v>
      </c>
      <c r="B19" t="s">
        <v>79</v>
      </c>
      <c r="D19" t="str">
        <f t="shared" si="0"/>
        <v>Categories.Add(new Category{Caption = "Salsa Duets",Requirements = "100% choreography",Id = Guid.NewGuid(),CreatedOn = DateTimeOffset.Now});</v>
      </c>
    </row>
    <row r="20" spans="1:4" x14ac:dyDescent="0.3">
      <c r="A20" t="s">
        <v>121</v>
      </c>
      <c r="B20" t="s">
        <v>79</v>
      </c>
      <c r="D20" t="str">
        <f t="shared" si="0"/>
        <v>Categories.Add(new Category{Caption = "Salsa Duets Mixed",Requirements = "100% choreography",Id = Guid.NewGuid(),CreatedOn = DateTimeOffset.Now});</v>
      </c>
    </row>
    <row r="21" spans="1:4" x14ac:dyDescent="0.3">
      <c r="A21" t="s">
        <v>25</v>
      </c>
      <c r="B21" t="s">
        <v>79</v>
      </c>
      <c r="D21" t="str">
        <f t="shared" si="0"/>
        <v>Categories.Add(new Category{Caption = "Salsa Shines Duets",Requirements = "100% choreography",Id = Guid.NewGuid(),CreatedOn = DateTimeOffset.Now});</v>
      </c>
    </row>
    <row r="22" spans="1:4" x14ac:dyDescent="0.3">
      <c r="A22" t="s">
        <v>26</v>
      </c>
      <c r="B22" t="s">
        <v>79</v>
      </c>
      <c r="D22" t="str">
        <f t="shared" si="0"/>
        <v>Categories.Add(new Category{Caption = "Salsa Shines Teams",Requirements = "100% choreography",Id = Guid.NewGuid(),CreatedOn = DateTimeOffset.Now});</v>
      </c>
    </row>
    <row r="23" spans="1:4" x14ac:dyDescent="0.3">
      <c r="A23" t="s">
        <v>124</v>
      </c>
      <c r="B23" t="s">
        <v>79</v>
      </c>
      <c r="D23" t="str">
        <f t="shared" si="0"/>
        <v>Categories.Add(new Category{Caption = "Salsa Shines Teams Ladies",Requirements = "100% choreography",Id = Guid.NewGuid(),CreatedOn = DateTimeOffset.Now});</v>
      </c>
    </row>
    <row r="24" spans="1:4" x14ac:dyDescent="0.3">
      <c r="A24" t="s">
        <v>122</v>
      </c>
      <c r="B24" t="s">
        <v>79</v>
      </c>
      <c r="D24" t="str">
        <f t="shared" si="0"/>
        <v>Categories.Add(new Category{Caption = "Salsa Solo",Requirements = "100% choreography",Id = Guid.NewGuid(),CreatedOn = DateTimeOffset.Now});</v>
      </c>
    </row>
    <row r="25" spans="1:4" x14ac:dyDescent="0.3">
      <c r="A25" t="s">
        <v>27</v>
      </c>
      <c r="B25" t="s">
        <v>79</v>
      </c>
      <c r="D25" t="str">
        <f t="shared" si="0"/>
        <v>Categories.Add(new Category{Caption = "Salsa Solo Female",Requirements = "100% choreography",Id = Guid.NewGuid(),CreatedOn = DateTimeOffset.Now});</v>
      </c>
    </row>
    <row r="26" spans="1:4" x14ac:dyDescent="0.3">
      <c r="A26" t="s">
        <v>28</v>
      </c>
      <c r="B26" t="s">
        <v>79</v>
      </c>
      <c r="D26" t="str">
        <f t="shared" si="0"/>
        <v>Categories.Add(new Category{Caption = "Salsa Solo Male",Requirements = "100% choreography",Id = Guid.NewGuid(),CreatedOn = DateTimeOffset.Now});</v>
      </c>
    </row>
    <row r="27" spans="1:4" x14ac:dyDescent="0.3">
      <c r="A27" t="s">
        <v>119</v>
      </c>
      <c r="B27" t="s">
        <v>79</v>
      </c>
      <c r="D27" t="str">
        <f t="shared" si="0"/>
        <v>Categories.Add(new Category{Caption = "Salsa Solo Mixed",Requirements = "100% choreography",Id = Guid.NewGuid(),CreatedOn = DateTimeOffset.Now});</v>
      </c>
    </row>
    <row r="28" spans="1:4" x14ac:dyDescent="0.3">
      <c r="A28" t="s">
        <v>131</v>
      </c>
      <c r="B28" t="s">
        <v>79</v>
      </c>
      <c r="D28" t="str">
        <f t="shared" si="0"/>
        <v>Categories.Add(new Category{Caption = "Salsa Solo Teams",Requirements = "100% choreography",Id = Guid.NewGuid(),CreatedOn = DateTimeOffset.Now});</v>
      </c>
    </row>
    <row r="29" spans="1:4" x14ac:dyDescent="0.3">
      <c r="A29" t="s">
        <v>29</v>
      </c>
      <c r="B29" t="s">
        <v>79</v>
      </c>
      <c r="D29" t="str">
        <f t="shared" si="0"/>
        <v>Categories.Add(new Category{Caption = "Salsa Teams",Requirements = "100% choreography",Id = Guid.NewGuid(),CreatedOn = DateTimeOffset.Now});</v>
      </c>
    </row>
    <row r="30" spans="1:4" x14ac:dyDescent="0.3">
      <c r="A30" t="s">
        <v>58</v>
      </c>
      <c r="B30" t="s">
        <v>79</v>
      </c>
      <c r="D30" t="str">
        <f t="shared" si="0"/>
        <v>Categories.Add(new Category{Caption = "Solos",Requirements = "100% choreography",Id = Guid.NewGuid(),CreatedOn = DateTimeOffset.Now});</v>
      </c>
    </row>
    <row r="31" spans="1:4" x14ac:dyDescent="0.3">
      <c r="A31" t="s">
        <v>30</v>
      </c>
      <c r="B31" t="s">
        <v>79</v>
      </c>
      <c r="D31" t="str">
        <f t="shared" si="0"/>
        <v>Categories.Add(new Category{Caption = "Under 18 Amateur Couples",Requirements = "100% choreography",Id = Guid.NewGuid(),CreatedOn = DateTimeOffset.Now});</v>
      </c>
    </row>
    <row r="32" spans="1:4" x14ac:dyDescent="0.3">
      <c r="A32" t="s">
        <v>31</v>
      </c>
      <c r="B32" t="s">
        <v>79</v>
      </c>
      <c r="D32" t="str">
        <f t="shared" si="0"/>
        <v>Categories.Add(new Category{Caption = "Under 18 Latin Solo Team",Requirements = "100% choreography",Id = Guid.NewGuid(),CreatedOn = DateTimeOffset.Now});</v>
      </c>
    </row>
    <row r="33" spans="1:4" x14ac:dyDescent="0.3">
      <c r="A33" t="s">
        <v>32</v>
      </c>
      <c r="B33" t="s">
        <v>79</v>
      </c>
      <c r="D33" t="str">
        <f t="shared" si="0"/>
        <v>Categories.Add(new Category{Caption = "Under 18 Latin Teams",Requirements = "100% choreography",Id = Guid.NewGuid(),CreatedOn = DateTimeOffset.Now});</v>
      </c>
    </row>
    <row r="34" spans="1:4" x14ac:dyDescent="0.3">
      <c r="A34" t="s">
        <v>33</v>
      </c>
      <c r="B34" t="s">
        <v>79</v>
      </c>
      <c r="D34" t="str">
        <f t="shared" si="0"/>
        <v>Categories.Add(new Category{Caption = "Under 18 Mixed Latin Solo",Requirements = "100% choreography",Id = Guid.NewGuid(),CreatedOn = DateTimeOffset.Now});</v>
      </c>
    </row>
    <row r="35" spans="1:4" x14ac:dyDescent="0.3">
      <c r="A35" t="s">
        <v>34</v>
      </c>
      <c r="B35" t="s">
        <v>79</v>
      </c>
      <c r="D35" t="str">
        <f t="shared" si="0"/>
        <v>Categories.Add(new Category{Caption = "Under 18 Mixed Salsa Solo",Requirements = "100% choreography",Id = Guid.NewGuid(),CreatedOn = DateTimeOffset.Now});</v>
      </c>
    </row>
    <row r="36" spans="1:4" x14ac:dyDescent="0.3">
      <c r="A36" t="s">
        <v>35</v>
      </c>
      <c r="B36" t="s">
        <v>79</v>
      </c>
      <c r="D36" t="str">
        <f t="shared" si="0"/>
        <v>Categories.Add(new Category{Caption = "Under 18 Salsa Solo Team",Requirements = "100% choreography",Id = Guid.NewGuid(),CreatedOn = DateTimeOffset.Now});</v>
      </c>
    </row>
    <row r="37" spans="1:4" x14ac:dyDescent="0.3">
      <c r="A37" t="s">
        <v>36</v>
      </c>
      <c r="B37" t="s">
        <v>79</v>
      </c>
      <c r="D37" t="str">
        <f t="shared" si="0"/>
        <v>Categories.Add(new Category{Caption = "Under 18 Salsa Teams",Requirements = "100% choreography",Id = Guid.NewGuid(),CreatedOn = DateTimeOffset.Now});</v>
      </c>
    </row>
    <row r="38" spans="1:4" x14ac:dyDescent="0.3">
      <c r="A38" t="s">
        <v>37</v>
      </c>
      <c r="B38" t="s">
        <v>79</v>
      </c>
      <c r="D38" t="str">
        <f t="shared" si="0"/>
        <v>Categories.Add(new Category{Caption = "Under 18 Semi-Pro Couples",Requirements = "100% choreography",Id = Guid.NewGuid(),CreatedOn = DateTimeOffset.Now});</v>
      </c>
    </row>
    <row r="39" spans="1:4" x14ac:dyDescent="0.3">
      <c r="A39" t="s">
        <v>38</v>
      </c>
      <c r="B39" t="s">
        <v>79</v>
      </c>
      <c r="D39" t="str">
        <f t="shared" si="0"/>
        <v>Categories.Add(new Category{Caption = "Zouk Couples",Requirements = "100% choreography",Id = Guid.NewGuid(),CreatedOn = DateTimeOffset.Now});</v>
      </c>
    </row>
  </sheetData>
  <sortState ref="A1:B39">
    <sortCondition ref="A1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RowHeight="14.4" x14ac:dyDescent="0.3"/>
  <cols>
    <col min="1" max="1" width="58.88671875" bestFit="1" customWidth="1"/>
  </cols>
  <sheetData>
    <row r="1" spans="1:4" x14ac:dyDescent="0.3">
      <c r="A1" s="17" t="s">
        <v>136</v>
      </c>
    </row>
    <row r="2" spans="1:4" x14ac:dyDescent="0.3">
      <c r="A2" s="17" t="s">
        <v>137</v>
      </c>
    </row>
    <row r="3" spans="1:4" x14ac:dyDescent="0.3">
      <c r="A3" s="17" t="s">
        <v>138</v>
      </c>
    </row>
    <row r="4" spans="1:4" x14ac:dyDescent="0.3">
      <c r="A4" s="17" t="s">
        <v>139</v>
      </c>
    </row>
    <row r="5" spans="1:4" x14ac:dyDescent="0.3">
      <c r="A5" s="17" t="s">
        <v>135</v>
      </c>
    </row>
    <row r="6" spans="1:4" x14ac:dyDescent="0.3">
      <c r="A6" s="18" t="s">
        <v>140</v>
      </c>
    </row>
    <row r="8" spans="1:4" x14ac:dyDescent="0.3">
      <c r="A8">
        <v>1</v>
      </c>
      <c r="B8" t="s">
        <v>142</v>
      </c>
      <c r="C8" t="s">
        <v>42</v>
      </c>
      <c r="D8" t="s">
        <v>44</v>
      </c>
    </row>
    <row r="9" spans="1:4" x14ac:dyDescent="0.3">
      <c r="A9">
        <v>2</v>
      </c>
      <c r="B9" t="s">
        <v>49</v>
      </c>
      <c r="C9" t="s">
        <v>143</v>
      </c>
      <c r="D9" t="s">
        <v>44</v>
      </c>
    </row>
    <row r="10" spans="1:4" x14ac:dyDescent="0.3">
      <c r="A10">
        <v>3</v>
      </c>
      <c r="B10" t="s">
        <v>42</v>
      </c>
      <c r="C10" t="s">
        <v>143</v>
      </c>
      <c r="D10" t="s">
        <v>44</v>
      </c>
    </row>
    <row r="11" spans="1:4" x14ac:dyDescent="0.3">
      <c r="A11">
        <v>4</v>
      </c>
      <c r="B11" t="s">
        <v>142</v>
      </c>
      <c r="C11" t="s">
        <v>143</v>
      </c>
      <c r="D11" t="s">
        <v>49</v>
      </c>
    </row>
    <row r="12" spans="1:4" x14ac:dyDescent="0.3">
      <c r="A12">
        <v>5</v>
      </c>
      <c r="B12" t="s">
        <v>142</v>
      </c>
      <c r="C12" t="s">
        <v>49</v>
      </c>
      <c r="D12" t="s">
        <v>42</v>
      </c>
    </row>
    <row r="13" spans="1:4" x14ac:dyDescent="0.3">
      <c r="A13" t="s">
        <v>141</v>
      </c>
      <c r="B13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42"/>
  <sheetViews>
    <sheetView workbookViewId="0">
      <selection activeCell="A15" sqref="A15"/>
    </sheetView>
  </sheetViews>
  <sheetFormatPr defaultRowHeight="14.4" x14ac:dyDescent="0.3"/>
  <cols>
    <col min="2" max="2" width="46.33203125" bestFit="1" customWidth="1"/>
    <col min="3" max="5" width="46.33203125" customWidth="1"/>
    <col min="6" max="6" width="32.6640625" customWidth="1"/>
    <col min="7" max="8" width="13.109375" bestFit="1" customWidth="1"/>
    <col min="10" max="10" width="92.33203125" bestFit="1" customWidth="1"/>
    <col min="11" max="11" width="187.109375" bestFit="1" customWidth="1"/>
  </cols>
  <sheetData>
    <row r="14" spans="1:10" x14ac:dyDescent="0.3">
      <c r="A14" t="s">
        <v>9</v>
      </c>
      <c r="B14" t="s">
        <v>39</v>
      </c>
      <c r="C14" t="str">
        <f t="shared" ref="C14:C15" si="0">"comp" &amp;SUBSTITUTE(SUBSTITUTE(B14," ",""),"–","")</f>
        <v>compProAmSemiFinalsChoreography</v>
      </c>
      <c r="D14" t="str">
        <f t="shared" ref="D14:D15" si="1">C14 &amp; "," &amp;D13</f>
        <v>compProAmSemiFinalsChoreography,</v>
      </c>
      <c r="E14">
        <v>13</v>
      </c>
      <c r="F14" t="s">
        <v>16</v>
      </c>
      <c r="G14" t="s">
        <v>24</v>
      </c>
      <c r="J14" t="str">
        <f t="shared" ref="J14:J15" si="2">"var "&amp;C14&amp;" = new Competition { Id = Guid.NewGuid(), Location = location, Name = """&amp;B14&amp;""", " &amp; "Category = "&amp;F14&amp;".Categories.First(x=&gt;x.Caption=="""&amp;G14&amp;"""), CompetitionStatus = CompetitionStatus.Created, StartedOn = DateTimeOffset.Parse(""2014-11-15 "&amp;A14&amp;"""), CompletedOn = null, " &amp; "CreatedOn = DateTimeOffset.Now, CompetitorCompetitions = competitorCompetitions, JudgeCompetitions = judgeCompetitions };"</f>
        <v>var compProAmSemiFinalsChoreography = new Competition { Id = Guid.NewGuid(), Location = location, Name = "Pro Am Semi Finals Choreography ", Category = divProAm.Categories.First(x=&gt;x.Caption=="Salsa Couples Lead Pro"), CompetitionStatus = CompetitionStatus.Created, StartedOn = DateTimeOffset.Parse("2014-11-15 5.46pm "), CompletedOn = null, CreatedOn = DateTimeOffset.Now, CompetitorCompetitions = competitorCompetitions, JudgeCompetitions = judgeCompetitions };</v>
      </c>
    </row>
    <row r="15" spans="1:10" x14ac:dyDescent="0.3">
      <c r="A15" t="s">
        <v>10</v>
      </c>
      <c r="B15" t="s">
        <v>40</v>
      </c>
      <c r="C15" t="str">
        <f t="shared" si="0"/>
        <v>compProAmFinalsImprovisation</v>
      </c>
      <c r="D15" t="str">
        <f t="shared" si="1"/>
        <v>compProAmFinalsImprovisation,compProAmSemiFinalsChoreography,</v>
      </c>
      <c r="E15">
        <v>14</v>
      </c>
      <c r="F15" t="s">
        <v>16</v>
      </c>
      <c r="G15" t="s">
        <v>24</v>
      </c>
      <c r="J15" t="str">
        <f t="shared" si="2"/>
        <v>var compProAmFinalsImprovisation = new Competition { Id = Guid.NewGuid(), Location = location, Name = "Pro Am Finals Improvisation ", Category = divProAm.Categories.First(x=&gt;x.Caption=="Salsa Couples Lead Pro"), CompetitionStatus = CompetitionStatus.Created, StartedOn = DateTimeOffset.Parse("2014-11-15 5.54pm "), CompletedOn = null, CreatedOn = DateTimeOffset.Now, CompetitorCompetitions = competitorCompetitions, JudgeCompetitions = judgeCompetitions };</v>
      </c>
    </row>
    <row r="28" spans="10:10" x14ac:dyDescent="0.3">
      <c r="J28" t="str">
        <f>"new List&lt;Competition&gt;{" &amp; D26 &amp; "}.ForEach(x=&gt;context.Competitions.Add(x));"</f>
        <v>new List&lt;Competition&gt;{}.ForEach(x=&gt;context.Competitions.Add(x));</v>
      </c>
    </row>
    <row r="42" spans="6:6" x14ac:dyDescent="0.3">
      <c r="F42" t="b">
        <f>competitions!D28="new List&lt;Competitor&gt;{" &amp; B40 &amp; "}.ForEach(x=&gt;context.Competitors.Add(x));"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divisions!$A$1:$A$7</xm:f>
          </x14:formula1>
          <xm:sqref>F2:F26</xm:sqref>
        </x14:dataValidation>
        <x14:dataValidation type="list" allowBlank="1" showInputMessage="1" showErrorMessage="1">
          <x14:formula1>
            <xm:f>categories!$A$1:$A$38</xm:f>
          </x14:formula1>
          <xm:sqref>G2:G26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zoomScale="70" zoomScaleNormal="70" workbookViewId="0">
      <selection activeCell="A39" sqref="A1:A39"/>
    </sheetView>
  </sheetViews>
  <sheetFormatPr defaultRowHeight="14.4" x14ac:dyDescent="0.3"/>
  <cols>
    <col min="1" max="1" width="77.6640625" customWidth="1"/>
  </cols>
  <sheetData>
    <row r="1" spans="1:1" x14ac:dyDescent="0.3">
      <c r="A1" s="9" t="s">
        <v>85</v>
      </c>
    </row>
    <row r="2" spans="1:1" x14ac:dyDescent="0.3">
      <c r="A2" s="9" t="s">
        <v>86</v>
      </c>
    </row>
    <row r="3" spans="1:1" x14ac:dyDescent="0.3">
      <c r="A3" s="9" t="s">
        <v>87</v>
      </c>
    </row>
    <row r="4" spans="1:1" x14ac:dyDescent="0.3">
      <c r="A4" s="9" t="s">
        <v>88</v>
      </c>
    </row>
    <row r="5" spans="1:1" x14ac:dyDescent="0.3">
      <c r="A5" s="9" t="s">
        <v>67</v>
      </c>
    </row>
    <row r="6" spans="1:1" x14ac:dyDescent="0.3">
      <c r="A6" s="9" t="s">
        <v>89</v>
      </c>
    </row>
    <row r="7" spans="1:1" x14ac:dyDescent="0.3">
      <c r="A7" s="9" t="s">
        <v>90</v>
      </c>
    </row>
    <row r="8" spans="1:1" x14ac:dyDescent="0.3">
      <c r="A8" s="9" t="s">
        <v>91</v>
      </c>
    </row>
    <row r="9" spans="1:1" x14ac:dyDescent="0.3">
      <c r="A9" s="9" t="s">
        <v>68</v>
      </c>
    </row>
    <row r="10" spans="1:1" x14ac:dyDescent="0.3">
      <c r="A10" s="9" t="s">
        <v>92</v>
      </c>
    </row>
    <row r="11" spans="1:1" x14ac:dyDescent="0.3">
      <c r="A11" s="9" t="s">
        <v>93</v>
      </c>
    </row>
    <row r="12" spans="1:1" x14ac:dyDescent="0.3">
      <c r="A12" s="9" t="s">
        <v>94</v>
      </c>
    </row>
    <row r="13" spans="1:1" x14ac:dyDescent="0.3">
      <c r="A13" s="9" t="s">
        <v>95</v>
      </c>
    </row>
    <row r="14" spans="1:1" x14ac:dyDescent="0.3">
      <c r="A14" s="9" t="s">
        <v>96</v>
      </c>
    </row>
    <row r="15" spans="1:1" x14ac:dyDescent="0.3">
      <c r="A15" s="9" t="s">
        <v>97</v>
      </c>
    </row>
    <row r="16" spans="1:1" x14ac:dyDescent="0.3">
      <c r="A16" s="9" t="s">
        <v>98</v>
      </c>
    </row>
    <row r="17" spans="1:1" x14ac:dyDescent="0.3">
      <c r="A17" s="9" t="s">
        <v>99</v>
      </c>
    </row>
    <row r="18" spans="1:1" x14ac:dyDescent="0.3">
      <c r="A18" s="9" t="s">
        <v>100</v>
      </c>
    </row>
    <row r="19" spans="1:1" x14ac:dyDescent="0.3">
      <c r="A19" s="9" t="s">
        <v>101</v>
      </c>
    </row>
    <row r="20" spans="1:1" x14ac:dyDescent="0.3">
      <c r="A20" s="9" t="s">
        <v>102</v>
      </c>
    </row>
    <row r="21" spans="1:1" x14ac:dyDescent="0.3">
      <c r="A21" s="9" t="s">
        <v>103</v>
      </c>
    </row>
    <row r="22" spans="1:1" x14ac:dyDescent="0.3">
      <c r="A22" s="9" t="s">
        <v>99</v>
      </c>
    </row>
    <row r="23" spans="1:1" x14ac:dyDescent="0.3">
      <c r="A23" s="8" t="s">
        <v>108</v>
      </c>
    </row>
    <row r="24" spans="1:1" x14ac:dyDescent="0.3">
      <c r="A24" s="8" t="s">
        <v>104</v>
      </c>
    </row>
    <row r="25" spans="1:1" x14ac:dyDescent="0.3">
      <c r="A25" s="8" t="s">
        <v>105</v>
      </c>
    </row>
    <row r="26" spans="1:1" x14ac:dyDescent="0.3">
      <c r="A26" s="8" t="s">
        <v>106</v>
      </c>
    </row>
    <row r="27" spans="1:1" x14ac:dyDescent="0.3">
      <c r="A27" s="8" t="s">
        <v>107</v>
      </c>
    </row>
    <row r="28" spans="1:1" x14ac:dyDescent="0.3">
      <c r="A28" s="8" t="s">
        <v>109</v>
      </c>
    </row>
    <row r="29" spans="1:1" x14ac:dyDescent="0.3">
      <c r="A29" s="9" t="s">
        <v>110</v>
      </c>
    </row>
    <row r="30" spans="1:1" x14ac:dyDescent="0.3">
      <c r="A30" s="9" t="s">
        <v>111</v>
      </c>
    </row>
    <row r="31" spans="1:1" x14ac:dyDescent="0.3">
      <c r="A31" s="9" t="s">
        <v>112</v>
      </c>
    </row>
    <row r="32" spans="1:1" x14ac:dyDescent="0.3">
      <c r="A32" s="9" t="s">
        <v>113</v>
      </c>
    </row>
    <row r="33" spans="1:1" x14ac:dyDescent="0.3">
      <c r="A33" s="9" t="s">
        <v>114</v>
      </c>
    </row>
    <row r="34" spans="1:1" x14ac:dyDescent="0.3">
      <c r="A34" s="9" t="s">
        <v>69</v>
      </c>
    </row>
    <row r="35" spans="1:1" x14ac:dyDescent="0.3">
      <c r="A35" s="9" t="s">
        <v>115</v>
      </c>
    </row>
    <row r="36" spans="1:1" x14ac:dyDescent="0.3">
      <c r="A36" s="9" t="s">
        <v>116</v>
      </c>
    </row>
    <row r="37" spans="1:1" x14ac:dyDescent="0.3">
      <c r="A37" s="9" t="s">
        <v>117</v>
      </c>
    </row>
    <row r="38" spans="1:1" x14ac:dyDescent="0.3">
      <c r="A38" s="9" t="s">
        <v>69</v>
      </c>
    </row>
    <row r="39" spans="1:1" x14ac:dyDescent="0.3">
      <c r="A39" s="8" t="s">
        <v>118</v>
      </c>
    </row>
    <row r="40" spans="1:1" x14ac:dyDescent="0.3">
      <c r="A40" s="7"/>
    </row>
    <row r="41" spans="1:1" x14ac:dyDescent="0.3">
      <c r="A41" s="10"/>
    </row>
    <row r="47" spans="1:1" x14ac:dyDescent="0.3">
      <c r="A47" s="3"/>
    </row>
    <row r="71" spans="1:1" x14ac:dyDescent="0.3">
      <c r="A71" s="3"/>
    </row>
    <row r="77" spans="1:1" x14ac:dyDescent="0.3">
      <c r="A77" s="3"/>
    </row>
    <row r="81" spans="1:1" x14ac:dyDescent="0.3">
      <c r="A81" s="5"/>
    </row>
    <row r="83" spans="1:1" x14ac:dyDescent="0.3">
      <c r="A83" s="3"/>
    </row>
    <row r="91" spans="1:1" x14ac:dyDescent="0.3">
      <c r="A91" s="3"/>
    </row>
    <row r="95" spans="1:1" x14ac:dyDescent="0.3">
      <c r="A95" s="3"/>
    </row>
    <row r="99" spans="1:1" x14ac:dyDescent="0.3">
      <c r="A99" s="3"/>
    </row>
    <row r="107" spans="1:1" x14ac:dyDescent="0.3">
      <c r="A107" s="3"/>
    </row>
    <row r="111" spans="1:1" x14ac:dyDescent="0.3">
      <c r="A111" s="3"/>
    </row>
    <row r="115" spans="1:1" x14ac:dyDescent="0.3">
      <c r="A115" s="5"/>
    </row>
    <row r="117" spans="1:1" x14ac:dyDescent="0.3">
      <c r="A117" s="3"/>
    </row>
    <row r="121" spans="1:1" x14ac:dyDescent="0.3">
      <c r="A121" s="3"/>
    </row>
    <row r="124" spans="1:1" x14ac:dyDescent="0.3">
      <c r="A124" s="4"/>
    </row>
    <row r="126" spans="1:1" x14ac:dyDescent="0.3">
      <c r="A126" s="3"/>
    </row>
    <row r="128" spans="1:1" x14ac:dyDescent="0.3">
      <c r="A128" s="3"/>
    </row>
    <row r="132" spans="1:1" x14ac:dyDescent="0.3">
      <c r="A132" s="3"/>
    </row>
    <row r="136" spans="1:1" x14ac:dyDescent="0.3">
      <c r="A136" s="3"/>
    </row>
    <row r="140" spans="1:1" x14ac:dyDescent="0.3">
      <c r="A140" s="3"/>
    </row>
    <row r="142" spans="1:1" x14ac:dyDescent="0.3">
      <c r="A142" s="3"/>
    </row>
    <row r="150" spans="1:1" x14ac:dyDescent="0.3">
      <c r="A150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H1" sqref="H1"/>
    </sheetView>
  </sheetViews>
  <sheetFormatPr defaultRowHeight="14.4" x14ac:dyDescent="0.3"/>
  <sheetData>
    <row r="1" spans="1:10" x14ac:dyDescent="0.3">
      <c r="A1" t="s">
        <v>46</v>
      </c>
    </row>
    <row r="2" spans="1:10" x14ac:dyDescent="0.3">
      <c r="D2" t="s">
        <v>57</v>
      </c>
      <c r="E2" t="s">
        <v>56</v>
      </c>
      <c r="F2" t="s">
        <v>55</v>
      </c>
      <c r="G2" t="s">
        <v>54</v>
      </c>
      <c r="H2" t="s">
        <v>53</v>
      </c>
      <c r="I2" t="s">
        <v>51</v>
      </c>
      <c r="J2" t="s">
        <v>52</v>
      </c>
    </row>
    <row r="3" spans="1:10" x14ac:dyDescent="0.3">
      <c r="C3" t="s">
        <v>43</v>
      </c>
      <c r="D3">
        <v>17.5</v>
      </c>
      <c r="E3">
        <v>17</v>
      </c>
      <c r="G3">
        <v>17.5</v>
      </c>
      <c r="H3">
        <v>18</v>
      </c>
      <c r="I3">
        <f>SUM(D3:H3)</f>
        <v>70</v>
      </c>
      <c r="J3">
        <f>I3/4</f>
        <v>17.5</v>
      </c>
    </row>
    <row r="4" spans="1:10" x14ac:dyDescent="0.3">
      <c r="C4" t="s">
        <v>49</v>
      </c>
      <c r="E4">
        <v>18.5</v>
      </c>
      <c r="F4">
        <v>18</v>
      </c>
      <c r="H4">
        <v>18</v>
      </c>
      <c r="I4">
        <f t="shared" ref="I4:I6" si="0">SUM(D4:H4)</f>
        <v>54.5</v>
      </c>
      <c r="J4">
        <f>I4/3</f>
        <v>18.166666666666668</v>
      </c>
    </row>
    <row r="5" spans="1:10" x14ac:dyDescent="0.3">
      <c r="C5" t="s">
        <v>44</v>
      </c>
      <c r="D5">
        <v>18</v>
      </c>
      <c r="F5">
        <v>17</v>
      </c>
      <c r="I5">
        <f t="shared" si="0"/>
        <v>35</v>
      </c>
      <c r="J5">
        <f>I5/2</f>
        <v>17.5</v>
      </c>
    </row>
    <row r="6" spans="1:10" x14ac:dyDescent="0.3">
      <c r="C6" t="s">
        <v>42</v>
      </c>
      <c r="E6">
        <v>18</v>
      </c>
      <c r="F6">
        <v>18.5</v>
      </c>
      <c r="G6">
        <v>18</v>
      </c>
      <c r="I6">
        <f t="shared" si="0"/>
        <v>54.5</v>
      </c>
      <c r="J6">
        <f>I6/3</f>
        <v>18.166666666666668</v>
      </c>
    </row>
    <row r="7" spans="1:10" x14ac:dyDescent="0.3">
      <c r="C7" t="s">
        <v>45</v>
      </c>
      <c r="D7">
        <v>18</v>
      </c>
      <c r="G7">
        <v>18</v>
      </c>
      <c r="H7">
        <v>17</v>
      </c>
      <c r="I7">
        <f>SUM(D7:H7)</f>
        <v>53</v>
      </c>
      <c r="J7">
        <f>I7/3</f>
        <v>17.666666666666668</v>
      </c>
    </row>
    <row r="8" spans="1:10" x14ac:dyDescent="0.3">
      <c r="C8" t="s">
        <v>50</v>
      </c>
      <c r="J8">
        <f>SUM(J3:J7)</f>
        <v>89.000000000000014</v>
      </c>
    </row>
    <row r="13" spans="1:10" x14ac:dyDescent="0.3">
      <c r="A13" s="1" t="s">
        <v>47</v>
      </c>
      <c r="B13" s="1"/>
      <c r="C13" s="1" t="s">
        <v>11</v>
      </c>
    </row>
    <row r="14" spans="1:10" x14ac:dyDescent="0.3">
      <c r="D14" t="s">
        <v>57</v>
      </c>
      <c r="E14" t="s">
        <v>56</v>
      </c>
      <c r="F14" t="s">
        <v>55</v>
      </c>
      <c r="G14" t="s">
        <v>54</v>
      </c>
      <c r="H14" t="s">
        <v>53</v>
      </c>
      <c r="I14" t="s">
        <v>51</v>
      </c>
      <c r="J14" t="s">
        <v>52</v>
      </c>
    </row>
    <row r="15" spans="1:10" x14ac:dyDescent="0.3">
      <c r="C15" t="s">
        <v>43</v>
      </c>
      <c r="D15">
        <v>15</v>
      </c>
      <c r="E15">
        <v>14</v>
      </c>
      <c r="G15">
        <v>15</v>
      </c>
      <c r="H15">
        <v>15.5</v>
      </c>
      <c r="I15">
        <f>SUM(D15:H15)</f>
        <v>59.5</v>
      </c>
      <c r="J15">
        <f>I15/4</f>
        <v>14.875</v>
      </c>
    </row>
    <row r="16" spans="1:10" x14ac:dyDescent="0.3">
      <c r="C16" t="s">
        <v>49</v>
      </c>
      <c r="E16">
        <v>13</v>
      </c>
      <c r="F16">
        <v>14</v>
      </c>
      <c r="H16">
        <v>15</v>
      </c>
      <c r="I16">
        <f t="shared" ref="I16:I18" si="1">SUM(D16:H16)</f>
        <v>42</v>
      </c>
      <c r="J16">
        <f>I16/3</f>
        <v>14</v>
      </c>
    </row>
    <row r="17" spans="1:11" x14ac:dyDescent="0.3">
      <c r="C17" t="s">
        <v>44</v>
      </c>
      <c r="D17">
        <v>15.5</v>
      </c>
      <c r="F17">
        <v>14</v>
      </c>
      <c r="I17">
        <f t="shared" si="1"/>
        <v>29.5</v>
      </c>
      <c r="J17">
        <f>I17/2</f>
        <v>14.75</v>
      </c>
    </row>
    <row r="18" spans="1:11" x14ac:dyDescent="0.3">
      <c r="C18" t="s">
        <v>42</v>
      </c>
      <c r="E18">
        <v>14</v>
      </c>
      <c r="F18">
        <v>15</v>
      </c>
      <c r="G18">
        <v>16</v>
      </c>
      <c r="I18">
        <f t="shared" si="1"/>
        <v>45</v>
      </c>
      <c r="J18">
        <f>I18/3</f>
        <v>15</v>
      </c>
    </row>
    <row r="19" spans="1:11" x14ac:dyDescent="0.3">
      <c r="C19" t="s">
        <v>45</v>
      </c>
      <c r="D19">
        <v>15.5</v>
      </c>
      <c r="G19">
        <v>17</v>
      </c>
      <c r="H19">
        <v>15</v>
      </c>
      <c r="I19">
        <f>SUM(D19:H19)</f>
        <v>47.5</v>
      </c>
      <c r="J19">
        <f>I19/3</f>
        <v>15.833333333333334</v>
      </c>
    </row>
    <row r="20" spans="1:11" x14ac:dyDescent="0.3">
      <c r="D20">
        <v>-1</v>
      </c>
      <c r="J20">
        <f>SUM(J15:J19)</f>
        <v>74.458333333333329</v>
      </c>
      <c r="K20">
        <f>J20+D20</f>
        <v>73.458333333333329</v>
      </c>
    </row>
    <row r="21" spans="1:11" x14ac:dyDescent="0.3">
      <c r="A21" s="1" t="s">
        <v>48</v>
      </c>
      <c r="B21" s="1"/>
      <c r="C21" s="2" t="s">
        <v>41</v>
      </c>
    </row>
    <row r="22" spans="1:11" x14ac:dyDescent="0.3"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51</v>
      </c>
      <c r="J22" t="s">
        <v>52</v>
      </c>
    </row>
    <row r="23" spans="1:11" x14ac:dyDescent="0.3">
      <c r="C23" t="s">
        <v>43</v>
      </c>
      <c r="E23">
        <v>15</v>
      </c>
      <c r="G23">
        <v>16.5</v>
      </c>
      <c r="H23">
        <v>16</v>
      </c>
      <c r="I23">
        <f>SUM(D23:H23)</f>
        <v>47.5</v>
      </c>
      <c r="J23">
        <f>I23/4</f>
        <v>11.875</v>
      </c>
    </row>
    <row r="24" spans="1:11" x14ac:dyDescent="0.3">
      <c r="C24" t="s">
        <v>49</v>
      </c>
      <c r="D24">
        <v>15</v>
      </c>
      <c r="E24">
        <v>14</v>
      </c>
      <c r="F24">
        <v>17</v>
      </c>
      <c r="H24">
        <v>16</v>
      </c>
      <c r="I24">
        <f t="shared" ref="I24:I26" si="2">SUM(D24:H24)</f>
        <v>62</v>
      </c>
      <c r="J24">
        <f>I24/3</f>
        <v>20.666666666666668</v>
      </c>
    </row>
    <row r="25" spans="1:11" x14ac:dyDescent="0.3">
      <c r="C25" t="s">
        <v>44</v>
      </c>
      <c r="D25">
        <v>15.5</v>
      </c>
      <c r="F25">
        <v>16</v>
      </c>
      <c r="I25">
        <f t="shared" si="2"/>
        <v>31.5</v>
      </c>
      <c r="J25">
        <f>I25/2</f>
        <v>15.75</v>
      </c>
    </row>
    <row r="26" spans="1:11" x14ac:dyDescent="0.3">
      <c r="C26" t="s">
        <v>42</v>
      </c>
      <c r="E26">
        <v>14</v>
      </c>
      <c r="F26">
        <v>17.5</v>
      </c>
      <c r="G26">
        <v>17</v>
      </c>
      <c r="I26">
        <f t="shared" si="2"/>
        <v>48.5</v>
      </c>
      <c r="J26">
        <f>I26/3</f>
        <v>16.166666666666668</v>
      </c>
    </row>
    <row r="27" spans="1:11" x14ac:dyDescent="0.3">
      <c r="C27" t="s">
        <v>45</v>
      </c>
      <c r="D27">
        <v>15.5</v>
      </c>
      <c r="G27">
        <v>16</v>
      </c>
      <c r="H27">
        <v>16</v>
      </c>
      <c r="I27">
        <f>SUM(D27:H27)</f>
        <v>47.5</v>
      </c>
      <c r="J27">
        <f>I27/3</f>
        <v>15.833333333333334</v>
      </c>
    </row>
    <row r="28" spans="1:11" x14ac:dyDescent="0.3">
      <c r="J28">
        <f>SUM(J23:J27)</f>
        <v>80.291666666666671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competitors</vt:lpstr>
      <vt:lpstr>divisions</vt:lpstr>
      <vt:lpstr>competitions</vt:lpstr>
      <vt:lpstr>categories</vt:lpstr>
      <vt:lpstr>judges</vt:lpstr>
      <vt:lpstr>competitionAddons</vt:lpstr>
      <vt:lpstr>Notes 2015</vt:lpstr>
      <vt:lpstr>additional 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Yang</dc:creator>
  <cp:lastModifiedBy>David Yang [DATACOM]</cp:lastModifiedBy>
  <dcterms:created xsi:type="dcterms:W3CDTF">2014-11-14T09:34:24Z</dcterms:created>
  <dcterms:modified xsi:type="dcterms:W3CDTF">2018-11-28T19:15:35Z</dcterms:modified>
</cp:coreProperties>
</file>