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elch\Documents\Repos\Nexant\SPIDER\Old Modules\"/>
    </mc:Choice>
  </mc:AlternateContent>
  <xr:revisionPtr revIDLastSave="0" documentId="13_ncr:1_{C6344B6B-9567-4639-888E-8535CEAD36DA}" xr6:coauthVersionLast="46" xr6:coauthVersionMax="46" xr10:uidLastSave="{00000000-0000-0000-0000-000000000000}"/>
  <bookViews>
    <workbookView xWindow="-120" yWindow="-120" windowWidth="29040" windowHeight="15840" xr2:uid="{0DB07AF0-B0BE-46CD-829E-DD416F0A1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7" i="1" s="1"/>
  <c r="F8" i="1" s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E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10" i="1"/>
  <c r="M7" i="1" l="1"/>
  <c r="M8" i="1" s="1"/>
  <c r="U7" i="1"/>
  <c r="U8" i="1" s="1"/>
  <c r="L7" i="1"/>
  <c r="L8" i="1" s="1"/>
  <c r="T7" i="1"/>
  <c r="T8" i="1" s="1"/>
  <c r="K7" i="1"/>
  <c r="K8" i="1" s="1"/>
  <c r="E6" i="1"/>
  <c r="E8" i="1" s="1"/>
  <c r="S7" i="1"/>
  <c r="S8" i="1" s="1"/>
  <c r="J7" i="1"/>
  <c r="J8" i="1" s="1"/>
  <c r="E7" i="1"/>
  <c r="R7" i="1"/>
  <c r="R8" i="1" s="1"/>
  <c r="I7" i="1"/>
  <c r="I8" i="1" s="1"/>
  <c r="X7" i="1"/>
  <c r="X8" i="1" s="1"/>
  <c r="P7" i="1"/>
  <c r="P8" i="1" s="1"/>
  <c r="W7" i="1"/>
  <c r="W8" i="1" s="1"/>
  <c r="O7" i="1"/>
  <c r="O8" i="1" s="1"/>
  <c r="V7" i="1"/>
  <c r="V8" i="1" s="1"/>
  <c r="Y7" i="1"/>
  <c r="Y8" i="1" s="1"/>
  <c r="Q7" i="1"/>
  <c r="Q8" i="1" s="1"/>
  <c r="H7" i="1"/>
  <c r="H8" i="1" s="1"/>
  <c r="N7" i="1"/>
  <c r="N8" i="1" s="1"/>
  <c r="G7" i="1"/>
  <c r="G8" i="1" s="1"/>
  <c r="E12" i="1"/>
  <c r="E13" i="1"/>
  <c r="E14" i="1" l="1"/>
</calcChain>
</file>

<file path=xl/sharedStrings.xml><?xml version="1.0" encoding="utf-8"?>
<sst xmlns="http://schemas.openxmlformats.org/spreadsheetml/2006/main" count="17" uniqueCount="15">
  <si>
    <t>kWh</t>
  </si>
  <si>
    <t>Credit</t>
  </si>
  <si>
    <t>Net $</t>
  </si>
  <si>
    <t>Discount Factor</t>
  </si>
  <si>
    <t>Capacity Factor</t>
  </si>
  <si>
    <t>ITC %</t>
  </si>
  <si>
    <t>NPV of Cost</t>
  </si>
  <si>
    <t>$/kW-year</t>
  </si>
  <si>
    <t>NPV of kWh</t>
  </si>
  <si>
    <t>LCOE</t>
  </si>
  <si>
    <t>Degradation</t>
  </si>
  <si>
    <t>kW</t>
  </si>
  <si>
    <t>Cost Multiplier</t>
  </si>
  <si>
    <t>$/kW after mult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</si>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</sst>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9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2" applyNumberFormat="1" applyFont="1"/>
    <xf numFmtId="44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2" applyFont="1" applyFill="1"/>
    <xf numFmtId="166" fontId="0" fillId="2" borderId="0" xfId="0" applyNumberFormat="1" applyFill="1"/>
    <xf numFmtId="10" fontId="0" fillId="2" borderId="0" xfId="0" applyNumberFormat="1" applyFill="1"/>
    <xf numFmtId="0" fontId="2" fillId="0" borderId="0" xfId="0" applyFont="1"/>
    <xf numFmtId="169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9A17-58F3-49B2-AD6A-3FB411CF156F}">
  <dimension ref="B1:Y26"/>
  <sheetViews>
    <sheetView tabSelected="1" workbookViewId="0">
      <selection activeCell="J29" sqref="J29"/>
    </sheetView>
  </sheetViews>
  <sheetFormatPr defaultRowHeight="15" x14ac:dyDescent="0.25"/>
  <cols>
    <col min="2" max="2" width="15" customWidth="1"/>
    <col min="4" max="4" width="14.42578125" customWidth="1"/>
    <col min="5" max="5" width="10.5703125" bestFit="1" customWidth="1"/>
    <col min="12" max="12" width="11.5703125" bestFit="1" customWidth="1"/>
    <col min="13" max="13" width="12" bestFit="1" customWidth="1"/>
  </cols>
  <sheetData>
    <row r="1" spans="2:25" x14ac:dyDescent="0.25">
      <c r="D1" t="s">
        <v>12</v>
      </c>
      <c r="E1">
        <v>1</v>
      </c>
    </row>
    <row r="2" spans="2:25" x14ac:dyDescent="0.25">
      <c r="D2" t="s">
        <v>11</v>
      </c>
      <c r="E2">
        <v>1</v>
      </c>
    </row>
    <row r="3" spans="2:25" x14ac:dyDescent="0.25"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</row>
    <row r="4" spans="2:25" x14ac:dyDescent="0.25">
      <c r="E4" s="7">
        <v>1245</v>
      </c>
    </row>
    <row r="5" spans="2:25" x14ac:dyDescent="0.25">
      <c r="D5" t="s">
        <v>13</v>
      </c>
      <c r="E5">
        <f>E4*E1</f>
        <v>1245</v>
      </c>
    </row>
    <row r="6" spans="2:25" x14ac:dyDescent="0.25">
      <c r="B6" t="s">
        <v>5</v>
      </c>
      <c r="C6" s="8">
        <v>0.3</v>
      </c>
      <c r="D6" t="s">
        <v>1</v>
      </c>
      <c r="E6">
        <f>-E5*C6</f>
        <v>-373.5</v>
      </c>
    </row>
    <row r="7" spans="2:25" x14ac:dyDescent="0.25">
      <c r="B7" t="s">
        <v>7</v>
      </c>
      <c r="C7" s="9">
        <v>20</v>
      </c>
      <c r="D7" t="s">
        <v>7</v>
      </c>
      <c r="E7" s="2">
        <f>$E$5/1000*$C$7</f>
        <v>24.900000000000002</v>
      </c>
      <c r="F7" s="2">
        <f>$E$5/1000*$C$7</f>
        <v>24.900000000000002</v>
      </c>
      <c r="G7" s="2">
        <f>$E$5/1000*$C$7</f>
        <v>24.900000000000002</v>
      </c>
      <c r="H7" s="2">
        <f>$E$5/1000*$C$7</f>
        <v>24.900000000000002</v>
      </c>
      <c r="I7" s="2">
        <f>$E$5/1000*$C$7</f>
        <v>24.900000000000002</v>
      </c>
      <c r="J7" s="2">
        <f>$E$5/1000*$C$7</f>
        <v>24.900000000000002</v>
      </c>
      <c r="K7" s="2">
        <f>$E$5/1000*$C$7</f>
        <v>24.900000000000002</v>
      </c>
      <c r="L7" s="2">
        <f>$E$5/1000*$C$7</f>
        <v>24.900000000000002</v>
      </c>
      <c r="M7" s="2">
        <f>$E$5/1000*$C$7</f>
        <v>24.900000000000002</v>
      </c>
      <c r="N7" s="2">
        <f>$E$5/1000*$C$7</f>
        <v>24.900000000000002</v>
      </c>
      <c r="O7" s="2">
        <f>$E$5/1000*$C$7</f>
        <v>24.900000000000002</v>
      </c>
      <c r="P7" s="2">
        <f>$E$5/1000*$C$7</f>
        <v>24.900000000000002</v>
      </c>
      <c r="Q7" s="2">
        <f>$E$5/1000*$C$7</f>
        <v>24.900000000000002</v>
      </c>
      <c r="R7" s="2">
        <f>$E$5/1000*$C$7</f>
        <v>24.900000000000002</v>
      </c>
      <c r="S7" s="2">
        <f>$E$5/1000*$C$7</f>
        <v>24.900000000000002</v>
      </c>
      <c r="T7" s="2">
        <f>$E$5/1000*$C$7</f>
        <v>24.900000000000002</v>
      </c>
      <c r="U7" s="2">
        <f>$E$5/1000*$C$7</f>
        <v>24.900000000000002</v>
      </c>
      <c r="V7" s="2">
        <f>$E$5/1000*$C$7</f>
        <v>24.900000000000002</v>
      </c>
      <c r="W7" s="2">
        <f>$E$5/1000*$C$7</f>
        <v>24.900000000000002</v>
      </c>
      <c r="X7" s="2">
        <f>$E$5/1000*$C$7</f>
        <v>24.900000000000002</v>
      </c>
      <c r="Y7" s="2">
        <f>$E$5/1000*$C$7</f>
        <v>24.900000000000002</v>
      </c>
    </row>
    <row r="8" spans="2:25" x14ac:dyDescent="0.25">
      <c r="D8" t="s">
        <v>2</v>
      </c>
      <c r="E8">
        <f>SUM(E5:E7)</f>
        <v>896.4</v>
      </c>
      <c r="F8">
        <f t="shared" ref="E8:Y8" si="0">SUM(F5:F7)</f>
        <v>24.900000000000002</v>
      </c>
      <c r="G8">
        <f t="shared" si="0"/>
        <v>24.900000000000002</v>
      </c>
      <c r="H8">
        <f t="shared" si="0"/>
        <v>24.900000000000002</v>
      </c>
      <c r="I8">
        <f t="shared" si="0"/>
        <v>24.900000000000002</v>
      </c>
      <c r="J8">
        <f t="shared" si="0"/>
        <v>24.900000000000002</v>
      </c>
      <c r="K8">
        <f t="shared" si="0"/>
        <v>24.900000000000002</v>
      </c>
      <c r="L8">
        <f t="shared" si="0"/>
        <v>24.900000000000002</v>
      </c>
      <c r="M8">
        <f t="shared" si="0"/>
        <v>24.900000000000002</v>
      </c>
      <c r="N8">
        <f t="shared" si="0"/>
        <v>24.900000000000002</v>
      </c>
      <c r="O8">
        <f t="shared" si="0"/>
        <v>24.900000000000002</v>
      </c>
      <c r="P8">
        <f t="shared" si="0"/>
        <v>24.900000000000002</v>
      </c>
      <c r="Q8">
        <f t="shared" si="0"/>
        <v>24.900000000000002</v>
      </c>
      <c r="R8">
        <f t="shared" si="0"/>
        <v>24.900000000000002</v>
      </c>
      <c r="S8">
        <f t="shared" si="0"/>
        <v>24.900000000000002</v>
      </c>
      <c r="T8">
        <f t="shared" si="0"/>
        <v>24.900000000000002</v>
      </c>
      <c r="U8">
        <f t="shared" si="0"/>
        <v>24.900000000000002</v>
      </c>
      <c r="V8">
        <f t="shared" si="0"/>
        <v>24.900000000000002</v>
      </c>
      <c r="W8">
        <f t="shared" si="0"/>
        <v>24.900000000000002</v>
      </c>
      <c r="X8">
        <f t="shared" si="0"/>
        <v>24.900000000000002</v>
      </c>
      <c r="Y8">
        <f t="shared" si="0"/>
        <v>24.900000000000002</v>
      </c>
    </row>
    <row r="9" spans="2:25" x14ac:dyDescent="0.25">
      <c r="B9" t="s">
        <v>4</v>
      </c>
      <c r="C9" s="10">
        <v>0.127</v>
      </c>
      <c r="D9" t="s">
        <v>0</v>
      </c>
      <c r="E9" s="6">
        <f>$C$9*8760*$E$2*(1-$C$11)^E$3</f>
        <v>1112.52</v>
      </c>
      <c r="F9" s="6">
        <f t="shared" ref="F9:Y9" si="1">$C$9*8760*$E$2*(1-$C$11)^F$3</f>
        <v>1106.9574</v>
      </c>
      <c r="G9" s="6">
        <f t="shared" si="1"/>
        <v>1101.422613</v>
      </c>
      <c r="H9" s="6">
        <f t="shared" si="1"/>
        <v>1095.9154999350001</v>
      </c>
      <c r="I9" s="6">
        <f t="shared" si="1"/>
        <v>1090.435922435325</v>
      </c>
      <c r="J9" s="6">
        <f t="shared" si="1"/>
        <v>1084.9837428231485</v>
      </c>
      <c r="K9" s="6">
        <f t="shared" si="1"/>
        <v>1079.5588241090327</v>
      </c>
      <c r="L9" s="6">
        <f t="shared" si="1"/>
        <v>1074.1610299884876</v>
      </c>
      <c r="M9" s="6">
        <f t="shared" si="1"/>
        <v>1068.7902248385451</v>
      </c>
      <c r="N9" s="6">
        <f t="shared" si="1"/>
        <v>1063.4462737143524</v>
      </c>
      <c r="O9" s="6">
        <f t="shared" si="1"/>
        <v>1058.1290423457806</v>
      </c>
      <c r="P9" s="6">
        <f t="shared" si="1"/>
        <v>1052.8383971340515</v>
      </c>
      <c r="Q9" s="6">
        <f t="shared" si="1"/>
        <v>1047.5742051483815</v>
      </c>
      <c r="R9" s="6">
        <f t="shared" si="1"/>
        <v>1042.3363341226398</v>
      </c>
      <c r="S9" s="6">
        <f t="shared" si="1"/>
        <v>1037.1246524520266</v>
      </c>
      <c r="T9" s="6">
        <f t="shared" si="1"/>
        <v>1031.9390291897664</v>
      </c>
      <c r="U9" s="6">
        <f t="shared" si="1"/>
        <v>1026.7793340438175</v>
      </c>
      <c r="V9" s="6">
        <f t="shared" si="1"/>
        <v>1021.6454373735984</v>
      </c>
      <c r="W9" s="6">
        <f t="shared" si="1"/>
        <v>1016.5372101867304</v>
      </c>
      <c r="X9" s="6">
        <f t="shared" si="1"/>
        <v>1011.4545241357966</v>
      </c>
      <c r="Y9" s="6">
        <f t="shared" si="1"/>
        <v>1006.3972515151178</v>
      </c>
    </row>
    <row r="10" spans="2:25" x14ac:dyDescent="0.25">
      <c r="B10" t="s">
        <v>14</v>
      </c>
      <c r="C10" s="10">
        <v>0.08</v>
      </c>
      <c r="D10" t="s">
        <v>3</v>
      </c>
      <c r="E10">
        <f>(1-$C$10)^(E3)</f>
        <v>1</v>
      </c>
      <c r="F10" s="5">
        <f t="shared" ref="F10:Y10" si="2">(1-$C$10)^(F3)</f>
        <v>0.92</v>
      </c>
      <c r="G10" s="5">
        <f t="shared" si="2"/>
        <v>0.84640000000000004</v>
      </c>
      <c r="H10" s="5">
        <f t="shared" si="2"/>
        <v>0.77868800000000005</v>
      </c>
      <c r="I10" s="5">
        <f t="shared" si="2"/>
        <v>0.71639296000000008</v>
      </c>
      <c r="J10" s="5">
        <f t="shared" si="2"/>
        <v>0.65908152320000013</v>
      </c>
      <c r="K10" s="5">
        <f t="shared" si="2"/>
        <v>0.60635500134400011</v>
      </c>
      <c r="L10" s="5">
        <f t="shared" si="2"/>
        <v>0.55784660123648011</v>
      </c>
      <c r="M10" s="5">
        <f t="shared" si="2"/>
        <v>0.51321887313756176</v>
      </c>
      <c r="N10" s="5">
        <f t="shared" si="2"/>
        <v>0.47216136328655683</v>
      </c>
      <c r="O10" s="5">
        <f t="shared" si="2"/>
        <v>0.43438845422363231</v>
      </c>
      <c r="P10" s="5">
        <f t="shared" si="2"/>
        <v>0.39963737788574172</v>
      </c>
      <c r="Q10" s="5">
        <f t="shared" si="2"/>
        <v>0.36766638765488241</v>
      </c>
      <c r="R10" s="5">
        <f t="shared" si="2"/>
        <v>0.33825307664249182</v>
      </c>
      <c r="S10" s="5">
        <f t="shared" si="2"/>
        <v>0.31119283051109248</v>
      </c>
      <c r="T10" s="5">
        <f t="shared" si="2"/>
        <v>0.2862974040702051</v>
      </c>
      <c r="U10" s="5">
        <f t="shared" si="2"/>
        <v>0.2633936117445887</v>
      </c>
      <c r="V10" s="5">
        <f t="shared" si="2"/>
        <v>0.24232212280502161</v>
      </c>
      <c r="W10" s="5">
        <f t="shared" si="2"/>
        <v>0.2229363529806199</v>
      </c>
      <c r="X10" s="5">
        <f t="shared" si="2"/>
        <v>0.20510144474217029</v>
      </c>
      <c r="Y10" s="5">
        <f t="shared" si="2"/>
        <v>0.18869332916279669</v>
      </c>
    </row>
    <row r="11" spans="2:25" x14ac:dyDescent="0.25">
      <c r="B11" t="s">
        <v>10</v>
      </c>
      <c r="C11" s="11">
        <v>5.0000000000000001E-3</v>
      </c>
    </row>
    <row r="12" spans="2:25" x14ac:dyDescent="0.25">
      <c r="D12" t="s">
        <v>6</v>
      </c>
      <c r="E12" s="3">
        <f>SUMPRODUCT(E10:Y10,E8:Y8)</f>
        <v>1128.7176651942334</v>
      </c>
    </row>
    <row r="13" spans="2:25" x14ac:dyDescent="0.25">
      <c r="D13" t="s">
        <v>8</v>
      </c>
      <c r="E13" s="3">
        <f>SUMPRODUCT(E10:Y10,E9:Y9)</f>
        <v>11095.568912994357</v>
      </c>
      <c r="F13" s="4"/>
      <c r="L13" s="1"/>
    </row>
    <row r="14" spans="2:25" x14ac:dyDescent="0.25">
      <c r="D14" s="12" t="s">
        <v>9</v>
      </c>
      <c r="E14" s="13">
        <f>E12/E13</f>
        <v>0.10172688521382242</v>
      </c>
    </row>
    <row r="16" spans="2:25" x14ac:dyDescent="0.25">
      <c r="L16" s="1"/>
    </row>
    <row r="17" spans="4:12" x14ac:dyDescent="0.25">
      <c r="L17" s="1"/>
    </row>
    <row r="18" spans="4:12" x14ac:dyDescent="0.25">
      <c r="L18" s="1"/>
    </row>
    <row r="19" spans="4:12" x14ac:dyDescent="0.25">
      <c r="D19" t="s">
        <v>13</v>
      </c>
      <c r="L19" s="1"/>
    </row>
    <row r="21" spans="4:12" x14ac:dyDescent="0.25">
      <c r="L21" s="1"/>
    </row>
    <row r="22" spans="4:12" x14ac:dyDescent="0.25">
      <c r="L22" s="1"/>
    </row>
    <row r="23" spans="4:12" x14ac:dyDescent="0.25">
      <c r="L23" s="1"/>
    </row>
    <row r="24" spans="4:12" x14ac:dyDescent="0.25">
      <c r="L24" s="1"/>
    </row>
    <row r="25" spans="4:12" x14ac:dyDescent="0.25">
      <c r="L25" s="1"/>
    </row>
    <row r="26" spans="4:12" x14ac:dyDescent="0.25">
      <c r="L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Welch</dc:creator>
  <cp:lastModifiedBy>Cory Welch</cp:lastModifiedBy>
  <dcterms:created xsi:type="dcterms:W3CDTF">2022-03-21T16:16:01Z</dcterms:created>
  <dcterms:modified xsi:type="dcterms:W3CDTF">2022-03-25T20:22:41Z</dcterms:modified>
</cp:coreProperties>
</file>