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CRUDE/"/>
    </mc:Choice>
  </mc:AlternateContent>
  <xr:revisionPtr revIDLastSave="324" documentId="E6FC85D721AFD22DE3C8BBCA75D3DE46266A7960" xr6:coauthVersionLast="47" xr6:coauthVersionMax="47" xr10:uidLastSave="{A172B55B-AA81-462B-8F9B-D7B24D5A5DB8}"/>
  <bookViews>
    <workbookView xWindow="-108" yWindow="-108" windowWidth="23256" windowHeight="1245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<sst xmlns="http://schemas.openxmlformats.org/spreadsheetml/2006/main" count="98" uniqueCount="59">
  <si>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</si>
  <si>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</si>
  <si>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</si>
  <si>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</si>
  <si>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</si>
  <si>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</si>
  <si>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</si>
  <si>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</si>
  <si>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</si>
  <si>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</si>
  <si>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</si>
  <si>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</si>
  <si>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</si>
  <si>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</si>
  <si>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</si>
  <si>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</si>
  <si>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</si>
  <si>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</si>
  <si>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</si>
  <si>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</si>
  <si>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</si>
  <si>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</si>
  <si>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</si>
  <si>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</si>
  <si>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</si>
  <si>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</si>
  <si>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</si>
  <si>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</si>
  <si>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</si>
  <si>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</si>
  <si>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</si>
  <si>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</si>
  <si>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</si>
  <si>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</si>
  <si>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</si>
  <si>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</si>
  <si>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</si>
  <si>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</si>
  <si>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</si>
  <si>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</si>
  <si>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</si>
  <si>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</si>
  <si>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</si>
  <si>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</si>
  <si>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</si>
  <si>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</si>
  <si>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</si>
  <si>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</si>
  <si>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</si>
  <si>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</si>
  <si>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</si>
  <si>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</si>
  <si>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</si>
  <si>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</si>
  <si>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</si>
  <si>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Wendorf, C. A. (1).</t>
  </si>
  <si>
    <t>CRUDE: Course Resource for Understanding Distributions with Excel [Excel Spreadsheets].</t>
  </si>
  <si>
    <t>https://github.com/cwendorf/BASE/tree/main/CRUDE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</si>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</sst>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1" fillId="0" borderId="0" xfId="3" applyFont="1" applyProtection="1">
      <protection hidden="1"/>
    </xf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-4.8999999999999906</c:v>
                </c:pt>
                <c:pt idx="3">
                  <c:v>-4.8499999999999908</c:v>
                </c:pt>
                <c:pt idx="4">
                  <c:v>-4.7999999999999909</c:v>
                </c:pt>
                <c:pt idx="5">
                  <c:v>-4.7499999999999911</c:v>
                </c:pt>
                <c:pt idx="6">
                  <c:v>-4.6999999999999913</c:v>
                </c:pt>
                <c:pt idx="7">
                  <c:v>-4.6499999999999915</c:v>
                </c:pt>
                <c:pt idx="8">
                  <c:v>-4.5999999999999917</c:v>
                </c:pt>
                <c:pt idx="9">
                  <c:v>-4.5499999999999918</c:v>
                </c:pt>
                <c:pt idx="10">
                  <c:v>-4.499999999999992</c:v>
                </c:pt>
                <c:pt idx="11">
                  <c:v>-4.4499999999999922</c:v>
                </c:pt>
                <c:pt idx="12">
                  <c:v>-4.3999999999999924</c:v>
                </c:pt>
                <c:pt idx="13">
                  <c:v>-4.3499999999999925</c:v>
                </c:pt>
                <c:pt idx="14">
                  <c:v>-4.2999999999999927</c:v>
                </c:pt>
                <c:pt idx="15">
                  <c:v>-4.2499999999999929</c:v>
                </c:pt>
                <c:pt idx="16">
                  <c:v>-4.1999999999999931</c:v>
                </c:pt>
                <c:pt idx="17">
                  <c:v>-4.1499999999999932</c:v>
                </c:pt>
                <c:pt idx="18">
                  <c:v>-4.0999999999999934</c:v>
                </c:pt>
                <c:pt idx="19">
                  <c:v>-4.0499999999999936</c:v>
                </c:pt>
                <c:pt idx="20">
                  <c:v>-3.9999999999999938</c:v>
                </c:pt>
                <c:pt idx="21">
                  <c:v>-3.949999999999994</c:v>
                </c:pt>
                <c:pt idx="22">
                  <c:v>-3.8999999999999941</c:v>
                </c:pt>
                <c:pt idx="23">
                  <c:v>-3.8499999999999943</c:v>
                </c:pt>
                <c:pt idx="24">
                  <c:v>-3.7999999999999945</c:v>
                </c:pt>
                <c:pt idx="25">
                  <c:v>-3.7499999999999947</c:v>
                </c:pt>
                <c:pt idx="26">
                  <c:v>-3.6999999999999948</c:v>
                </c:pt>
                <c:pt idx="27">
                  <c:v>-3.649999999999995</c:v>
                </c:pt>
                <c:pt idx="28">
                  <c:v>-3.5999999999999952</c:v>
                </c:pt>
                <c:pt idx="29">
                  <c:v>-3.5499999999999954</c:v>
                </c:pt>
                <c:pt idx="30">
                  <c:v>-3.4999999999999956</c:v>
                </c:pt>
                <c:pt idx="31">
                  <c:v>-3.4499999999999957</c:v>
                </c:pt>
                <c:pt idx="32">
                  <c:v>-3.3999999999999959</c:v>
                </c:pt>
                <c:pt idx="33">
                  <c:v>-3.3499999999999961</c:v>
                </c:pt>
                <c:pt idx="34">
                  <c:v>-3.2999999999999963</c:v>
                </c:pt>
                <c:pt idx="35">
                  <c:v>-3.2499999999999964</c:v>
                </c:pt>
                <c:pt idx="36">
                  <c:v>-3.1999999999999966</c:v>
                </c:pt>
                <c:pt idx="37">
                  <c:v>-3.1499999999999968</c:v>
                </c:pt>
                <c:pt idx="38">
                  <c:v>-3.099999999999997</c:v>
                </c:pt>
                <c:pt idx="39">
                  <c:v>-3.0499999999999972</c:v>
                </c:pt>
                <c:pt idx="40">
                  <c:v>-2.9999999999999973</c:v>
                </c:pt>
                <c:pt idx="41">
                  <c:v>-2.9499999999999975</c:v>
                </c:pt>
                <c:pt idx="42">
                  <c:v>-2.8999999999999977</c:v>
                </c:pt>
                <c:pt idx="43">
                  <c:v>-2.8499999999999979</c:v>
                </c:pt>
                <c:pt idx="44">
                  <c:v>-2.799999999999998</c:v>
                </c:pt>
                <c:pt idx="45">
                  <c:v>-2.7499999999999982</c:v>
                </c:pt>
                <c:pt idx="46">
                  <c:v>-2.6999999999999984</c:v>
                </c:pt>
                <c:pt idx="47">
                  <c:v>-2.6499999999999986</c:v>
                </c:pt>
                <c:pt idx="48">
                  <c:v>-2.5999999999999988</c:v>
                </c:pt>
                <c:pt idx="49">
                  <c:v>-2.5499999999999989</c:v>
                </c:pt>
                <c:pt idx="50">
                  <c:v>-2.4999999999999991</c:v>
                </c:pt>
                <c:pt idx="51">
                  <c:v>-2.4499999999999993</c:v>
                </c:pt>
                <c:pt idx="52">
                  <c:v>-2.3999999999999995</c:v>
                </c:pt>
                <c:pt idx="53">
                  <c:v>-2.3499999999999996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-2.1500000000000004</c:v>
                </c:pt>
                <c:pt idx="58">
                  <c:v>-2.1000000000000005</c:v>
                </c:pt>
                <c:pt idx="59">
                  <c:v>-2.0500000000000007</c:v>
                </c:pt>
                <c:pt idx="60">
                  <c:v>-2.0000000000000009</c:v>
                </c:pt>
                <c:pt idx="61">
                  <c:v>-1.9500000000000011</c:v>
                </c:pt>
                <c:pt idx="62">
                  <c:v>-1.900000000000001</c:v>
                </c:pt>
                <c:pt idx="63">
                  <c:v>-1.850000000000001</c:v>
                </c:pt>
                <c:pt idx="64">
                  <c:v>-1.8000000000000009</c:v>
                </c:pt>
                <c:pt idx="65">
                  <c:v>-1.7500000000000009</c:v>
                </c:pt>
                <c:pt idx="66">
                  <c:v>-1.7000000000000008</c:v>
                </c:pt>
                <c:pt idx="67">
                  <c:v>-1.6500000000000008</c:v>
                </c:pt>
                <c:pt idx="68">
                  <c:v>-1.6000000000000008</c:v>
                </c:pt>
                <c:pt idx="69">
                  <c:v>-1.5500000000000007</c:v>
                </c:pt>
                <c:pt idx="70">
                  <c:v>-1.5000000000000007</c:v>
                </c:pt>
                <c:pt idx="71">
                  <c:v>-1.4500000000000006</c:v>
                </c:pt>
                <c:pt idx="72">
                  <c:v>-1.4000000000000006</c:v>
                </c:pt>
                <c:pt idx="73">
                  <c:v>-1.3500000000000005</c:v>
                </c:pt>
                <c:pt idx="74">
                  <c:v>-1.3000000000000005</c:v>
                </c:pt>
                <c:pt idx="75">
                  <c:v>-1.2500000000000004</c:v>
                </c:pt>
                <c:pt idx="76">
                  <c:v>-1.2000000000000004</c:v>
                </c:pt>
                <c:pt idx="77">
                  <c:v>-1.1500000000000004</c:v>
                </c:pt>
                <c:pt idx="78">
                  <c:v>-1.1000000000000003</c:v>
                </c:pt>
                <c:pt idx="79">
                  <c:v>-1.0500000000000003</c:v>
                </c:pt>
                <c:pt idx="80">
                  <c:v>-1.0000000000000002</c:v>
                </c:pt>
                <c:pt idx="81">
                  <c:v>-0.95000000000000029</c:v>
                </c:pt>
                <c:pt idx="82">
                  <c:v>-0.90000000000000024</c:v>
                </c:pt>
                <c:pt idx="83">
                  <c:v>-0.8500000000000002</c:v>
                </c:pt>
                <c:pt idx="84">
                  <c:v>-0.80000000000000016</c:v>
                </c:pt>
                <c:pt idx="85">
                  <c:v>-0.75000000000000011</c:v>
                </c:pt>
                <c:pt idx="86">
                  <c:v>-0.70000000000000007</c:v>
                </c:pt>
                <c:pt idx="87">
                  <c:v>-0.65</c:v>
                </c:pt>
                <c:pt idx="88">
                  <c:v>-0.6</c:v>
                </c:pt>
                <c:pt idx="89">
                  <c:v>-0.54999999999999993</c:v>
                </c:pt>
                <c:pt idx="90">
                  <c:v>-0.49999999999999994</c:v>
                </c:pt>
                <c:pt idx="91">
                  <c:v>-0.44999999999999996</c:v>
                </c:pt>
                <c:pt idx="92">
                  <c:v>-0.39999999999999997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-0.15000000000000002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0.15000000000000002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0.39999999999999997</c:v>
                </c:pt>
                <c:pt idx="109">
                  <c:v>0.44999999999999996</c:v>
                </c:pt>
                <c:pt idx="110">
                  <c:v>0.49999999999999994</c:v>
                </c:pt>
                <c:pt idx="111">
                  <c:v>0.54999999999999993</c:v>
                </c:pt>
                <c:pt idx="112">
                  <c:v>0.6</c:v>
                </c:pt>
                <c:pt idx="113">
                  <c:v>0.65</c:v>
                </c:pt>
                <c:pt idx="114">
                  <c:v>0.70000000000000007</c:v>
                </c:pt>
                <c:pt idx="115">
                  <c:v>0.75000000000000011</c:v>
                </c:pt>
                <c:pt idx="116">
                  <c:v>0.80000000000000016</c:v>
                </c:pt>
                <c:pt idx="117">
                  <c:v>0.8500000000000002</c:v>
                </c:pt>
                <c:pt idx="118">
                  <c:v>0.90000000000000024</c:v>
                </c:pt>
                <c:pt idx="119">
                  <c:v>0.95000000000000029</c:v>
                </c:pt>
                <c:pt idx="120">
                  <c:v>1.0000000000000002</c:v>
                </c:pt>
                <c:pt idx="121">
                  <c:v>1.0500000000000003</c:v>
                </c:pt>
                <c:pt idx="122">
                  <c:v>1.1000000000000003</c:v>
                </c:pt>
                <c:pt idx="123">
                  <c:v>1.1500000000000004</c:v>
                </c:pt>
                <c:pt idx="124">
                  <c:v>1.2000000000000004</c:v>
                </c:pt>
                <c:pt idx="125">
                  <c:v>1.2500000000000004</c:v>
                </c:pt>
                <c:pt idx="126">
                  <c:v>1.3000000000000005</c:v>
                </c:pt>
                <c:pt idx="127">
                  <c:v>1.3500000000000005</c:v>
                </c:pt>
                <c:pt idx="128">
                  <c:v>1.4000000000000006</c:v>
                </c:pt>
                <c:pt idx="129">
                  <c:v>1.4500000000000006</c:v>
                </c:pt>
                <c:pt idx="130">
                  <c:v>1.5000000000000007</c:v>
                </c:pt>
                <c:pt idx="131">
                  <c:v>1.5500000000000007</c:v>
                </c:pt>
                <c:pt idx="132">
                  <c:v>1.6000000000000008</c:v>
                </c:pt>
                <c:pt idx="133">
                  <c:v>1.6500000000000008</c:v>
                </c:pt>
                <c:pt idx="134">
                  <c:v>1.7000000000000008</c:v>
                </c:pt>
                <c:pt idx="135">
                  <c:v>1.7500000000000009</c:v>
                </c:pt>
                <c:pt idx="136">
                  <c:v>1.8000000000000009</c:v>
                </c:pt>
                <c:pt idx="137">
                  <c:v>1.850000000000001</c:v>
                </c:pt>
                <c:pt idx="138">
                  <c:v>1.900000000000001</c:v>
                </c:pt>
                <c:pt idx="139">
                  <c:v>1.9500000000000011</c:v>
                </c:pt>
                <c:pt idx="140">
                  <c:v>2.0000000000000009</c:v>
                </c:pt>
                <c:pt idx="141">
                  <c:v>2.0500000000000007</c:v>
                </c:pt>
                <c:pt idx="142">
                  <c:v>2.1000000000000005</c:v>
                </c:pt>
                <c:pt idx="143">
                  <c:v>2.1500000000000004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2.3499999999999996</c:v>
                </c:pt>
                <c:pt idx="148">
                  <c:v>2.3999999999999995</c:v>
                </c:pt>
                <c:pt idx="149">
                  <c:v>2.4499999999999993</c:v>
                </c:pt>
                <c:pt idx="150">
                  <c:v>2.4999999999999991</c:v>
                </c:pt>
                <c:pt idx="151">
                  <c:v>2.5499999999999989</c:v>
                </c:pt>
                <c:pt idx="152">
                  <c:v>2.5999999999999988</c:v>
                </c:pt>
                <c:pt idx="153">
                  <c:v>2.6499999999999986</c:v>
                </c:pt>
                <c:pt idx="154">
                  <c:v>2.6999999999999984</c:v>
                </c:pt>
                <c:pt idx="155">
                  <c:v>2.7499999999999982</c:v>
                </c:pt>
                <c:pt idx="156">
                  <c:v>2.799999999999998</c:v>
                </c:pt>
                <c:pt idx="157">
                  <c:v>2.8499999999999979</c:v>
                </c:pt>
                <c:pt idx="158">
                  <c:v>2.8999999999999977</c:v>
                </c:pt>
                <c:pt idx="159">
                  <c:v>2.9499999999999975</c:v>
                </c:pt>
                <c:pt idx="160">
                  <c:v>2.9999999999999973</c:v>
                </c:pt>
                <c:pt idx="161">
                  <c:v>3.0499999999999972</c:v>
                </c:pt>
                <c:pt idx="162">
                  <c:v>3.099999999999997</c:v>
                </c:pt>
                <c:pt idx="163">
                  <c:v>3.1499999999999968</c:v>
                </c:pt>
                <c:pt idx="164">
                  <c:v>3.1999999999999966</c:v>
                </c:pt>
                <c:pt idx="165">
                  <c:v>3.2499999999999964</c:v>
                </c:pt>
                <c:pt idx="166">
                  <c:v>3.2999999999999963</c:v>
                </c:pt>
                <c:pt idx="167">
                  <c:v>3.3499999999999961</c:v>
                </c:pt>
                <c:pt idx="168">
                  <c:v>3.3999999999999959</c:v>
                </c:pt>
                <c:pt idx="169">
                  <c:v>3.4499999999999957</c:v>
                </c:pt>
                <c:pt idx="170">
                  <c:v>3.4999999999999956</c:v>
                </c:pt>
                <c:pt idx="171">
                  <c:v>3.5499999999999954</c:v>
                </c:pt>
                <c:pt idx="172">
                  <c:v>3.5999999999999952</c:v>
                </c:pt>
                <c:pt idx="173">
                  <c:v>3.649999999999995</c:v>
                </c:pt>
                <c:pt idx="174">
                  <c:v>3.6999999999999948</c:v>
                </c:pt>
                <c:pt idx="175">
                  <c:v>3.7499999999999947</c:v>
                </c:pt>
                <c:pt idx="176">
                  <c:v>3.7999999999999945</c:v>
                </c:pt>
                <c:pt idx="177">
                  <c:v>3.8499999999999943</c:v>
                </c:pt>
                <c:pt idx="178">
                  <c:v>3.8999999999999941</c:v>
                </c:pt>
                <c:pt idx="179">
                  <c:v>3.949999999999994</c:v>
                </c:pt>
                <c:pt idx="180">
                  <c:v>3.9999999999999938</c:v>
                </c:pt>
                <c:pt idx="181">
                  <c:v>4.0499999999999936</c:v>
                </c:pt>
                <c:pt idx="182">
                  <c:v>4.0999999999999934</c:v>
                </c:pt>
                <c:pt idx="183">
                  <c:v>4.1499999999999932</c:v>
                </c:pt>
                <c:pt idx="184">
                  <c:v>4.1999999999999931</c:v>
                </c:pt>
                <c:pt idx="185">
                  <c:v>4.2499999999999929</c:v>
                </c:pt>
                <c:pt idx="186">
                  <c:v>4.2999999999999927</c:v>
                </c:pt>
                <c:pt idx="187">
                  <c:v>4.3499999999999925</c:v>
                </c:pt>
                <c:pt idx="188">
                  <c:v>4.3999999999999924</c:v>
                </c:pt>
                <c:pt idx="189">
                  <c:v>4.4499999999999922</c:v>
                </c:pt>
                <c:pt idx="190">
                  <c:v>4.499999999999992</c:v>
                </c:pt>
                <c:pt idx="191">
                  <c:v>4.5499999999999918</c:v>
                </c:pt>
                <c:pt idx="192">
                  <c:v>4.5999999999999917</c:v>
                </c:pt>
                <c:pt idx="193">
                  <c:v>4.6499999999999915</c:v>
                </c:pt>
                <c:pt idx="194">
                  <c:v>4.6999999999999913</c:v>
                </c:pt>
                <c:pt idx="195">
                  <c:v>4.7499999999999911</c:v>
                </c:pt>
                <c:pt idx="196">
                  <c:v>4.7999999999999909</c:v>
                </c:pt>
                <c:pt idx="197">
                  <c:v>4.8499999999999908</c:v>
                </c:pt>
                <c:pt idx="198">
                  <c:v>4.8999999999999906</c:v>
                </c:pt>
                <c:pt idx="199">
                  <c:v>4.9499999999999904</c:v>
                </c:pt>
                <c:pt idx="200">
                  <c:v>4.9999999999999902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4.6992064942528118E-2</c:v>
                </c:pt>
                <c:pt idx="58">
                  <c:v>5.109106704392101E-2</c:v>
                </c:pt>
                <c:pt idx="59">
                  <c:v>5.5496750433043918E-2</c:v>
                </c:pt>
                <c:pt idx="60">
                  <c:v>6.022417545318591E-2</c:v>
                </c:pt>
                <c:pt idx="61">
                  <c:v>6.5287953634145718E-2</c:v>
                </c:pt>
                <c:pt idx="62">
                  <c:v>7.0702029439418432E-2</c:v>
                </c:pt>
                <c:pt idx="63">
                  <c:v>7.647943783250824E-2</c:v>
                </c:pt>
                <c:pt idx="64">
                  <c:v>8.2632038050057366E-2</c:v>
                </c:pt>
                <c:pt idx="65">
                  <c:v>8.9170224582334784E-2</c:v>
                </c:pt>
                <c:pt idx="66">
                  <c:v>9.6102617065509141E-2</c:v>
                </c:pt>
                <c:pt idx="67">
                  <c:v>0.10343573158051964</c:v>
                </c:pt>
                <c:pt idx="68">
                  <c:v>0.11117363672139276</c:v>
                </c:pt>
                <c:pt idx="69">
                  <c:v>0.11931759872770237</c:v>
                </c:pt>
                <c:pt idx="70">
                  <c:v>0.12786572095219534</c:v>
                </c:pt>
                <c:pt idx="71">
                  <c:v>0.13681258393032036</c:v>
                </c:pt>
                <c:pt idx="72">
                  <c:v>0.14614889330243247</c:v>
                </c:pt>
                <c:pt idx="73">
                  <c:v>0.15586114377508178</c:v>
                </c:pt>
                <c:pt idx="74">
                  <c:v>0.16593130815305845</c:v>
                </c:pt>
                <c:pt idx="75">
                  <c:v>0.17633656118261959</c:v>
                </c:pt>
                <c:pt idx="76">
                  <c:v>0.18704904846950363</c:v>
                </c:pt>
                <c:pt idx="77">
                  <c:v>0.1980357110228913</c:v>
                </c:pt>
                <c:pt idx="78">
                  <c:v>0.20925817597958113</c:v>
                </c:pt>
                <c:pt idx="79">
                  <c:v>0.22067272373632457</c:v>
                </c:pt>
                <c:pt idx="80">
                  <c:v>0.23223034102438828</c:v>
                </c:pt>
                <c:pt idx="81">
                  <c:v>0.24387686837070216</c:v>
                </c:pt>
                <c:pt idx="82">
                  <c:v>0.25555324888915071</c:v>
                </c:pt>
                <c:pt idx="83">
                  <c:v>0.26719588343428641</c:v>
                </c:pt>
                <c:pt idx="84">
                  <c:v>0.27873709484680537</c:v>
                </c:pt>
                <c:pt idx="85">
                  <c:v>0.29010570136456554</c:v>
                </c:pt>
                <c:pt idx="86">
                  <c:v>0.30122769632449548</c:v>
                </c:pt>
                <c:pt idx="87">
                  <c:v>0.31202702812004585</c:v>
                </c:pt>
                <c:pt idx="88">
                  <c:v>0.32242647110547695</c:v>
                </c:pt>
                <c:pt idx="89">
                  <c:v>0.33234857486829794</c:v>
                </c:pt>
                <c:pt idx="90">
                  <c:v>0.34171667615265461</c:v>
                </c:pt>
                <c:pt idx="91">
                  <c:v>0.35045595484429265</c:v>
                </c:pt>
                <c:pt idx="92">
                  <c:v>0.35849451295704593</c:v>
                </c:pt>
                <c:pt idx="93">
                  <c:v>0.36576445362006127</c:v>
                </c:pt>
                <c:pt idx="94">
                  <c:v>0.37220293576841651</c:v>
                </c:pt>
                <c:pt idx="95">
                  <c:v>0.37775317968037991</c:v>
                </c:pt>
                <c:pt idx="96">
                  <c:v>0.38236539874741532</c:v>
                </c:pt>
                <c:pt idx="97">
                  <c:v>0.38599763394026404</c:v>
                </c:pt>
                <c:pt idx="98">
                  <c:v>0.3886164693412969</c:v>
                </c:pt>
                <c:pt idx="99">
                  <c:v>0.39019760980689955</c:v>
                </c:pt>
                <c:pt idx="100">
                  <c:v>0.39072630522305707</c:v>
                </c:pt>
                <c:pt idx="101">
                  <c:v>0.39019760980689955</c:v>
                </c:pt>
                <c:pt idx="102">
                  <c:v>0.3886164693412969</c:v>
                </c:pt>
                <c:pt idx="103">
                  <c:v>0.38599763394026404</c:v>
                </c:pt>
                <c:pt idx="104">
                  <c:v>0.38236539874741532</c:v>
                </c:pt>
                <c:pt idx="105">
                  <c:v>0.37775317968037991</c:v>
                </c:pt>
                <c:pt idx="106">
                  <c:v>0.37220293576841651</c:v>
                </c:pt>
                <c:pt idx="107">
                  <c:v>0.36576445362006127</c:v>
                </c:pt>
                <c:pt idx="108">
                  <c:v>0.35849451295704593</c:v>
                </c:pt>
                <c:pt idx="109">
                  <c:v>0.35045595484429265</c:v>
                </c:pt>
                <c:pt idx="110">
                  <c:v>0.34171667615265461</c:v>
                </c:pt>
                <c:pt idx="111">
                  <c:v>0.33234857486829794</c:v>
                </c:pt>
                <c:pt idx="112">
                  <c:v>0.32242647110547695</c:v>
                </c:pt>
                <c:pt idx="113">
                  <c:v>0.31202702812004585</c:v>
                </c:pt>
                <c:pt idx="114">
                  <c:v>0.30122769632449548</c:v>
                </c:pt>
                <c:pt idx="115">
                  <c:v>0.29010570136456554</c:v>
                </c:pt>
                <c:pt idx="116">
                  <c:v>0.27873709484680537</c:v>
                </c:pt>
                <c:pt idx="117">
                  <c:v>0.26719588343428641</c:v>
                </c:pt>
                <c:pt idx="118">
                  <c:v>0.25555324888915071</c:v>
                </c:pt>
                <c:pt idx="119">
                  <c:v>0.24387686837070216</c:v>
                </c:pt>
                <c:pt idx="120">
                  <c:v>0.23223034102438828</c:v>
                </c:pt>
                <c:pt idx="121">
                  <c:v>0.22067272373632457</c:v>
                </c:pt>
                <c:pt idx="122">
                  <c:v>0.20925817597958113</c:v>
                </c:pt>
                <c:pt idx="123">
                  <c:v>0.1980357110228913</c:v>
                </c:pt>
                <c:pt idx="124">
                  <c:v>0.18704904846950363</c:v>
                </c:pt>
                <c:pt idx="125">
                  <c:v>0.17633656118261959</c:v>
                </c:pt>
                <c:pt idx="126">
                  <c:v>0.16593130815305845</c:v>
                </c:pt>
                <c:pt idx="127">
                  <c:v>0.15586114377508178</c:v>
                </c:pt>
                <c:pt idx="128">
                  <c:v>0.14614889330243247</c:v>
                </c:pt>
                <c:pt idx="129">
                  <c:v>0.13681258393032036</c:v>
                </c:pt>
                <c:pt idx="130">
                  <c:v>0.12786572095219534</c:v>
                </c:pt>
                <c:pt idx="131">
                  <c:v>0.11931759872770237</c:v>
                </c:pt>
                <c:pt idx="132">
                  <c:v>0.11117363672139276</c:v>
                </c:pt>
                <c:pt idx="133">
                  <c:v>0.10343573158051964</c:v>
                </c:pt>
                <c:pt idx="134">
                  <c:v>9.6102617065509141E-2</c:v>
                </c:pt>
                <c:pt idx="135">
                  <c:v>8.9170224582334784E-2</c:v>
                </c:pt>
                <c:pt idx="136">
                  <c:v>8.2632038050057366E-2</c:v>
                </c:pt>
                <c:pt idx="137">
                  <c:v>7.647943783250824E-2</c:v>
                </c:pt>
                <c:pt idx="138">
                  <c:v>7.0702029439418432E-2</c:v>
                </c:pt>
                <c:pt idx="139">
                  <c:v>6.5287953634145718E-2</c:v>
                </c:pt>
                <c:pt idx="140">
                  <c:v>6.022417545318591E-2</c:v>
                </c:pt>
                <c:pt idx="141">
                  <c:v>5.5496750433043918E-2</c:v>
                </c:pt>
                <c:pt idx="142">
                  <c:v>5.109106704392101E-2</c:v>
                </c:pt>
                <c:pt idx="143">
                  <c:v>4.6992064942528118E-2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0.33599121816562849</c:v>
                </c:pt>
                <c:pt idx="2">
                  <c:v>0.47455620423620581</c:v>
                </c:pt>
                <c:pt idx="3">
                  <c:v>0.55437552562817016</c:v>
                </c:pt>
                <c:pt idx="4">
                  <c:v>0.60775642935555863</c:v>
                </c:pt>
                <c:pt idx="5">
                  <c:v>0.64442613235731749</c:v>
                </c:pt>
                <c:pt idx="6">
                  <c:v>0.66936143511953095</c:v>
                </c:pt>
                <c:pt idx="7">
                  <c:v>0.68559798225802937</c:v>
                </c:pt>
                <c:pt idx="8">
                  <c:v>0.69517519385418802</c:v>
                </c:pt>
                <c:pt idx="9">
                  <c:v>0.69954963782821922</c:v>
                </c:pt>
                <c:pt idx="10">
                  <c:v>0.69980601169549739</c:v>
                </c:pt>
                <c:pt idx="11">
                  <c:v>0.69677666724473808</c:v>
                </c:pt>
                <c:pt idx="12">
                  <c:v>0.69111467610205224</c:v>
                </c:pt>
                <c:pt idx="13">
                  <c:v>0.68334116822130198</c:v>
                </c:pt>
                <c:pt idx="14">
                  <c:v>0.67387744090345314</c:v>
                </c:pt>
                <c:pt idx="15">
                  <c:v>0.66306755862320932</c:v>
                </c:pt>
                <c:pt idx="16">
                  <c:v>0.65119475023750117</c:v>
                </c:pt>
                <c:pt idx="17">
                  <c:v>0.63849361022703111</c:v>
                </c:pt>
                <c:pt idx="18">
                  <c:v>0.62515937256799425</c:v>
                </c:pt>
                <c:pt idx="19">
                  <c:v>0.61135508770795066</c:v>
                </c:pt>
                <c:pt idx="20">
                  <c:v>0.59721726293476651</c:v>
                </c:pt>
                <c:pt idx="21">
                  <c:v>0.58286035420739479</c:v>
                </c:pt>
                <c:pt idx="22">
                  <c:v>0.56838038451535833</c:v>
                </c:pt>
                <c:pt idx="23">
                  <c:v>0.55385788776506728</c:v>
                </c:pt>
                <c:pt idx="24">
                  <c:v>0.53936032480304363</c:v>
                </c:pt>
                <c:pt idx="25">
                  <c:v>0.52494408136237924</c:v>
                </c:pt>
                <c:pt idx="26">
                  <c:v>0.51065613135429233</c:v>
                </c:pt>
                <c:pt idx="27">
                  <c:v>0.49653542973330617</c:v>
                </c:pt>
                <c:pt idx="28">
                  <c:v>0.48261408497914937</c:v>
                </c:pt>
                <c:pt idx="29">
                  <c:v>0.46891835060821435</c:v>
                </c:pt>
                <c:pt idx="30">
                  <c:v>0.45546946706048752</c:v>
                </c:pt>
                <c:pt idx="31">
                  <c:v>0.44228437911495633</c:v>
                </c:pt>
                <c:pt idx="32">
                  <c:v>0.42937634918129669</c:v>
                </c:pt>
                <c:pt idx="33">
                  <c:v>0.416755483050818</c:v>
                </c:pt>
                <c:pt idx="34">
                  <c:v>0.40442918171337461</c:v>
                </c:pt>
                <c:pt idx="35">
                  <c:v>0.39240253047401014</c:v>
                </c:pt>
                <c:pt idx="36">
                  <c:v>0.38067863469693303</c:v>
                </c:pt>
                <c:pt idx="37">
                  <c:v>0.36925890996240368</c:v>
                </c:pt>
                <c:pt idx="38">
                  <c:v>0.35814333316590752</c:v>
                </c:pt>
                <c:pt idx="39">
                  <c:v>0.34733066006011892</c:v>
                </c:pt>
                <c:pt idx="40">
                  <c:v>0.33681861389193346</c:v>
                </c:pt>
                <c:pt idx="41">
                  <c:v>0.32660404908423368</c:v>
                </c:pt>
                <c:pt idx="42">
                  <c:v>0.31668309332758365</c:v>
                </c:pt>
                <c:pt idx="43">
                  <c:v>0.30705127095761453</c:v>
                </c:pt>
                <c:pt idx="44">
                  <c:v>0.29770361008335522</c:v>
                </c:pt>
                <c:pt idx="45">
                  <c:v>0.28863473558542463</c:v>
                </c:pt>
                <c:pt idx="46">
                  <c:v>0.27983894980989821</c:v>
                </c:pt>
                <c:pt idx="47">
                  <c:v>0.27131030253497168</c:v>
                </c:pt>
                <c:pt idx="48">
                  <c:v>0.26304265157535889</c:v>
                </c:pt>
                <c:pt idx="49">
                  <c:v>0.25502971520834733</c:v>
                </c:pt>
                <c:pt idx="50">
                  <c:v>0.24726511745019608</c:v>
                </c:pt>
                <c:pt idx="51">
                  <c:v>0.23974242707824706</c:v>
                </c:pt>
                <c:pt idx="52">
                  <c:v>0.23245519117923349</c:v>
                </c:pt>
                <c:pt idx="53">
                  <c:v>0.22539696390515562</c:v>
                </c:pt>
                <c:pt idx="54">
                  <c:v>0.21856133103237049</c:v>
                </c:pt>
                <c:pt idx="55">
                  <c:v>0.2119419308452053</c:v>
                </c:pt>
                <c:pt idx="56">
                  <c:v>0.20553247180081041</c:v>
                </c:pt>
                <c:pt idx="57">
                  <c:v>0.19932674737584793</c:v>
                </c:pt>
                <c:pt idx="58">
                  <c:v>0.19331864844667201</c:v>
                </c:pt>
                <c:pt idx="59">
                  <c:v>0.18750217351191276</c:v>
                </c:pt>
                <c:pt idx="60">
                  <c:v>0.18187143702908157</c:v>
                </c:pt>
                <c:pt idx="61">
                  <c:v>0.17642067610407025</c:v>
                </c:pt>
                <c:pt idx="62">
                  <c:v>0.17114425574390099</c:v>
                </c:pt>
                <c:pt idx="63">
                  <c:v>0.16603667285783147</c:v>
                </c:pt>
                <c:pt idx="64">
                  <c:v>0.16109255916993231</c:v>
                </c:pt>
                <c:pt idx="65">
                  <c:v>0.15630668318682614</c:v>
                </c:pt>
                <c:pt idx="66">
                  <c:v>0.1516739513471736</c:v>
                </c:pt>
                <c:pt idx="67">
                  <c:v>0.14718940846457271</c:v>
                </c:pt>
                <c:pt idx="68">
                  <c:v>0.14284823756209319</c:v>
                </c:pt>
                <c:pt idx="69">
                  <c:v>0.13864575918509278</c:v>
                </c:pt>
                <c:pt idx="70">
                  <c:v>0.13457743026869345</c:v>
                </c:pt>
                <c:pt idx="71">
                  <c:v>0.13063884262698075</c:v>
                </c:pt>
                <c:pt idx="72">
                  <c:v>0.12682572112311385</c:v>
                </c:pt>
                <c:pt idx="73">
                  <c:v>0.12313392157236407</c:v>
                </c:pt>
                <c:pt idx="74">
                  <c:v>0.11955942842371745</c:v>
                </c:pt>
                <c:pt idx="75">
                  <c:v>0.11609835226019105</c:v>
                </c:pt>
                <c:pt idx="76">
                  <c:v>0.11274692715304568</c:v>
                </c:pt>
                <c:pt idx="77">
                  <c:v>0.10950150790071667</c:v>
                </c:pt>
                <c:pt idx="78">
                  <c:v>0.10635856717936913</c:v>
                </c:pt>
                <c:pt idx="79">
                  <c:v>0.10331469262865878</c:v>
                </c:pt>
                <c:pt idx="80">
                  <c:v>0.10036658389314113</c:v>
                </c:pt>
                <c:pt idx="81">
                  <c:v>9.7511049637151931E-2</c:v>
                </c:pt>
                <c:pt idx="82">
                  <c:v>9.4745004548603878E-2</c:v>
                </c:pt>
                <c:pt idx="83">
                  <c:v>9.2065466344983443E-2</c:v>
                </c:pt>
                <c:pt idx="84">
                  <c:v>8.9469552793084814E-2</c:v>
                </c:pt>
                <c:pt idx="85">
                  <c:v>8.695447875223436E-2</c:v>
                </c:pt>
                <c:pt idx="86">
                  <c:v>8.4517553249411723E-2</c:v>
                </c:pt>
                <c:pt idx="87">
                  <c:v>8.2156176593373154E-2</c:v>
                </c:pt>
                <c:pt idx="88">
                  <c:v>7.9867837533674033E-2</c:v>
                </c:pt>
                <c:pt idx="89">
                  <c:v>7.7650110469608874E-2</c:v>
                </c:pt>
                <c:pt idx="90">
                  <c:v>7.5500652713100802E-2</c:v>
                </c:pt>
                <c:pt idx="91">
                  <c:v>7.3417201808848961E-2</c:v>
                </c:pt>
                <c:pt idx="92">
                  <c:v>7.1397572914396384E-2</c:v>
                </c:pt>
                <c:pt idx="93">
                  <c:v>6.9439656242076264E-2</c:v>
                </c:pt>
                <c:pt idx="94">
                  <c:v>6.7541414564407473E-2</c:v>
                </c:pt>
                <c:pt idx="95">
                  <c:v>6.5700880783940249E-2</c:v>
                </c:pt>
                <c:pt idx="96">
                  <c:v>6.3916155568209218E-2</c:v>
                </c:pt>
                <c:pt idx="97">
                  <c:v>6.2185405050159868E-2</c:v>
                </c:pt>
                <c:pt idx="98">
                  <c:v>6.0506858593941303E-2</c:v>
                </c:pt>
                <c:pt idx="99">
                  <c:v>5.8878806625913459E-2</c:v>
                </c:pt>
                <c:pt idx="100">
                  <c:v>5.7299598530376659E-2</c:v>
                </c:pt>
                <c:pt idx="101">
                  <c:v>5.57676406092944E-2</c:v>
                </c:pt>
                <c:pt idx="102">
                  <c:v>5.4281394105278512E-2</c:v>
                </c:pt>
                <c:pt idx="103">
                  <c:v>5.2839373286813394E-2</c:v>
                </c:pt>
                <c:pt idx="104">
                  <c:v>5.1440143594666532E-2</c:v>
                </c:pt>
                <c:pt idx="105">
                  <c:v>5.0082319848328748E-2</c:v>
                </c:pt>
                <c:pt idx="106">
                  <c:v>4.8764564511214845E-2</c:v>
                </c:pt>
                <c:pt idx="107">
                  <c:v>4.7485586013338674E-2</c:v>
                </c:pt>
                <c:pt idx="108">
                  <c:v>4.6244137130113661E-2</c:v>
                </c:pt>
                <c:pt idx="109">
                  <c:v>4.5039013415876239E-2</c:v>
                </c:pt>
                <c:pt idx="110">
                  <c:v>4.3869051690725858E-2</c:v>
                </c:pt>
                <c:pt idx="111">
                  <c:v>4.2733128579253155E-2</c:v>
                </c:pt>
                <c:pt idx="112">
                  <c:v>4.1630159099711093E-2</c:v>
                </c:pt>
                <c:pt idx="113">
                  <c:v>4.0559095302204293E-2</c:v>
                </c:pt>
                <c:pt idx="114">
                  <c:v>3.9518924954419964E-2</c:v>
                </c:pt>
                <c:pt idx="115">
                  <c:v>3.8508670273536737E-2</c:v>
                </c:pt>
                <c:pt idx="116">
                  <c:v>3.7527386702843987E-2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4" sqref="K4:Q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7" t="s">
        <v>24</v>
      </c>
      <c r="C2" s="77"/>
      <c r="D2" s="77"/>
      <c r="E2" s="77"/>
      <c r="F2" s="77"/>
      <c r="G2" s="77"/>
      <c r="H2" s="77"/>
      <c r="I2" s="3"/>
      <c r="J2" s="3"/>
      <c r="K2" s="78" t="s">
        <v>11</v>
      </c>
      <c r="L2" s="78"/>
      <c r="M2" s="78"/>
      <c r="N2" s="78"/>
      <c r="O2" s="78"/>
      <c r="P2" s="78"/>
      <c r="Q2" s="78"/>
    </row>
    <row r="3" spans="1:17" ht="18" customHeight="1" x14ac:dyDescent="0.35">
      <c r="A3" s="1"/>
      <c r="B3" s="79" t="s">
        <v>25</v>
      </c>
      <c r="C3" s="79"/>
      <c r="D3" s="79"/>
      <c r="E3" s="79"/>
      <c r="F3" s="79"/>
      <c r="G3" s="79"/>
      <c r="H3" s="79"/>
      <c r="I3" s="4"/>
      <c r="J3" s="4"/>
      <c r="K3" s="79" t="s">
        <v>58</v>
      </c>
      <c r="L3" s="79"/>
      <c r="M3" s="79"/>
      <c r="N3" s="79"/>
      <c r="O3" s="79"/>
      <c r="P3" s="79"/>
      <c r="Q3" s="79"/>
    </row>
    <row r="4" spans="1:17" s="6" customFormat="1" ht="18" customHeight="1" x14ac:dyDescent="0.35">
      <c r="A4" s="5"/>
      <c r="B4" s="79" t="s">
        <v>12</v>
      </c>
      <c r="C4" s="79"/>
      <c r="D4" s="79"/>
      <c r="E4" s="79"/>
      <c r="F4" s="79"/>
      <c r="G4" s="79"/>
      <c r="H4" s="79"/>
      <c r="I4" s="4"/>
      <c r="J4" s="4"/>
      <c r="K4" s="80" t="s">
        <v>57</v>
      </c>
      <c r="L4" s="79"/>
      <c r="M4" s="79"/>
      <c r="N4" s="79"/>
      <c r="O4" s="79"/>
      <c r="P4" s="79"/>
      <c r="Q4" s="79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27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48</v>
      </c>
      <c r="C8" s="8"/>
      <c r="D8" s="8"/>
      <c r="E8" s="8"/>
      <c r="F8" s="8"/>
      <c r="G8" s="8"/>
      <c r="H8" s="8"/>
      <c r="I8" s="8"/>
      <c r="J8" s="8"/>
      <c r="K8" s="71" t="s">
        <v>51</v>
      </c>
    </row>
    <row r="9" spans="1:17" ht="15" customHeight="1" x14ac:dyDescent="0.3">
      <c r="A9" s="1"/>
      <c r="B9" s="71" t="s">
        <v>49</v>
      </c>
      <c r="C9" s="8"/>
      <c r="D9" s="8"/>
      <c r="E9" s="8"/>
      <c r="F9" s="8"/>
      <c r="G9" s="8"/>
      <c r="H9" s="8"/>
      <c r="I9" s="8"/>
      <c r="J9" s="8"/>
      <c r="K9" s="75" t="s">
        <v>52</v>
      </c>
    </row>
    <row r="10" spans="1:17" ht="15" customHeight="1" x14ac:dyDescent="0.3">
      <c r="A10" s="1"/>
      <c r="B10" s="71" t="s">
        <v>50</v>
      </c>
      <c r="C10" s="8"/>
      <c r="D10" s="8"/>
      <c r="E10" s="8"/>
      <c r="F10" s="8"/>
      <c r="G10" s="8"/>
      <c r="H10" s="8"/>
      <c r="I10" s="8"/>
      <c r="J10" s="8"/>
      <c r="K10" s="75" t="s">
        <v>53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41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42</v>
      </c>
      <c r="D15" s="1" t="s">
        <v>45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43</v>
      </c>
      <c r="D16" s="1" t="s">
        <v>46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44</v>
      </c>
      <c r="D17" s="1" t="s">
        <v>47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26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55</v>
      </c>
    </row>
    <row r="23" spans="1:11" ht="15" customHeight="1" x14ac:dyDescent="0.3">
      <c r="B23" s="1" t="s">
        <v>40</v>
      </c>
      <c r="C23" s="1"/>
      <c r="D23" s="1"/>
      <c r="E23" s="1"/>
      <c r="F23" s="1"/>
      <c r="G23" s="1"/>
      <c r="H23" s="1"/>
      <c r="K23" s="76" t="s">
        <v>56</v>
      </c>
    </row>
    <row r="24" spans="1:11" ht="15" customHeight="1" x14ac:dyDescent="0.3">
      <c r="C24" s="1"/>
      <c r="K24" s="10" t="s">
        <v>57</v>
      </c>
    </row>
    <row r="25" spans="1:11" ht="15" customHeight="1" x14ac:dyDescent="0.3">
      <c r="K25" s="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6" sqref="C6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37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1.9599639845400536</v>
      </c>
      <c r="S3" s="13">
        <f>NORMDIST(R3,$C$6,$C$7,1)</f>
        <v>0.97499999999999998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-1.9599639845400538</v>
      </c>
      <c r="S4" s="13">
        <f>NORMDIST(R4,$C$6,$C$7,1)</f>
        <v>2.5000000000000022E-2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38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39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1.3383022576488393E-4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1.5692563406553061E-4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1</v>
      </c>
      <c r="S9" s="38">
        <f t="shared" si="2"/>
        <v>1.8371249800245516E-4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1</v>
      </c>
      <c r="S10" s="38">
        <f t="shared" si="2"/>
        <v>2.1472798150036474E-4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1</v>
      </c>
      <c r="S11" s="38">
        <f t="shared" si="2"/>
        <v>2.5057844489085836E-4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1</v>
      </c>
      <c r="S12" s="38">
        <f t="shared" si="2"/>
        <v>2.919469257914574E-4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1</v>
      </c>
      <c r="S13" s="38">
        <f t="shared" si="2"/>
        <v>3.3960121248365147E-4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1</v>
      </c>
      <c r="S14" s="38">
        <f t="shared" si="2"/>
        <v>3.9440252496915313E-4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1</v>
      </c>
      <c r="S15" s="38">
        <f t="shared" si="2"/>
        <v>4.5731481405985312E-4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1</v>
      </c>
      <c r="S16" s="38">
        <f t="shared" si="2"/>
        <v>5.2941468309493042E-4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1</v>
      </c>
      <c r="S17" s="38">
        <f t="shared" si="2"/>
        <v>6.1190193011376702E-4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>
        <f>IFERROR(NORMINV(D18,$C$6,$C$7),"")</f>
        <v>1.9599639845400536</v>
      </c>
      <c r="D18" s="41">
        <v>0.97499999999999998</v>
      </c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1</v>
      </c>
      <c r="S18" s="38">
        <f t="shared" si="2"/>
        <v>7.0611070048803056E-4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>
        <f>IFERROR(NORMINV(D19,$C$6,$C$7),"")</f>
        <v>-1.9599639845400538</v>
      </c>
      <c r="D19" s="41">
        <v>2.5000000000000001E-2</v>
      </c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1</v>
      </c>
      <c r="S19" s="38">
        <f t="shared" si="2"/>
        <v>8.1352123108180191E-4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5.0000000000000044E-2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1</v>
      </c>
      <c r="S20" s="38">
        <f t="shared" si="2"/>
        <v>9.3577215692747294E-4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1</v>
      </c>
      <c r="S21" s="38">
        <f t="shared" si="2"/>
        <v>1.0746733401537272E-3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1</v>
      </c>
      <c r="S22" s="38">
        <f t="shared" si="2"/>
        <v>1.23221916847301E-3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1</v>
      </c>
      <c r="S23" s="38">
        <f t="shared" si="2"/>
        <v>1.4106022569413737E-3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1</v>
      </c>
      <c r="S24" s="38">
        <f t="shared" si="2"/>
        <v>1.6122274719771129E-3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1</v>
      </c>
      <c r="S25" s="38">
        <f t="shared" si="2"/>
        <v>1.839726180824268E-3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1</v>
      </c>
      <c r="S26" s="38">
        <f t="shared" si="2"/>
        <v>2.0959706128579306E-3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1</v>
      </c>
      <c r="S27" s="38">
        <f t="shared" si="2"/>
        <v>2.3840882014648274E-3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1</v>
      </c>
      <c r="S28" s="38">
        <f t="shared" si="2"/>
        <v>2.7074757568406856E-3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1</v>
      </c>
      <c r="S29" s="38">
        <f t="shared" si="2"/>
        <v>3.0698133011047243E-3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1</v>
      </c>
      <c r="S30" s="38">
        <f t="shared" si="2"/>
        <v>3.4750773778549162E-3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1</v>
      </c>
      <c r="S31" s="38">
        <f t="shared" si="2"/>
        <v>3.9275536289247581E-3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1</v>
      </c>
      <c r="S32" s="38">
        <f t="shared" si="2"/>
        <v>4.4318484119379841E-3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1</v>
      </c>
      <c r="S33" s="38">
        <f t="shared" si="2"/>
        <v>4.9928992136123495E-3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1</v>
      </c>
      <c r="S34" s="38">
        <f t="shared" si="2"/>
        <v>5.6159835959909386E-3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1</v>
      </c>
      <c r="S35" s="38">
        <f t="shared" si="2"/>
        <v>6.3067263962658937E-3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1</v>
      </c>
      <c r="S36" s="38">
        <f t="shared" si="2"/>
        <v>7.0711048860194166E-3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1</v>
      </c>
      <c r="S37" s="38">
        <f t="shared" si="2"/>
        <v>7.9154515829799287E-3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1</v>
      </c>
      <c r="S38" s="38">
        <f t="shared" si="2"/>
        <v>8.8464543982371881E-3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1</v>
      </c>
      <c r="S39" s="38">
        <f t="shared" si="2"/>
        <v>9.8711537947510954E-3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1</v>
      </c>
      <c r="S40" s="38">
        <f t="shared" si="2"/>
        <v>1.0996936629405533E-2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1</v>
      </c>
      <c r="S41" s="38">
        <f t="shared" si="2"/>
        <v>1.2231526351277926E-2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1</v>
      </c>
      <c r="S42" s="38">
        <f t="shared" si="2"/>
        <v>1.3582969233685566E-2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1</v>
      </c>
      <c r="S43" s="38">
        <f t="shared" si="2"/>
        <v>1.5059616327377397E-2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1</v>
      </c>
      <c r="S44" s="38">
        <f t="shared" si="2"/>
        <v>1.6670100837381005E-2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1</v>
      </c>
      <c r="S45" s="38">
        <f t="shared" si="2"/>
        <v>1.8423310646861989E-2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1</v>
      </c>
      <c r="S46" s="38">
        <f t="shared" si="2"/>
        <v>2.0328355738225775E-2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1</v>
      </c>
      <c r="S47" s="38">
        <f t="shared" si="2"/>
        <v>2.239453029484283E-2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1</v>
      </c>
      <c r="S48" s="38">
        <f t="shared" si="2"/>
        <v>2.4631269306382431E-2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1</v>
      </c>
      <c r="S49" s="38">
        <f t="shared" si="2"/>
        <v>2.7048099546881702E-2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1</v>
      </c>
      <c r="S50" s="38">
        <f t="shared" si="2"/>
        <v>2.9654584847341202E-2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1</v>
      </c>
      <c r="S51" s="38">
        <f t="shared" si="2"/>
        <v>3.2460265643697368E-2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1</v>
      </c>
      <c r="S52" s="38">
        <f t="shared" si="2"/>
        <v>3.5474592846231362E-2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1</v>
      </c>
      <c r="S53" s="38">
        <f t="shared" si="2"/>
        <v>3.8706856147455525E-2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1</v>
      </c>
      <c r="S54" s="38">
        <f t="shared" si="2"/>
        <v>4.2166106961770235E-2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1</v>
      </c>
      <c r="S55" s="38">
        <f t="shared" si="2"/>
        <v>4.5861076271054804E-2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1</v>
      </c>
      <c r="S56" s="38">
        <f t="shared" si="2"/>
        <v>4.9800087735070685E-2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1</v>
      </c>
      <c r="S57" s="38">
        <f t="shared" si="2"/>
        <v>5.3990966513187959E-2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1</v>
      </c>
      <c r="S58" s="38">
        <f t="shared" si="2"/>
        <v>5.8440944333451338E-2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1</v>
      </c>
      <c r="S156" s="38">
        <f t="shared" si="10"/>
        <v>5.8440944333451338E-2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1</v>
      </c>
      <c r="S157" s="38">
        <f t="shared" si="10"/>
        <v>5.3990966513187959E-2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1</v>
      </c>
      <c r="S158" s="38">
        <f t="shared" si="10"/>
        <v>4.9800087735070685E-2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1</v>
      </c>
      <c r="S159" s="38">
        <f t="shared" si="10"/>
        <v>4.5861076271054804E-2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1</v>
      </c>
      <c r="S160" s="38">
        <f t="shared" si="10"/>
        <v>4.2166106961770235E-2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1</v>
      </c>
      <c r="S161" s="38">
        <f t="shared" si="10"/>
        <v>3.8706856147455525E-2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1</v>
      </c>
      <c r="S162" s="38">
        <f t="shared" si="10"/>
        <v>3.5474592846231362E-2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1</v>
      </c>
      <c r="S163" s="38">
        <f t="shared" si="10"/>
        <v>3.2460265643697368E-2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1</v>
      </c>
      <c r="S164" s="38">
        <f t="shared" si="10"/>
        <v>2.9654584847341202E-2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1</v>
      </c>
      <c r="S165" s="38">
        <f t="shared" si="10"/>
        <v>2.7048099546881702E-2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1</v>
      </c>
      <c r="S166" s="38">
        <f t="shared" si="10"/>
        <v>2.4631269306382431E-2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1</v>
      </c>
      <c r="S167" s="38">
        <f t="shared" si="10"/>
        <v>2.239453029484283E-2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1</v>
      </c>
      <c r="S168" s="38">
        <f t="shared" si="10"/>
        <v>2.0328355738225775E-2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1</v>
      </c>
      <c r="S169" s="38">
        <f t="shared" si="10"/>
        <v>1.8423310646861989E-2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1</v>
      </c>
      <c r="S170" s="38">
        <f t="shared" si="10"/>
        <v>1.6670100837381005E-2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1</v>
      </c>
      <c r="S171" s="38">
        <f t="shared" si="10"/>
        <v>1.5059616327377397E-2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1</v>
      </c>
      <c r="S172" s="38">
        <f t="shared" si="10"/>
        <v>1.3582969233685566E-2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1</v>
      </c>
      <c r="S173" s="38">
        <f t="shared" si="10"/>
        <v>1.2231526351277926E-2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1</v>
      </c>
      <c r="S174" s="38">
        <f t="shared" si="10"/>
        <v>1.0996936629405533E-2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1</v>
      </c>
      <c r="S175" s="38">
        <f t="shared" si="10"/>
        <v>9.8711537947510954E-3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1</v>
      </c>
      <c r="S176" s="38">
        <f t="shared" si="10"/>
        <v>8.8464543982371881E-3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1</v>
      </c>
      <c r="S177" s="38">
        <f t="shared" si="10"/>
        <v>7.9154515829799287E-3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1</v>
      </c>
      <c r="S178" s="38">
        <f t="shared" si="10"/>
        <v>7.0711048860194166E-3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1</v>
      </c>
      <c r="S179" s="38">
        <f t="shared" si="10"/>
        <v>6.3067263962658937E-3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1</v>
      </c>
      <c r="S180" s="38">
        <f t="shared" si="10"/>
        <v>5.6159835959909386E-3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1</v>
      </c>
      <c r="S181" s="38">
        <f t="shared" si="10"/>
        <v>4.9928992136123495E-3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1</v>
      </c>
      <c r="S182" s="38">
        <f t="shared" si="10"/>
        <v>4.4318484119379841E-3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1</v>
      </c>
      <c r="S183" s="38">
        <f t="shared" si="10"/>
        <v>3.9275536289247581E-3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1</v>
      </c>
      <c r="S184" s="38">
        <f t="shared" si="10"/>
        <v>3.4750773778549162E-3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1</v>
      </c>
      <c r="S185" s="38">
        <f t="shared" si="10"/>
        <v>3.0698133011047243E-3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1</v>
      </c>
      <c r="S186" s="38">
        <f t="shared" si="10"/>
        <v>2.7074757568406856E-3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1</v>
      </c>
      <c r="S187" s="38">
        <f t="shared" si="10"/>
        <v>2.3840882014648274E-3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1</v>
      </c>
      <c r="S188" s="38">
        <f t="shared" si="10"/>
        <v>2.0959706128579306E-3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1</v>
      </c>
      <c r="S189" s="38">
        <f t="shared" si="10"/>
        <v>1.839726180824268E-3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1</v>
      </c>
      <c r="S190" s="38">
        <f t="shared" si="10"/>
        <v>1.6122274719771129E-3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1</v>
      </c>
      <c r="S191" s="38">
        <f t="shared" si="10"/>
        <v>1.4106022569413737E-3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1</v>
      </c>
      <c r="S192" s="38">
        <f t="shared" si="10"/>
        <v>1.23221916847301E-3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1</v>
      </c>
      <c r="S193" s="38">
        <f t="shared" si="10"/>
        <v>1.0746733401537272E-3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1</v>
      </c>
      <c r="S194" s="38">
        <f t="shared" si="10"/>
        <v>9.3577215692747294E-4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1</v>
      </c>
      <c r="S195" s="38">
        <f t="shared" si="10"/>
        <v>8.1352123108180191E-4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1</v>
      </c>
      <c r="S196" s="38">
        <f t="shared" si="10"/>
        <v>7.0611070048803056E-4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1</v>
      </c>
      <c r="S197" s="38">
        <f t="shared" si="10"/>
        <v>6.1190193011376702E-4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1</v>
      </c>
      <c r="S198" s="38">
        <f t="shared" si="10"/>
        <v>5.2941468309493042E-4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1</v>
      </c>
      <c r="S199" s="38">
        <f t="shared" ref="S199:S207" si="14">IF(R199,Q199,"")</f>
        <v>4.5731481405985312E-4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3.9440252496915313E-4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1</v>
      </c>
      <c r="S201" s="38">
        <f t="shared" si="14"/>
        <v>3.3960121248365147E-4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1</v>
      </c>
      <c r="S202" s="38">
        <f t="shared" si="14"/>
        <v>2.919469257914574E-4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1</v>
      </c>
      <c r="S203" s="38">
        <f t="shared" si="14"/>
        <v>2.5057844489085836E-4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1</v>
      </c>
      <c r="S204" s="38">
        <f t="shared" si="14"/>
        <v>2.1472798150036474E-4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1</v>
      </c>
      <c r="S205" s="38">
        <f t="shared" si="14"/>
        <v>1.8371249800245516E-4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1</v>
      </c>
      <c r="S206" s="38">
        <f t="shared" si="14"/>
        <v>1.5692563406553061E-4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1</v>
      </c>
      <c r="S207" s="38">
        <f t="shared" si="14"/>
        <v>1.3383022576488393E-4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36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>
        <f>-ROUNDDOWN(TINV(0.0001,C6),0)</f>
        <v>-5</v>
      </c>
      <c r="Q3" s="13"/>
      <c r="R3" s="13">
        <f>IF(COUNTBLANK($C$12:$C$13)=2,IF(COUNTBLANK($D$18:$D$19)=2,$P$4*10,IF(COUNTBLANK($C$18),$P$3*10,$C$18)),IF(COUNTBLANK($C$12),$P$3*10,$C$12))</f>
        <v>2.1789999999999998</v>
      </c>
      <c r="S3" s="13">
        <f>IF(R3&gt;0,1-TDIST(ABS(R3),$C$6,1),TDIST(ABS(R3),$C$6,1))</f>
        <v>0.9750083770364707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>
        <f>ROUNDDOWN(TINV(0.0001,C6),0)</f>
        <v>5</v>
      </c>
      <c r="Q4" s="13"/>
      <c r="R4" s="13">
        <f>IF(COUNTBLANK($C$12:$C$13)=2,IF(COUNTBLANK($D$18:$D$19)=2,$P$3*10,IF(COUNTBLANK($C$19),$P$4*10,$C$19)),IF(COUNTBLANK($C$13),$P$4*10,$C$13))</f>
        <v>-2.1789999999999998</v>
      </c>
      <c r="S4" s="13">
        <f>IF(R4&gt;0,1-TDIST(ABS(R4),$C$6,1),TDIST(ABS(R4),$C$6,1))</f>
        <v>2.4991622963529261E-2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54</v>
      </c>
      <c r="C6" s="29">
        <v>12</v>
      </c>
      <c r="D6" s="30"/>
      <c r="E6" s="30"/>
      <c r="F6" s="30"/>
      <c r="J6" s="10"/>
      <c r="K6" s="10"/>
      <c r="L6" s="10"/>
      <c r="M6" s="10"/>
      <c r="N6" s="10"/>
      <c r="O6" s="10"/>
      <c r="P6" s="17">
        <f>(P4-P3)/200</f>
        <v>0.05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>
        <f t="shared" ref="P7:P70" si="0">P8-$P$6</f>
        <v>-4.9999999999999902</v>
      </c>
      <c r="Q7" s="37">
        <f t="shared" ref="Q7:Q70" si="1">((EXP(GAMMALN(($C$6+1)/2)))/(EXP(GAMMALN($C$6/2))))*(1/SQRT($C$6*PI()))*(1+(P7^2)/$C$6)^(-($C$6+1)/2)</f>
        <v>2.5896408876136239E-4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2.5896408876136239E-4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>
        <f t="shared" si="0"/>
        <v>-4.9499999999999904</v>
      </c>
      <c r="Q8" s="37">
        <f t="shared" si="1"/>
        <v>2.8278331890108094E-4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2.8278331890108094E-4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-4.8999999999999906</v>
      </c>
      <c r="Q9" s="37">
        <f t="shared" si="1"/>
        <v>3.0888759053868153E-4</v>
      </c>
      <c r="R9" s="38" t="b">
        <f t="shared" si="3"/>
        <v>1</v>
      </c>
      <c r="S9" s="38">
        <f t="shared" si="2"/>
        <v>3.0888759053868153E-4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-4.8499999999999908</v>
      </c>
      <c r="Q10" s="37">
        <f t="shared" si="1"/>
        <v>3.3750316579336527E-4</v>
      </c>
      <c r="R10" s="38" t="b">
        <f t="shared" si="3"/>
        <v>1</v>
      </c>
      <c r="S10" s="38">
        <f t="shared" si="2"/>
        <v>3.3750316579336527E-4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-4.7999999999999909</v>
      </c>
      <c r="Q11" s="37">
        <f t="shared" si="1"/>
        <v>3.6887915655721214E-4</v>
      </c>
      <c r="R11" s="38" t="b">
        <f t="shared" si="3"/>
        <v>1</v>
      </c>
      <c r="S11" s="38">
        <f t="shared" si="2"/>
        <v>3.6887915655721214E-4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>
        <v>2.1789999999999998</v>
      </c>
      <c r="D12" s="11">
        <f>IF(C12="","",IF(C12&gt;0,1-TDIST(ABS(C12),$C$6,1),TDIST(ABS(C12),$C$6,1)))</f>
        <v>0.9750083770364707</v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-4.7499999999999911</v>
      </c>
      <c r="Q12" s="37">
        <f t="shared" si="1"/>
        <v>4.0328984246359116E-4</v>
      </c>
      <c r="R12" s="38" t="b">
        <f t="shared" si="3"/>
        <v>1</v>
      </c>
      <c r="S12" s="38">
        <f t="shared" si="2"/>
        <v>4.0328984246359116E-4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>
        <v>-2.1789999999999998</v>
      </c>
      <c r="D13" s="11">
        <f>IF(C13="","",IF(C13&gt;0,1-TDIST(ABS(C13),$C$6,1),TDIST(ABS(C13),$C$6,1)))</f>
        <v>2.4991622963529261E-2</v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-4.6999999999999913</v>
      </c>
      <c r="Q13" s="37">
        <f t="shared" si="1"/>
        <v>4.4103721995170526E-4</v>
      </c>
      <c r="R13" s="38" t="b">
        <f t="shared" si="3"/>
        <v>1</v>
      </c>
      <c r="S13" s="38">
        <f t="shared" si="2"/>
        <v>4.4103721995170526E-4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-4.6499999999999915</v>
      </c>
      <c r="Q14" s="37">
        <f t="shared" si="1"/>
        <v>4.8245380424185121E-4</v>
      </c>
      <c r="R14" s="38" t="b">
        <f t="shared" si="3"/>
        <v>1</v>
      </c>
      <c r="S14" s="38">
        <f t="shared" si="2"/>
        <v>4.8245380424185121E-4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-4.5999999999999917</v>
      </c>
      <c r="Q15" s="37">
        <f t="shared" si="1"/>
        <v>5.2790570783188724E-4</v>
      </c>
      <c r="R15" s="38" t="b">
        <f t="shared" si="3"/>
        <v>1</v>
      </c>
      <c r="S15" s="38">
        <f t="shared" si="2"/>
        <v>5.2790570783188724E-4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-4.5499999999999918</v>
      </c>
      <c r="Q16" s="37">
        <f t="shared" si="1"/>
        <v>5.7779602101651036E-4</v>
      </c>
      <c r="R16" s="38" t="b">
        <f t="shared" si="3"/>
        <v>1</v>
      </c>
      <c r="S16" s="38">
        <f t="shared" si="2"/>
        <v>5.7779602101651036E-4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>
        <f t="shared" si="0"/>
        <v>-4.499999999999992</v>
      </c>
      <c r="Q17" s="37">
        <f t="shared" si="1"/>
        <v>6.3256852191105899E-4</v>
      </c>
      <c r="R17" s="38" t="b">
        <f t="shared" si="3"/>
        <v>1</v>
      </c>
      <c r="S17" s="38">
        <f t="shared" si="2"/>
        <v>6.3256852191105899E-4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-4.4499999999999922</v>
      </c>
      <c r="Q18" s="37">
        <f t="shared" si="1"/>
        <v>6.9271174552122032E-4</v>
      </c>
      <c r="R18" s="38" t="b">
        <f t="shared" si="3"/>
        <v>1</v>
      </c>
      <c r="S18" s="38">
        <f t="shared" si="2"/>
        <v>6.9271174552122032E-4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>
        <f t="shared" si="0"/>
        <v>-4.3999999999999924</v>
      </c>
      <c r="Q19" s="37">
        <f t="shared" si="1"/>
        <v>7.5876344352612043E-4</v>
      </c>
      <c r="R19" s="38" t="b">
        <f t="shared" si="3"/>
        <v>1</v>
      </c>
      <c r="S19" s="38">
        <f t="shared" si="2"/>
        <v>7.5876344352612043E-4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>
        <f>IF(R3&lt;R4,S4-S3,S4+(1-S3))</f>
        <v>4.9983245927058564E-2</v>
      </c>
      <c r="M20" s="10"/>
      <c r="N20" s="10"/>
      <c r="O20" s="10"/>
      <c r="P20" s="14">
        <f t="shared" si="0"/>
        <v>-4.3499999999999925</v>
      </c>
      <c r="Q20" s="37">
        <f t="shared" si="1"/>
        <v>8.3131546861682482E-4</v>
      </c>
      <c r="R20" s="38" t="b">
        <f t="shared" si="3"/>
        <v>1</v>
      </c>
      <c r="S20" s="38">
        <f t="shared" si="2"/>
        <v>8.3131546861682482E-4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-4.2999999999999927</v>
      </c>
      <c r="Q21" s="37">
        <f t="shared" si="1"/>
        <v>9.1101911943202579E-4</v>
      </c>
      <c r="R21" s="38" t="b">
        <f t="shared" si="3"/>
        <v>1</v>
      </c>
      <c r="S21" s="38">
        <f t="shared" si="2"/>
        <v>9.1101911943202579E-4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-4.2499999999999929</v>
      </c>
      <c r="Q22" s="37">
        <f t="shared" si="1"/>
        <v>9.9859098432769676E-4</v>
      </c>
      <c r="R22" s="38" t="b">
        <f t="shared" si="3"/>
        <v>1</v>
      </c>
      <c r="S22" s="38">
        <f t="shared" si="2"/>
        <v>9.9859098432769676E-4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>
        <f t="shared" si="0"/>
        <v>-4.1999999999999931</v>
      </c>
      <c r="Q23" s="37">
        <f t="shared" si="1"/>
        <v>1.0948193243702814E-3</v>
      </c>
      <c r="R23" s="38" t="b">
        <f t="shared" si="3"/>
        <v>1</v>
      </c>
      <c r="S23" s="38">
        <f t="shared" si="2"/>
        <v>1.0948193243702814E-3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>
        <f t="shared" si="0"/>
        <v>-4.1499999999999932</v>
      </c>
      <c r="Q24" s="37">
        <f t="shared" si="1"/>
        <v>1.2005710380069772E-3</v>
      </c>
      <c r="R24" s="38" t="b">
        <f t="shared" si="3"/>
        <v>1</v>
      </c>
      <c r="S24" s="38">
        <f t="shared" si="2"/>
        <v>1.2005710380069772E-3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>
        <f t="shared" si="0"/>
        <v>-4.0999999999999934</v>
      </c>
      <c r="Q25" s="37">
        <f t="shared" si="1"/>
        <v>1.3167992517852843E-3</v>
      </c>
      <c r="R25" s="38" t="b">
        <f t="shared" si="3"/>
        <v>1</v>
      </c>
      <c r="S25" s="38">
        <f t="shared" si="2"/>
        <v>1.3167992517852843E-3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>
        <f t="shared" si="0"/>
        <v>-4.0499999999999936</v>
      </c>
      <c r="Q26" s="37">
        <f t="shared" si="1"/>
        <v>1.4445515831982595E-3</v>
      </c>
      <c r="R26" s="38" t="b">
        <f t="shared" si="3"/>
        <v>1</v>
      </c>
      <c r="S26" s="38">
        <f t="shared" si="2"/>
        <v>1.4445515831982595E-3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>
        <f t="shared" si="0"/>
        <v>-3.9999999999999938</v>
      </c>
      <c r="Q27" s="37">
        <f t="shared" si="1"/>
        <v>1.5849791231395637E-3</v>
      </c>
      <c r="R27" s="38" t="b">
        <f t="shared" si="3"/>
        <v>1</v>
      </c>
      <c r="S27" s="38">
        <f t="shared" si="2"/>
        <v>1.5849791231395637E-3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>
        <f t="shared" si="0"/>
        <v>-3.949999999999994</v>
      </c>
      <c r="Q28" s="37">
        <f t="shared" si="1"/>
        <v>1.7393461864655844E-3</v>
      </c>
      <c r="R28" s="38" t="b">
        <f t="shared" si="3"/>
        <v>1</v>
      </c>
      <c r="S28" s="38">
        <f t="shared" si="2"/>
        <v>1.7393461864655844E-3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>
        <f t="shared" si="0"/>
        <v>-3.8999999999999941</v>
      </c>
      <c r="Q29" s="37">
        <f t="shared" si="1"/>
        <v>1.9090408796652431E-3</v>
      </c>
      <c r="R29" s="38" t="b">
        <f t="shared" si="3"/>
        <v>1</v>
      </c>
      <c r="S29" s="38">
        <f t="shared" si="2"/>
        <v>1.9090408796652431E-3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>
        <f t="shared" si="0"/>
        <v>-3.8499999999999943</v>
      </c>
      <c r="Q30" s="37">
        <f t="shared" si="1"/>
        <v>2.0955865344964887E-3</v>
      </c>
      <c r="R30" s="38" t="b">
        <f t="shared" si="3"/>
        <v>1</v>
      </c>
      <c r="S30" s="38">
        <f t="shared" si="2"/>
        <v>2.0955865344964887E-3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>
        <f t="shared" si="0"/>
        <v>-3.7999999999999945</v>
      </c>
      <c r="Q31" s="37">
        <f t="shared" si="1"/>
        <v>2.3006540555053014E-3</v>
      </c>
      <c r="R31" s="38" t="b">
        <f t="shared" si="3"/>
        <v>1</v>
      </c>
      <c r="S31" s="38">
        <f t="shared" si="2"/>
        <v>2.3006540555053014E-3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-3.7499999999999947</v>
      </c>
      <c r="Q32" s="37">
        <f t="shared" si="1"/>
        <v>2.5260752274174608E-3</v>
      </c>
      <c r="R32" s="38" t="b">
        <f t="shared" si="3"/>
        <v>1</v>
      </c>
      <c r="S32" s="38">
        <f t="shared" si="2"/>
        <v>2.5260752274174608E-3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-3.6999999999999948</v>
      </c>
      <c r="Q33" s="37">
        <f t="shared" si="1"/>
        <v>2.7738570252785807E-3</v>
      </c>
      <c r="R33" s="38" t="b">
        <f t="shared" si="3"/>
        <v>1</v>
      </c>
      <c r="S33" s="38">
        <f t="shared" si="2"/>
        <v>2.7738570252785807E-3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-3.649999999999995</v>
      </c>
      <c r="Q34" s="37">
        <f t="shared" si="1"/>
        <v>3.0461969656785754E-3</v>
      </c>
      <c r="R34" s="38" t="b">
        <f t="shared" si="3"/>
        <v>1</v>
      </c>
      <c r="S34" s="38">
        <f t="shared" si="2"/>
        <v>3.0461969656785754E-3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-3.5999999999999952</v>
      </c>
      <c r="Q35" s="37">
        <f t="shared" si="1"/>
        <v>3.3454995311677951E-3</v>
      </c>
      <c r="R35" s="38" t="b">
        <f t="shared" si="3"/>
        <v>1</v>
      </c>
      <c r="S35" s="38">
        <f t="shared" si="2"/>
        <v>3.3454995311677951E-3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-3.5499999999999954</v>
      </c>
      <c r="Q36" s="37">
        <f t="shared" si="1"/>
        <v>3.6743936917571864E-3</v>
      </c>
      <c r="R36" s="38" t="b">
        <f t="shared" si="3"/>
        <v>1</v>
      </c>
      <c r="S36" s="38">
        <f t="shared" si="2"/>
        <v>3.6743936917571864E-3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-3.4999999999999956</v>
      </c>
      <c r="Q37" s="37">
        <f t="shared" si="1"/>
        <v>4.0357515368637025E-3</v>
      </c>
      <c r="R37" s="38" t="b">
        <f t="shared" si="3"/>
        <v>1</v>
      </c>
      <c r="S37" s="38">
        <f t="shared" si="2"/>
        <v>4.0357515368637025E-3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-3.4499999999999957</v>
      </c>
      <c r="Q38" s="37">
        <f t="shared" si="1"/>
        <v>4.4327080178543409E-3</v>
      </c>
      <c r="R38" s="38" t="b">
        <f t="shared" si="3"/>
        <v>1</v>
      </c>
      <c r="S38" s="38">
        <f t="shared" si="2"/>
        <v>4.4327080178543409E-3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-3.3999999999999959</v>
      </c>
      <c r="Q39" s="37">
        <f t="shared" si="1"/>
        <v>4.8686817850624097E-3</v>
      </c>
      <c r="R39" s="38" t="b">
        <f t="shared" si="3"/>
        <v>1</v>
      </c>
      <c r="S39" s="38">
        <f t="shared" si="2"/>
        <v>4.8686817850624097E-3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-3.3499999999999961</v>
      </c>
      <c r="Q40" s="37">
        <f t="shared" si="1"/>
        <v>5.3473970833749617E-3</v>
      </c>
      <c r="R40" s="38" t="b">
        <f t="shared" si="3"/>
        <v>1</v>
      </c>
      <c r="S40" s="38">
        <f t="shared" si="2"/>
        <v>5.3473970833749617E-3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-3.2999999999999963</v>
      </c>
      <c r="Q41" s="37">
        <f t="shared" si="1"/>
        <v>5.8729066467703706E-3</v>
      </c>
      <c r="R41" s="38" t="b">
        <f t="shared" si="3"/>
        <v>1</v>
      </c>
      <c r="S41" s="38">
        <f t="shared" si="2"/>
        <v>5.8729066467703706E-3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-3.2499999999999964</v>
      </c>
      <c r="Q42" s="37">
        <f t="shared" si="1"/>
        <v>6.4496155040484424E-3</v>
      </c>
      <c r="R42" s="38" t="b">
        <f t="shared" si="3"/>
        <v>1</v>
      </c>
      <c r="S42" s="38">
        <f t="shared" si="2"/>
        <v>6.4496155040484424E-3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-3.1999999999999966</v>
      </c>
      <c r="Q43" s="37">
        <f t="shared" si="1"/>
        <v>7.0823055749589308E-3</v>
      </c>
      <c r="R43" s="38" t="b">
        <f t="shared" si="3"/>
        <v>1</v>
      </c>
      <c r="S43" s="38">
        <f t="shared" si="2"/>
        <v>7.0823055749589308E-3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-3.1499999999999968</v>
      </c>
      <c r="Q44" s="37">
        <f t="shared" si="1"/>
        <v>7.7761608975125494E-3</v>
      </c>
      <c r="R44" s="38" t="b">
        <f t="shared" si="3"/>
        <v>1</v>
      </c>
      <c r="S44" s="38">
        <f t="shared" si="2"/>
        <v>7.7761608975125494E-3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-3.099999999999997</v>
      </c>
      <c r="Q45" s="37">
        <f t="shared" si="1"/>
        <v>8.5367932829765562E-3</v>
      </c>
      <c r="R45" s="38" t="b">
        <f t="shared" si="3"/>
        <v>1</v>
      </c>
      <c r="S45" s="38">
        <f t="shared" si="2"/>
        <v>8.5367932829765562E-3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-3.0499999999999972</v>
      </c>
      <c r="Q46" s="37">
        <f t="shared" si="1"/>
        <v>9.3702681444743641E-3</v>
      </c>
      <c r="R46" s="38" t="b">
        <f t="shared" si="3"/>
        <v>1</v>
      </c>
      <c r="S46" s="38">
        <f t="shared" si="2"/>
        <v>9.3702681444743641E-3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-2.9999999999999973</v>
      </c>
      <c r="Q47" s="37">
        <f t="shared" si="1"/>
        <v>1.0283130187832851E-2</v>
      </c>
      <c r="R47" s="38" t="b">
        <f t="shared" si="3"/>
        <v>1</v>
      </c>
      <c r="S47" s="38">
        <f t="shared" si="2"/>
        <v>1.0283130187832851E-2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-2.9499999999999975</v>
      </c>
      <c r="Q48" s="37">
        <f t="shared" si="1"/>
        <v>1.1282428589045247E-2</v>
      </c>
      <c r="R48" s="38" t="b">
        <f t="shared" si="3"/>
        <v>1</v>
      </c>
      <c r="S48" s="38">
        <f t="shared" si="2"/>
        <v>1.1282428589045247E-2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-2.8999999999999977</v>
      </c>
      <c r="Q49" s="37">
        <f t="shared" si="1"/>
        <v>1.237574121124364E-2</v>
      </c>
      <c r="R49" s="38" t="b">
        <f t="shared" si="3"/>
        <v>1</v>
      </c>
      <c r="S49" s="38">
        <f t="shared" si="2"/>
        <v>1.237574121124364E-2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-2.8499999999999979</v>
      </c>
      <c r="Q50" s="37">
        <f t="shared" si="1"/>
        <v>1.3571197335363218E-2</v>
      </c>
      <c r="R50" s="38" t="b">
        <f t="shared" si="3"/>
        <v>1</v>
      </c>
      <c r="S50" s="38">
        <f t="shared" si="2"/>
        <v>1.3571197335363218E-2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-2.799999999999998</v>
      </c>
      <c r="Q51" s="37">
        <f t="shared" si="1"/>
        <v>1.4877498292880521E-2</v>
      </c>
      <c r="R51" s="38" t="b">
        <f t="shared" si="3"/>
        <v>1</v>
      </c>
      <c r="S51" s="38">
        <f t="shared" si="2"/>
        <v>1.4877498292880521E-2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-2.7499999999999982</v>
      </c>
      <c r="Q52" s="37">
        <f t="shared" si="1"/>
        <v>1.6303935296526424E-2</v>
      </c>
      <c r="R52" s="38" t="b">
        <f t="shared" si="3"/>
        <v>1</v>
      </c>
      <c r="S52" s="38">
        <f t="shared" si="2"/>
        <v>1.6303935296526424E-2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-2.6999999999999984</v>
      </c>
      <c r="Q53" s="37">
        <f t="shared" si="1"/>
        <v>1.786040366641475E-2</v>
      </c>
      <c r="R53" s="38" t="b">
        <f t="shared" si="3"/>
        <v>1</v>
      </c>
      <c r="S53" s="38">
        <f t="shared" si="2"/>
        <v>1.786040366641475E-2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-2.6499999999999986</v>
      </c>
      <c r="Q54" s="37">
        <f t="shared" si="1"/>
        <v>1.9557412545664458E-2</v>
      </c>
      <c r="R54" s="38" t="b">
        <f t="shared" si="3"/>
        <v>1</v>
      </c>
      <c r="S54" s="38">
        <f t="shared" si="2"/>
        <v>1.9557412545664458E-2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-2.5999999999999988</v>
      </c>
      <c r="Q55" s="37">
        <f t="shared" si="1"/>
        <v>2.1406089092831648E-2</v>
      </c>
      <c r="R55" s="38" t="b">
        <f t="shared" si="3"/>
        <v>1</v>
      </c>
      <c r="S55" s="38">
        <f t="shared" si="2"/>
        <v>2.1406089092831648E-2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-2.5499999999999989</v>
      </c>
      <c r="Q56" s="37">
        <f t="shared" si="1"/>
        <v>2.3418176030310017E-2</v>
      </c>
      <c r="R56" s="38" t="b">
        <f t="shared" si="3"/>
        <v>1</v>
      </c>
      <c r="S56" s="38">
        <f t="shared" si="2"/>
        <v>2.3418176030310017E-2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-2.4999999999999991</v>
      </c>
      <c r="Q57" s="37">
        <f t="shared" si="1"/>
        <v>2.5606021320877918E-2</v>
      </c>
      <c r="R57" s="38" t="b">
        <f t="shared" si="3"/>
        <v>1</v>
      </c>
      <c r="S57" s="38">
        <f t="shared" si="2"/>
        <v>2.5606021320877918E-2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-2.4499999999999993</v>
      </c>
      <c r="Q58" s="37">
        <f t="shared" si="1"/>
        <v>2.798255864196527E-2</v>
      </c>
      <c r="R58" s="38" t="b">
        <f t="shared" si="3"/>
        <v>1</v>
      </c>
      <c r="S58" s="38">
        <f t="shared" si="2"/>
        <v>2.798255864196527E-2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-2.3999999999999995</v>
      </c>
      <c r="Q59" s="37">
        <f t="shared" si="1"/>
        <v>3.0561277232873333E-2</v>
      </c>
      <c r="R59" s="38" t="b">
        <f t="shared" si="3"/>
        <v>1</v>
      </c>
      <c r="S59" s="38">
        <f t="shared" si="2"/>
        <v>3.0561277232873333E-2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-2.3499999999999996</v>
      </c>
      <c r="Q60" s="37">
        <f t="shared" si="1"/>
        <v>3.3356179608719762E-2</v>
      </c>
      <c r="R60" s="38" t="b">
        <f t="shared" si="3"/>
        <v>1</v>
      </c>
      <c r="S60" s="38">
        <f t="shared" si="2"/>
        <v>3.3356179608719762E-2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-2.2999999999999998</v>
      </c>
      <c r="Q61" s="37">
        <f t="shared" si="1"/>
        <v>3.6381725571671436E-2</v>
      </c>
      <c r="R61" s="38" t="b">
        <f t="shared" si="3"/>
        <v>1</v>
      </c>
      <c r="S61" s="38">
        <f t="shared" si="2"/>
        <v>3.6381725571671436E-2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-2.25</v>
      </c>
      <c r="Q62" s="37">
        <f t="shared" si="1"/>
        <v>3.9652760911187565E-2</v>
      </c>
      <c r="R62" s="38" t="b">
        <f t="shared" si="3"/>
        <v>1</v>
      </c>
      <c r="S62" s="38">
        <f t="shared" si="2"/>
        <v>3.9652760911187565E-2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-2.2000000000000002</v>
      </c>
      <c r="Q63" s="37">
        <f t="shared" si="1"/>
        <v>4.3184429177365057E-2</v>
      </c>
      <c r="R63" s="38" t="b">
        <f t="shared" si="3"/>
        <v>1</v>
      </c>
      <c r="S63" s="38">
        <f t="shared" si="2"/>
        <v>4.3184429177365057E-2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-2.1500000000000004</v>
      </c>
      <c r="Q64" s="37">
        <f t="shared" si="1"/>
        <v>4.6992064942528118E-2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-2.1000000000000005</v>
      </c>
      <c r="Q65" s="37">
        <f t="shared" si="1"/>
        <v>5.109106704392101E-2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-2.0500000000000007</v>
      </c>
      <c r="Q66" s="37">
        <f t="shared" si="1"/>
        <v>5.5496750433043918E-2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-2.0000000000000009</v>
      </c>
      <c r="Q67" s="37">
        <f t="shared" si="1"/>
        <v>6.022417545318591E-2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-1.9500000000000011</v>
      </c>
      <c r="Q68" s="37">
        <f t="shared" si="1"/>
        <v>6.5287953634145718E-2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-1.900000000000001</v>
      </c>
      <c r="Q69" s="37">
        <f t="shared" si="1"/>
        <v>7.0702029439418432E-2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-1.850000000000001</v>
      </c>
      <c r="Q70" s="37">
        <f t="shared" si="1"/>
        <v>7.647943783250824E-2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-1.8000000000000009</v>
      </c>
      <c r="Q71" s="37">
        <f t="shared" ref="Q71:Q134" si="5">((EXP(GAMMALN(($C$6+1)/2)))/(EXP(GAMMALN($C$6/2))))*(1/SQRT($C$6*PI()))*(1+(P71^2)/$C$6)^(-($C$6+1)/2)</f>
        <v>8.2632038050057366E-2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-1.7500000000000009</v>
      </c>
      <c r="Q72" s="37">
        <f t="shared" si="5"/>
        <v>8.9170224582334784E-2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-1.7000000000000008</v>
      </c>
      <c r="Q73" s="37">
        <f t="shared" si="5"/>
        <v>9.6102617065509141E-2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-1.6500000000000008</v>
      </c>
      <c r="Q74" s="37">
        <f t="shared" si="5"/>
        <v>0.10343573158051964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-1.6000000000000008</v>
      </c>
      <c r="Q75" s="37">
        <f t="shared" si="5"/>
        <v>0.11117363672139276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-1.5500000000000007</v>
      </c>
      <c r="Q76" s="37">
        <f t="shared" si="5"/>
        <v>0.11931759872770237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-1.5000000000000007</v>
      </c>
      <c r="Q77" s="37">
        <f t="shared" si="5"/>
        <v>0.12786572095219534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-1.4500000000000006</v>
      </c>
      <c r="Q78" s="37">
        <f t="shared" si="5"/>
        <v>0.13681258393032036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-1.4000000000000006</v>
      </c>
      <c r="Q79" s="37">
        <f t="shared" si="5"/>
        <v>0.14614889330243247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-1.3500000000000005</v>
      </c>
      <c r="Q80" s="37">
        <f t="shared" si="5"/>
        <v>0.15586114377508178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-1.3000000000000005</v>
      </c>
      <c r="Q81" s="37">
        <f t="shared" si="5"/>
        <v>0.16593130815305845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-1.2500000000000004</v>
      </c>
      <c r="Q82" s="37">
        <f t="shared" si="5"/>
        <v>0.17633656118261959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-1.2000000000000004</v>
      </c>
      <c r="Q83" s="37">
        <f t="shared" si="5"/>
        <v>0.18704904846950363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-1.1500000000000004</v>
      </c>
      <c r="Q84" s="37">
        <f t="shared" si="5"/>
        <v>0.1980357110228913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-1.1000000000000003</v>
      </c>
      <c r="Q85" s="37">
        <f t="shared" si="5"/>
        <v>0.20925817597958113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-1.0500000000000003</v>
      </c>
      <c r="Q86" s="37">
        <f t="shared" si="5"/>
        <v>0.22067272373632457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-1.0000000000000002</v>
      </c>
      <c r="Q87" s="37">
        <f t="shared" si="5"/>
        <v>0.23223034102438828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-0.95000000000000029</v>
      </c>
      <c r="Q88" s="37">
        <f t="shared" si="5"/>
        <v>0.24387686837070216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-0.90000000000000024</v>
      </c>
      <c r="Q89" s="37">
        <f t="shared" si="5"/>
        <v>0.25555324888915071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-0.8500000000000002</v>
      </c>
      <c r="Q90" s="37">
        <f t="shared" si="5"/>
        <v>0.26719588343428641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-0.80000000000000016</v>
      </c>
      <c r="Q91" s="37">
        <f t="shared" si="5"/>
        <v>0.27873709484680537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-0.75000000000000011</v>
      </c>
      <c r="Q92" s="37">
        <f t="shared" si="5"/>
        <v>0.29010570136456554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-0.70000000000000007</v>
      </c>
      <c r="Q93" s="37">
        <f t="shared" si="5"/>
        <v>0.30122769632449548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-0.65</v>
      </c>
      <c r="Q94" s="37">
        <f t="shared" si="5"/>
        <v>0.31202702812004585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-0.6</v>
      </c>
      <c r="Q95" s="37">
        <f t="shared" si="5"/>
        <v>0.32242647110547695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-0.54999999999999993</v>
      </c>
      <c r="Q96" s="37">
        <f t="shared" si="5"/>
        <v>0.33234857486829794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-0.49999999999999994</v>
      </c>
      <c r="Q97" s="37">
        <f t="shared" si="5"/>
        <v>0.34171667615265461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-0.44999999999999996</v>
      </c>
      <c r="Q98" s="37">
        <f t="shared" si="5"/>
        <v>0.35045595484429265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-0.39999999999999997</v>
      </c>
      <c r="Q99" s="37">
        <f t="shared" si="5"/>
        <v>0.35849451295704593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-0.35</v>
      </c>
      <c r="Q100" s="37">
        <f t="shared" si="5"/>
        <v>0.36576445362006127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-0.3</v>
      </c>
      <c r="Q101" s="37">
        <f t="shared" si="5"/>
        <v>0.37220293576841651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-0.25</v>
      </c>
      <c r="Q102" s="37">
        <f t="shared" si="5"/>
        <v>0.37775317968037991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-0.2</v>
      </c>
      <c r="Q103" s="37">
        <f t="shared" si="5"/>
        <v>0.38236539874741532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-0.15000000000000002</v>
      </c>
      <c r="Q104" s="37">
        <f t="shared" si="5"/>
        <v>0.38599763394026404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-0.1</v>
      </c>
      <c r="Q105" s="37">
        <f t="shared" si="5"/>
        <v>0.3886164693412969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-0.05</v>
      </c>
      <c r="Q106" s="37">
        <f t="shared" si="5"/>
        <v>0.39019760980689955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>
        <f t="shared" si="5"/>
        <v>0.39072630522305707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0.05</v>
      </c>
      <c r="Q108" s="37">
        <f t="shared" si="5"/>
        <v>0.39019760980689955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0.1</v>
      </c>
      <c r="Q109" s="37">
        <f t="shared" si="5"/>
        <v>0.3886164693412969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0.15000000000000002</v>
      </c>
      <c r="Q110" s="37">
        <f t="shared" si="5"/>
        <v>0.38599763394026404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0.2</v>
      </c>
      <c r="Q111" s="37">
        <f t="shared" si="5"/>
        <v>0.38236539874741532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0.25</v>
      </c>
      <c r="Q112" s="37">
        <f t="shared" si="5"/>
        <v>0.37775317968037991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0.3</v>
      </c>
      <c r="Q113" s="37">
        <f t="shared" si="5"/>
        <v>0.37220293576841651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0.35</v>
      </c>
      <c r="Q114" s="37">
        <f t="shared" si="5"/>
        <v>0.36576445362006127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0.39999999999999997</v>
      </c>
      <c r="Q115" s="37">
        <f t="shared" si="5"/>
        <v>0.35849451295704593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0.44999999999999996</v>
      </c>
      <c r="Q116" s="37">
        <f t="shared" si="5"/>
        <v>0.35045595484429265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0.49999999999999994</v>
      </c>
      <c r="Q117" s="37">
        <f t="shared" si="5"/>
        <v>0.34171667615265461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0.54999999999999993</v>
      </c>
      <c r="Q118" s="37">
        <f t="shared" si="5"/>
        <v>0.33234857486829794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0.6</v>
      </c>
      <c r="Q119" s="37">
        <f t="shared" si="5"/>
        <v>0.32242647110547695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0.65</v>
      </c>
      <c r="Q120" s="37">
        <f t="shared" si="5"/>
        <v>0.31202702812004585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0.70000000000000007</v>
      </c>
      <c r="Q121" s="37">
        <f t="shared" si="5"/>
        <v>0.30122769632449548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0.75000000000000011</v>
      </c>
      <c r="Q122" s="37">
        <f t="shared" si="5"/>
        <v>0.29010570136456554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0.80000000000000016</v>
      </c>
      <c r="Q123" s="37">
        <f t="shared" si="5"/>
        <v>0.27873709484680537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0.8500000000000002</v>
      </c>
      <c r="Q124" s="37">
        <f t="shared" si="5"/>
        <v>0.26719588343428641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0.90000000000000024</v>
      </c>
      <c r="Q125" s="37">
        <f t="shared" si="5"/>
        <v>0.25555324888915071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0.95000000000000029</v>
      </c>
      <c r="Q126" s="37">
        <f t="shared" si="5"/>
        <v>0.24387686837070216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1.0000000000000002</v>
      </c>
      <c r="Q127" s="37">
        <f t="shared" si="5"/>
        <v>0.23223034102438828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1.0500000000000003</v>
      </c>
      <c r="Q128" s="37">
        <f t="shared" si="5"/>
        <v>0.22067272373632457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1.1000000000000003</v>
      </c>
      <c r="Q129" s="37">
        <f t="shared" si="5"/>
        <v>0.20925817597958113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1.1500000000000004</v>
      </c>
      <c r="Q130" s="37">
        <f t="shared" si="5"/>
        <v>0.1980357110228913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1.2000000000000004</v>
      </c>
      <c r="Q131" s="37">
        <f t="shared" si="5"/>
        <v>0.18704904846950363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1.2500000000000004</v>
      </c>
      <c r="Q132" s="37">
        <f t="shared" si="5"/>
        <v>0.17633656118261959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1.3000000000000005</v>
      </c>
      <c r="Q133" s="37">
        <f t="shared" si="5"/>
        <v>0.16593130815305845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1.3500000000000005</v>
      </c>
      <c r="Q134" s="37">
        <f t="shared" si="5"/>
        <v>0.15586114377508178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1.4000000000000006</v>
      </c>
      <c r="Q135" s="37">
        <f t="shared" ref="Q135:Q198" si="9">((EXP(GAMMALN(($C$6+1)/2)))/(EXP(GAMMALN($C$6/2))))*(1/SQRT($C$6*PI()))*(1+(P135^2)/$C$6)^(-($C$6+1)/2)</f>
        <v>0.14614889330243247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1.4500000000000006</v>
      </c>
      <c r="Q136" s="37">
        <f t="shared" si="9"/>
        <v>0.13681258393032036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1.5000000000000007</v>
      </c>
      <c r="Q137" s="37">
        <f t="shared" si="9"/>
        <v>0.12786572095219534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1.5500000000000007</v>
      </c>
      <c r="Q138" s="37">
        <f t="shared" si="9"/>
        <v>0.11931759872770237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1.6000000000000008</v>
      </c>
      <c r="Q139" s="37">
        <f t="shared" si="9"/>
        <v>0.11117363672139276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1.6500000000000008</v>
      </c>
      <c r="Q140" s="37">
        <f t="shared" si="9"/>
        <v>0.10343573158051964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1.7000000000000008</v>
      </c>
      <c r="Q141" s="37">
        <f t="shared" si="9"/>
        <v>9.6102617065509141E-2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1.7500000000000009</v>
      </c>
      <c r="Q142" s="37">
        <f t="shared" si="9"/>
        <v>8.9170224582334784E-2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1.8000000000000009</v>
      </c>
      <c r="Q143" s="37">
        <f t="shared" si="9"/>
        <v>8.2632038050057366E-2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1.850000000000001</v>
      </c>
      <c r="Q144" s="37">
        <f t="shared" si="9"/>
        <v>7.647943783250824E-2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1.900000000000001</v>
      </c>
      <c r="Q145" s="37">
        <f t="shared" si="9"/>
        <v>7.0702029439418432E-2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1.9500000000000011</v>
      </c>
      <c r="Q146" s="37">
        <f t="shared" si="9"/>
        <v>6.5287953634145718E-2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2.0000000000000009</v>
      </c>
      <c r="Q147" s="37">
        <f t="shared" si="9"/>
        <v>6.022417545318591E-2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2.0500000000000007</v>
      </c>
      <c r="Q148" s="37">
        <f t="shared" si="9"/>
        <v>5.5496750433043918E-2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2.1000000000000005</v>
      </c>
      <c r="Q149" s="37">
        <f t="shared" si="9"/>
        <v>5.109106704392101E-2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2.1500000000000004</v>
      </c>
      <c r="Q150" s="37">
        <f t="shared" si="9"/>
        <v>4.6992064942528118E-2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2.2000000000000002</v>
      </c>
      <c r="Q151" s="37">
        <f t="shared" si="9"/>
        <v>4.3184429177365057E-2</v>
      </c>
      <c r="R151" s="38" t="b">
        <f t="shared" si="11"/>
        <v>1</v>
      </c>
      <c r="S151" s="38">
        <f t="shared" si="10"/>
        <v>4.3184429177365057E-2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2.25</v>
      </c>
      <c r="Q152" s="37">
        <f t="shared" si="9"/>
        <v>3.9652760911187565E-2</v>
      </c>
      <c r="R152" s="38" t="b">
        <f t="shared" si="11"/>
        <v>1</v>
      </c>
      <c r="S152" s="38">
        <f t="shared" si="10"/>
        <v>3.9652760911187565E-2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2.2999999999999998</v>
      </c>
      <c r="Q153" s="37">
        <f t="shared" si="9"/>
        <v>3.6381725571671436E-2</v>
      </c>
      <c r="R153" s="38" t="b">
        <f t="shared" si="11"/>
        <v>1</v>
      </c>
      <c r="S153" s="38">
        <f t="shared" si="10"/>
        <v>3.6381725571671436E-2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2.3499999999999996</v>
      </c>
      <c r="Q154" s="37">
        <f t="shared" si="9"/>
        <v>3.3356179608719762E-2</v>
      </c>
      <c r="R154" s="38" t="b">
        <f t="shared" si="11"/>
        <v>1</v>
      </c>
      <c r="S154" s="38">
        <f t="shared" si="10"/>
        <v>3.3356179608719762E-2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2.3999999999999995</v>
      </c>
      <c r="Q155" s="37">
        <f t="shared" si="9"/>
        <v>3.0561277232873333E-2</v>
      </c>
      <c r="R155" s="38" t="b">
        <f t="shared" si="11"/>
        <v>1</v>
      </c>
      <c r="S155" s="38">
        <f t="shared" si="10"/>
        <v>3.0561277232873333E-2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2.4499999999999993</v>
      </c>
      <c r="Q156" s="37">
        <f t="shared" si="9"/>
        <v>2.798255864196527E-2</v>
      </c>
      <c r="R156" s="38" t="b">
        <f t="shared" si="11"/>
        <v>1</v>
      </c>
      <c r="S156" s="38">
        <f t="shared" si="10"/>
        <v>2.798255864196527E-2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2.4999999999999991</v>
      </c>
      <c r="Q157" s="37">
        <f t="shared" si="9"/>
        <v>2.5606021320877918E-2</v>
      </c>
      <c r="R157" s="38" t="b">
        <f t="shared" si="11"/>
        <v>1</v>
      </c>
      <c r="S157" s="38">
        <f t="shared" si="10"/>
        <v>2.5606021320877918E-2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2.5499999999999989</v>
      </c>
      <c r="Q158" s="37">
        <f t="shared" si="9"/>
        <v>2.3418176030310017E-2</v>
      </c>
      <c r="R158" s="38" t="b">
        <f t="shared" si="11"/>
        <v>1</v>
      </c>
      <c r="S158" s="38">
        <f t="shared" si="10"/>
        <v>2.3418176030310017E-2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2.5999999999999988</v>
      </c>
      <c r="Q159" s="37">
        <f t="shared" si="9"/>
        <v>2.1406089092831648E-2</v>
      </c>
      <c r="R159" s="38" t="b">
        <f t="shared" si="11"/>
        <v>1</v>
      </c>
      <c r="S159" s="38">
        <f t="shared" si="10"/>
        <v>2.1406089092831648E-2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2.6499999999999986</v>
      </c>
      <c r="Q160" s="37">
        <f t="shared" si="9"/>
        <v>1.9557412545664458E-2</v>
      </c>
      <c r="R160" s="38" t="b">
        <f t="shared" si="11"/>
        <v>1</v>
      </c>
      <c r="S160" s="38">
        <f t="shared" si="10"/>
        <v>1.9557412545664458E-2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2.6999999999999984</v>
      </c>
      <c r="Q161" s="37">
        <f t="shared" si="9"/>
        <v>1.786040366641475E-2</v>
      </c>
      <c r="R161" s="38" t="b">
        <f t="shared" si="11"/>
        <v>1</v>
      </c>
      <c r="S161" s="38">
        <f t="shared" si="10"/>
        <v>1.786040366641475E-2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2.7499999999999982</v>
      </c>
      <c r="Q162" s="37">
        <f t="shared" si="9"/>
        <v>1.6303935296526424E-2</v>
      </c>
      <c r="R162" s="38" t="b">
        <f t="shared" si="11"/>
        <v>1</v>
      </c>
      <c r="S162" s="38">
        <f t="shared" si="10"/>
        <v>1.6303935296526424E-2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2.799999999999998</v>
      </c>
      <c r="Q163" s="37">
        <f t="shared" si="9"/>
        <v>1.4877498292880521E-2</v>
      </c>
      <c r="R163" s="38" t="b">
        <f t="shared" si="11"/>
        <v>1</v>
      </c>
      <c r="S163" s="38">
        <f t="shared" si="10"/>
        <v>1.4877498292880521E-2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2.8499999999999979</v>
      </c>
      <c r="Q164" s="37">
        <f t="shared" si="9"/>
        <v>1.3571197335363218E-2</v>
      </c>
      <c r="R164" s="38" t="b">
        <f t="shared" si="11"/>
        <v>1</v>
      </c>
      <c r="S164" s="38">
        <f t="shared" si="10"/>
        <v>1.3571197335363218E-2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2.8999999999999977</v>
      </c>
      <c r="Q165" s="37">
        <f t="shared" si="9"/>
        <v>1.237574121124364E-2</v>
      </c>
      <c r="R165" s="38" t="b">
        <f t="shared" si="11"/>
        <v>1</v>
      </c>
      <c r="S165" s="38">
        <f t="shared" si="10"/>
        <v>1.237574121124364E-2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2.9499999999999975</v>
      </c>
      <c r="Q166" s="37">
        <f t="shared" si="9"/>
        <v>1.1282428589045247E-2</v>
      </c>
      <c r="R166" s="38" t="b">
        <f t="shared" si="11"/>
        <v>1</v>
      </c>
      <c r="S166" s="38">
        <f t="shared" si="10"/>
        <v>1.1282428589045247E-2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2.9999999999999973</v>
      </c>
      <c r="Q167" s="37">
        <f t="shared" si="9"/>
        <v>1.0283130187832851E-2</v>
      </c>
      <c r="R167" s="38" t="b">
        <f t="shared" si="11"/>
        <v>1</v>
      </c>
      <c r="S167" s="38">
        <f t="shared" si="10"/>
        <v>1.0283130187832851E-2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3.0499999999999972</v>
      </c>
      <c r="Q168" s="37">
        <f t="shared" si="9"/>
        <v>9.3702681444743641E-3</v>
      </c>
      <c r="R168" s="38" t="b">
        <f t="shared" si="11"/>
        <v>1</v>
      </c>
      <c r="S168" s="38">
        <f t="shared" si="10"/>
        <v>9.3702681444743641E-3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3.099999999999997</v>
      </c>
      <c r="Q169" s="37">
        <f t="shared" si="9"/>
        <v>8.5367932829765562E-3</v>
      </c>
      <c r="R169" s="38" t="b">
        <f t="shared" si="11"/>
        <v>1</v>
      </c>
      <c r="S169" s="38">
        <f t="shared" si="10"/>
        <v>8.5367932829765562E-3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3.1499999999999968</v>
      </c>
      <c r="Q170" s="37">
        <f t="shared" si="9"/>
        <v>7.7761608975125494E-3</v>
      </c>
      <c r="R170" s="38" t="b">
        <f t="shared" si="11"/>
        <v>1</v>
      </c>
      <c r="S170" s="38">
        <f t="shared" si="10"/>
        <v>7.7761608975125494E-3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3.1999999999999966</v>
      </c>
      <c r="Q171" s="37">
        <f t="shared" si="9"/>
        <v>7.0823055749589308E-3</v>
      </c>
      <c r="R171" s="38" t="b">
        <f t="shared" si="11"/>
        <v>1</v>
      </c>
      <c r="S171" s="38">
        <f t="shared" si="10"/>
        <v>7.0823055749589308E-3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3.2499999999999964</v>
      </c>
      <c r="Q172" s="37">
        <f t="shared" si="9"/>
        <v>6.4496155040484424E-3</v>
      </c>
      <c r="R172" s="38" t="b">
        <f t="shared" si="11"/>
        <v>1</v>
      </c>
      <c r="S172" s="38">
        <f t="shared" si="10"/>
        <v>6.4496155040484424E-3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3.2999999999999963</v>
      </c>
      <c r="Q173" s="37">
        <f t="shared" si="9"/>
        <v>5.8729066467703706E-3</v>
      </c>
      <c r="R173" s="38" t="b">
        <f t="shared" si="11"/>
        <v>1</v>
      </c>
      <c r="S173" s="38">
        <f t="shared" si="10"/>
        <v>5.8729066467703706E-3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3.3499999999999961</v>
      </c>
      <c r="Q174" s="37">
        <f t="shared" si="9"/>
        <v>5.3473970833749617E-3</v>
      </c>
      <c r="R174" s="38" t="b">
        <f t="shared" si="11"/>
        <v>1</v>
      </c>
      <c r="S174" s="38">
        <f t="shared" si="10"/>
        <v>5.3473970833749617E-3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3.3999999999999959</v>
      </c>
      <c r="Q175" s="37">
        <f t="shared" si="9"/>
        <v>4.8686817850624097E-3</v>
      </c>
      <c r="R175" s="38" t="b">
        <f t="shared" si="11"/>
        <v>1</v>
      </c>
      <c r="S175" s="38">
        <f t="shared" si="10"/>
        <v>4.8686817850624097E-3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3.4499999999999957</v>
      </c>
      <c r="Q176" s="37">
        <f t="shared" si="9"/>
        <v>4.4327080178543409E-3</v>
      </c>
      <c r="R176" s="38" t="b">
        <f t="shared" si="11"/>
        <v>1</v>
      </c>
      <c r="S176" s="38">
        <f t="shared" si="10"/>
        <v>4.4327080178543409E-3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3.4999999999999956</v>
      </c>
      <c r="Q177" s="37">
        <f t="shared" si="9"/>
        <v>4.0357515368637025E-3</v>
      </c>
      <c r="R177" s="38" t="b">
        <f t="shared" si="11"/>
        <v>1</v>
      </c>
      <c r="S177" s="38">
        <f t="shared" si="10"/>
        <v>4.0357515368637025E-3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3.5499999999999954</v>
      </c>
      <c r="Q178" s="37">
        <f t="shared" si="9"/>
        <v>3.6743936917571864E-3</v>
      </c>
      <c r="R178" s="38" t="b">
        <f t="shared" si="11"/>
        <v>1</v>
      </c>
      <c r="S178" s="38">
        <f t="shared" si="10"/>
        <v>3.6743936917571864E-3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3.5999999999999952</v>
      </c>
      <c r="Q179" s="37">
        <f t="shared" si="9"/>
        <v>3.3454995311677951E-3</v>
      </c>
      <c r="R179" s="38" t="b">
        <f t="shared" si="11"/>
        <v>1</v>
      </c>
      <c r="S179" s="38">
        <f t="shared" si="10"/>
        <v>3.3454995311677951E-3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3.649999999999995</v>
      </c>
      <c r="Q180" s="37">
        <f t="shared" si="9"/>
        <v>3.0461969656785754E-3</v>
      </c>
      <c r="R180" s="38" t="b">
        <f t="shared" si="11"/>
        <v>1</v>
      </c>
      <c r="S180" s="38">
        <f t="shared" si="10"/>
        <v>3.0461969656785754E-3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3.6999999999999948</v>
      </c>
      <c r="Q181" s="37">
        <f t="shared" si="9"/>
        <v>2.7738570252785807E-3</v>
      </c>
      <c r="R181" s="38" t="b">
        <f t="shared" si="11"/>
        <v>1</v>
      </c>
      <c r="S181" s="38">
        <f t="shared" si="10"/>
        <v>2.7738570252785807E-3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3.7499999999999947</v>
      </c>
      <c r="Q182" s="37">
        <f t="shared" si="9"/>
        <v>2.5260752274174608E-3</v>
      </c>
      <c r="R182" s="38" t="b">
        <f t="shared" si="11"/>
        <v>1</v>
      </c>
      <c r="S182" s="38">
        <f t="shared" si="10"/>
        <v>2.5260752274174608E-3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3.7999999999999945</v>
      </c>
      <c r="Q183" s="37">
        <f t="shared" si="9"/>
        <v>2.3006540555053014E-3</v>
      </c>
      <c r="R183" s="38" t="b">
        <f t="shared" si="11"/>
        <v>1</v>
      </c>
      <c r="S183" s="38">
        <f t="shared" si="10"/>
        <v>2.3006540555053014E-3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3.8499999999999943</v>
      </c>
      <c r="Q184" s="37">
        <f t="shared" si="9"/>
        <v>2.0955865344964887E-3</v>
      </c>
      <c r="R184" s="38" t="b">
        <f t="shared" si="11"/>
        <v>1</v>
      </c>
      <c r="S184" s="38">
        <f t="shared" si="10"/>
        <v>2.0955865344964887E-3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3.8999999999999941</v>
      </c>
      <c r="Q185" s="37">
        <f t="shared" si="9"/>
        <v>1.9090408796652431E-3</v>
      </c>
      <c r="R185" s="38" t="b">
        <f t="shared" si="11"/>
        <v>1</v>
      </c>
      <c r="S185" s="38">
        <f t="shared" si="10"/>
        <v>1.9090408796652431E-3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3.949999999999994</v>
      </c>
      <c r="Q186" s="37">
        <f t="shared" si="9"/>
        <v>1.7393461864655844E-3</v>
      </c>
      <c r="R186" s="38" t="b">
        <f t="shared" si="11"/>
        <v>1</v>
      </c>
      <c r="S186" s="38">
        <f t="shared" si="10"/>
        <v>1.7393461864655844E-3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3.9999999999999938</v>
      </c>
      <c r="Q187" s="37">
        <f t="shared" si="9"/>
        <v>1.5849791231395637E-3</v>
      </c>
      <c r="R187" s="38" t="b">
        <f t="shared" si="11"/>
        <v>1</v>
      </c>
      <c r="S187" s="38">
        <f t="shared" si="10"/>
        <v>1.5849791231395637E-3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4.0499999999999936</v>
      </c>
      <c r="Q188" s="37">
        <f t="shared" si="9"/>
        <v>1.4445515831982595E-3</v>
      </c>
      <c r="R188" s="38" t="b">
        <f t="shared" si="11"/>
        <v>1</v>
      </c>
      <c r="S188" s="38">
        <f t="shared" si="10"/>
        <v>1.4445515831982595E-3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4.0999999999999934</v>
      </c>
      <c r="Q189" s="37">
        <f t="shared" si="9"/>
        <v>1.3167992517852843E-3</v>
      </c>
      <c r="R189" s="38" t="b">
        <f t="shared" si="11"/>
        <v>1</v>
      </c>
      <c r="S189" s="38">
        <f t="shared" si="10"/>
        <v>1.3167992517852843E-3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4.1499999999999932</v>
      </c>
      <c r="Q190" s="37">
        <f t="shared" si="9"/>
        <v>1.2005710380069772E-3</v>
      </c>
      <c r="R190" s="38" t="b">
        <f t="shared" si="11"/>
        <v>1</v>
      </c>
      <c r="S190" s="38">
        <f t="shared" si="10"/>
        <v>1.2005710380069772E-3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4.1999999999999931</v>
      </c>
      <c r="Q191" s="37">
        <f t="shared" si="9"/>
        <v>1.0948193243702814E-3</v>
      </c>
      <c r="R191" s="38" t="b">
        <f t="shared" si="11"/>
        <v>1</v>
      </c>
      <c r="S191" s="38">
        <f t="shared" si="10"/>
        <v>1.0948193243702814E-3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4.2499999999999929</v>
      </c>
      <c r="Q192" s="37">
        <f t="shared" si="9"/>
        <v>9.9859098432769676E-4</v>
      </c>
      <c r="R192" s="38" t="b">
        <f t="shared" si="11"/>
        <v>1</v>
      </c>
      <c r="S192" s="38">
        <f t="shared" si="10"/>
        <v>9.9859098432769676E-4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4.2999999999999927</v>
      </c>
      <c r="Q193" s="37">
        <f t="shared" si="9"/>
        <v>9.1101911943202579E-4</v>
      </c>
      <c r="R193" s="38" t="b">
        <f t="shared" si="11"/>
        <v>1</v>
      </c>
      <c r="S193" s="38">
        <f t="shared" si="10"/>
        <v>9.1101911943202579E-4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4.3499999999999925</v>
      </c>
      <c r="Q194" s="37">
        <f t="shared" si="9"/>
        <v>8.3131546861682482E-4</v>
      </c>
      <c r="R194" s="38" t="b">
        <f t="shared" si="11"/>
        <v>1</v>
      </c>
      <c r="S194" s="38">
        <f t="shared" si="10"/>
        <v>8.3131546861682482E-4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4.3999999999999924</v>
      </c>
      <c r="Q195" s="37">
        <f t="shared" si="9"/>
        <v>7.5876344352612043E-4</v>
      </c>
      <c r="R195" s="38" t="b">
        <f t="shared" si="11"/>
        <v>1</v>
      </c>
      <c r="S195" s="38">
        <f t="shared" si="10"/>
        <v>7.5876344352612043E-4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4.4499999999999922</v>
      </c>
      <c r="Q196" s="37">
        <f t="shared" si="9"/>
        <v>6.9271174552122032E-4</v>
      </c>
      <c r="R196" s="38" t="b">
        <f t="shared" si="11"/>
        <v>1</v>
      </c>
      <c r="S196" s="38">
        <f t="shared" si="10"/>
        <v>6.9271174552122032E-4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4.499999999999992</v>
      </c>
      <c r="Q197" s="37">
        <f t="shared" si="9"/>
        <v>6.3256852191105899E-4</v>
      </c>
      <c r="R197" s="38" t="b">
        <f t="shared" si="11"/>
        <v>1</v>
      </c>
      <c r="S197" s="38">
        <f t="shared" si="10"/>
        <v>6.3256852191105899E-4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4.5499999999999918</v>
      </c>
      <c r="Q198" s="37">
        <f t="shared" si="9"/>
        <v>5.7779602101651036E-4</v>
      </c>
      <c r="R198" s="38" t="b">
        <f t="shared" si="11"/>
        <v>1</v>
      </c>
      <c r="S198" s="38">
        <f t="shared" si="10"/>
        <v>5.7779602101651036E-4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4.5999999999999917</v>
      </c>
      <c r="Q199" s="37">
        <f t="shared" ref="Q199:Q207" si="13">((EXP(GAMMALN(($C$6+1)/2)))/(EXP(GAMMALN($C$6/2))))*(1/SQRT($C$6*PI()))*(1+(P199^2)/$C$6)^(-($C$6+1)/2)</f>
        <v>5.2790570783188724E-4</v>
      </c>
      <c r="R199" s="38" t="b">
        <f t="shared" si="11"/>
        <v>1</v>
      </c>
      <c r="S199" s="38">
        <f t="shared" ref="S199:S207" si="14">IF(R199,Q199,"")</f>
        <v>5.2790570783188724E-4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4.6499999999999915</v>
      </c>
      <c r="Q200" s="37">
        <f t="shared" si="13"/>
        <v>4.8245380424185121E-4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4.8245380424185121E-4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4.6999999999999913</v>
      </c>
      <c r="Q201" s="37">
        <f t="shared" si="13"/>
        <v>4.4103721995170526E-4</v>
      </c>
      <c r="R201" s="38" t="b">
        <f t="shared" si="15"/>
        <v>1</v>
      </c>
      <c r="S201" s="38">
        <f t="shared" si="14"/>
        <v>4.4103721995170526E-4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4.7499999999999911</v>
      </c>
      <c r="Q202" s="37">
        <f t="shared" si="13"/>
        <v>4.0328984246359116E-4</v>
      </c>
      <c r="R202" s="38" t="b">
        <f t="shared" si="15"/>
        <v>1</v>
      </c>
      <c r="S202" s="38">
        <f t="shared" si="14"/>
        <v>4.0328984246359116E-4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4.7999999999999909</v>
      </c>
      <c r="Q203" s="37">
        <f t="shared" si="13"/>
        <v>3.6887915655721214E-4</v>
      </c>
      <c r="R203" s="38" t="b">
        <f t="shared" si="15"/>
        <v>1</v>
      </c>
      <c r="S203" s="38">
        <f t="shared" si="14"/>
        <v>3.6887915655721214E-4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4.8499999999999908</v>
      </c>
      <c r="Q204" s="37">
        <f t="shared" si="13"/>
        <v>3.3750316579336527E-4</v>
      </c>
      <c r="R204" s="38" t="b">
        <f t="shared" si="15"/>
        <v>1</v>
      </c>
      <c r="S204" s="38">
        <f t="shared" si="14"/>
        <v>3.3750316579336527E-4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4.8999999999999906</v>
      </c>
      <c r="Q205" s="37">
        <f t="shared" si="13"/>
        <v>3.0888759053868153E-4</v>
      </c>
      <c r="R205" s="38" t="b">
        <f t="shared" si="15"/>
        <v>1</v>
      </c>
      <c r="S205" s="38">
        <f t="shared" si="14"/>
        <v>3.0888759053868153E-4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4.9499999999999904</v>
      </c>
      <c r="Q206" s="37">
        <f t="shared" si="13"/>
        <v>2.8278331890108094E-4</v>
      </c>
      <c r="R206" s="38" t="b">
        <f t="shared" si="15"/>
        <v>1</v>
      </c>
      <c r="S206" s="38">
        <f t="shared" si="14"/>
        <v>2.8278331890108094E-4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4.9999999999999902</v>
      </c>
      <c r="Q207" s="37">
        <f t="shared" si="13"/>
        <v>2.5896408876136239E-4</v>
      </c>
      <c r="R207" s="38" t="b">
        <f t="shared" si="15"/>
        <v>1</v>
      </c>
      <c r="S207" s="38">
        <f t="shared" si="14"/>
        <v>2.5896408876136239E-4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1" t="s">
        <v>35</v>
      </c>
      <c r="C2" s="82"/>
      <c r="D2" s="82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>
        <f>IF(COUNTBLANK($C$12:$C$13)=2,IF(COUNTBLANK($D$18:$D$19)=2,$P$4*10,IF(COUNTBLANK($C$18),$P$3,$C$18)),IF(COUNTBLANK($C$12),$P$3,$C$12))</f>
        <v>3.4902948194976031</v>
      </c>
      <c r="T3" s="18">
        <f>IF(S3="","",1-FDIST(S3,$C$6,$C$7))</f>
        <v>0.94999999999999984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>
        <f>FINV(0.01,C6,C7)+0.1</f>
        <v>6.0525446815458679</v>
      </c>
      <c r="Q4" s="13"/>
      <c r="R4" s="13"/>
      <c r="S4" s="13">
        <f>IF(COUNTBLANK($C$12:$C$13)=2,IF(COUNTBLANK($D$18:$D$19)=2,$P$3,IF(COUNTBLANK($C$19),$P$4*10,$C$19)),IF(COUNTBLANK($C$13),$P$4*10,$C$13))</f>
        <v>60.525446815458679</v>
      </c>
      <c r="T4" s="18">
        <f>IF(S4="","",1-FDIST(S4,$C$6,$C$7))</f>
        <v>0.99999983805421588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31</v>
      </c>
      <c r="C6" s="29">
        <v>3</v>
      </c>
      <c r="E6" s="30"/>
      <c r="F6" s="30"/>
      <c r="J6" s="10"/>
      <c r="K6" s="10"/>
      <c r="L6" s="10"/>
      <c r="M6" s="10"/>
      <c r="N6" s="10"/>
      <c r="O6" s="10"/>
      <c r="P6" s="17">
        <f>ROUND((P4-P3)/200,2)</f>
        <v>0.03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32</v>
      </c>
      <c r="C7" s="29">
        <v>12</v>
      </c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>
        <f t="shared" ref="Q7:Q70" si="0">1-FDIST(P7,$C$6,$C$7)</f>
        <v>0</v>
      </c>
      <c r="R7" s="37">
        <f>IF(C6=1,NA(),IF(C6=2,1,(Q7-P7)/2/$P$6))</f>
        <v>0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>
        <f>P7+$P$6</f>
        <v>0.03</v>
      </c>
      <c r="Q8" s="37">
        <f t="shared" si="0"/>
        <v>7.3677644506975337E-3</v>
      </c>
      <c r="R8" s="37">
        <f>(Q9-Q7)/2/$P$6</f>
        <v>0.33599121816562849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29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ref="P9:P72" si="3">P8+$P$6</f>
        <v>0.06</v>
      </c>
      <c r="Q9" s="37">
        <f t="shared" si="0"/>
        <v>2.0159473089937707E-2</v>
      </c>
      <c r="R9" s="37">
        <f t="shared" ref="R9:R72" si="4">(Q10-Q8)/2/$P$6</f>
        <v>0.47455620423620581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3"/>
        <v>0.09</v>
      </c>
      <c r="Q10" s="37">
        <f t="shared" si="0"/>
        <v>3.584113670486988E-2</v>
      </c>
      <c r="R10" s="37">
        <f t="shared" si="4"/>
        <v>0.55437552562817016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3"/>
        <v>0.12</v>
      </c>
      <c r="Q11" s="37">
        <f t="shared" si="0"/>
        <v>5.3422004627627917E-2</v>
      </c>
      <c r="R11" s="37">
        <f t="shared" si="4"/>
        <v>0.60775642935555863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33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3"/>
        <v>0.15</v>
      </c>
      <c r="Q12" s="37">
        <f t="shared" si="0"/>
        <v>7.2306522466203393E-2</v>
      </c>
      <c r="R12" s="37">
        <f t="shared" si="4"/>
        <v>0.64442613235731749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34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3"/>
        <v>0.18</v>
      </c>
      <c r="Q13" s="37">
        <f t="shared" si="0"/>
        <v>9.2087572569066967E-2</v>
      </c>
      <c r="R13" s="37">
        <f t="shared" si="4"/>
        <v>0.66936143511953095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3"/>
        <v>0.21</v>
      </c>
      <c r="Q14" s="37">
        <f t="shared" si="0"/>
        <v>0.11246820857337525</v>
      </c>
      <c r="R14" s="37">
        <f t="shared" si="4"/>
        <v>0.68559798225802937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30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3"/>
        <v>0.24</v>
      </c>
      <c r="Q15" s="37">
        <f t="shared" si="0"/>
        <v>0.13322345150454873</v>
      </c>
      <c r="R15" s="37">
        <f t="shared" si="4"/>
        <v>0.69517519385418802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3"/>
        <v>0.27</v>
      </c>
      <c r="Q16" s="37">
        <f t="shared" si="0"/>
        <v>0.15417872020462653</v>
      </c>
      <c r="R16" s="37">
        <f t="shared" si="4"/>
        <v>0.69954963782821922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>
        <f t="shared" si="3"/>
        <v>0.30000000000000004</v>
      </c>
      <c r="Q17" s="37">
        <f t="shared" si="0"/>
        <v>0.17519642977424188</v>
      </c>
      <c r="R17" s="37">
        <f t="shared" si="4"/>
        <v>0.69980601169549739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33</v>
      </c>
      <c r="C18" s="11">
        <f>IF(D18="","",FINV(1-D18,$C$6,$C$7))</f>
        <v>3.4902948194976031</v>
      </c>
      <c r="D18" s="41">
        <v>0.95</v>
      </c>
      <c r="G18" s="10"/>
      <c r="H18" s="10"/>
      <c r="K18" s="46"/>
      <c r="L18" s="45"/>
      <c r="M18" s="45"/>
      <c r="N18" s="45"/>
      <c r="O18" s="45"/>
      <c r="P18" s="14">
        <f t="shared" si="3"/>
        <v>0.33000000000000007</v>
      </c>
      <c r="Q18" s="37">
        <f t="shared" si="0"/>
        <v>0.19616708090635637</v>
      </c>
      <c r="R18" s="37">
        <f t="shared" si="4"/>
        <v>0.69677666724473808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34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>
        <f t="shared" si="3"/>
        <v>0.3600000000000001</v>
      </c>
      <c r="Q19" s="37">
        <f t="shared" si="0"/>
        <v>0.21700302980892616</v>
      </c>
      <c r="R19" s="37">
        <f t="shared" si="4"/>
        <v>0.69111467610205224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>
        <f>IF(S3&lt;S4,T4-T3,T4+(1-T3))</f>
        <v>4.9999838054216039E-2</v>
      </c>
      <c r="M20" s="10"/>
      <c r="N20" s="10"/>
      <c r="O20" s="10"/>
      <c r="P20" s="14">
        <f t="shared" si="3"/>
        <v>0.39000000000000012</v>
      </c>
      <c r="Q20" s="37">
        <f t="shared" si="0"/>
        <v>0.2376339614724795</v>
      </c>
      <c r="R20" s="37">
        <f t="shared" si="4"/>
        <v>0.68334116822130198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3"/>
        <v>0.42000000000000015</v>
      </c>
      <c r="Q21" s="37">
        <f t="shared" si="0"/>
        <v>0.25800349990220428</v>
      </c>
      <c r="R21" s="37">
        <f t="shared" si="4"/>
        <v>0.67387744090345314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3"/>
        <v>0.45000000000000018</v>
      </c>
      <c r="Q22" s="37">
        <f t="shared" si="0"/>
        <v>0.27806660792668669</v>
      </c>
      <c r="R22" s="37">
        <f t="shared" si="4"/>
        <v>0.66306755862320932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>
        <f t="shared" si="3"/>
        <v>0.4800000000000002</v>
      </c>
      <c r="Q23" s="37">
        <f t="shared" si="0"/>
        <v>0.29778755341959684</v>
      </c>
      <c r="R23" s="37">
        <f t="shared" si="4"/>
        <v>0.65119475023750117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>
        <f t="shared" si="3"/>
        <v>0.51000000000000023</v>
      </c>
      <c r="Q24" s="37">
        <f t="shared" si="0"/>
        <v>0.31713829294093676</v>
      </c>
      <c r="R24" s="37">
        <f t="shared" si="4"/>
        <v>0.63849361022703111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3"/>
        <v>0.54000000000000026</v>
      </c>
      <c r="Q25" s="37">
        <f t="shared" si="0"/>
        <v>0.33609717003321871</v>
      </c>
      <c r="R25" s="37">
        <f t="shared" si="4"/>
        <v>0.62515937256799425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>
        <f t="shared" si="3"/>
        <v>0.57000000000000028</v>
      </c>
      <c r="Q26" s="37">
        <f t="shared" si="0"/>
        <v>0.35464785529501641</v>
      </c>
      <c r="R26" s="37">
        <f t="shared" si="4"/>
        <v>0.61135508770795066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3"/>
        <v>0.60000000000000031</v>
      </c>
      <c r="Q27" s="37">
        <f t="shared" si="0"/>
        <v>0.37277847529569574</v>
      </c>
      <c r="R27" s="37">
        <f t="shared" si="4"/>
        <v>0.59721726293476651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3"/>
        <v>0.63000000000000034</v>
      </c>
      <c r="Q28" s="37">
        <f t="shared" si="0"/>
        <v>0.3904808910711024</v>
      </c>
      <c r="R28" s="37">
        <f t="shared" si="4"/>
        <v>0.58286035420739479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>
        <f t="shared" si="3"/>
        <v>0.66000000000000036</v>
      </c>
      <c r="Q29" s="37">
        <f t="shared" si="0"/>
        <v>0.40775009654813943</v>
      </c>
      <c r="R29" s="37">
        <f t="shared" si="4"/>
        <v>0.56838038451535833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3"/>
        <v>0.69000000000000039</v>
      </c>
      <c r="Q30" s="37">
        <f t="shared" si="0"/>
        <v>0.42458371414202389</v>
      </c>
      <c r="R30" s="37">
        <f t="shared" si="4"/>
        <v>0.55385788776506728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3"/>
        <v>0.72000000000000042</v>
      </c>
      <c r="Q31" s="37">
        <f t="shared" si="0"/>
        <v>0.44098156981404346</v>
      </c>
      <c r="R31" s="37">
        <f t="shared" si="4"/>
        <v>0.53936032480304363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3"/>
        <v>0.75000000000000044</v>
      </c>
      <c r="Q32" s="37">
        <f t="shared" si="0"/>
        <v>0.45694533363020651</v>
      </c>
      <c r="R32" s="37">
        <f t="shared" si="4"/>
        <v>0.52494408136237924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3"/>
        <v>0.78000000000000047</v>
      </c>
      <c r="Q33" s="37">
        <f t="shared" si="0"/>
        <v>0.47247821469578621</v>
      </c>
      <c r="R33" s="37">
        <f t="shared" si="4"/>
        <v>0.51065613135429233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3"/>
        <v>0.8100000000000005</v>
      </c>
      <c r="Q34" s="37">
        <f t="shared" si="0"/>
        <v>0.48758470151146405</v>
      </c>
      <c r="R34" s="37">
        <f t="shared" si="4"/>
        <v>0.49653542973330617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3"/>
        <v>0.84000000000000052</v>
      </c>
      <c r="Q35" s="37">
        <f t="shared" si="0"/>
        <v>0.50227034047978458</v>
      </c>
      <c r="R35" s="37">
        <f t="shared" si="4"/>
        <v>0.48261408497914937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3"/>
        <v>0.87000000000000055</v>
      </c>
      <c r="Q36" s="37">
        <f t="shared" si="0"/>
        <v>0.51654154661021301</v>
      </c>
      <c r="R36" s="37">
        <f t="shared" si="4"/>
        <v>0.46891835060821435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3"/>
        <v>0.90000000000000058</v>
      </c>
      <c r="Q37" s="37">
        <f t="shared" si="0"/>
        <v>0.53040544151627744</v>
      </c>
      <c r="R37" s="37">
        <f t="shared" si="4"/>
        <v>0.45546946706048752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3"/>
        <v>0.9300000000000006</v>
      </c>
      <c r="Q38" s="37">
        <f t="shared" si="0"/>
        <v>0.54386971463384226</v>
      </c>
      <c r="R38" s="37">
        <f t="shared" si="4"/>
        <v>0.44228437911495633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3"/>
        <v>0.96000000000000063</v>
      </c>
      <c r="Q39" s="37">
        <f t="shared" si="0"/>
        <v>0.55694250426317482</v>
      </c>
      <c r="R39" s="37">
        <f t="shared" si="4"/>
        <v>0.42937634918129669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3"/>
        <v>0.99000000000000066</v>
      </c>
      <c r="Q40" s="37">
        <f t="shared" si="0"/>
        <v>0.56963229558472006</v>
      </c>
      <c r="R40" s="37">
        <f t="shared" si="4"/>
        <v>0.416755483050818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3"/>
        <v>1.0200000000000007</v>
      </c>
      <c r="Q41" s="37">
        <f t="shared" si="0"/>
        <v>0.5819478332462239</v>
      </c>
      <c r="R41" s="37">
        <f t="shared" si="4"/>
        <v>0.40442918171337461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3"/>
        <v>1.0500000000000007</v>
      </c>
      <c r="Q42" s="37">
        <f t="shared" si="0"/>
        <v>0.59389804648752254</v>
      </c>
      <c r="R42" s="37">
        <f t="shared" si="4"/>
        <v>0.39240253047401014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3"/>
        <v>1.0800000000000007</v>
      </c>
      <c r="Q43" s="37">
        <f t="shared" si="0"/>
        <v>0.60549198507466451</v>
      </c>
      <c r="R43" s="37">
        <f t="shared" si="4"/>
        <v>0.38067863469693303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3"/>
        <v>1.1100000000000008</v>
      </c>
      <c r="Q44" s="37">
        <f t="shared" si="0"/>
        <v>0.61673876456933852</v>
      </c>
      <c r="R44" s="37">
        <f t="shared" si="4"/>
        <v>0.36925890996240368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3"/>
        <v>1.1400000000000008</v>
      </c>
      <c r="Q45" s="37">
        <f t="shared" si="0"/>
        <v>0.62764751967240873</v>
      </c>
      <c r="R45" s="37">
        <f t="shared" si="4"/>
        <v>0.35814333316590752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3"/>
        <v>1.1700000000000008</v>
      </c>
      <c r="Q46" s="37">
        <f t="shared" si="0"/>
        <v>0.63822736455929296</v>
      </c>
      <c r="R46" s="37">
        <f t="shared" si="4"/>
        <v>0.34733066006011892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3"/>
        <v>1.2000000000000008</v>
      </c>
      <c r="Q47" s="37">
        <f t="shared" si="0"/>
        <v>0.64848735927601586</v>
      </c>
      <c r="R47" s="37">
        <f t="shared" si="4"/>
        <v>0.33681861389193346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3"/>
        <v>1.2300000000000009</v>
      </c>
      <c r="Q48" s="37">
        <f t="shared" si="0"/>
        <v>0.65843648139280897</v>
      </c>
      <c r="R48" s="37">
        <f t="shared" si="4"/>
        <v>0.32660404908423368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3"/>
        <v>1.2600000000000009</v>
      </c>
      <c r="Q49" s="37">
        <f t="shared" si="0"/>
        <v>0.66808360222106988</v>
      </c>
      <c r="R49" s="37">
        <f t="shared" si="4"/>
        <v>0.31668309332758365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3"/>
        <v>1.2900000000000009</v>
      </c>
      <c r="Q50" s="37">
        <f t="shared" si="0"/>
        <v>0.67743746699246399</v>
      </c>
      <c r="R50" s="37">
        <f t="shared" si="4"/>
        <v>0.30705127095761453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3"/>
        <v>1.320000000000001</v>
      </c>
      <c r="Q51" s="37">
        <f t="shared" si="0"/>
        <v>0.68650667847852676</v>
      </c>
      <c r="R51" s="37">
        <f t="shared" si="4"/>
        <v>0.29770361008335522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3"/>
        <v>1.350000000000001</v>
      </c>
      <c r="Q52" s="37">
        <f t="shared" si="0"/>
        <v>0.6952996835974653</v>
      </c>
      <c r="R52" s="37">
        <f t="shared" si="4"/>
        <v>0.28863473558542463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3"/>
        <v>1.380000000000001</v>
      </c>
      <c r="Q53" s="37">
        <f t="shared" si="0"/>
        <v>0.70382476261365223</v>
      </c>
      <c r="R53" s="37">
        <f t="shared" si="4"/>
        <v>0.27983894980989821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3"/>
        <v>1.410000000000001</v>
      </c>
      <c r="Q54" s="37">
        <f t="shared" si="0"/>
        <v>0.71209002058605919</v>
      </c>
      <c r="R54" s="37">
        <f t="shared" si="4"/>
        <v>0.27131030253497168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3"/>
        <v>1.4400000000000011</v>
      </c>
      <c r="Q55" s="37">
        <f t="shared" si="0"/>
        <v>0.72010338076575053</v>
      </c>
      <c r="R55" s="37">
        <f t="shared" si="4"/>
        <v>0.26304265157535889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3"/>
        <v>1.4700000000000011</v>
      </c>
      <c r="Q56" s="37">
        <f t="shared" si="0"/>
        <v>0.72787257968058072</v>
      </c>
      <c r="R56" s="37">
        <f t="shared" si="4"/>
        <v>0.25502971520834733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3"/>
        <v>1.5000000000000011</v>
      </c>
      <c r="Q57" s="37">
        <f t="shared" si="0"/>
        <v>0.73540516367825137</v>
      </c>
      <c r="R57" s="37">
        <f t="shared" si="4"/>
        <v>0.24726511745019608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3"/>
        <v>1.5300000000000011</v>
      </c>
      <c r="Q58" s="37">
        <f t="shared" si="0"/>
        <v>0.74270848672759249</v>
      </c>
      <c r="R58" s="37">
        <f t="shared" si="4"/>
        <v>0.23974242707824706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3"/>
        <v>1.5600000000000012</v>
      </c>
      <c r="Q59" s="37">
        <f t="shared" si="0"/>
        <v>0.74978970930294619</v>
      </c>
      <c r="R59" s="37">
        <f t="shared" si="4"/>
        <v>0.23245519117923349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3"/>
        <v>1.5900000000000012</v>
      </c>
      <c r="Q60" s="37">
        <f t="shared" si="0"/>
        <v>0.7566557981983465</v>
      </c>
      <c r="R60" s="37">
        <f t="shared" si="4"/>
        <v>0.22539696390515562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3"/>
        <v>1.6200000000000012</v>
      </c>
      <c r="Q61" s="37">
        <f t="shared" si="0"/>
        <v>0.76331352713725553</v>
      </c>
      <c r="R61" s="37">
        <f t="shared" si="4"/>
        <v>0.21856133103237049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3"/>
        <v>1.6500000000000012</v>
      </c>
      <c r="Q62" s="37">
        <f t="shared" si="0"/>
        <v>0.76976947806028873</v>
      </c>
      <c r="R62" s="37">
        <f t="shared" si="4"/>
        <v>0.2119419308452053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3"/>
        <v>1.6800000000000013</v>
      </c>
      <c r="Q63" s="37">
        <f t="shared" si="0"/>
        <v>0.77603004298796785</v>
      </c>
      <c r="R63" s="37">
        <f t="shared" si="4"/>
        <v>0.20553247180081041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3"/>
        <v>1.7100000000000013</v>
      </c>
      <c r="Q64" s="37">
        <f t="shared" si="0"/>
        <v>0.78210142636833735</v>
      </c>
      <c r="R64" s="37">
        <f t="shared" si="4"/>
        <v>0.19932674737584793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3"/>
        <v>1.7400000000000013</v>
      </c>
      <c r="Q65" s="37">
        <f t="shared" si="0"/>
        <v>0.78798964783051872</v>
      </c>
      <c r="R65" s="37">
        <f t="shared" si="4"/>
        <v>0.19331864844667201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3"/>
        <v>1.7700000000000014</v>
      </c>
      <c r="Q66" s="37">
        <f t="shared" si="0"/>
        <v>0.79370054527513767</v>
      </c>
      <c r="R66" s="37">
        <f t="shared" si="4"/>
        <v>0.18750217351191276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3"/>
        <v>1.8000000000000014</v>
      </c>
      <c r="Q67" s="37">
        <f t="shared" si="0"/>
        <v>0.79923977824123349</v>
      </c>
      <c r="R67" s="37">
        <f t="shared" si="4"/>
        <v>0.18187143702908157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3"/>
        <v>1.8300000000000014</v>
      </c>
      <c r="Q68" s="37">
        <f t="shared" si="0"/>
        <v>0.80461283149688256</v>
      </c>
      <c r="R68" s="37">
        <f t="shared" si="4"/>
        <v>0.17642067610407025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3"/>
        <v>1.8600000000000014</v>
      </c>
      <c r="Q69" s="37">
        <f t="shared" si="0"/>
        <v>0.8098250188074777</v>
      </c>
      <c r="R69" s="37">
        <f t="shared" si="4"/>
        <v>0.17114425574390099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3"/>
        <v>1.8900000000000015</v>
      </c>
      <c r="Q70" s="37">
        <f t="shared" si="0"/>
        <v>0.81488148684151662</v>
      </c>
      <c r="R70" s="37">
        <f t="shared" si="4"/>
        <v>0.16603667285783147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si="3"/>
        <v>1.9200000000000015</v>
      </c>
      <c r="Q71" s="37">
        <f t="shared" ref="Q71:Q134" si="5">1-FDIST(P71,$C$6,$C$7)</f>
        <v>0.81978721917894759</v>
      </c>
      <c r="R71" s="37">
        <f t="shared" si="4"/>
        <v>0.16109255916993231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3"/>
        <v>1.9500000000000015</v>
      </c>
      <c r="Q72" s="37">
        <f t="shared" si="5"/>
        <v>0.82454704039171256</v>
      </c>
      <c r="R72" s="37">
        <f t="shared" si="4"/>
        <v>0.15630668318682614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ref="P73:P136" si="8">P72+$P$6</f>
        <v>1.9800000000000015</v>
      </c>
      <c r="Q73" s="37">
        <f t="shared" si="5"/>
        <v>0.82916562017015716</v>
      </c>
      <c r="R73" s="37">
        <f t="shared" ref="R73:R136" si="9">(Q74-Q72)/2/$P$6</f>
        <v>0.1516739513471736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8"/>
        <v>2.0100000000000016</v>
      </c>
      <c r="Q74" s="37">
        <f t="shared" si="5"/>
        <v>0.83364747747254297</v>
      </c>
      <c r="R74" s="37">
        <f t="shared" si="9"/>
        <v>0.14718940846457271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8"/>
        <v>2.0400000000000014</v>
      </c>
      <c r="Q75" s="37">
        <f t="shared" si="5"/>
        <v>0.83799698467803152</v>
      </c>
      <c r="R75" s="37">
        <f t="shared" si="9"/>
        <v>0.14284823756209319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8"/>
        <v>2.0700000000000012</v>
      </c>
      <c r="Q76" s="37">
        <f t="shared" si="5"/>
        <v>0.84221837172626857</v>
      </c>
      <c r="R76" s="37">
        <f t="shared" si="9"/>
        <v>0.13864575918509278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8"/>
        <v>2.100000000000001</v>
      </c>
      <c r="Q77" s="37">
        <f t="shared" si="5"/>
        <v>0.84631573022913709</v>
      </c>
      <c r="R77" s="37">
        <f t="shared" si="9"/>
        <v>0.13457743026869345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8"/>
        <v>2.1300000000000008</v>
      </c>
      <c r="Q78" s="37">
        <f t="shared" si="5"/>
        <v>0.85029301754239017</v>
      </c>
      <c r="R78" s="37">
        <f t="shared" si="9"/>
        <v>0.13063884262698075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8"/>
        <v>2.1600000000000006</v>
      </c>
      <c r="Q79" s="37">
        <f t="shared" si="5"/>
        <v>0.85415406078675593</v>
      </c>
      <c r="R79" s="37">
        <f t="shared" si="9"/>
        <v>0.12682572112311385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8"/>
        <v>2.1900000000000004</v>
      </c>
      <c r="Q80" s="37">
        <f t="shared" si="5"/>
        <v>0.857902560809777</v>
      </c>
      <c r="R80" s="37">
        <f t="shared" si="9"/>
        <v>0.12313392157236407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8"/>
        <v>2.2200000000000002</v>
      </c>
      <c r="Q81" s="37">
        <f t="shared" si="5"/>
        <v>0.86154209608109777</v>
      </c>
      <c r="R81" s="37">
        <f t="shared" si="9"/>
        <v>0.11955942842371745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8"/>
        <v>2.25</v>
      </c>
      <c r="Q82" s="37">
        <f t="shared" si="5"/>
        <v>0.86507612651520005</v>
      </c>
      <c r="R82" s="37">
        <f t="shared" si="9"/>
        <v>0.11609835226019105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8"/>
        <v>2.2799999999999998</v>
      </c>
      <c r="Q83" s="37">
        <f t="shared" si="5"/>
        <v>0.86850799721670924</v>
      </c>
      <c r="R83" s="37">
        <f t="shared" si="9"/>
        <v>0.11274692715304568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8"/>
        <v>2.3099999999999996</v>
      </c>
      <c r="Q84" s="37">
        <f t="shared" si="5"/>
        <v>0.87184094214438279</v>
      </c>
      <c r="R84" s="37">
        <f t="shared" si="9"/>
        <v>0.10950150790071667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8"/>
        <v>2.3399999999999994</v>
      </c>
      <c r="Q85" s="37">
        <f t="shared" si="5"/>
        <v>0.87507808769075224</v>
      </c>
      <c r="R85" s="37">
        <f t="shared" si="9"/>
        <v>0.10635856717936913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8"/>
        <v>2.3699999999999992</v>
      </c>
      <c r="Q86" s="37">
        <f t="shared" si="5"/>
        <v>0.87822245617514494</v>
      </c>
      <c r="R86" s="37">
        <f t="shared" si="9"/>
        <v>0.10331469262865878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8"/>
        <v>2.399999999999999</v>
      </c>
      <c r="Q87" s="37">
        <f t="shared" si="5"/>
        <v>0.88127696924847176</v>
      </c>
      <c r="R87" s="37">
        <f t="shared" si="9"/>
        <v>0.10036658389314113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8"/>
        <v>2.4299999999999988</v>
      </c>
      <c r="Q88" s="37">
        <f t="shared" si="5"/>
        <v>0.88424445120873341</v>
      </c>
      <c r="R88" s="37">
        <f t="shared" si="9"/>
        <v>9.7511049637151931E-2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8"/>
        <v>2.4599999999999986</v>
      </c>
      <c r="Q89" s="37">
        <f t="shared" si="5"/>
        <v>0.88712763222670088</v>
      </c>
      <c r="R89" s="37">
        <f t="shared" si="9"/>
        <v>9.4745004548603878E-2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8"/>
        <v>2.4899999999999984</v>
      </c>
      <c r="Q90" s="37">
        <f t="shared" si="5"/>
        <v>0.88992915148164964</v>
      </c>
      <c r="R90" s="37">
        <f t="shared" si="9"/>
        <v>9.2065466344983443E-2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8"/>
        <v>2.5199999999999982</v>
      </c>
      <c r="Q91" s="37">
        <f t="shared" si="5"/>
        <v>0.89265156020739989</v>
      </c>
      <c r="R91" s="37">
        <f t="shared" si="9"/>
        <v>8.9469552793084814E-2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8"/>
        <v>2.549999999999998</v>
      </c>
      <c r="Q92" s="37">
        <f t="shared" si="5"/>
        <v>0.89529732464923473</v>
      </c>
      <c r="R92" s="37">
        <f t="shared" si="9"/>
        <v>8.695447875223436E-2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8"/>
        <v>2.5799999999999979</v>
      </c>
      <c r="Q93" s="37">
        <f t="shared" si="5"/>
        <v>0.89786882893253395</v>
      </c>
      <c r="R93" s="37">
        <f t="shared" si="9"/>
        <v>8.4517553249411723E-2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8"/>
        <v>2.6099999999999977</v>
      </c>
      <c r="Q94" s="37">
        <f t="shared" si="5"/>
        <v>0.90036837784419943</v>
      </c>
      <c r="R94" s="37">
        <f t="shared" si="9"/>
        <v>8.2156176593373154E-2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8"/>
        <v>2.6399999999999975</v>
      </c>
      <c r="Q95" s="37">
        <f t="shared" si="5"/>
        <v>0.90279819952813634</v>
      </c>
      <c r="R95" s="37">
        <f t="shared" si="9"/>
        <v>7.9867837533674033E-2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8"/>
        <v>2.6699999999999973</v>
      </c>
      <c r="Q96" s="37">
        <f t="shared" si="5"/>
        <v>0.90516044809621987</v>
      </c>
      <c r="R96" s="37">
        <f t="shared" si="9"/>
        <v>7.7650110469608874E-2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8"/>
        <v>2.6999999999999971</v>
      </c>
      <c r="Q97" s="37">
        <f t="shared" si="5"/>
        <v>0.90745720615631287</v>
      </c>
      <c r="R97" s="37">
        <f t="shared" si="9"/>
        <v>7.5500652713100802E-2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8"/>
        <v>2.7299999999999969</v>
      </c>
      <c r="Q98" s="37">
        <f t="shared" si="5"/>
        <v>0.90969048725900592</v>
      </c>
      <c r="R98" s="37">
        <f t="shared" si="9"/>
        <v>7.3417201808848961E-2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8"/>
        <v>2.7599999999999967</v>
      </c>
      <c r="Q99" s="37">
        <f t="shared" si="5"/>
        <v>0.91186223826484381</v>
      </c>
      <c r="R99" s="37">
        <f t="shared" si="9"/>
        <v>7.1397572914396384E-2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8"/>
        <v>2.7899999999999965</v>
      </c>
      <c r="Q100" s="37">
        <f t="shared" si="5"/>
        <v>0.9139743416338697</v>
      </c>
      <c r="R100" s="37">
        <f t="shared" si="9"/>
        <v>6.9439656242076264E-2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8"/>
        <v>2.8199999999999963</v>
      </c>
      <c r="Q101" s="37">
        <f t="shared" si="5"/>
        <v>0.91602861763936838</v>
      </c>
      <c r="R101" s="37">
        <f t="shared" si="9"/>
        <v>6.7541414564407473E-2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8"/>
        <v>2.8499999999999961</v>
      </c>
      <c r="Q102" s="37">
        <f t="shared" si="5"/>
        <v>0.91802682650773415</v>
      </c>
      <c r="R102" s="37">
        <f t="shared" si="9"/>
        <v>6.5700880783940249E-2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8"/>
        <v>2.8799999999999959</v>
      </c>
      <c r="Q103" s="37">
        <f t="shared" si="5"/>
        <v>0.9199706704864048</v>
      </c>
      <c r="R103" s="37">
        <f t="shared" si="9"/>
        <v>6.3916155568209218E-2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8"/>
        <v>2.9099999999999957</v>
      </c>
      <c r="Q104" s="37">
        <f t="shared" si="5"/>
        <v>0.9218617958418267</v>
      </c>
      <c r="R104" s="37">
        <f t="shared" si="9"/>
        <v>6.2185405050159868E-2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8"/>
        <v>2.9399999999999955</v>
      </c>
      <c r="Q105" s="37">
        <f t="shared" si="5"/>
        <v>0.92370179478941439</v>
      </c>
      <c r="R105" s="37">
        <f t="shared" si="9"/>
        <v>6.0506858593941303E-2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 t="shared" si="8"/>
        <v>2.9699999999999953</v>
      </c>
      <c r="Q106" s="37">
        <f t="shared" si="5"/>
        <v>0.92549220735746318</v>
      </c>
      <c r="R106" s="37">
        <f t="shared" si="9"/>
        <v>5.8878806625913459E-2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 t="shared" si="8"/>
        <v>2.9999999999999951</v>
      </c>
      <c r="Q107" s="37">
        <f t="shared" si="5"/>
        <v>0.9272345231869692</v>
      </c>
      <c r="R107" s="37">
        <f t="shared" si="9"/>
        <v>5.7299598530376659E-2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 t="shared" si="8"/>
        <v>3.0299999999999949</v>
      </c>
      <c r="Q108" s="37">
        <f t="shared" si="5"/>
        <v>0.92893018326928578</v>
      </c>
      <c r="R108" s="37">
        <f t="shared" si="9"/>
        <v>5.57676406092944E-2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si="8"/>
        <v>3.0599999999999947</v>
      </c>
      <c r="Q109" s="37">
        <f t="shared" si="5"/>
        <v>0.93058058162352686</v>
      </c>
      <c r="R109" s="37">
        <f t="shared" si="9"/>
        <v>5.4281394105278512E-2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3.0899999999999945</v>
      </c>
      <c r="Q110" s="37">
        <f t="shared" si="5"/>
        <v>0.93218706691560249</v>
      </c>
      <c r="R110" s="37">
        <f t="shared" si="9"/>
        <v>5.2839373286813394E-2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3.1199999999999943</v>
      </c>
      <c r="Q111" s="37">
        <f t="shared" si="5"/>
        <v>0.93375094402073566</v>
      </c>
      <c r="R111" s="37">
        <f t="shared" si="9"/>
        <v>5.1440143594666532E-2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3.1499999999999941</v>
      </c>
      <c r="Q112" s="37">
        <f t="shared" si="5"/>
        <v>0.93527347553128248</v>
      </c>
      <c r="R112" s="37">
        <f t="shared" si="9"/>
        <v>5.0082319848328748E-2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3.1799999999999939</v>
      </c>
      <c r="Q113" s="37">
        <f t="shared" si="5"/>
        <v>0.93675588321163539</v>
      </c>
      <c r="R113" s="37">
        <f t="shared" si="9"/>
        <v>4.8764564511214845E-2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3.2099999999999937</v>
      </c>
      <c r="Q114" s="37">
        <f t="shared" si="5"/>
        <v>0.93819934940195537</v>
      </c>
      <c r="R114" s="37">
        <f t="shared" si="9"/>
        <v>4.7485586013338674E-2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3.2399999999999936</v>
      </c>
      <c r="Q115" s="37">
        <f t="shared" si="5"/>
        <v>0.93960501837243571</v>
      </c>
      <c r="R115" s="37">
        <f t="shared" si="9"/>
        <v>4.6244137130113661E-2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3.2699999999999934</v>
      </c>
      <c r="Q116" s="37">
        <f t="shared" si="5"/>
        <v>0.94097399762976219</v>
      </c>
      <c r="R116" s="37">
        <f t="shared" si="9"/>
        <v>4.5039013415876239E-2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3.2999999999999932</v>
      </c>
      <c r="Q117" s="37">
        <f t="shared" si="5"/>
        <v>0.94230735917738828</v>
      </c>
      <c r="R117" s="37">
        <f t="shared" si="9"/>
        <v>4.3869051690725858E-2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3.329999999999993</v>
      </c>
      <c r="Q118" s="37">
        <f t="shared" si="5"/>
        <v>0.94360614073120574</v>
      </c>
      <c r="R118" s="37">
        <f t="shared" si="9"/>
        <v>4.2733128579253155E-2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3.3599999999999928</v>
      </c>
      <c r="Q119" s="37">
        <f t="shared" si="5"/>
        <v>0.94487134689214347</v>
      </c>
      <c r="R119" s="37">
        <f t="shared" si="9"/>
        <v>4.1630159099711093E-2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3.3899999999999926</v>
      </c>
      <c r="Q120" s="37">
        <f t="shared" si="5"/>
        <v>0.94610395027718841</v>
      </c>
      <c r="R120" s="37">
        <f t="shared" si="9"/>
        <v>4.0559095302204293E-2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3.4199999999999924</v>
      </c>
      <c r="Q121" s="37">
        <f t="shared" si="5"/>
        <v>0.94730489261027573</v>
      </c>
      <c r="R121" s="37">
        <f t="shared" si="9"/>
        <v>3.9518924954419964E-2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3.4499999999999922</v>
      </c>
      <c r="Q122" s="37">
        <f t="shared" si="5"/>
        <v>0.94847508577445361</v>
      </c>
      <c r="R122" s="37">
        <f t="shared" si="9"/>
        <v>3.8508670273536737E-2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3.479999999999992</v>
      </c>
      <c r="Q123" s="37">
        <f t="shared" si="5"/>
        <v>0.94961541282668793</v>
      </c>
      <c r="R123" s="37">
        <f t="shared" si="9"/>
        <v>3.7527386702843987E-2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3.5099999999999918</v>
      </c>
      <c r="Q124" s="37">
        <f t="shared" si="5"/>
        <v>0.95072672897662425</v>
      </c>
      <c r="R124" s="37">
        <f t="shared" si="9"/>
        <v>3.6574161731680231E-2</v>
      </c>
      <c r="S124" s="38" t="b">
        <f t="shared" si="6"/>
        <v>1</v>
      </c>
      <c r="T124" s="38">
        <f t="shared" si="7"/>
        <v>3.6574161731680231E-2</v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3.5399999999999916</v>
      </c>
      <c r="Q125" s="37">
        <f t="shared" si="5"/>
        <v>0.95180986253058875</v>
      </c>
      <c r="R125" s="37">
        <f t="shared" si="9"/>
        <v>3.5648113757365728E-2</v>
      </c>
      <c r="S125" s="38" t="b">
        <f t="shared" si="6"/>
        <v>1</v>
      </c>
      <c r="T125" s="38">
        <f t="shared" si="7"/>
        <v>3.5648113757365728E-2</v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3.5699999999999914</v>
      </c>
      <c r="Q126" s="37">
        <f t="shared" si="5"/>
        <v>0.95286561580206619</v>
      </c>
      <c r="R126" s="37">
        <f t="shared" si="9"/>
        <v>3.4748390987689635E-2</v>
      </c>
      <c r="S126" s="38" t="b">
        <f t="shared" si="6"/>
        <v>1</v>
      </c>
      <c r="T126" s="38">
        <f t="shared" si="7"/>
        <v>3.4748390987689635E-2</v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3.5999999999999912</v>
      </c>
      <c r="Q127" s="37">
        <f t="shared" si="5"/>
        <v>0.95389476598985012</v>
      </c>
      <c r="R127" s="37">
        <f t="shared" si="9"/>
        <v>3.3874170382702795E-2</v>
      </c>
      <c r="S127" s="38" t="b">
        <f t="shared" si="6"/>
        <v>1</v>
      </c>
      <c r="T127" s="38">
        <f t="shared" si="7"/>
        <v>3.3874170382702795E-2</v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3.629999999999991</v>
      </c>
      <c r="Q128" s="37">
        <f t="shared" si="5"/>
        <v>0.95489806602502836</v>
      </c>
      <c r="R128" s="37">
        <f t="shared" si="9"/>
        <v>3.3024656634494942E-2</v>
      </c>
      <c r="S128" s="38" t="b">
        <f t="shared" si="6"/>
        <v>1</v>
      </c>
      <c r="T128" s="38">
        <f t="shared" si="7"/>
        <v>3.3024656634494942E-2</v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3.6599999999999908</v>
      </c>
      <c r="Q129" s="37">
        <f t="shared" si="5"/>
        <v>0.95587624538791982</v>
      </c>
      <c r="R129" s="37">
        <f t="shared" si="9"/>
        <v>3.2199081183638865E-2</v>
      </c>
      <c r="S129" s="38" t="b">
        <f t="shared" si="6"/>
        <v>1</v>
      </c>
      <c r="T129" s="38">
        <f t="shared" si="7"/>
        <v>3.2199081183638865E-2</v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3.6899999999999906</v>
      </c>
      <c r="Q130" s="37">
        <f t="shared" si="5"/>
        <v>0.95683001089604669</v>
      </c>
      <c r="R130" s="37">
        <f t="shared" si="9"/>
        <v>3.1396701271119154E-2</v>
      </c>
      <c r="S130" s="38" t="b">
        <f t="shared" si="6"/>
        <v>1</v>
      </c>
      <c r="T130" s="38">
        <f t="shared" si="7"/>
        <v>3.1396701271119154E-2</v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3.7199999999999904</v>
      </c>
      <c r="Q131" s="37">
        <f t="shared" si="5"/>
        <v>0.95776004746418697</v>
      </c>
      <c r="R131" s="37">
        <f t="shared" si="9"/>
        <v>3.0616799024503948E-2</v>
      </c>
      <c r="S131" s="38" t="b">
        <f t="shared" si="6"/>
        <v>1</v>
      </c>
      <c r="T131" s="38">
        <f t="shared" si="7"/>
        <v>3.0616799024503948E-2</v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3.7499999999999902</v>
      </c>
      <c r="Q132" s="37">
        <f t="shared" si="5"/>
        <v>0.95866701883751693</v>
      </c>
      <c r="R132" s="37">
        <f t="shared" si="9"/>
        <v>2.9858680577186474E-2</v>
      </c>
      <c r="S132" s="38" t="b">
        <f t="shared" si="6"/>
        <v>1</v>
      </c>
      <c r="T132" s="38">
        <f t="shared" si="7"/>
        <v>2.9858680577186474E-2</v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3.77999999999999</v>
      </c>
      <c r="Q133" s="37">
        <f t="shared" si="5"/>
        <v>0.95955156829881816</v>
      </c>
      <c r="R133" s="37">
        <f t="shared" si="9"/>
        <v>2.9121675219540011E-2</v>
      </c>
      <c r="S133" s="38" t="b">
        <f t="shared" si="6"/>
        <v>1</v>
      </c>
      <c r="T133" s="38">
        <f t="shared" si="7"/>
        <v>2.9121675219540011E-2</v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3.8099999999999898</v>
      </c>
      <c r="Q134" s="37">
        <f t="shared" si="5"/>
        <v>0.96041431935068933</v>
      </c>
      <c r="R134" s="37">
        <f t="shared" si="9"/>
        <v>2.8405134580870389E-2</v>
      </c>
      <c r="S134" s="38" t="b">
        <f t="shared" si="6"/>
        <v>1</v>
      </c>
      <c r="T134" s="38">
        <f t="shared" si="7"/>
        <v>2.8405134580870389E-2</v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3.8399999999999896</v>
      </c>
      <c r="Q135" s="37">
        <f t="shared" ref="Q135:Q198" si="10">1-FDIST(P135,$C$6,$C$7)</f>
        <v>0.96125587637367038</v>
      </c>
      <c r="R135" s="37">
        <f t="shared" si="9"/>
        <v>2.7708431841089176E-2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1</v>
      </c>
      <c r="T135" s="38">
        <f t="shared" si="7"/>
        <v>2.7708431841089176E-2</v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3.8699999999999894</v>
      </c>
      <c r="Q136" s="37">
        <f t="shared" si="10"/>
        <v>0.96207682526115468</v>
      </c>
      <c r="R136" s="37">
        <f t="shared" si="9"/>
        <v>2.7030960971054695E-2</v>
      </c>
      <c r="S136" s="38" t="b">
        <f t="shared" si="11"/>
        <v>1</v>
      </c>
      <c r="T136" s="38">
        <f t="shared" ref="T136:T199" si="12">IF(S136,R136,"")</f>
        <v>2.7030960971054695E-2</v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ref="P137:P200" si="13">P136+$P$6</f>
        <v>3.8999999999999893</v>
      </c>
      <c r="Q137" s="37">
        <f t="shared" si="10"/>
        <v>0.96287773403193366</v>
      </c>
      <c r="R137" s="37">
        <f t="shared" ref="R137:R200" si="14">(Q138-Q136)/2/$P$6</f>
        <v>2.6372136000540891E-2</v>
      </c>
      <c r="S137" s="38" t="b">
        <f t="shared" si="11"/>
        <v>1</v>
      </c>
      <c r="T137" s="38">
        <f t="shared" si="12"/>
        <v>2.6372136000540891E-2</v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13"/>
        <v>3.9299999999999891</v>
      </c>
      <c r="Q138" s="37">
        <f t="shared" si="10"/>
        <v>0.96365915342118713</v>
      </c>
      <c r="R138" s="37">
        <f t="shared" si="14"/>
        <v>2.5731390312855318E-2</v>
      </c>
      <c r="S138" s="38" t="b">
        <f t="shared" si="11"/>
        <v>1</v>
      </c>
      <c r="T138" s="38">
        <f t="shared" si="12"/>
        <v>2.5731390312855318E-2</v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13"/>
        <v>3.9599999999999889</v>
      </c>
      <c r="Q139" s="37">
        <f t="shared" si="10"/>
        <v>0.96442161745070498</v>
      </c>
      <c r="R139" s="37">
        <f t="shared" si="14"/>
        <v>2.5108175965164275E-2</v>
      </c>
      <c r="S139" s="38" t="b">
        <f t="shared" si="11"/>
        <v>1</v>
      </c>
      <c r="T139" s="38">
        <f t="shared" si="12"/>
        <v>2.5108175965164275E-2</v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13"/>
        <v>3.9899999999999887</v>
      </c>
      <c r="Q140" s="37">
        <f t="shared" si="10"/>
        <v>0.96516564397909699</v>
      </c>
      <c r="R140" s="37">
        <f t="shared" si="14"/>
        <v>2.4501963033561152E-2</v>
      </c>
      <c r="S140" s="38" t="b">
        <f t="shared" si="11"/>
        <v>1</v>
      </c>
      <c r="T140" s="38">
        <f t="shared" si="12"/>
        <v>2.4501963033561152E-2</v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13"/>
        <v>4.0199999999999889</v>
      </c>
      <c r="Q141" s="37">
        <f t="shared" si="10"/>
        <v>0.96589173523271865</v>
      </c>
      <c r="R141" s="37">
        <f t="shared" si="14"/>
        <v>2.3912238981999012E-2</v>
      </c>
      <c r="S141" s="38" t="b">
        <f t="shared" si="11"/>
        <v>1</v>
      </c>
      <c r="T141" s="38">
        <f t="shared" si="12"/>
        <v>2.3912238981999012E-2</v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13"/>
        <v>4.0499999999999892</v>
      </c>
      <c r="Q142" s="37">
        <f t="shared" si="10"/>
        <v>0.96660037831801693</v>
      </c>
      <c r="R142" s="37">
        <f t="shared" si="14"/>
        <v>2.3338508054236245E-2</v>
      </c>
      <c r="S142" s="38" t="b">
        <f t="shared" si="11"/>
        <v>1</v>
      </c>
      <c r="T142" s="38">
        <f t="shared" si="12"/>
        <v>2.3338508054236245E-2</v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13"/>
        <v>4.0799999999999894</v>
      </c>
      <c r="Q143" s="37">
        <f t="shared" si="10"/>
        <v>0.96729204571597283</v>
      </c>
      <c r="R143" s="37">
        <f t="shared" si="14"/>
        <v>2.2780290687914505E-2</v>
      </c>
      <c r="S143" s="38" t="b">
        <f t="shared" si="11"/>
        <v>1</v>
      </c>
      <c r="T143" s="38">
        <f t="shared" si="12"/>
        <v>2.2780290687914505E-2</v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13"/>
        <v>4.1099999999999897</v>
      </c>
      <c r="Q144" s="37">
        <f t="shared" si="10"/>
        <v>0.9679671957592918</v>
      </c>
      <c r="R144" s="37">
        <f t="shared" si="14"/>
        <v>2.2237122949980703E-2</v>
      </c>
      <c r="S144" s="38" t="b">
        <f t="shared" si="11"/>
        <v>1</v>
      </c>
      <c r="T144" s="38">
        <f t="shared" si="12"/>
        <v>2.2237122949980703E-2</v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13"/>
        <v>4.1399999999999899</v>
      </c>
      <c r="Q145" s="37">
        <f t="shared" si="10"/>
        <v>0.96862627309297167</v>
      </c>
      <c r="R145" s="37">
        <f t="shared" si="14"/>
        <v>2.1708555992681438E-2</v>
      </c>
      <c r="S145" s="38" t="b">
        <f t="shared" si="11"/>
        <v>1</v>
      </c>
      <c r="T145" s="38">
        <f t="shared" si="12"/>
        <v>2.1708555992681438E-2</v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13"/>
        <v>4.1699999999999902</v>
      </c>
      <c r="Q146" s="37">
        <f t="shared" si="10"/>
        <v>0.96926970911885268</v>
      </c>
      <c r="R146" s="37">
        <f t="shared" si="14"/>
        <v>2.1194155529358216E-2</v>
      </c>
      <c r="S146" s="38" t="b">
        <f t="shared" si="11"/>
        <v>1</v>
      </c>
      <c r="T146" s="38">
        <f t="shared" si="12"/>
        <v>2.1194155529358216E-2</v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13"/>
        <v>4.1999999999999904</v>
      </c>
      <c r="Q147" s="37">
        <f t="shared" si="10"/>
        <v>0.96989792242473316</v>
      </c>
      <c r="R147" s="37">
        <f t="shared" si="14"/>
        <v>2.0693501329297852E-2</v>
      </c>
      <c r="S147" s="38" t="b">
        <f t="shared" si="11"/>
        <v>1</v>
      </c>
      <c r="T147" s="38">
        <f t="shared" si="12"/>
        <v>2.0693501329297852E-2</v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13"/>
        <v>4.2299999999999907</v>
      </c>
      <c r="Q148" s="37">
        <f t="shared" si="10"/>
        <v>0.97051131919861056</v>
      </c>
      <c r="R148" s="37">
        <f t="shared" si="14"/>
        <v>2.0206186730953313E-2</v>
      </c>
      <c r="S148" s="38" t="b">
        <f t="shared" si="11"/>
        <v>1</v>
      </c>
      <c r="T148" s="38">
        <f t="shared" si="12"/>
        <v>2.0206186730953313E-2</v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13"/>
        <v>4.2599999999999909</v>
      </c>
      <c r="Q149" s="37">
        <f t="shared" si="10"/>
        <v>0.97111029362859036</v>
      </c>
      <c r="R149" s="37">
        <f t="shared" si="14"/>
        <v>1.9731818172872655E-2</v>
      </c>
      <c r="S149" s="38" t="b">
        <f t="shared" si="11"/>
        <v>1</v>
      </c>
      <c r="T149" s="38">
        <f t="shared" si="12"/>
        <v>1.9731818172872655E-2</v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13"/>
        <v>4.2899999999999912</v>
      </c>
      <c r="Q150" s="37">
        <f t="shared" si="10"/>
        <v>0.97169522828898292</v>
      </c>
      <c r="R150" s="37">
        <f t="shared" si="14"/>
        <v>1.9270014741640251E-2</v>
      </c>
      <c r="S150" s="38" t="b">
        <f t="shared" si="11"/>
        <v>1</v>
      </c>
      <c r="T150" s="38">
        <f t="shared" si="12"/>
        <v>1.9270014741640251E-2</v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13"/>
        <v>4.3199999999999914</v>
      </c>
      <c r="Q151" s="37">
        <f t="shared" si="10"/>
        <v>0.97226649451308877</v>
      </c>
      <c r="R151" s="37">
        <f t="shared" si="14"/>
        <v>1.8820407736206784E-2</v>
      </c>
      <c r="S151" s="38" t="b">
        <f t="shared" si="11"/>
        <v>1</v>
      </c>
      <c r="T151" s="38">
        <f t="shared" si="12"/>
        <v>1.8820407736206784E-2</v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13"/>
        <v>4.3499999999999917</v>
      </c>
      <c r="Q152" s="37">
        <f t="shared" si="10"/>
        <v>0.97282445275315532</v>
      </c>
      <c r="R152" s="37">
        <f t="shared" si="14"/>
        <v>1.8382640248034342E-2</v>
      </c>
      <c r="S152" s="38" t="b">
        <f t="shared" si="11"/>
        <v>1</v>
      </c>
      <c r="T152" s="38">
        <f t="shared" si="12"/>
        <v>1.8382640248034342E-2</v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13"/>
        <v>4.3799999999999919</v>
      </c>
      <c r="Q153" s="37">
        <f t="shared" si="10"/>
        <v>0.97336945292797084</v>
      </c>
      <c r="R153" s="37">
        <f t="shared" si="14"/>
        <v>1.7956366756433084E-2</v>
      </c>
      <c r="S153" s="38" t="b">
        <f t="shared" si="11"/>
        <v>1</v>
      </c>
      <c r="T153" s="38">
        <f t="shared" si="12"/>
        <v>1.7956366756433084E-2</v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13"/>
        <v>4.4099999999999921</v>
      </c>
      <c r="Q154" s="37">
        <f t="shared" si="10"/>
        <v>0.97390183475854131</v>
      </c>
      <c r="R154" s="37">
        <f t="shared" si="14"/>
        <v>1.7541252738530654E-2</v>
      </c>
      <c r="S154" s="38" t="b">
        <f t="shared" si="11"/>
        <v>1</v>
      </c>
      <c r="T154" s="38">
        <f t="shared" si="12"/>
        <v>1.7541252738530654E-2</v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13"/>
        <v>4.4399999999999924</v>
      </c>
      <c r="Q155" s="37">
        <f t="shared" si="10"/>
        <v>0.97442192809228267</v>
      </c>
      <c r="R155" s="37">
        <f t="shared" si="14"/>
        <v>1.7136974293341378E-2</v>
      </c>
      <c r="S155" s="38" t="b">
        <f t="shared" si="11"/>
        <v>1</v>
      </c>
      <c r="T155" s="38">
        <f t="shared" si="12"/>
        <v>1.7136974293341378E-2</v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13"/>
        <v>4.4699999999999926</v>
      </c>
      <c r="Q156" s="37">
        <f t="shared" si="10"/>
        <v>0.97493005321614179</v>
      </c>
      <c r="R156" s="37">
        <f t="shared" si="14"/>
        <v>1.6743217779391362E-2</v>
      </c>
      <c r="S156" s="38" t="b">
        <f t="shared" si="11"/>
        <v>1</v>
      </c>
      <c r="T156" s="38">
        <f t="shared" si="12"/>
        <v>1.6743217779391362E-2</v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13"/>
        <v>4.4999999999999929</v>
      </c>
      <c r="Q157" s="37">
        <f t="shared" si="10"/>
        <v>0.97542652115904616</v>
      </c>
      <c r="R157" s="37">
        <f t="shared" si="14"/>
        <v>1.6359679465418241E-2</v>
      </c>
      <c r="S157" s="38" t="b">
        <f t="shared" si="11"/>
        <v>1</v>
      </c>
      <c r="T157" s="38">
        <f t="shared" si="12"/>
        <v>1.6359679465418241E-2</v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13"/>
        <v>4.5299999999999931</v>
      </c>
      <c r="Q158" s="37">
        <f t="shared" si="10"/>
        <v>0.97591163398406688</v>
      </c>
      <c r="R158" s="37">
        <f t="shared" si="14"/>
        <v>1.5986065193640542E-2</v>
      </c>
      <c r="S158" s="38" t="b">
        <f t="shared" si="11"/>
        <v>1</v>
      </c>
      <c r="T158" s="38">
        <f t="shared" si="12"/>
        <v>1.5986065193640542E-2</v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13"/>
        <v>4.5599999999999934</v>
      </c>
      <c r="Q159" s="37">
        <f t="shared" si="10"/>
        <v>0.97638568507066459</v>
      </c>
      <c r="R159" s="37">
        <f t="shared" si="14"/>
        <v>1.5622090055130341E-2</v>
      </c>
      <c r="S159" s="38" t="b">
        <f t="shared" si="11"/>
        <v>1</v>
      </c>
      <c r="T159" s="38">
        <f t="shared" si="12"/>
        <v>1.5622090055130341E-2</v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13"/>
        <v>4.5899999999999936</v>
      </c>
      <c r="Q160" s="37">
        <f t="shared" si="10"/>
        <v>0.9768489593873747</v>
      </c>
      <c r="R160" s="37">
        <f t="shared" si="14"/>
        <v>1.5267478076843219E-2</v>
      </c>
      <c r="S160" s="38" t="b">
        <f t="shared" si="11"/>
        <v>1</v>
      </c>
      <c r="T160" s="38">
        <f t="shared" si="12"/>
        <v>1.5267478076843219E-2</v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13"/>
        <v>4.6199999999999939</v>
      </c>
      <c r="Q161" s="37">
        <f t="shared" si="10"/>
        <v>0.97730173375527518</v>
      </c>
      <c r="R161" s="37">
        <f t="shared" si="14"/>
        <v>1.4921961919870757E-2</v>
      </c>
      <c r="S161" s="38" t="b">
        <f t="shared" si="11"/>
        <v>1</v>
      </c>
      <c r="T161" s="38">
        <f t="shared" si="12"/>
        <v>1.4921961919870757E-2</v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13"/>
        <v>4.6499999999999941</v>
      </c>
      <c r="Q162" s="37">
        <f t="shared" si="10"/>
        <v>0.97774427710256695</v>
      </c>
      <c r="R162" s="37">
        <f t="shared" si="14"/>
        <v>1.458528258849919E-2</v>
      </c>
      <c r="S162" s="38" t="b">
        <f t="shared" si="11"/>
        <v>1</v>
      </c>
      <c r="T162" s="38">
        <f t="shared" si="12"/>
        <v>1.458528258849919E-2</v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13"/>
        <v>4.6799999999999944</v>
      </c>
      <c r="Q163" s="37">
        <f t="shared" si="10"/>
        <v>0.97817685071058513</v>
      </c>
      <c r="R163" s="37">
        <f t="shared" si="14"/>
        <v>1.425718914965235E-2</v>
      </c>
      <c r="S163" s="38" t="b">
        <f t="shared" si="11"/>
        <v>1</v>
      </c>
      <c r="T163" s="38">
        <f t="shared" si="12"/>
        <v>1.425718914965235E-2</v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13"/>
        <v>4.7099999999999946</v>
      </c>
      <c r="Q164" s="37">
        <f t="shared" si="10"/>
        <v>0.97859970845154609</v>
      </c>
      <c r="R164" s="37">
        <f t="shared" si="14"/>
        <v>1.3937438462365467E-2</v>
      </c>
      <c r="S164" s="38" t="b">
        <f t="shared" si="11"/>
        <v>1</v>
      </c>
      <c r="T164" s="38">
        <f t="shared" si="12"/>
        <v>1.3937438462365467E-2</v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13"/>
        <v>4.7399999999999949</v>
      </c>
      <c r="Q165" s="37">
        <f t="shared" si="10"/>
        <v>0.97901309701832706</v>
      </c>
      <c r="R165" s="37">
        <f t="shared" si="14"/>
        <v>1.3625794916897565E-2</v>
      </c>
      <c r="S165" s="38" t="b">
        <f t="shared" si="11"/>
        <v>1</v>
      </c>
      <c r="T165" s="38">
        <f t="shared" si="12"/>
        <v>1.3625794916897565E-2</v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13"/>
        <v>4.7699999999999951</v>
      </c>
      <c r="Q166" s="37">
        <f t="shared" si="10"/>
        <v>0.97941725614655994</v>
      </c>
      <c r="R166" s="37">
        <f t="shared" si="14"/>
        <v>1.3322030183112362E-2</v>
      </c>
      <c r="S166" s="38" t="b">
        <f t="shared" si="11"/>
        <v>1</v>
      </c>
      <c r="T166" s="38">
        <f t="shared" si="12"/>
        <v>1.3322030183112362E-2</v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13"/>
        <v>4.7999999999999954</v>
      </c>
      <c r="Q167" s="37">
        <f t="shared" si="10"/>
        <v>0.9798124188293138</v>
      </c>
      <c r="R167" s="37">
        <f t="shared" si="14"/>
        <v>1.3025922967813131E-2</v>
      </c>
      <c r="S167" s="38" t="b">
        <f t="shared" si="11"/>
        <v>1</v>
      </c>
      <c r="T167" s="38">
        <f t="shared" si="12"/>
        <v>1.3025922967813131E-2</v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13"/>
        <v>4.8299999999999956</v>
      </c>
      <c r="Q168" s="37">
        <f t="shared" si="10"/>
        <v>0.98019881152462873</v>
      </c>
      <c r="R168" s="37">
        <f t="shared" si="14"/>
        <v>1.2737258780676219E-2</v>
      </c>
      <c r="S168" s="38" t="b">
        <f t="shared" si="11"/>
        <v>1</v>
      </c>
      <c r="T168" s="38">
        <f t="shared" si="12"/>
        <v>1.2737258780676219E-2</v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13"/>
        <v>4.8599999999999959</v>
      </c>
      <c r="Q169" s="37">
        <f t="shared" si="10"/>
        <v>0.98057665435615438</v>
      </c>
      <c r="R169" s="37">
        <f t="shared" si="14"/>
        <v>1.2455829708468702E-2</v>
      </c>
      <c r="S169" s="38" t="b">
        <f t="shared" si="11"/>
        <v>1</v>
      </c>
      <c r="T169" s="38">
        <f t="shared" si="12"/>
        <v>1.2455829708468702E-2</v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13"/>
        <v>4.8899999999999961</v>
      </c>
      <c r="Q170" s="37">
        <f t="shared" si="10"/>
        <v>0.98094616130713685</v>
      </c>
      <c r="R170" s="37">
        <f t="shared" si="14"/>
        <v>1.2181434197239271E-2</v>
      </c>
      <c r="S170" s="38" t="b">
        <f t="shared" si="11"/>
        <v>1</v>
      </c>
      <c r="T170" s="38">
        <f t="shared" si="12"/>
        <v>1.2181434197239271E-2</v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13"/>
        <v>4.9199999999999964</v>
      </c>
      <c r="Q171" s="37">
        <f t="shared" si="10"/>
        <v>0.98130754040798873</v>
      </c>
      <c r="R171" s="37">
        <f t="shared" si="14"/>
        <v>1.1913876842214085E-2</v>
      </c>
      <c r="S171" s="38" t="b">
        <f t="shared" si="11"/>
        <v>1</v>
      </c>
      <c r="T171" s="38">
        <f t="shared" si="12"/>
        <v>1.1913876842214085E-2</v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13"/>
        <v>4.9499999999999966</v>
      </c>
      <c r="Q172" s="37">
        <f t="shared" si="10"/>
        <v>0.9816609939176697</v>
      </c>
      <c r="R172" s="37">
        <f t="shared" si="14"/>
        <v>1.1652968185070039E-2</v>
      </c>
      <c r="S172" s="38" t="b">
        <f t="shared" si="11"/>
        <v>1</v>
      </c>
      <c r="T172" s="38">
        <f t="shared" si="12"/>
        <v>1.1652968185070039E-2</v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si="13"/>
        <v>4.9799999999999969</v>
      </c>
      <c r="Q173" s="37">
        <f t="shared" si="10"/>
        <v>0.98200671849909293</v>
      </c>
      <c r="R173" s="37">
        <f t="shared" si="14"/>
        <v>1.1398524518339375E-2</v>
      </c>
      <c r="S173" s="38" t="b">
        <f t="shared" si="11"/>
        <v>1</v>
      </c>
      <c r="T173" s="38">
        <f t="shared" si="12"/>
        <v>1.1398524518339375E-2</v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3"/>
        <v>5.0099999999999971</v>
      </c>
      <c r="Q174" s="37">
        <f t="shared" si="10"/>
        <v>0.98234490538877006</v>
      </c>
      <c r="R174" s="37">
        <f t="shared" si="14"/>
        <v>1.1150367696686574E-2</v>
      </c>
      <c r="S174" s="38" t="b">
        <f t="shared" si="11"/>
        <v>1</v>
      </c>
      <c r="T174" s="38">
        <f t="shared" si="12"/>
        <v>1.1150367696686574E-2</v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3"/>
        <v>5.0399999999999974</v>
      </c>
      <c r="Q175" s="37">
        <f t="shared" si="10"/>
        <v>0.98267574056089413</v>
      </c>
      <c r="R175" s="37">
        <f t="shared" si="14"/>
        <v>1.0908324954776265E-2</v>
      </c>
      <c r="S175" s="38" t="b">
        <f t="shared" si="11"/>
        <v>1</v>
      </c>
      <c r="T175" s="38">
        <f t="shared" si="12"/>
        <v>1.0908324954776265E-2</v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3"/>
        <v>5.0699999999999976</v>
      </c>
      <c r="Q176" s="37">
        <f t="shared" si="10"/>
        <v>0.98299940488605664</v>
      </c>
      <c r="R176" s="37">
        <f t="shared" si="14"/>
        <v>1.0672228731530472E-2</v>
      </c>
      <c r="S176" s="38" t="b">
        <f t="shared" si="11"/>
        <v>1</v>
      </c>
      <c r="T176" s="38">
        <f t="shared" si="12"/>
        <v>1.0672228731530472E-2</v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3"/>
        <v>5.0999999999999979</v>
      </c>
      <c r="Q177" s="37">
        <f t="shared" si="10"/>
        <v>0.98331607428478596</v>
      </c>
      <c r="R177" s="37">
        <f t="shared" si="14"/>
        <v>1.044191650049949E-2</v>
      </c>
      <c r="S177" s="38" t="b">
        <f t="shared" si="11"/>
        <v>1</v>
      </c>
      <c r="T177" s="38">
        <f t="shared" si="12"/>
        <v>1.044191650049949E-2</v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3"/>
        <v>5.1299999999999981</v>
      </c>
      <c r="Q178" s="37">
        <f t="shared" si="10"/>
        <v>0.98362591987608661</v>
      </c>
      <c r="R178" s="37">
        <f t="shared" si="14"/>
        <v>1.0217230606140992E-2</v>
      </c>
      <c r="S178" s="38" t="b">
        <f t="shared" si="11"/>
        <v>1</v>
      </c>
      <c r="T178" s="38">
        <f t="shared" si="12"/>
        <v>1.0217230606140992E-2</v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3"/>
        <v>5.1599999999999984</v>
      </c>
      <c r="Q179" s="37">
        <f t="shared" si="10"/>
        <v>0.98392910812115442</v>
      </c>
      <c r="R179" s="37">
        <f t="shared" si="14"/>
        <v>9.9980181058001438E-3</v>
      </c>
      <c r="S179" s="38" t="b">
        <f t="shared" si="11"/>
        <v>1</v>
      </c>
      <c r="T179" s="38">
        <f t="shared" si="12"/>
        <v>9.9980181058001438E-3</v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3"/>
        <v>5.1899999999999986</v>
      </c>
      <c r="Q180" s="37">
        <f t="shared" si="10"/>
        <v>0.98422580096243462</v>
      </c>
      <c r="R180" s="37">
        <f t="shared" si="14"/>
        <v>9.7841306171649513E-3</v>
      </c>
      <c r="S180" s="38" t="b">
        <f t="shared" si="11"/>
        <v>1</v>
      </c>
      <c r="T180" s="38">
        <f t="shared" si="12"/>
        <v>9.7841306171649513E-3</v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3"/>
        <v>5.2199999999999989</v>
      </c>
      <c r="Q181" s="37">
        <f t="shared" si="10"/>
        <v>0.98451615595818431</v>
      </c>
      <c r="R181" s="37">
        <f t="shared" si="14"/>
        <v>9.5754241709951806E-3</v>
      </c>
      <c r="S181" s="38" t="b">
        <f t="shared" si="11"/>
        <v>1</v>
      </c>
      <c r="T181" s="38">
        <f t="shared" si="12"/>
        <v>9.5754241709951806E-3</v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3"/>
        <v>5.2499999999999991</v>
      </c>
      <c r="Q182" s="37">
        <f t="shared" si="10"/>
        <v>0.98480032641269433</v>
      </c>
      <c r="R182" s="37">
        <f t="shared" si="14"/>
        <v>9.371759068945348E-3</v>
      </c>
      <c r="S182" s="38" t="b">
        <f t="shared" si="11"/>
        <v>1</v>
      </c>
      <c r="T182" s="38">
        <f t="shared" si="12"/>
        <v>9.371759068945348E-3</v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3"/>
        <v>5.2799999999999994</v>
      </c>
      <c r="Q183" s="37">
        <f t="shared" si="10"/>
        <v>0.98507846150232103</v>
      </c>
      <c r="R183" s="37">
        <f t="shared" si="14"/>
        <v>9.1729997463004444E-3</v>
      </c>
      <c r="S183" s="38" t="b">
        <f t="shared" si="11"/>
        <v>1</v>
      </c>
      <c r="T183" s="38">
        <f t="shared" si="12"/>
        <v>9.1729997463004444E-3</v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3"/>
        <v>5.31</v>
      </c>
      <c r="Q184" s="37">
        <f t="shared" si="10"/>
        <v>0.98535070639747235</v>
      </c>
      <c r="R184" s="37">
        <f t="shared" si="14"/>
        <v>8.9790146394116057E-3</v>
      </c>
      <c r="S184" s="38" t="b">
        <f t="shared" si="11"/>
        <v>1</v>
      </c>
      <c r="T184" s="38">
        <f t="shared" si="12"/>
        <v>8.9790146394116057E-3</v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3"/>
        <v>5.34</v>
      </c>
      <c r="Q185" s="37">
        <f t="shared" si="10"/>
        <v>0.98561720238068573</v>
      </c>
      <c r="R185" s="37">
        <f t="shared" si="14"/>
        <v>8.7896760577022004E-3</v>
      </c>
      <c r="S185" s="38" t="b">
        <f t="shared" si="11"/>
        <v>1</v>
      </c>
      <c r="T185" s="38">
        <f t="shared" si="12"/>
        <v>8.7896760577022004E-3</v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3"/>
        <v>5.37</v>
      </c>
      <c r="Q186" s="37">
        <f t="shared" si="10"/>
        <v>0.98587808696093449</v>
      </c>
      <c r="R186" s="37">
        <f t="shared" si="14"/>
        <v>8.6048600600630021E-3</v>
      </c>
      <c r="S186" s="38" t="b">
        <f t="shared" si="11"/>
        <v>1</v>
      </c>
      <c r="T186" s="38">
        <f t="shared" si="12"/>
        <v>8.6048600600630021E-3</v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3"/>
        <v>5.4</v>
      </c>
      <c r="Q187" s="37">
        <f t="shared" si="10"/>
        <v>0.98613349398428951</v>
      </c>
      <c r="R187" s="37">
        <f t="shared" si="14"/>
        <v>8.4244463354514014E-3</v>
      </c>
      <c r="S187" s="38" t="b">
        <f t="shared" si="11"/>
        <v>1</v>
      </c>
      <c r="T187" s="38">
        <f t="shared" si="12"/>
        <v>8.4244463354514014E-3</v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3"/>
        <v>5.4300000000000006</v>
      </c>
      <c r="Q188" s="37">
        <f t="shared" si="10"/>
        <v>0.98638355374106157</v>
      </c>
      <c r="R188" s="37">
        <f t="shared" si="14"/>
        <v>8.2483180875873412E-3</v>
      </c>
      <c r="S188" s="38" t="b">
        <f t="shared" si="11"/>
        <v>1</v>
      </c>
      <c r="T188" s="38">
        <f t="shared" si="12"/>
        <v>8.2483180875873412E-3</v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3"/>
        <v>5.4600000000000009</v>
      </c>
      <c r="Q189" s="37">
        <f t="shared" si="10"/>
        <v>0.98662839306954475</v>
      </c>
      <c r="R189" s="37">
        <f t="shared" si="14"/>
        <v>8.0763619235701967E-3</v>
      </c>
      <c r="S189" s="38" t="b">
        <f t="shared" si="11"/>
        <v>1</v>
      </c>
      <c r="T189" s="38">
        <f t="shared" si="12"/>
        <v>8.0763619235701967E-3</v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3"/>
        <v>5.4900000000000011</v>
      </c>
      <c r="Q190" s="37">
        <f t="shared" si="10"/>
        <v>0.98686813545647578</v>
      </c>
      <c r="R190" s="37">
        <f t="shared" si="14"/>
        <v>7.908467746277811E-3</v>
      </c>
      <c r="S190" s="38" t="b">
        <f t="shared" si="11"/>
        <v>1</v>
      </c>
      <c r="T190" s="38">
        <f t="shared" si="12"/>
        <v>7.908467746277811E-3</v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3"/>
        <v>5.5200000000000014</v>
      </c>
      <c r="Q191" s="37">
        <f t="shared" si="10"/>
        <v>0.98710290113432142</v>
      </c>
      <c r="R191" s="37">
        <f t="shared" si="14"/>
        <v>7.7445286504200057E-3</v>
      </c>
      <c r="S191" s="38" t="b">
        <f t="shared" si="11"/>
        <v>1</v>
      </c>
      <c r="T191" s="38">
        <f t="shared" si="12"/>
        <v>7.7445286504200057E-3</v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3"/>
        <v>5.5500000000000016</v>
      </c>
      <c r="Q192" s="37">
        <f t="shared" si="10"/>
        <v>0.98733280717550098</v>
      </c>
      <c r="R192" s="37">
        <f t="shared" si="14"/>
        <v>7.5844408221004134E-3</v>
      </c>
      <c r="S192" s="38" t="b">
        <f t="shared" si="11"/>
        <v>1</v>
      </c>
      <c r="T192" s="38">
        <f t="shared" si="12"/>
        <v>7.5844408221004134E-3</v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3"/>
        <v>5.5800000000000018</v>
      </c>
      <c r="Q193" s="37">
        <f t="shared" si="10"/>
        <v>0.98755796758364744</v>
      </c>
      <c r="R193" s="37">
        <f t="shared" si="14"/>
        <v>7.4281034417811309E-3</v>
      </c>
      <c r="S193" s="38" t="b">
        <f t="shared" si="11"/>
        <v>1</v>
      </c>
      <c r="T193" s="38">
        <f t="shared" si="12"/>
        <v>7.4281034417811309E-3</v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3"/>
        <v>5.6100000000000021</v>
      </c>
      <c r="Q194" s="37">
        <f t="shared" si="10"/>
        <v>0.98777849338200785</v>
      </c>
      <c r="R194" s="37">
        <f t="shared" si="14"/>
        <v>7.2754185905058817E-3</v>
      </c>
      <c r="S194" s="38" t="b">
        <f t="shared" si="11"/>
        <v>1</v>
      </c>
      <c r="T194" s="38">
        <f t="shared" si="12"/>
        <v>7.2754185905058817E-3</v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3"/>
        <v>5.6400000000000023</v>
      </c>
      <c r="Q195" s="37">
        <f t="shared" si="10"/>
        <v>0.9879944926990778</v>
      </c>
      <c r="R195" s="37">
        <f t="shared" si="14"/>
        <v>7.1262911592910134E-3</v>
      </c>
      <c r="S195" s="38" t="b">
        <f t="shared" si="11"/>
        <v>1</v>
      </c>
      <c r="T195" s="38">
        <f t="shared" si="12"/>
        <v>7.1262911592910134E-3</v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3"/>
        <v>5.6700000000000026</v>
      </c>
      <c r="Q196" s="37">
        <f t="shared" si="10"/>
        <v>0.98820607085156531</v>
      </c>
      <c r="R196" s="37">
        <f t="shared" si="14"/>
        <v>6.9806287615437057E-3</v>
      </c>
      <c r="S196" s="38" t="b">
        <f t="shared" si="11"/>
        <v>1</v>
      </c>
      <c r="T196" s="38">
        <f t="shared" si="12"/>
        <v>6.9806287615437057E-3</v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3"/>
        <v>5.7000000000000028</v>
      </c>
      <c r="Q197" s="37">
        <f t="shared" si="10"/>
        <v>0.98841333042477042</v>
      </c>
      <c r="R197" s="37">
        <f t="shared" si="14"/>
        <v>6.8383416484130155E-3</v>
      </c>
      <c r="S197" s="38" t="b">
        <f t="shared" si="11"/>
        <v>1</v>
      </c>
      <c r="T197" s="38">
        <f t="shared" si="12"/>
        <v>6.8383416484130155E-3</v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3"/>
        <v>5.7300000000000031</v>
      </c>
      <c r="Q198" s="37">
        <f t="shared" si="10"/>
        <v>0.98861637135047009</v>
      </c>
      <c r="R198" s="37">
        <f t="shared" si="14"/>
        <v>6.6993426269738405E-3</v>
      </c>
      <c r="S198" s="38" t="b">
        <f t="shared" si="11"/>
        <v>1</v>
      </c>
      <c r="T198" s="38">
        <f t="shared" si="12"/>
        <v>6.6993426269738405E-3</v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3"/>
        <v>5.7600000000000033</v>
      </c>
      <c r="Q199" s="37">
        <f t="shared" ref="Q199:Q207" si="15">1-FDIST(P199,$C$6,$C$7)</f>
        <v>0.98881529098238885</v>
      </c>
      <c r="R199" s="37">
        <f t="shared" si="14"/>
        <v>6.5635469811438831E-3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1</v>
      </c>
      <c r="T199" s="38">
        <f t="shared" si="12"/>
        <v>6.5635469811438831E-3</v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3"/>
        <v>5.7900000000000036</v>
      </c>
      <c r="Q200" s="37">
        <f t="shared" si="15"/>
        <v>0.98901018416933872</v>
      </c>
      <c r="R200" s="37">
        <f t="shared" si="14"/>
        <v>6.4308723952225906E-3</v>
      </c>
      <c r="S200" s="38" t="b">
        <f t="shared" si="16"/>
        <v>1</v>
      </c>
      <c r="T200" s="38">
        <f t="shared" ref="T200:T207" si="17">IF(S200,R200,"")</f>
        <v>6.4308723952225906E-3</v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ref="P201:P207" si="18">P200+$P$6</f>
        <v>5.8200000000000038</v>
      </c>
      <c r="Q201" s="37">
        <f t="shared" si="15"/>
        <v>0.98920114332610221</v>
      </c>
      <c r="R201" s="37">
        <f t="shared" ref="R201:R206" si="19">(Q202-Q200)/2/$P$6</f>
        <v>6.3012388799577046E-3</v>
      </c>
      <c r="S201" s="38" t="b">
        <f t="shared" si="16"/>
        <v>1</v>
      </c>
      <c r="T201" s="38">
        <f t="shared" si="17"/>
        <v>6.3012388799577046E-3</v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8"/>
        <v>5.8500000000000041</v>
      </c>
      <c r="Q202" s="37">
        <f t="shared" si="15"/>
        <v>0.98938825850213619</v>
      </c>
      <c r="R202" s="37">
        <f t="shared" si="19"/>
        <v>6.1745687010802044E-3</v>
      </c>
      <c r="S202" s="38" t="b">
        <f t="shared" si="16"/>
        <v>1</v>
      </c>
      <c r="T202" s="38">
        <f t="shared" si="17"/>
        <v>6.1745687010802044E-3</v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8"/>
        <v>5.8800000000000043</v>
      </c>
      <c r="Q203" s="37">
        <f t="shared" si="15"/>
        <v>0.98957161744816702</v>
      </c>
      <c r="R203" s="37">
        <f t="shared" si="19"/>
        <v>6.0507863101947707E-3</v>
      </c>
      <c r="S203" s="38" t="b">
        <f t="shared" si="16"/>
        <v>1</v>
      </c>
      <c r="T203" s="38">
        <f t="shared" si="17"/>
        <v>6.0507863101947707E-3</v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8"/>
        <v>5.9100000000000046</v>
      </c>
      <c r="Q204" s="37">
        <f t="shared" si="15"/>
        <v>0.98975130568074787</v>
      </c>
      <c r="R204" s="37">
        <f t="shared" si="19"/>
        <v>5.9298182779462163E-3</v>
      </c>
      <c r="S204" s="38" t="b">
        <f t="shared" si="16"/>
        <v>1</v>
      </c>
      <c r="T204" s="38">
        <f t="shared" si="17"/>
        <v>5.9298182779462163E-3</v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8"/>
        <v>5.9400000000000048</v>
      </c>
      <c r="Q205" s="37">
        <f t="shared" si="15"/>
        <v>0.98992740654484379</v>
      </c>
      <c r="R205" s="37">
        <f t="shared" si="19"/>
        <v>5.8115932293730434E-3</v>
      </c>
      <c r="S205" s="38" t="b">
        <f t="shared" si="16"/>
        <v>1</v>
      </c>
      <c r="T205" s="38">
        <f t="shared" si="17"/>
        <v>5.8115932293730434E-3</v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8"/>
        <v>5.9700000000000051</v>
      </c>
      <c r="Q206" s="37">
        <f t="shared" si="15"/>
        <v>0.99010000127451026</v>
      </c>
      <c r="R206" s="37">
        <f t="shared" si="19"/>
        <v>5.6960417814055919E-3</v>
      </c>
      <c r="S206" s="38" t="b">
        <f t="shared" si="16"/>
        <v>1</v>
      </c>
      <c r="T206" s="38">
        <f t="shared" si="17"/>
        <v>5.6960417814055919E-3</v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8"/>
        <v>6.0000000000000053</v>
      </c>
      <c r="Q207" s="37">
        <f t="shared" si="15"/>
        <v>0.99026916905172813</v>
      </c>
      <c r="R207" s="37"/>
      <c r="S207" s="38" t="b">
        <f t="shared" si="16"/>
        <v>1</v>
      </c>
      <c r="T207" s="38">
        <f t="shared" si="17"/>
        <v>0</v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2024-10-27T14:13:09Z</dcterms:modified>
</cp:coreProperties>
</file>