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ialogsheets/sheet1.xml" ContentType="application/vnd.openxmlformats-officedocument.spreadsheetml.dialogsheet+xml"/>
  <Override PartName="/xl/dialogsheets/sheet2.xml" ContentType="application/vnd.openxmlformats-officedocument.spreadsheetml.dialogsheet+xml"/>
  <Override PartName="/xl/dialogsheets/sheet3.xml" ContentType="application/vnd.openxmlformats-officedocument.spreadsheetml.dialogsheet+xml"/>
  <Override PartName="/xl/dialogsheets/sheet4.xml" ContentType="application/vnd.openxmlformats-officedocument.spreadsheetml.dialog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UDE/"/>
    </mc:Choice>
  </mc:AlternateContent>
  <xr:revisionPtr revIDLastSave="310" documentId="E6FC85D721AFD22DE3C8BBCA75D3DE46266A7960" xr6:coauthVersionLast="47" xr6:coauthVersionMax="47" xr10:uidLastSave="{1315EE85-1C9F-4CE7-9553-326EE0CB13B9}"/>
  <bookViews>
    <workbookView xWindow="-108" yWindow="-108" windowWidth="23256" windowHeight="12576" tabRatio="548" xr2:uid="{00000000-000D-0000-FFFF-FFFF00000000}"/>
  </bookViews>
  <sheets>
    <sheet name="Intro" sheetId="30" r:id="rId1"/>
    <sheet name="Normal Distribution" sheetId="29" r:id="rId2"/>
    <sheet name="t Distribution" sheetId="24" r:id="rId3"/>
    <sheet name="F Distribution" sheetId="26" r:id="rId4"/>
    <sheet name="Macros" sheetId="15" state="veryHidden" r:id="rId5"/>
    <sheet name="B" sheetId="16" state="hidden" r:id="rId6"/>
    <sheet name="C" sheetId="17" state="hidden" r:id="rId7"/>
    <sheet name="FG" sheetId="18" state="hidden" r:id="rId8"/>
    <sheet name="E" sheetId="19" state="hidden" r:id="rId9"/>
  </sheets>
  <externalReferences>
    <externalReference r:id="rId10"/>
    <externalReference r:id="rId11"/>
    <externalReference r:id="rId12"/>
  </externalReferences>
  <definedNames>
    <definedName name="Another" localSheetId="1">#REF!</definedName>
    <definedName name="Another">#REF!</definedName>
    <definedName name="Graph">[1]Data!#REF!</definedName>
    <definedName name="HelpData" localSheetId="8">E!HelpData</definedName>
    <definedName name="Macros.HelpData" localSheetId="8">E!Macros.HelpData</definedName>
    <definedName name="Macros.PasteData" localSheetId="8">E!Macros.PasteData</definedName>
    <definedName name="More" localSheetId="1">#REF!</definedName>
    <definedName name="More">#REF!</definedName>
    <definedName name="PasteData" localSheetId="8">E!PasteData</definedName>
    <definedName name="_xlnm.Print_Area" localSheetId="3">'F Distribution'!$B$3:$I$23</definedName>
    <definedName name="_xlnm.Print_Area" localSheetId="1">'Normal Distribution'!$B$3:$I$23</definedName>
    <definedName name="_xlnm.Print_Area" localSheetId="2">'t Distribution'!$B$3:$I$23</definedName>
    <definedName name="Relational">[1]Data!#REF!</definedName>
    <definedName name="SPSS">[2]Data!#REF!</definedName>
    <definedName name="SPSS2">[3]Data!#REF!</definedName>
    <definedName name="Stuff" localSheetId="3">#REF!</definedName>
    <definedName name="Stuff" localSheetId="1">#REF!</definedName>
    <definedName name="Stuff" localSheetId="2">#REF!</definedName>
    <definedName name="Stuff">#REF!</definedName>
    <definedName name="Style" localSheetId="1">#REF!</definedName>
    <definedName name="Style">#REF!</definedName>
    <definedName name="Thing" localSheetId="1">#REF!</definedName>
    <definedName name="Thing">#REF!</definedName>
    <definedName name="Thus" localSheetId="1">#REF!</definedName>
    <definedName name="Thus">#REF!</definedName>
    <definedName name="Time" localSheetId="1">#REF!</definedName>
    <definedName name="Time">#REF!</definedName>
    <definedName name="Version" localSheetId="3">#REF!</definedName>
    <definedName name="Version" localSheetId="1">#REF!</definedName>
    <definedName name="Version" localSheetId="2">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9" l="1"/>
  <c r="P4" i="26" l="1"/>
  <c r="D13" i="24" l="1"/>
  <c r="D12" i="24" l="1"/>
  <c r="P3" i="24"/>
  <c r="P107" i="29"/>
  <c r="C19" i="29"/>
  <c r="C18" i="29"/>
  <c r="D13" i="29"/>
  <c r="D12" i="29"/>
  <c r="P4" i="29"/>
  <c r="D13" i="26"/>
  <c r="D12" i="26"/>
  <c r="P4" i="24"/>
  <c r="Q107" i="24"/>
  <c r="R3" i="29" l="1"/>
  <c r="S3" i="29" s="1"/>
  <c r="P6" i="29"/>
  <c r="P106" i="29" s="1"/>
  <c r="Q106" i="29" s="1"/>
  <c r="Q107" i="29"/>
  <c r="R4" i="29"/>
  <c r="C19" i="26"/>
  <c r="S4" i="26" s="1"/>
  <c r="C18" i="26"/>
  <c r="P7" i="26"/>
  <c r="Q7" i="26" s="1"/>
  <c r="C19" i="24"/>
  <c r="C18" i="24"/>
  <c r="R3" i="24" s="1"/>
  <c r="P108" i="29" l="1"/>
  <c r="R108" i="29" s="1"/>
  <c r="P105" i="29"/>
  <c r="Q105" i="29" s="1"/>
  <c r="R107" i="29"/>
  <c r="R106" i="29"/>
  <c r="S4" i="29"/>
  <c r="J20" i="29" s="1"/>
  <c r="R4" i="24"/>
  <c r="S4" i="24" s="1"/>
  <c r="S3" i="26"/>
  <c r="T3" i="26" s="1"/>
  <c r="S3" i="24"/>
  <c r="P6" i="26"/>
  <c r="P8" i="26" s="1"/>
  <c r="P9" i="26" s="1"/>
  <c r="P6" i="24"/>
  <c r="P106" i="24" s="1"/>
  <c r="Q106" i="24" s="1"/>
  <c r="Q108" i="29" l="1"/>
  <c r="P109" i="29"/>
  <c r="P110" i="29" s="1"/>
  <c r="P104" i="29"/>
  <c r="P103" i="29" s="1"/>
  <c r="R105" i="29"/>
  <c r="R107" i="24"/>
  <c r="S107" i="24" s="1"/>
  <c r="J20" i="24"/>
  <c r="R7" i="26"/>
  <c r="T4" i="26"/>
  <c r="J20" i="26" s="1"/>
  <c r="R106" i="24"/>
  <c r="S106" i="24" s="1"/>
  <c r="Q8" i="26"/>
  <c r="P10" i="26"/>
  <c r="Q9" i="26"/>
  <c r="R8" i="26" s="1"/>
  <c r="P105" i="24"/>
  <c r="P108" i="24"/>
  <c r="R109" i="29" l="1"/>
  <c r="Q109" i="29"/>
  <c r="R104" i="29"/>
  <c r="Q104" i="29"/>
  <c r="P111" i="29"/>
  <c r="Q110" i="29"/>
  <c r="R110" i="29"/>
  <c r="P102" i="29"/>
  <c r="Q103" i="29"/>
  <c r="R103" i="29"/>
  <c r="Q108" i="24"/>
  <c r="R108" i="24"/>
  <c r="S108" i="24" s="1"/>
  <c r="Q105" i="24"/>
  <c r="R105" i="24"/>
  <c r="S105" i="24" s="1"/>
  <c r="P11" i="26"/>
  <c r="Q10" i="26"/>
  <c r="R9" i="26" s="1"/>
  <c r="P104" i="24"/>
  <c r="P109" i="24"/>
  <c r="P101" i="29" l="1"/>
  <c r="Q102" i="29"/>
  <c r="R102" i="29"/>
  <c r="P112" i="29"/>
  <c r="Q111" i="29"/>
  <c r="R111" i="29"/>
  <c r="Q109" i="24"/>
  <c r="R109" i="24"/>
  <c r="S109" i="24" s="1"/>
  <c r="Q104" i="24"/>
  <c r="R104" i="24"/>
  <c r="P12" i="26"/>
  <c r="Q11" i="26"/>
  <c r="R10" i="26" s="1"/>
  <c r="P103" i="24"/>
  <c r="P110" i="24"/>
  <c r="P113" i="29" l="1"/>
  <c r="Q112" i="29"/>
  <c r="R112" i="29"/>
  <c r="P100" i="29"/>
  <c r="Q101" i="29"/>
  <c r="R101" i="29"/>
  <c r="Q103" i="24"/>
  <c r="R103" i="24"/>
  <c r="S103" i="24" s="1"/>
  <c r="Q110" i="24"/>
  <c r="R110" i="24"/>
  <c r="P13" i="26"/>
  <c r="Q12" i="26"/>
  <c r="R11" i="26" s="1"/>
  <c r="S104" i="24"/>
  <c r="P102" i="24"/>
  <c r="P111" i="24"/>
  <c r="S110" i="24" l="1"/>
  <c r="P99" i="29"/>
  <c r="Q100" i="29"/>
  <c r="R100" i="29"/>
  <c r="P114" i="29"/>
  <c r="Q113" i="29"/>
  <c r="R113" i="29"/>
  <c r="Q102" i="24"/>
  <c r="R102" i="24"/>
  <c r="Q111" i="24"/>
  <c r="R111" i="24"/>
  <c r="P14" i="26"/>
  <c r="Q13" i="26"/>
  <c r="R12" i="26" s="1"/>
  <c r="P101" i="24"/>
  <c r="P112" i="24"/>
  <c r="P115" i="29" l="1"/>
  <c r="Q114" i="29"/>
  <c r="R114" i="29"/>
  <c r="P98" i="29"/>
  <c r="Q99" i="29"/>
  <c r="R99" i="29"/>
  <c r="Q101" i="24"/>
  <c r="R101" i="24"/>
  <c r="Q112" i="24"/>
  <c r="R112" i="24"/>
  <c r="P15" i="26"/>
  <c r="Q14" i="26"/>
  <c r="R13" i="26" s="1"/>
  <c r="S111" i="24"/>
  <c r="S102" i="24"/>
  <c r="P100" i="24"/>
  <c r="P113" i="24"/>
  <c r="P97" i="29" l="1"/>
  <c r="Q98" i="29"/>
  <c r="R98" i="29"/>
  <c r="P116" i="29"/>
  <c r="Q115" i="29"/>
  <c r="R115" i="29"/>
  <c r="Q100" i="24"/>
  <c r="R100" i="24"/>
  <c r="Q113" i="24"/>
  <c r="R113" i="24"/>
  <c r="P16" i="26"/>
  <c r="Q15" i="26"/>
  <c r="R14" i="26" s="1"/>
  <c r="S112" i="24"/>
  <c r="S101" i="24"/>
  <c r="P99" i="24"/>
  <c r="P114" i="24"/>
  <c r="P117" i="29" l="1"/>
  <c r="Q116" i="29"/>
  <c r="R116" i="29"/>
  <c r="P96" i="29"/>
  <c r="Q97" i="29"/>
  <c r="R97" i="29"/>
  <c r="Q99" i="24"/>
  <c r="R99" i="24"/>
  <c r="Q114" i="24"/>
  <c r="R114" i="24"/>
  <c r="P17" i="26"/>
  <c r="Q16" i="26"/>
  <c r="R15" i="26" s="1"/>
  <c r="S113" i="24"/>
  <c r="S100" i="24"/>
  <c r="P98" i="24"/>
  <c r="P115" i="24"/>
  <c r="P95" i="29" l="1"/>
  <c r="Q96" i="29"/>
  <c r="R96" i="29"/>
  <c r="P118" i="29"/>
  <c r="Q117" i="29"/>
  <c r="R117" i="29"/>
  <c r="Q98" i="24"/>
  <c r="R98" i="24"/>
  <c r="Q115" i="24"/>
  <c r="R115" i="24"/>
  <c r="P18" i="26"/>
  <c r="Q17" i="26"/>
  <c r="R16" i="26" s="1"/>
  <c r="S114" i="24"/>
  <c r="S99" i="24"/>
  <c r="P97" i="24"/>
  <c r="P116" i="24"/>
  <c r="P119" i="29" l="1"/>
  <c r="Q118" i="29"/>
  <c r="R118" i="29"/>
  <c r="P94" i="29"/>
  <c r="Q95" i="29"/>
  <c r="R95" i="29"/>
  <c r="Q116" i="24"/>
  <c r="R116" i="24"/>
  <c r="Q97" i="24"/>
  <c r="R97" i="24"/>
  <c r="P19" i="26"/>
  <c r="Q18" i="26"/>
  <c r="R17" i="26" s="1"/>
  <c r="S115" i="24"/>
  <c r="S98" i="24"/>
  <c r="P96" i="24"/>
  <c r="P117" i="24"/>
  <c r="P93" i="29" l="1"/>
  <c r="Q94" i="29"/>
  <c r="R94" i="29"/>
  <c r="P120" i="29"/>
  <c r="Q119" i="29"/>
  <c r="R119" i="29"/>
  <c r="Q117" i="24"/>
  <c r="R117" i="24"/>
  <c r="Q96" i="24"/>
  <c r="R96" i="24"/>
  <c r="P20" i="26"/>
  <c r="Q19" i="26"/>
  <c r="R18" i="26" s="1"/>
  <c r="S116" i="24"/>
  <c r="S97" i="24"/>
  <c r="P95" i="24"/>
  <c r="P118" i="24"/>
  <c r="P121" i="29" l="1"/>
  <c r="Q120" i="29"/>
  <c r="R120" i="29"/>
  <c r="P92" i="29"/>
  <c r="Q93" i="29"/>
  <c r="R93" i="29"/>
  <c r="Q118" i="24"/>
  <c r="R118" i="24"/>
  <c r="Q95" i="24"/>
  <c r="R95" i="24"/>
  <c r="P21" i="26"/>
  <c r="Q20" i="26"/>
  <c r="R19" i="26" s="1"/>
  <c r="S117" i="24"/>
  <c r="S96" i="24"/>
  <c r="P94" i="24"/>
  <c r="P119" i="24"/>
  <c r="P91" i="29" l="1"/>
  <c r="Q92" i="29"/>
  <c r="R92" i="29"/>
  <c r="P122" i="29"/>
  <c r="Q121" i="29"/>
  <c r="R121" i="29"/>
  <c r="Q119" i="24"/>
  <c r="R119" i="24"/>
  <c r="Q94" i="24"/>
  <c r="R94" i="24"/>
  <c r="P22" i="26"/>
  <c r="Q21" i="26"/>
  <c r="R20" i="26" s="1"/>
  <c r="S118" i="24"/>
  <c r="S95" i="24"/>
  <c r="P93" i="24"/>
  <c r="P120" i="24"/>
  <c r="P123" i="29" l="1"/>
  <c r="Q122" i="29"/>
  <c r="R122" i="29"/>
  <c r="P90" i="29"/>
  <c r="Q91" i="29"/>
  <c r="R91" i="29"/>
  <c r="Q120" i="24"/>
  <c r="R120" i="24"/>
  <c r="Q93" i="24"/>
  <c r="R93" i="24"/>
  <c r="P23" i="26"/>
  <c r="Q22" i="26"/>
  <c r="R21" i="26" s="1"/>
  <c r="S119" i="24"/>
  <c r="S94" i="24"/>
  <c r="P92" i="24"/>
  <c r="P121" i="24"/>
  <c r="P89" i="29" l="1"/>
  <c r="Q90" i="29"/>
  <c r="R90" i="29"/>
  <c r="P124" i="29"/>
  <c r="Q123" i="29"/>
  <c r="R123" i="29"/>
  <c r="Q121" i="24"/>
  <c r="R121" i="24"/>
  <c r="Q92" i="24"/>
  <c r="R92" i="24"/>
  <c r="P24" i="26"/>
  <c r="Q23" i="26"/>
  <c r="R22" i="26" s="1"/>
  <c r="S120" i="24"/>
  <c r="S93" i="24"/>
  <c r="P91" i="24"/>
  <c r="P122" i="24"/>
  <c r="P125" i="29" l="1"/>
  <c r="Q124" i="29"/>
  <c r="R124" i="29"/>
  <c r="P88" i="29"/>
  <c r="Q89" i="29"/>
  <c r="R89" i="29"/>
  <c r="Q122" i="24"/>
  <c r="R122" i="24"/>
  <c r="Q91" i="24"/>
  <c r="R91" i="24"/>
  <c r="P25" i="26"/>
  <c r="Q24" i="26"/>
  <c r="R23" i="26" s="1"/>
  <c r="S121" i="24"/>
  <c r="S92" i="24"/>
  <c r="P90" i="24"/>
  <c r="P123" i="24"/>
  <c r="P87" i="29" l="1"/>
  <c r="Q88" i="29"/>
  <c r="R88" i="29"/>
  <c r="P126" i="29"/>
  <c r="Q125" i="29"/>
  <c r="R125" i="29"/>
  <c r="Q123" i="24"/>
  <c r="R123" i="24"/>
  <c r="Q90" i="24"/>
  <c r="R90" i="24"/>
  <c r="P26" i="26"/>
  <c r="Q25" i="26"/>
  <c r="R24" i="26" s="1"/>
  <c r="S122" i="24"/>
  <c r="S91" i="24"/>
  <c r="P89" i="24"/>
  <c r="P124" i="24"/>
  <c r="P127" i="29" l="1"/>
  <c r="Q126" i="29"/>
  <c r="R126" i="29"/>
  <c r="P86" i="29"/>
  <c r="Q87" i="29"/>
  <c r="R87" i="29"/>
  <c r="S123" i="24"/>
  <c r="Q89" i="24"/>
  <c r="R89" i="24"/>
  <c r="Q124" i="24"/>
  <c r="R124" i="24"/>
  <c r="P27" i="26"/>
  <c r="Q26" i="26"/>
  <c r="R25" i="26" s="1"/>
  <c r="S90" i="24"/>
  <c r="P88" i="24"/>
  <c r="P125" i="24"/>
  <c r="S89" i="24" l="1"/>
  <c r="P85" i="29"/>
  <c r="Q86" i="29"/>
  <c r="R86" i="29"/>
  <c r="P128" i="29"/>
  <c r="Q127" i="29"/>
  <c r="R127" i="29"/>
  <c r="Q88" i="24"/>
  <c r="R88" i="24"/>
  <c r="S88" i="24" s="1"/>
  <c r="Q125" i="24"/>
  <c r="R125" i="24"/>
  <c r="P28" i="26"/>
  <c r="Q27" i="26"/>
  <c r="R26" i="26" s="1"/>
  <c r="S124" i="24"/>
  <c r="P87" i="24"/>
  <c r="P126" i="24"/>
  <c r="P129" i="29" l="1"/>
  <c r="Q128" i="29"/>
  <c r="R128" i="29"/>
  <c r="P84" i="29"/>
  <c r="Q85" i="29"/>
  <c r="R85" i="29"/>
  <c r="Q87" i="24"/>
  <c r="R87" i="24"/>
  <c r="Q126" i="24"/>
  <c r="R126" i="24"/>
  <c r="S86" i="29"/>
  <c r="P29" i="26"/>
  <c r="Q28" i="26"/>
  <c r="R27" i="26" s="1"/>
  <c r="S125" i="24"/>
  <c r="P86" i="24"/>
  <c r="P127" i="24"/>
  <c r="S85" i="29" l="1"/>
  <c r="S87" i="24"/>
  <c r="P83" i="29"/>
  <c r="Q84" i="29"/>
  <c r="R84" i="29"/>
  <c r="S84" i="29" s="1"/>
  <c r="P130" i="29"/>
  <c r="Q129" i="29"/>
  <c r="R129" i="29"/>
  <c r="Q86" i="24"/>
  <c r="R86" i="24"/>
  <c r="Q127" i="24"/>
  <c r="R127" i="24"/>
  <c r="S87" i="29"/>
  <c r="S88" i="29"/>
  <c r="S89" i="29"/>
  <c r="P30" i="26"/>
  <c r="Q29" i="26"/>
  <c r="R28" i="26" s="1"/>
  <c r="S126" i="24"/>
  <c r="P85" i="24"/>
  <c r="P128" i="24"/>
  <c r="S86" i="24" l="1"/>
  <c r="P131" i="29"/>
  <c r="Q130" i="29"/>
  <c r="R130" i="29"/>
  <c r="P82" i="29"/>
  <c r="Q83" i="29"/>
  <c r="R83" i="29"/>
  <c r="Q85" i="24"/>
  <c r="R85" i="24"/>
  <c r="Q128" i="24"/>
  <c r="R128" i="24"/>
  <c r="S90" i="29"/>
  <c r="S91" i="29"/>
  <c r="S92" i="29"/>
  <c r="P31" i="26"/>
  <c r="Q30" i="26"/>
  <c r="R29" i="26" s="1"/>
  <c r="S127" i="24"/>
  <c r="P84" i="24"/>
  <c r="P129" i="24"/>
  <c r="S83" i="29" l="1"/>
  <c r="S85" i="24"/>
  <c r="P81" i="29"/>
  <c r="Q82" i="29"/>
  <c r="R82" i="29"/>
  <c r="P132" i="29"/>
  <c r="Q131" i="29"/>
  <c r="R131" i="29"/>
  <c r="Q84" i="24"/>
  <c r="R84" i="24"/>
  <c r="Q129" i="24"/>
  <c r="R129" i="24"/>
  <c r="S93" i="29"/>
  <c r="S94" i="29"/>
  <c r="S95" i="29"/>
  <c r="P32" i="26"/>
  <c r="Q31" i="26"/>
  <c r="R30" i="26" s="1"/>
  <c r="S128" i="24"/>
  <c r="P83" i="24"/>
  <c r="P130" i="24"/>
  <c r="S82" i="29" l="1"/>
  <c r="S84" i="24"/>
  <c r="P133" i="29"/>
  <c r="Q132" i="29"/>
  <c r="R132" i="29"/>
  <c r="P80" i="29"/>
  <c r="Q81" i="29"/>
  <c r="R81" i="29"/>
  <c r="Q83" i="24"/>
  <c r="R83" i="24"/>
  <c r="Q130" i="24"/>
  <c r="R130" i="24"/>
  <c r="S98" i="29"/>
  <c r="S96" i="29"/>
  <c r="S97" i="29"/>
  <c r="P33" i="26"/>
  <c r="Q32" i="26"/>
  <c r="R31" i="26" s="1"/>
  <c r="S129" i="24"/>
  <c r="P82" i="24"/>
  <c r="P131" i="24"/>
  <c r="S81" i="29" l="1"/>
  <c r="S83" i="24"/>
  <c r="P79" i="29"/>
  <c r="Q80" i="29"/>
  <c r="R80" i="29"/>
  <c r="P134" i="29"/>
  <c r="Q133" i="29"/>
  <c r="R133" i="29"/>
  <c r="Q82" i="24"/>
  <c r="R82" i="24"/>
  <c r="Q131" i="24"/>
  <c r="R131" i="24"/>
  <c r="S100" i="29"/>
  <c r="S101" i="29"/>
  <c r="S99" i="29"/>
  <c r="P34" i="26"/>
  <c r="Q33" i="26"/>
  <c r="R32" i="26" s="1"/>
  <c r="S130" i="24"/>
  <c r="P81" i="24"/>
  <c r="P132" i="24"/>
  <c r="S80" i="29" l="1"/>
  <c r="S82" i="24"/>
  <c r="P135" i="29"/>
  <c r="Q134" i="29"/>
  <c r="R134" i="29"/>
  <c r="P78" i="29"/>
  <c r="Q79" i="29"/>
  <c r="R79" i="29"/>
  <c r="S79" i="29" s="1"/>
  <c r="Q81" i="24"/>
  <c r="R81" i="24"/>
  <c r="S81" i="24" s="1"/>
  <c r="Q132" i="24"/>
  <c r="R132" i="24"/>
  <c r="S102" i="29"/>
  <c r="S103" i="29"/>
  <c r="S104" i="29"/>
  <c r="P35" i="26"/>
  <c r="Q34" i="26"/>
  <c r="R33" i="26" s="1"/>
  <c r="S131" i="24"/>
  <c r="P80" i="24"/>
  <c r="P133" i="24"/>
  <c r="P77" i="29" l="1"/>
  <c r="Q78" i="29"/>
  <c r="R78" i="29"/>
  <c r="P136" i="29"/>
  <c r="Q135" i="29"/>
  <c r="R135" i="29"/>
  <c r="Q80" i="24"/>
  <c r="R80" i="24"/>
  <c r="Q133" i="24"/>
  <c r="R133" i="24"/>
  <c r="S107" i="29"/>
  <c r="S105" i="29"/>
  <c r="S108" i="29"/>
  <c r="S106" i="29"/>
  <c r="P36" i="26"/>
  <c r="Q35" i="26"/>
  <c r="R34" i="26" s="1"/>
  <c r="S132" i="24"/>
  <c r="P79" i="24"/>
  <c r="P134" i="24"/>
  <c r="S78" i="29" l="1"/>
  <c r="S80" i="24"/>
  <c r="P137" i="29"/>
  <c r="Q136" i="29"/>
  <c r="R136" i="29"/>
  <c r="P76" i="29"/>
  <c r="Q77" i="29"/>
  <c r="R77" i="29"/>
  <c r="S77" i="29" s="1"/>
  <c r="Q134" i="24"/>
  <c r="R134" i="24"/>
  <c r="Q79" i="24"/>
  <c r="R79" i="24"/>
  <c r="S79" i="24" s="1"/>
  <c r="S109" i="29"/>
  <c r="S110" i="29"/>
  <c r="P37" i="26"/>
  <c r="Q36" i="26"/>
  <c r="R35" i="26" s="1"/>
  <c r="S133" i="24"/>
  <c r="P78" i="24"/>
  <c r="P135" i="24"/>
  <c r="P75" i="29" l="1"/>
  <c r="Q76" i="29"/>
  <c r="R76" i="29"/>
  <c r="P138" i="29"/>
  <c r="Q137" i="29"/>
  <c r="R137" i="29"/>
  <c r="Q78" i="24"/>
  <c r="R78" i="24"/>
  <c r="Q135" i="24"/>
  <c r="R135" i="24"/>
  <c r="S112" i="29"/>
  <c r="S111" i="29"/>
  <c r="S113" i="29"/>
  <c r="P38" i="26"/>
  <c r="Q37" i="26"/>
  <c r="R36" i="26" s="1"/>
  <c r="S134" i="24"/>
  <c r="P77" i="24"/>
  <c r="P136" i="24"/>
  <c r="S76" i="29" l="1"/>
  <c r="S78" i="24"/>
  <c r="P139" i="29"/>
  <c r="Q138" i="29"/>
  <c r="R138" i="29"/>
  <c r="P74" i="29"/>
  <c r="Q75" i="29"/>
  <c r="R75" i="29"/>
  <c r="S75" i="29" s="1"/>
  <c r="Q77" i="24"/>
  <c r="R77" i="24"/>
  <c r="Q136" i="24"/>
  <c r="R136" i="24"/>
  <c r="S116" i="29"/>
  <c r="S115" i="29"/>
  <c r="S114" i="29"/>
  <c r="P39" i="26"/>
  <c r="Q38" i="26"/>
  <c r="R37" i="26" s="1"/>
  <c r="S135" i="24"/>
  <c r="P76" i="24"/>
  <c r="P137" i="24"/>
  <c r="S77" i="24" l="1"/>
  <c r="P73" i="29"/>
  <c r="Q74" i="29"/>
  <c r="R74" i="29"/>
  <c r="S74" i="29" s="1"/>
  <c r="P140" i="29"/>
  <c r="Q139" i="29"/>
  <c r="R139" i="29"/>
  <c r="Q76" i="24"/>
  <c r="R76" i="24"/>
  <c r="Q137" i="24"/>
  <c r="R137" i="24"/>
  <c r="S117" i="29"/>
  <c r="S119" i="29"/>
  <c r="S118" i="29"/>
  <c r="P40" i="26"/>
  <c r="Q39" i="26"/>
  <c r="R38" i="26" s="1"/>
  <c r="S136" i="24"/>
  <c r="P75" i="24"/>
  <c r="P138" i="24"/>
  <c r="S76" i="24" l="1"/>
  <c r="P141" i="29"/>
  <c r="Q140" i="29"/>
  <c r="R140" i="29"/>
  <c r="P72" i="29"/>
  <c r="Q73" i="29"/>
  <c r="R73" i="29"/>
  <c r="Q75" i="24"/>
  <c r="R75" i="24"/>
  <c r="Q138" i="24"/>
  <c r="R138" i="24"/>
  <c r="S121" i="29"/>
  <c r="S120" i="29"/>
  <c r="S122" i="29"/>
  <c r="P41" i="26"/>
  <c r="Q40" i="26"/>
  <c r="R39" i="26" s="1"/>
  <c r="S137" i="24"/>
  <c r="P74" i="24"/>
  <c r="P139" i="24"/>
  <c r="S73" i="29" l="1"/>
  <c r="S75" i="24"/>
  <c r="P71" i="29"/>
  <c r="Q72" i="29"/>
  <c r="R72" i="29"/>
  <c r="P142" i="29"/>
  <c r="Q141" i="29"/>
  <c r="R141" i="29"/>
  <c r="Q74" i="24"/>
  <c r="R74" i="24"/>
  <c r="Q139" i="24"/>
  <c r="R139" i="24"/>
  <c r="S124" i="29"/>
  <c r="S125" i="29"/>
  <c r="S123" i="29"/>
  <c r="S126" i="29"/>
  <c r="P42" i="26"/>
  <c r="Q41" i="26"/>
  <c r="R40" i="26" s="1"/>
  <c r="S138" i="24"/>
  <c r="P73" i="24"/>
  <c r="P140" i="24"/>
  <c r="S72" i="29" l="1"/>
  <c r="S74" i="24"/>
  <c r="P143" i="29"/>
  <c r="Q142" i="29"/>
  <c r="R142" i="29"/>
  <c r="P70" i="29"/>
  <c r="Q71" i="29"/>
  <c r="R71" i="29"/>
  <c r="Q140" i="24"/>
  <c r="R140" i="24"/>
  <c r="Q73" i="24"/>
  <c r="R73" i="24"/>
  <c r="S128" i="29"/>
  <c r="S127" i="29"/>
  <c r="P43" i="26"/>
  <c r="Q42" i="26"/>
  <c r="R41" i="26" s="1"/>
  <c r="S139" i="24"/>
  <c r="P72" i="24"/>
  <c r="P141" i="24"/>
  <c r="S71" i="29" l="1"/>
  <c r="P69" i="29"/>
  <c r="Q70" i="29"/>
  <c r="R70" i="29"/>
  <c r="P144" i="29"/>
  <c r="Q143" i="29"/>
  <c r="R143" i="29"/>
  <c r="Q72" i="24"/>
  <c r="R72" i="24"/>
  <c r="Q141" i="24"/>
  <c r="R141" i="24"/>
  <c r="S129" i="29"/>
  <c r="S131" i="29"/>
  <c r="S130" i="29"/>
  <c r="P44" i="26"/>
  <c r="Q43" i="26"/>
  <c r="R42" i="26" s="1"/>
  <c r="S140" i="24"/>
  <c r="P71" i="24"/>
  <c r="S73" i="24"/>
  <c r="P142" i="24"/>
  <c r="S70" i="29" l="1"/>
  <c r="P145" i="29"/>
  <c r="Q144" i="29"/>
  <c r="R144" i="29"/>
  <c r="P68" i="29"/>
  <c r="Q69" i="29"/>
  <c r="R69" i="29"/>
  <c r="Q71" i="24"/>
  <c r="R71" i="24"/>
  <c r="Q142" i="24"/>
  <c r="R142" i="24"/>
  <c r="S133" i="29"/>
  <c r="S132" i="29"/>
  <c r="S134" i="29"/>
  <c r="P45" i="26"/>
  <c r="Q44" i="26"/>
  <c r="R43" i="26" s="1"/>
  <c r="S141" i="24"/>
  <c r="P70" i="24"/>
  <c r="S72" i="24"/>
  <c r="P143" i="24"/>
  <c r="S69" i="29" l="1"/>
  <c r="P67" i="29"/>
  <c r="Q68" i="29"/>
  <c r="R68" i="29"/>
  <c r="S68" i="29" s="1"/>
  <c r="P146" i="29"/>
  <c r="Q145" i="29"/>
  <c r="R145" i="29"/>
  <c r="Q70" i="24"/>
  <c r="R70" i="24"/>
  <c r="Q143" i="24"/>
  <c r="R143" i="24"/>
  <c r="S137" i="29"/>
  <c r="S136" i="29"/>
  <c r="S135" i="29"/>
  <c r="P46" i="26"/>
  <c r="Q45" i="26"/>
  <c r="R44" i="26" s="1"/>
  <c r="S142" i="24"/>
  <c r="P69" i="24"/>
  <c r="S71" i="24"/>
  <c r="P144" i="24"/>
  <c r="P147" i="29" l="1"/>
  <c r="Q146" i="29"/>
  <c r="R146" i="29"/>
  <c r="P66" i="29"/>
  <c r="Q67" i="29"/>
  <c r="R67" i="29"/>
  <c r="Q69" i="24"/>
  <c r="R69" i="24"/>
  <c r="Q144" i="24"/>
  <c r="R144" i="24"/>
  <c r="S138" i="29"/>
  <c r="S140" i="29"/>
  <c r="S139" i="29"/>
  <c r="P47" i="26"/>
  <c r="Q46" i="26"/>
  <c r="R45" i="26" s="1"/>
  <c r="S143" i="24"/>
  <c r="P68" i="24"/>
  <c r="S70" i="24"/>
  <c r="P145" i="24"/>
  <c r="S67" i="29" l="1"/>
  <c r="P65" i="29"/>
  <c r="Q66" i="29"/>
  <c r="R66" i="29"/>
  <c r="S66" i="29" s="1"/>
  <c r="P148" i="29"/>
  <c r="Q147" i="29"/>
  <c r="R147" i="29"/>
  <c r="Q68" i="24"/>
  <c r="R68" i="24"/>
  <c r="Q145" i="24"/>
  <c r="R145" i="24"/>
  <c r="S142" i="29"/>
  <c r="S141" i="29"/>
  <c r="S143" i="29"/>
  <c r="P48" i="26"/>
  <c r="Q47" i="26"/>
  <c r="R46" i="26" s="1"/>
  <c r="S144" i="24"/>
  <c r="P67" i="24"/>
  <c r="S69" i="24"/>
  <c r="P146" i="24"/>
  <c r="P149" i="29" l="1"/>
  <c r="Q148" i="29"/>
  <c r="R148" i="29"/>
  <c r="P64" i="29"/>
  <c r="Q65" i="29"/>
  <c r="R65" i="29"/>
  <c r="Q67" i="24"/>
  <c r="R67" i="24"/>
  <c r="Q146" i="24"/>
  <c r="R146" i="24"/>
  <c r="S145" i="29"/>
  <c r="S146" i="29"/>
  <c r="S144" i="29"/>
  <c r="P49" i="26"/>
  <c r="Q48" i="26"/>
  <c r="R47" i="26" s="1"/>
  <c r="S145" i="24"/>
  <c r="P66" i="24"/>
  <c r="S68" i="24"/>
  <c r="P147" i="24"/>
  <c r="S65" i="29" l="1"/>
  <c r="P63" i="29"/>
  <c r="Q64" i="29"/>
  <c r="R64" i="29"/>
  <c r="S64" i="29" s="1"/>
  <c r="P150" i="29"/>
  <c r="Q149" i="29"/>
  <c r="R149" i="29"/>
  <c r="Q66" i="24"/>
  <c r="R66" i="24"/>
  <c r="Q147" i="24"/>
  <c r="R147" i="24"/>
  <c r="S148" i="29"/>
  <c r="S147" i="29"/>
  <c r="P50" i="26"/>
  <c r="Q49" i="26"/>
  <c r="R48" i="26" s="1"/>
  <c r="S146" i="24"/>
  <c r="P65" i="24"/>
  <c r="S67" i="24"/>
  <c r="P148" i="24"/>
  <c r="S149" i="29" l="1"/>
  <c r="P151" i="29"/>
  <c r="Q150" i="29"/>
  <c r="R150" i="29"/>
  <c r="S150" i="29" s="1"/>
  <c r="P62" i="29"/>
  <c r="Q63" i="29"/>
  <c r="R63" i="29"/>
  <c r="Q65" i="24"/>
  <c r="R65" i="24"/>
  <c r="Q148" i="24"/>
  <c r="R148" i="24"/>
  <c r="P51" i="26"/>
  <c r="Q50" i="26"/>
  <c r="R49" i="26" s="1"/>
  <c r="S147" i="24"/>
  <c r="P64" i="24"/>
  <c r="S66" i="24"/>
  <c r="P149" i="24"/>
  <c r="S63" i="29" l="1"/>
  <c r="P61" i="29"/>
  <c r="Q62" i="29"/>
  <c r="R62" i="29"/>
  <c r="S62" i="29" s="1"/>
  <c r="P152" i="29"/>
  <c r="Q151" i="29"/>
  <c r="R151" i="29"/>
  <c r="Q64" i="24"/>
  <c r="R64" i="24"/>
  <c r="Q149" i="24"/>
  <c r="R149" i="24"/>
  <c r="P52" i="26"/>
  <c r="Q51" i="26"/>
  <c r="R50" i="26" s="1"/>
  <c r="S148" i="24"/>
  <c r="P63" i="24"/>
  <c r="S65" i="24"/>
  <c r="P150" i="24"/>
  <c r="S151" i="29" l="1"/>
  <c r="P153" i="29"/>
  <c r="Q152" i="29"/>
  <c r="R152" i="29"/>
  <c r="S152" i="29" s="1"/>
  <c r="P60" i="29"/>
  <c r="Q61" i="29"/>
  <c r="R61" i="29"/>
  <c r="Q63" i="24"/>
  <c r="R63" i="24"/>
  <c r="Q150" i="24"/>
  <c r="R150" i="24"/>
  <c r="P53" i="26"/>
  <c r="Q52" i="26"/>
  <c r="R51" i="26" s="1"/>
  <c r="S149" i="24"/>
  <c r="P62" i="24"/>
  <c r="S64" i="24"/>
  <c r="P151" i="24"/>
  <c r="S61" i="29" l="1"/>
  <c r="P59" i="29"/>
  <c r="Q60" i="29"/>
  <c r="R60" i="29"/>
  <c r="P154" i="29"/>
  <c r="Q153" i="29"/>
  <c r="R153" i="29"/>
  <c r="Q62" i="24"/>
  <c r="R62" i="24"/>
  <c r="Q151" i="24"/>
  <c r="R151" i="24"/>
  <c r="P54" i="26"/>
  <c r="Q53" i="26"/>
  <c r="R52" i="26" s="1"/>
  <c r="S150" i="24"/>
  <c r="P61" i="24"/>
  <c r="S63" i="24"/>
  <c r="P152" i="24"/>
  <c r="S153" i="29" l="1"/>
  <c r="S60" i="29"/>
  <c r="P155" i="29"/>
  <c r="Q154" i="29"/>
  <c r="R154" i="29"/>
  <c r="P58" i="29"/>
  <c r="Q59" i="29"/>
  <c r="R59" i="29"/>
  <c r="S59" i="29" s="1"/>
  <c r="Q61" i="24"/>
  <c r="R61" i="24"/>
  <c r="Q152" i="24"/>
  <c r="R152" i="24"/>
  <c r="P55" i="26"/>
  <c r="Q54" i="26"/>
  <c r="R53" i="26" s="1"/>
  <c r="S151" i="24"/>
  <c r="P60" i="24"/>
  <c r="S62" i="24"/>
  <c r="P153" i="24"/>
  <c r="S154" i="29" l="1"/>
  <c r="P57" i="29"/>
  <c r="Q58" i="29"/>
  <c r="R58" i="29"/>
  <c r="P156" i="29"/>
  <c r="Q155" i="29"/>
  <c r="R155" i="29"/>
  <c r="Q60" i="24"/>
  <c r="R60" i="24"/>
  <c r="Q153" i="24"/>
  <c r="R153" i="24"/>
  <c r="P56" i="26"/>
  <c r="Q55" i="26"/>
  <c r="R54" i="26" s="1"/>
  <c r="S152" i="24"/>
  <c r="P59" i="24"/>
  <c r="S61" i="24"/>
  <c r="P154" i="24"/>
  <c r="S58" i="29" l="1"/>
  <c r="S155" i="29"/>
  <c r="P157" i="29"/>
  <c r="Q156" i="29"/>
  <c r="R156" i="29"/>
  <c r="S156" i="29" s="1"/>
  <c r="P56" i="29"/>
  <c r="Q57" i="29"/>
  <c r="R57" i="29"/>
  <c r="S57" i="29" s="1"/>
  <c r="Q59" i="24"/>
  <c r="R59" i="24"/>
  <c r="Q154" i="24"/>
  <c r="R154" i="24"/>
  <c r="P57" i="26"/>
  <c r="Q56" i="26"/>
  <c r="R55" i="26" s="1"/>
  <c r="S153" i="24"/>
  <c r="P58" i="24"/>
  <c r="S60" i="24"/>
  <c r="P155" i="24"/>
  <c r="P55" i="29" l="1"/>
  <c r="Q56" i="29"/>
  <c r="R56" i="29"/>
  <c r="P158" i="29"/>
  <c r="Q157" i="29"/>
  <c r="R157" i="29"/>
  <c r="Q155" i="24"/>
  <c r="R155" i="24"/>
  <c r="Q58" i="24"/>
  <c r="R58" i="24"/>
  <c r="P58" i="26"/>
  <c r="S58" i="26" s="1"/>
  <c r="Q57" i="26"/>
  <c r="R56" i="26" s="1"/>
  <c r="S57" i="26"/>
  <c r="S154" i="24"/>
  <c r="P57" i="24"/>
  <c r="S59" i="24"/>
  <c r="P156" i="24"/>
  <c r="S56" i="29" l="1"/>
  <c r="S157" i="29"/>
  <c r="P159" i="29"/>
  <c r="Q158" i="29"/>
  <c r="R158" i="29"/>
  <c r="P54" i="29"/>
  <c r="Q55" i="29"/>
  <c r="R55" i="29"/>
  <c r="Q57" i="24"/>
  <c r="R57" i="24"/>
  <c r="Q156" i="24"/>
  <c r="R156" i="24"/>
  <c r="P59" i="26"/>
  <c r="S59" i="26" s="1"/>
  <c r="Q58" i="26"/>
  <c r="R57" i="26" s="1"/>
  <c r="T57" i="26" s="1"/>
  <c r="S56" i="26"/>
  <c r="T56" i="26" s="1"/>
  <c r="S155" i="24"/>
  <c r="P56" i="24"/>
  <c r="S58" i="24"/>
  <c r="P157" i="24"/>
  <c r="S55" i="29" l="1"/>
  <c r="S158" i="29"/>
  <c r="P53" i="29"/>
  <c r="Q54" i="29"/>
  <c r="R54" i="29"/>
  <c r="S54" i="29" s="1"/>
  <c r="P160" i="29"/>
  <c r="Q159" i="29"/>
  <c r="R159" i="29"/>
  <c r="Q157" i="24"/>
  <c r="R157" i="24"/>
  <c r="Q56" i="24"/>
  <c r="R56" i="24"/>
  <c r="P60" i="26"/>
  <c r="S60" i="26" s="1"/>
  <c r="Q59" i="26"/>
  <c r="R58" i="26" s="1"/>
  <c r="T58" i="26" s="1"/>
  <c r="S55" i="26"/>
  <c r="T55" i="26" s="1"/>
  <c r="S156" i="24"/>
  <c r="P55" i="24"/>
  <c r="S57" i="24"/>
  <c r="P158" i="24"/>
  <c r="S159" i="29" l="1"/>
  <c r="P161" i="29"/>
  <c r="Q160" i="29"/>
  <c r="R160" i="29"/>
  <c r="P52" i="29"/>
  <c r="Q53" i="29"/>
  <c r="R53" i="29"/>
  <c r="Q158" i="24"/>
  <c r="R158" i="24"/>
  <c r="Q55" i="24"/>
  <c r="R55" i="24"/>
  <c r="P61" i="26"/>
  <c r="S61" i="26" s="1"/>
  <c r="Q60" i="26"/>
  <c r="R59" i="26" s="1"/>
  <c r="T59" i="26" s="1"/>
  <c r="S54" i="26"/>
  <c r="T54" i="26" s="1"/>
  <c r="S157" i="24"/>
  <c r="P54" i="24"/>
  <c r="S56" i="24"/>
  <c r="P159" i="24"/>
  <c r="S53" i="29" l="1"/>
  <c r="S160" i="29"/>
  <c r="P162" i="29"/>
  <c r="Q161" i="29"/>
  <c r="R161" i="29"/>
  <c r="P51" i="29"/>
  <c r="Q52" i="29"/>
  <c r="R52" i="29"/>
  <c r="S52" i="29" s="1"/>
  <c r="Q159" i="24"/>
  <c r="R159" i="24"/>
  <c r="Q54" i="24"/>
  <c r="R54" i="24"/>
  <c r="P62" i="26"/>
  <c r="S62" i="26" s="1"/>
  <c r="Q61" i="26"/>
  <c r="R60" i="26" s="1"/>
  <c r="T60" i="26" s="1"/>
  <c r="S53" i="26"/>
  <c r="T53" i="26" s="1"/>
  <c r="S158" i="24"/>
  <c r="P53" i="24"/>
  <c r="S55" i="24"/>
  <c r="P160" i="24"/>
  <c r="S161" i="29" l="1"/>
  <c r="P163" i="29"/>
  <c r="Q162" i="29"/>
  <c r="R162" i="29"/>
  <c r="P50" i="29"/>
  <c r="Q51" i="29"/>
  <c r="R51" i="29"/>
  <c r="Q160" i="24"/>
  <c r="R160" i="24"/>
  <c r="Q53" i="24"/>
  <c r="R53" i="24"/>
  <c r="P63" i="26"/>
  <c r="S63" i="26" s="1"/>
  <c r="Q62" i="26"/>
  <c r="R61" i="26" s="1"/>
  <c r="T61" i="26" s="1"/>
  <c r="S52" i="26"/>
  <c r="T52" i="26" s="1"/>
  <c r="S159" i="24"/>
  <c r="P52" i="24"/>
  <c r="S54" i="24"/>
  <c r="P161" i="24"/>
  <c r="S51" i="29" l="1"/>
  <c r="S162" i="29"/>
  <c r="P49" i="29"/>
  <c r="Q50" i="29"/>
  <c r="R50" i="29"/>
  <c r="P164" i="29"/>
  <c r="Q163" i="29"/>
  <c r="R163" i="29"/>
  <c r="Q161" i="24"/>
  <c r="R161" i="24"/>
  <c r="Q52" i="24"/>
  <c r="R52" i="24"/>
  <c r="P64" i="26"/>
  <c r="S64" i="26" s="1"/>
  <c r="Q63" i="26"/>
  <c r="R62" i="26" s="1"/>
  <c r="T62" i="26" s="1"/>
  <c r="S51" i="26"/>
  <c r="T51" i="26" s="1"/>
  <c r="S160" i="24"/>
  <c r="P51" i="24"/>
  <c r="S53" i="24"/>
  <c r="P162" i="24"/>
  <c r="S50" i="29" l="1"/>
  <c r="S163" i="29"/>
  <c r="P165" i="29"/>
  <c r="Q164" i="29"/>
  <c r="R164" i="29"/>
  <c r="S164" i="29" s="1"/>
  <c r="P48" i="29"/>
  <c r="Q49" i="29"/>
  <c r="R49" i="29"/>
  <c r="Q162" i="24"/>
  <c r="R162" i="24"/>
  <c r="Q51" i="24"/>
  <c r="R51" i="24"/>
  <c r="P65" i="26"/>
  <c r="S65" i="26" s="1"/>
  <c r="Q64" i="26"/>
  <c r="R63" i="26" s="1"/>
  <c r="T63" i="26" s="1"/>
  <c r="S50" i="26"/>
  <c r="T50" i="26" s="1"/>
  <c r="S161" i="24"/>
  <c r="P50" i="24"/>
  <c r="S52" i="24"/>
  <c r="P163" i="24"/>
  <c r="S49" i="29" l="1"/>
  <c r="P166" i="29"/>
  <c r="Q165" i="29"/>
  <c r="R165" i="29"/>
  <c r="P47" i="29"/>
  <c r="Q48" i="29"/>
  <c r="R48" i="29"/>
  <c r="Q163" i="24"/>
  <c r="R163" i="24"/>
  <c r="Q50" i="24"/>
  <c r="R50" i="24"/>
  <c r="P66" i="26"/>
  <c r="S66" i="26" s="1"/>
  <c r="Q65" i="26"/>
  <c r="R64" i="26" s="1"/>
  <c r="T64" i="26" s="1"/>
  <c r="S49" i="26"/>
  <c r="T49" i="26" s="1"/>
  <c r="S162" i="24"/>
  <c r="P49" i="24"/>
  <c r="S51" i="24"/>
  <c r="P164" i="24"/>
  <c r="S48" i="29" l="1"/>
  <c r="S165" i="29"/>
  <c r="P46" i="29"/>
  <c r="Q47" i="29"/>
  <c r="R47" i="29"/>
  <c r="P167" i="29"/>
  <c r="Q166" i="29"/>
  <c r="R166" i="29"/>
  <c r="Q164" i="24"/>
  <c r="R164" i="24"/>
  <c r="Q49" i="24"/>
  <c r="R49" i="24"/>
  <c r="P67" i="26"/>
  <c r="S67" i="26" s="1"/>
  <c r="Q66" i="26"/>
  <c r="R65" i="26" s="1"/>
  <c r="T65" i="26" s="1"/>
  <c r="S48" i="26"/>
  <c r="T48" i="26" s="1"/>
  <c r="S163" i="24"/>
  <c r="P48" i="24"/>
  <c r="S50" i="24"/>
  <c r="P165" i="24"/>
  <c r="S47" i="29" l="1"/>
  <c r="S49" i="24"/>
  <c r="S166" i="29"/>
  <c r="P168" i="29"/>
  <c r="Q167" i="29"/>
  <c r="R167" i="29"/>
  <c r="P45" i="29"/>
  <c r="Q46" i="29"/>
  <c r="R46" i="29"/>
  <c r="Q165" i="24"/>
  <c r="R165" i="24"/>
  <c r="Q48" i="24"/>
  <c r="R48" i="24"/>
  <c r="P68" i="26"/>
  <c r="S68" i="26" s="1"/>
  <c r="Q67" i="26"/>
  <c r="R66" i="26" s="1"/>
  <c r="T66" i="26" s="1"/>
  <c r="S47" i="26"/>
  <c r="T47" i="26" s="1"/>
  <c r="S164" i="24"/>
  <c r="P47" i="24"/>
  <c r="P166" i="24"/>
  <c r="S167" i="29" l="1"/>
  <c r="S46" i="29"/>
  <c r="S48" i="24"/>
  <c r="P169" i="29"/>
  <c r="Q168" i="29"/>
  <c r="R168" i="29"/>
  <c r="P44" i="29"/>
  <c r="Q45" i="29"/>
  <c r="R45" i="29"/>
  <c r="Q47" i="24"/>
  <c r="R47" i="24"/>
  <c r="Q166" i="24"/>
  <c r="R166" i="24"/>
  <c r="P69" i="26"/>
  <c r="S69" i="26" s="1"/>
  <c r="Q68" i="26"/>
  <c r="R67" i="26" s="1"/>
  <c r="T67" i="26" s="1"/>
  <c r="S46" i="26"/>
  <c r="T46" i="26" s="1"/>
  <c r="S165" i="24"/>
  <c r="P46" i="24"/>
  <c r="P167" i="24"/>
  <c r="S45" i="29" l="1"/>
  <c r="S168" i="29"/>
  <c r="S47" i="24"/>
  <c r="P43" i="29"/>
  <c r="Q44" i="29"/>
  <c r="R44" i="29"/>
  <c r="P170" i="29"/>
  <c r="Q169" i="29"/>
  <c r="R169" i="29"/>
  <c r="S166" i="24"/>
  <c r="Q167" i="24"/>
  <c r="R167" i="24"/>
  <c r="Q46" i="24"/>
  <c r="R46" i="24"/>
  <c r="P70" i="26"/>
  <c r="S70" i="26" s="1"/>
  <c r="Q69" i="26"/>
  <c r="R68" i="26" s="1"/>
  <c r="T68" i="26" s="1"/>
  <c r="S45" i="26"/>
  <c r="T45" i="26" s="1"/>
  <c r="P45" i="24"/>
  <c r="P168" i="24"/>
  <c r="S44" i="29" l="1"/>
  <c r="S169" i="29"/>
  <c r="P171" i="29"/>
  <c r="Q170" i="29"/>
  <c r="R170" i="29"/>
  <c r="P42" i="29"/>
  <c r="Q43" i="29"/>
  <c r="R43" i="29"/>
  <c r="Q168" i="24"/>
  <c r="R168" i="24"/>
  <c r="Q45" i="24"/>
  <c r="R45" i="24"/>
  <c r="P71" i="26"/>
  <c r="S71" i="26" s="1"/>
  <c r="Q70" i="26"/>
  <c r="R69" i="26" s="1"/>
  <c r="T69" i="26" s="1"/>
  <c r="S44" i="26"/>
  <c r="T44" i="26" s="1"/>
  <c r="S46" i="24"/>
  <c r="S167" i="24"/>
  <c r="P44" i="24"/>
  <c r="P169" i="24"/>
  <c r="S43" i="29" l="1"/>
  <c r="S170" i="29"/>
  <c r="P172" i="29"/>
  <c r="Q171" i="29"/>
  <c r="R171" i="29"/>
  <c r="S171" i="29" s="1"/>
  <c r="P41" i="29"/>
  <c r="Q42" i="29"/>
  <c r="R42" i="29"/>
  <c r="Q169" i="24"/>
  <c r="R169" i="24"/>
  <c r="Q44" i="24"/>
  <c r="R44" i="24"/>
  <c r="P72" i="26"/>
  <c r="S72" i="26" s="1"/>
  <c r="Q71" i="26"/>
  <c r="R70" i="26" s="1"/>
  <c r="T70" i="26" s="1"/>
  <c r="S43" i="26"/>
  <c r="T43" i="26" s="1"/>
  <c r="S168" i="24"/>
  <c r="S45" i="24"/>
  <c r="P43" i="24"/>
  <c r="P170" i="24"/>
  <c r="S42" i="29" l="1"/>
  <c r="P40" i="29"/>
  <c r="Q41" i="29"/>
  <c r="R41" i="29"/>
  <c r="S41" i="29" s="1"/>
  <c r="P173" i="29"/>
  <c r="Q172" i="29"/>
  <c r="R172" i="29"/>
  <c r="Q43" i="24"/>
  <c r="R43" i="24"/>
  <c r="Q170" i="24"/>
  <c r="R170" i="24"/>
  <c r="P73" i="26"/>
  <c r="S73" i="26" s="1"/>
  <c r="Q72" i="26"/>
  <c r="R71" i="26" s="1"/>
  <c r="T71" i="26" s="1"/>
  <c r="S42" i="26"/>
  <c r="T42" i="26" s="1"/>
  <c r="S44" i="24"/>
  <c r="S169" i="24"/>
  <c r="P42" i="24"/>
  <c r="P171" i="24"/>
  <c r="S172" i="29" l="1"/>
  <c r="P174" i="29"/>
  <c r="Q173" i="29"/>
  <c r="R173" i="29"/>
  <c r="S173" i="29" s="1"/>
  <c r="P39" i="29"/>
  <c r="Q40" i="29"/>
  <c r="R40" i="29"/>
  <c r="Q42" i="24"/>
  <c r="R42" i="24"/>
  <c r="Q171" i="24"/>
  <c r="R171" i="24"/>
  <c r="P74" i="26"/>
  <c r="S74" i="26" s="1"/>
  <c r="Q73" i="26"/>
  <c r="R72" i="26" s="1"/>
  <c r="T72" i="26" s="1"/>
  <c r="S41" i="26"/>
  <c r="T41" i="26" s="1"/>
  <c r="S170" i="24"/>
  <c r="S43" i="24"/>
  <c r="P41" i="24"/>
  <c r="P172" i="24"/>
  <c r="S40" i="29" l="1"/>
  <c r="P175" i="29"/>
  <c r="Q174" i="29"/>
  <c r="R174" i="29"/>
  <c r="S174" i="29" s="1"/>
  <c r="P38" i="29"/>
  <c r="Q39" i="29"/>
  <c r="R39" i="29"/>
  <c r="Q41" i="24"/>
  <c r="R41" i="24"/>
  <c r="Q172" i="24"/>
  <c r="R172" i="24"/>
  <c r="P75" i="26"/>
  <c r="S75" i="26" s="1"/>
  <c r="Q74" i="26"/>
  <c r="R73" i="26" s="1"/>
  <c r="T73" i="26" s="1"/>
  <c r="S40" i="26"/>
  <c r="T40" i="26" s="1"/>
  <c r="S42" i="24"/>
  <c r="S171" i="24"/>
  <c r="P40" i="24"/>
  <c r="P173" i="24"/>
  <c r="S39" i="29" l="1"/>
  <c r="P37" i="29"/>
  <c r="Q38" i="29"/>
  <c r="R38" i="29"/>
  <c r="P176" i="29"/>
  <c r="Q175" i="29"/>
  <c r="R175" i="29"/>
  <c r="Q40" i="24"/>
  <c r="R40" i="24"/>
  <c r="Q173" i="24"/>
  <c r="R173" i="24"/>
  <c r="P76" i="26"/>
  <c r="S76" i="26" s="1"/>
  <c r="Q75" i="26"/>
  <c r="R74" i="26" s="1"/>
  <c r="T74" i="26" s="1"/>
  <c r="S39" i="26"/>
  <c r="T39" i="26" s="1"/>
  <c r="S172" i="24"/>
  <c r="S41" i="24"/>
  <c r="P39" i="24"/>
  <c r="P174" i="24"/>
  <c r="S38" i="29" l="1"/>
  <c r="S175" i="29"/>
  <c r="P177" i="29"/>
  <c r="Q176" i="29"/>
  <c r="R176" i="29"/>
  <c r="P36" i="29"/>
  <c r="Q37" i="29"/>
  <c r="R37" i="29"/>
  <c r="S37" i="29" s="1"/>
  <c r="Q39" i="24"/>
  <c r="R39" i="24"/>
  <c r="Q174" i="24"/>
  <c r="R174" i="24"/>
  <c r="P77" i="26"/>
  <c r="S77" i="26" s="1"/>
  <c r="Q76" i="26"/>
  <c r="R75" i="26" s="1"/>
  <c r="T75" i="26" s="1"/>
  <c r="S38" i="26"/>
  <c r="T38" i="26" s="1"/>
  <c r="S40" i="24"/>
  <c r="S173" i="24"/>
  <c r="P38" i="24"/>
  <c r="P175" i="24"/>
  <c r="S176" i="29" l="1"/>
  <c r="P178" i="29"/>
  <c r="Q177" i="29"/>
  <c r="R177" i="29"/>
  <c r="S177" i="29" s="1"/>
  <c r="P35" i="29"/>
  <c r="Q36" i="29"/>
  <c r="R36" i="29"/>
  <c r="Q38" i="24"/>
  <c r="R38" i="24"/>
  <c r="Q175" i="24"/>
  <c r="R175" i="24"/>
  <c r="P78" i="26"/>
  <c r="S78" i="26" s="1"/>
  <c r="Q77" i="26"/>
  <c r="R76" i="26" s="1"/>
  <c r="T76" i="26" s="1"/>
  <c r="S37" i="26"/>
  <c r="T37" i="26" s="1"/>
  <c r="S174" i="24"/>
  <c r="S39" i="24"/>
  <c r="P37" i="24"/>
  <c r="P176" i="24"/>
  <c r="S36" i="29" l="1"/>
  <c r="P34" i="29"/>
  <c r="Q35" i="29"/>
  <c r="R35" i="29"/>
  <c r="S35" i="29" s="1"/>
  <c r="P179" i="29"/>
  <c r="Q178" i="29"/>
  <c r="R178" i="29"/>
  <c r="Q37" i="24"/>
  <c r="R37" i="24"/>
  <c r="Q176" i="24"/>
  <c r="R176" i="24"/>
  <c r="P79" i="26"/>
  <c r="S79" i="26" s="1"/>
  <c r="Q78" i="26"/>
  <c r="R77" i="26" s="1"/>
  <c r="T77" i="26" s="1"/>
  <c r="S36" i="26"/>
  <c r="T36" i="26" s="1"/>
  <c r="S38" i="24"/>
  <c r="S175" i="24"/>
  <c r="P36" i="24"/>
  <c r="P177" i="24"/>
  <c r="S178" i="29" l="1"/>
  <c r="P180" i="29"/>
  <c r="Q179" i="29"/>
  <c r="R179" i="29"/>
  <c r="P33" i="29"/>
  <c r="Q34" i="29"/>
  <c r="R34" i="29"/>
  <c r="Q36" i="24"/>
  <c r="R36" i="24"/>
  <c r="Q177" i="24"/>
  <c r="R177" i="24"/>
  <c r="P80" i="26"/>
  <c r="S80" i="26" s="1"/>
  <c r="Q79" i="26"/>
  <c r="R78" i="26" s="1"/>
  <c r="T78" i="26" s="1"/>
  <c r="S35" i="26"/>
  <c r="T35" i="26" s="1"/>
  <c r="S176" i="24"/>
  <c r="S37" i="24"/>
  <c r="P35" i="24"/>
  <c r="P178" i="24"/>
  <c r="S34" i="29" l="1"/>
  <c r="S179" i="29"/>
  <c r="P181" i="29"/>
  <c r="Q180" i="29"/>
  <c r="R180" i="29"/>
  <c r="S180" i="29" s="1"/>
  <c r="P32" i="29"/>
  <c r="Q33" i="29"/>
  <c r="R33" i="29"/>
  <c r="Q35" i="24"/>
  <c r="R35" i="24"/>
  <c r="Q178" i="24"/>
  <c r="R178" i="24"/>
  <c r="P81" i="26"/>
  <c r="S81" i="26" s="1"/>
  <c r="Q80" i="26"/>
  <c r="R79" i="26" s="1"/>
  <c r="T79" i="26" s="1"/>
  <c r="S34" i="26"/>
  <c r="T34" i="26" s="1"/>
  <c r="S36" i="24"/>
  <c r="S177" i="24"/>
  <c r="P34" i="24"/>
  <c r="P179" i="24"/>
  <c r="S33" i="29" l="1"/>
  <c r="P31" i="29"/>
  <c r="Q32" i="29"/>
  <c r="R32" i="29"/>
  <c r="S32" i="29" s="1"/>
  <c r="P182" i="29"/>
  <c r="Q181" i="29"/>
  <c r="R181" i="29"/>
  <c r="Q34" i="24"/>
  <c r="R34" i="24"/>
  <c r="Q179" i="24"/>
  <c r="R179" i="24"/>
  <c r="P82" i="26"/>
  <c r="S82" i="26" s="1"/>
  <c r="Q81" i="26"/>
  <c r="R80" i="26" s="1"/>
  <c r="T80" i="26" s="1"/>
  <c r="S33" i="26"/>
  <c r="T33" i="26" s="1"/>
  <c r="S178" i="24"/>
  <c r="S35" i="24"/>
  <c r="P33" i="24"/>
  <c r="P180" i="24"/>
  <c r="S181" i="29" l="1"/>
  <c r="P183" i="29"/>
  <c r="Q182" i="29"/>
  <c r="R182" i="29"/>
  <c r="P30" i="29"/>
  <c r="Q31" i="29"/>
  <c r="R31" i="29"/>
  <c r="Q33" i="24"/>
  <c r="R33" i="24"/>
  <c r="Q180" i="24"/>
  <c r="R180" i="24"/>
  <c r="P83" i="26"/>
  <c r="S83" i="26" s="1"/>
  <c r="Q82" i="26"/>
  <c r="R81" i="26" s="1"/>
  <c r="T81" i="26" s="1"/>
  <c r="S32" i="26"/>
  <c r="T32" i="26" s="1"/>
  <c r="S34" i="24"/>
  <c r="S179" i="24"/>
  <c r="P32" i="24"/>
  <c r="P181" i="24"/>
  <c r="S31" i="29" l="1"/>
  <c r="S182" i="29"/>
  <c r="P184" i="29"/>
  <c r="Q183" i="29"/>
  <c r="R183" i="29"/>
  <c r="P29" i="29"/>
  <c r="Q30" i="29"/>
  <c r="R30" i="29"/>
  <c r="S30" i="29" s="1"/>
  <c r="Q32" i="24"/>
  <c r="R32" i="24"/>
  <c r="Q181" i="24"/>
  <c r="R181" i="24"/>
  <c r="P84" i="26"/>
  <c r="S84" i="26" s="1"/>
  <c r="Q83" i="26"/>
  <c r="R82" i="26" s="1"/>
  <c r="T82" i="26" s="1"/>
  <c r="S31" i="26"/>
  <c r="T31" i="26" s="1"/>
  <c r="S180" i="24"/>
  <c r="S33" i="24"/>
  <c r="P31" i="24"/>
  <c r="P182" i="24"/>
  <c r="S183" i="29" l="1"/>
  <c r="P28" i="29"/>
  <c r="Q29" i="29"/>
  <c r="R29" i="29"/>
  <c r="P185" i="29"/>
  <c r="Q184" i="29"/>
  <c r="R184" i="29"/>
  <c r="Q31" i="24"/>
  <c r="R31" i="24"/>
  <c r="Q182" i="24"/>
  <c r="R182" i="24"/>
  <c r="P85" i="26"/>
  <c r="S85" i="26" s="1"/>
  <c r="Q84" i="26"/>
  <c r="R83" i="26" s="1"/>
  <c r="T83" i="26" s="1"/>
  <c r="S30" i="26"/>
  <c r="T30" i="26" s="1"/>
  <c r="S32" i="24"/>
  <c r="S181" i="24"/>
  <c r="P30" i="24"/>
  <c r="P183" i="24"/>
  <c r="S29" i="29" l="1"/>
  <c r="S184" i="29"/>
  <c r="P186" i="29"/>
  <c r="Q185" i="29"/>
  <c r="R185" i="29"/>
  <c r="P27" i="29"/>
  <c r="Q28" i="29"/>
  <c r="R28" i="29"/>
  <c r="S28" i="29" s="1"/>
  <c r="Q30" i="24"/>
  <c r="R30" i="24"/>
  <c r="Q183" i="24"/>
  <c r="R183" i="24"/>
  <c r="P86" i="26"/>
  <c r="S86" i="26" s="1"/>
  <c r="Q85" i="26"/>
  <c r="R84" i="26" s="1"/>
  <c r="T84" i="26" s="1"/>
  <c r="S29" i="26"/>
  <c r="T29" i="26" s="1"/>
  <c r="S182" i="24"/>
  <c r="S31" i="24"/>
  <c r="P29" i="24"/>
  <c r="P184" i="24"/>
  <c r="S185" i="29" l="1"/>
  <c r="P187" i="29"/>
  <c r="Q186" i="29"/>
  <c r="R186" i="29"/>
  <c r="S186" i="29" s="1"/>
  <c r="P26" i="29"/>
  <c r="Q27" i="29"/>
  <c r="R27" i="29"/>
  <c r="Q29" i="24"/>
  <c r="R29" i="24"/>
  <c r="Q184" i="24"/>
  <c r="R184" i="24"/>
  <c r="P87" i="26"/>
  <c r="S87" i="26" s="1"/>
  <c r="Q86" i="26"/>
  <c r="R85" i="26" s="1"/>
  <c r="T85" i="26" s="1"/>
  <c r="S28" i="26"/>
  <c r="T28" i="26" s="1"/>
  <c r="S30" i="24"/>
  <c r="S183" i="24"/>
  <c r="P28" i="24"/>
  <c r="P185" i="24"/>
  <c r="S27" i="29" l="1"/>
  <c r="P25" i="29"/>
  <c r="Q26" i="29"/>
  <c r="R26" i="29"/>
  <c r="S26" i="29" s="1"/>
  <c r="P188" i="29"/>
  <c r="Q187" i="29"/>
  <c r="R187" i="29"/>
  <c r="Q28" i="24"/>
  <c r="R28" i="24"/>
  <c r="Q185" i="24"/>
  <c r="R185" i="24"/>
  <c r="P88" i="26"/>
  <c r="S88" i="26" s="1"/>
  <c r="Q87" i="26"/>
  <c r="R86" i="26" s="1"/>
  <c r="T86" i="26" s="1"/>
  <c r="S27" i="26"/>
  <c r="T27" i="26" s="1"/>
  <c r="S184" i="24"/>
  <c r="P27" i="24"/>
  <c r="S29" i="24"/>
  <c r="P186" i="24"/>
  <c r="S187" i="29" l="1"/>
  <c r="P189" i="29"/>
  <c r="Q188" i="29"/>
  <c r="R188" i="29"/>
  <c r="P24" i="29"/>
  <c r="Q25" i="29"/>
  <c r="R25" i="29"/>
  <c r="Q27" i="24"/>
  <c r="R27" i="24"/>
  <c r="Q186" i="24"/>
  <c r="R186" i="24"/>
  <c r="P89" i="26"/>
  <c r="S89" i="26" s="1"/>
  <c r="Q88" i="26"/>
  <c r="R87" i="26" s="1"/>
  <c r="T87" i="26" s="1"/>
  <c r="S26" i="26"/>
  <c r="T26" i="26" s="1"/>
  <c r="S185" i="24"/>
  <c r="P26" i="24"/>
  <c r="S28" i="24"/>
  <c r="P187" i="24"/>
  <c r="S25" i="29" l="1"/>
  <c r="S188" i="29"/>
  <c r="P190" i="29"/>
  <c r="Q189" i="29"/>
  <c r="R189" i="29"/>
  <c r="S189" i="29" s="1"/>
  <c r="P23" i="29"/>
  <c r="Q24" i="29"/>
  <c r="R24" i="29"/>
  <c r="S24" i="29" s="1"/>
  <c r="Q26" i="24"/>
  <c r="R26" i="24"/>
  <c r="Q187" i="24"/>
  <c r="R187" i="24"/>
  <c r="P90" i="26"/>
  <c r="S90" i="26" s="1"/>
  <c r="Q89" i="26"/>
  <c r="R88" i="26" s="1"/>
  <c r="T88" i="26" s="1"/>
  <c r="S25" i="26"/>
  <c r="T25" i="26" s="1"/>
  <c r="S186" i="24"/>
  <c r="P25" i="24"/>
  <c r="S27" i="24"/>
  <c r="P188" i="24"/>
  <c r="S26" i="24" l="1"/>
  <c r="P22" i="29"/>
  <c r="Q23" i="29"/>
  <c r="R23" i="29"/>
  <c r="S23" i="29" s="1"/>
  <c r="P191" i="29"/>
  <c r="Q190" i="29"/>
  <c r="R190" i="29"/>
  <c r="Q25" i="24"/>
  <c r="R25" i="24"/>
  <c r="Q188" i="24"/>
  <c r="R188" i="24"/>
  <c r="P91" i="26"/>
  <c r="S91" i="26" s="1"/>
  <c r="Q90" i="26"/>
  <c r="R89" i="26" s="1"/>
  <c r="T89" i="26" s="1"/>
  <c r="S24" i="26"/>
  <c r="T24" i="26" s="1"/>
  <c r="S187" i="24"/>
  <c r="P24" i="24"/>
  <c r="P189" i="24"/>
  <c r="S25" i="24" l="1"/>
  <c r="S190" i="29"/>
  <c r="P192" i="29"/>
  <c r="Q191" i="29"/>
  <c r="R191" i="29"/>
  <c r="P21" i="29"/>
  <c r="Q22" i="29"/>
  <c r="R22" i="29"/>
  <c r="Q24" i="24"/>
  <c r="R24" i="24"/>
  <c r="Q189" i="24"/>
  <c r="R189" i="24"/>
  <c r="P92" i="26"/>
  <c r="S92" i="26" s="1"/>
  <c r="Q91" i="26"/>
  <c r="R90" i="26" s="1"/>
  <c r="T90" i="26" s="1"/>
  <c r="S23" i="26"/>
  <c r="T23" i="26" s="1"/>
  <c r="S188" i="24"/>
  <c r="P23" i="24"/>
  <c r="P190" i="24"/>
  <c r="S22" i="29" l="1"/>
  <c r="S191" i="29"/>
  <c r="S24" i="24"/>
  <c r="P193" i="29"/>
  <c r="Q192" i="29"/>
  <c r="R192" i="29"/>
  <c r="P20" i="29"/>
  <c r="Q21" i="29"/>
  <c r="R21" i="29"/>
  <c r="Q23" i="24"/>
  <c r="R23" i="24"/>
  <c r="Q190" i="24"/>
  <c r="R190" i="24"/>
  <c r="P93" i="26"/>
  <c r="S93" i="26" s="1"/>
  <c r="Q92" i="26"/>
  <c r="R91" i="26" s="1"/>
  <c r="T91" i="26" s="1"/>
  <c r="S22" i="26"/>
  <c r="T22" i="26" s="1"/>
  <c r="S189" i="24"/>
  <c r="P22" i="24"/>
  <c r="P191" i="24"/>
  <c r="S21" i="29" l="1"/>
  <c r="S192" i="29"/>
  <c r="P19" i="29"/>
  <c r="Q20" i="29"/>
  <c r="R20" i="29"/>
  <c r="P194" i="29"/>
  <c r="Q193" i="29"/>
  <c r="R193" i="29"/>
  <c r="Q22" i="24"/>
  <c r="R22" i="24"/>
  <c r="Q191" i="24"/>
  <c r="R191" i="24"/>
  <c r="S190" i="24"/>
  <c r="P94" i="26"/>
  <c r="S94" i="26" s="1"/>
  <c r="Q93" i="26"/>
  <c r="R92" i="26" s="1"/>
  <c r="T92" i="26" s="1"/>
  <c r="S21" i="26"/>
  <c r="T21" i="26" s="1"/>
  <c r="P21" i="24"/>
  <c r="S23" i="24"/>
  <c r="P192" i="24"/>
  <c r="S20" i="29" l="1"/>
  <c r="S193" i="29"/>
  <c r="P195" i="29"/>
  <c r="Q194" i="29"/>
  <c r="R194" i="29"/>
  <c r="P18" i="29"/>
  <c r="Q19" i="29"/>
  <c r="R19" i="29"/>
  <c r="Q192" i="24"/>
  <c r="R192" i="24"/>
  <c r="Q21" i="24"/>
  <c r="R21" i="24"/>
  <c r="S191" i="24"/>
  <c r="P95" i="26"/>
  <c r="S95" i="26" s="1"/>
  <c r="Q94" i="26"/>
  <c r="R93" i="26" s="1"/>
  <c r="T93" i="26" s="1"/>
  <c r="S20" i="26"/>
  <c r="T20" i="26" s="1"/>
  <c r="S22" i="24"/>
  <c r="P20" i="24"/>
  <c r="P193" i="24"/>
  <c r="S19" i="29" l="1"/>
  <c r="S194" i="29"/>
  <c r="S21" i="24"/>
  <c r="P196" i="29"/>
  <c r="Q195" i="29"/>
  <c r="R195" i="29"/>
  <c r="P17" i="29"/>
  <c r="Q18" i="29"/>
  <c r="R18" i="29"/>
  <c r="Q20" i="24"/>
  <c r="R20" i="24"/>
  <c r="Q193" i="24"/>
  <c r="R193" i="24"/>
  <c r="P96" i="26"/>
  <c r="S96" i="26" s="1"/>
  <c r="Q95" i="26"/>
  <c r="R94" i="26" s="1"/>
  <c r="T94" i="26" s="1"/>
  <c r="S19" i="26"/>
  <c r="T19" i="26" s="1"/>
  <c r="S192" i="24"/>
  <c r="P19" i="24"/>
  <c r="P194" i="24"/>
  <c r="S18" i="29" l="1"/>
  <c r="S195" i="29"/>
  <c r="P16" i="29"/>
  <c r="Q17" i="29"/>
  <c r="R17" i="29"/>
  <c r="P197" i="29"/>
  <c r="Q196" i="29"/>
  <c r="R196" i="29"/>
  <c r="Q19" i="24"/>
  <c r="R19" i="24"/>
  <c r="Q194" i="24"/>
  <c r="R194" i="24"/>
  <c r="P97" i="26"/>
  <c r="S97" i="26" s="1"/>
  <c r="Q96" i="26"/>
  <c r="R95" i="26" s="1"/>
  <c r="T95" i="26" s="1"/>
  <c r="S18" i="26"/>
  <c r="T18" i="26" s="1"/>
  <c r="S193" i="24"/>
  <c r="P18" i="24"/>
  <c r="S20" i="24"/>
  <c r="P195" i="24"/>
  <c r="S17" i="29" l="1"/>
  <c r="S196" i="29"/>
  <c r="P198" i="29"/>
  <c r="Q197" i="29"/>
  <c r="R197" i="29"/>
  <c r="P15" i="29"/>
  <c r="Q16" i="29"/>
  <c r="R16" i="29"/>
  <c r="S16" i="29" s="1"/>
  <c r="Q195" i="24"/>
  <c r="R195" i="24"/>
  <c r="Q18" i="24"/>
  <c r="R18" i="24"/>
  <c r="P98" i="26"/>
  <c r="S98" i="26" s="1"/>
  <c r="Q97" i="26"/>
  <c r="R96" i="26" s="1"/>
  <c r="T96" i="26" s="1"/>
  <c r="S17" i="26"/>
  <c r="T17" i="26" s="1"/>
  <c r="S194" i="24"/>
  <c r="P17" i="24"/>
  <c r="S19" i="24"/>
  <c r="P196" i="24"/>
  <c r="S197" i="29" l="1"/>
  <c r="P199" i="29"/>
  <c r="Q198" i="29"/>
  <c r="R198" i="29"/>
  <c r="S198" i="29" s="1"/>
  <c r="P14" i="29"/>
  <c r="Q15" i="29"/>
  <c r="R15" i="29"/>
  <c r="Q17" i="24"/>
  <c r="R17" i="24"/>
  <c r="Q196" i="24"/>
  <c r="R196" i="24"/>
  <c r="P99" i="26"/>
  <c r="S99" i="26" s="1"/>
  <c r="Q98" i="26"/>
  <c r="R97" i="26" s="1"/>
  <c r="T97" i="26" s="1"/>
  <c r="S16" i="26"/>
  <c r="T16" i="26" s="1"/>
  <c r="S195" i="24"/>
  <c r="P16" i="24"/>
  <c r="S18" i="24"/>
  <c r="P197" i="24"/>
  <c r="S15" i="29" l="1"/>
  <c r="P13" i="29"/>
  <c r="Q14" i="29"/>
  <c r="R14" i="29"/>
  <c r="S14" i="29" s="1"/>
  <c r="P200" i="29"/>
  <c r="Q199" i="29"/>
  <c r="R199" i="29"/>
  <c r="Q16" i="24"/>
  <c r="R16" i="24"/>
  <c r="Q197" i="24"/>
  <c r="R197" i="24"/>
  <c r="P100" i="26"/>
  <c r="S100" i="26" s="1"/>
  <c r="Q99" i="26"/>
  <c r="R98" i="26" s="1"/>
  <c r="T98" i="26" s="1"/>
  <c r="S15" i="26"/>
  <c r="T15" i="26" s="1"/>
  <c r="S196" i="24"/>
  <c r="P15" i="24"/>
  <c r="S17" i="24"/>
  <c r="P198" i="24"/>
  <c r="S199" i="29" l="1"/>
  <c r="P201" i="29"/>
  <c r="Q200" i="29"/>
  <c r="R200" i="29"/>
  <c r="S200" i="29" s="1"/>
  <c r="P12" i="29"/>
  <c r="Q13" i="29"/>
  <c r="R13" i="29"/>
  <c r="Q15" i="24"/>
  <c r="R15" i="24"/>
  <c r="Q198" i="24"/>
  <c r="R198" i="24"/>
  <c r="P101" i="26"/>
  <c r="S101" i="26" s="1"/>
  <c r="Q100" i="26"/>
  <c r="R99" i="26" s="1"/>
  <c r="T99" i="26" s="1"/>
  <c r="S14" i="26"/>
  <c r="T14" i="26" s="1"/>
  <c r="S197" i="24"/>
  <c r="P14" i="24"/>
  <c r="S16" i="24"/>
  <c r="P199" i="24"/>
  <c r="S13" i="29" l="1"/>
  <c r="P202" i="29"/>
  <c r="Q201" i="29"/>
  <c r="R201" i="29"/>
  <c r="S201" i="29" s="1"/>
  <c r="P11" i="29"/>
  <c r="Q12" i="29"/>
  <c r="R12" i="29"/>
  <c r="Q199" i="24"/>
  <c r="R199" i="24"/>
  <c r="Q14" i="24"/>
  <c r="R14" i="24"/>
  <c r="P102" i="26"/>
  <c r="S102" i="26" s="1"/>
  <c r="Q101" i="26"/>
  <c r="R100" i="26" s="1"/>
  <c r="T100" i="26" s="1"/>
  <c r="S13" i="26"/>
  <c r="T13" i="26" s="1"/>
  <c r="S198" i="24"/>
  <c r="P13" i="24"/>
  <c r="S15" i="24"/>
  <c r="P200" i="24"/>
  <c r="S12" i="29" l="1"/>
  <c r="P10" i="29"/>
  <c r="Q11" i="29"/>
  <c r="R11" i="29"/>
  <c r="S11" i="29" s="1"/>
  <c r="P203" i="29"/>
  <c r="Q202" i="29"/>
  <c r="R202" i="29"/>
  <c r="Q13" i="24"/>
  <c r="R13" i="24"/>
  <c r="Q200" i="24"/>
  <c r="R200" i="24"/>
  <c r="P103" i="26"/>
  <c r="S103" i="26" s="1"/>
  <c r="Q102" i="26"/>
  <c r="R101" i="26" s="1"/>
  <c r="T101" i="26" s="1"/>
  <c r="S12" i="26"/>
  <c r="T12" i="26" s="1"/>
  <c r="S199" i="24"/>
  <c r="P12" i="24"/>
  <c r="S14" i="24"/>
  <c r="P201" i="24"/>
  <c r="S202" i="29" l="1"/>
  <c r="P204" i="29"/>
  <c r="Q203" i="29"/>
  <c r="R203" i="29"/>
  <c r="P9" i="29"/>
  <c r="Q10" i="29"/>
  <c r="R10" i="29"/>
  <c r="Q12" i="24"/>
  <c r="R12" i="24"/>
  <c r="Q201" i="24"/>
  <c r="R201" i="24"/>
  <c r="P104" i="26"/>
  <c r="S104" i="26" s="1"/>
  <c r="Q103" i="26"/>
  <c r="R102" i="26" s="1"/>
  <c r="T102" i="26" s="1"/>
  <c r="S11" i="26"/>
  <c r="T11" i="26" s="1"/>
  <c r="S200" i="24"/>
  <c r="P11" i="24"/>
  <c r="S13" i="24"/>
  <c r="P202" i="24"/>
  <c r="S10" i="29" l="1"/>
  <c r="S203" i="29"/>
  <c r="P205" i="29"/>
  <c r="Q204" i="29"/>
  <c r="R204" i="29"/>
  <c r="P8" i="29"/>
  <c r="Q9" i="29"/>
  <c r="R9" i="29"/>
  <c r="S9" i="29" s="1"/>
  <c r="Q11" i="24"/>
  <c r="R11" i="24"/>
  <c r="Q202" i="24"/>
  <c r="R202" i="24"/>
  <c r="P105" i="26"/>
  <c r="S105" i="26" s="1"/>
  <c r="Q104" i="26"/>
  <c r="R103" i="26" s="1"/>
  <c r="T103" i="26" s="1"/>
  <c r="S10" i="26"/>
  <c r="T10" i="26" s="1"/>
  <c r="S201" i="24"/>
  <c r="P10" i="24"/>
  <c r="S12" i="24"/>
  <c r="P203" i="24"/>
  <c r="S204" i="29" l="1"/>
  <c r="P7" i="29"/>
  <c r="Q8" i="29"/>
  <c r="R8" i="29"/>
  <c r="S8" i="29" s="1"/>
  <c r="P206" i="29"/>
  <c r="Q205" i="29"/>
  <c r="R205" i="29"/>
  <c r="Q10" i="24"/>
  <c r="R10" i="24"/>
  <c r="Q203" i="24"/>
  <c r="R203" i="24"/>
  <c r="P106" i="26"/>
  <c r="S106" i="26" s="1"/>
  <c r="Q105" i="26"/>
  <c r="R104" i="26" s="1"/>
  <c r="T104" i="26" s="1"/>
  <c r="S9" i="26"/>
  <c r="T9" i="26" s="1"/>
  <c r="S202" i="24"/>
  <c r="P9" i="24"/>
  <c r="S11" i="24"/>
  <c r="P204" i="24"/>
  <c r="S205" i="29" l="1"/>
  <c r="P207" i="29"/>
  <c r="Q206" i="29"/>
  <c r="R206" i="29"/>
  <c r="Q7" i="29"/>
  <c r="R7" i="29"/>
  <c r="Q9" i="24"/>
  <c r="R9" i="24"/>
  <c r="Q204" i="24"/>
  <c r="R204" i="24"/>
  <c r="P107" i="26"/>
  <c r="S107" i="26" s="1"/>
  <c r="Q106" i="26"/>
  <c r="R105" i="26" s="1"/>
  <c r="T105" i="26" s="1"/>
  <c r="S8" i="26"/>
  <c r="T8" i="26" s="1"/>
  <c r="S203" i="24"/>
  <c r="P8" i="24"/>
  <c r="S10" i="24"/>
  <c r="P205" i="24"/>
  <c r="S206" i="29" l="1"/>
  <c r="S7" i="29"/>
  <c r="Q207" i="29"/>
  <c r="R207" i="29"/>
  <c r="Q8" i="24"/>
  <c r="R8" i="24"/>
  <c r="Q205" i="24"/>
  <c r="R205" i="24"/>
  <c r="P7" i="24"/>
  <c r="P108" i="26"/>
  <c r="S108" i="26" s="1"/>
  <c r="Q107" i="26"/>
  <c r="R106" i="26" s="1"/>
  <c r="T106" i="26" s="1"/>
  <c r="S7" i="26"/>
  <c r="T7" i="26" s="1"/>
  <c r="S204" i="24"/>
  <c r="S9" i="24"/>
  <c r="P206" i="24"/>
  <c r="S207" i="29" l="1"/>
  <c r="Q206" i="24"/>
  <c r="R206" i="24"/>
  <c r="Q7" i="24"/>
  <c r="R7" i="24"/>
  <c r="P109" i="26"/>
  <c r="S109" i="26" s="1"/>
  <c r="Q108" i="26"/>
  <c r="R107" i="26" s="1"/>
  <c r="T107" i="26" s="1"/>
  <c r="S205" i="24"/>
  <c r="S8" i="24"/>
  <c r="P207" i="24"/>
  <c r="Q207" i="24" l="1"/>
  <c r="R207" i="24"/>
  <c r="P110" i="26"/>
  <c r="S110" i="26" s="1"/>
  <c r="Q109" i="26"/>
  <c r="R108" i="26" s="1"/>
  <c r="T108" i="26" s="1"/>
  <c r="S7" i="24"/>
  <c r="S206" i="24"/>
  <c r="P111" i="26" l="1"/>
  <c r="S111" i="26" s="1"/>
  <c r="Q110" i="26"/>
  <c r="R109" i="26" s="1"/>
  <c r="T109" i="26" s="1"/>
  <c r="S207" i="24"/>
  <c r="P112" i="26" l="1"/>
  <c r="S112" i="26" s="1"/>
  <c r="Q111" i="26"/>
  <c r="R110" i="26" s="1"/>
  <c r="T110" i="26" s="1"/>
  <c r="P113" i="26" l="1"/>
  <c r="S113" i="26" s="1"/>
  <c r="Q112" i="26"/>
  <c r="R111" i="26" s="1"/>
  <c r="T111" i="26" s="1"/>
  <c r="P114" i="26" l="1"/>
  <c r="S114" i="26" s="1"/>
  <c r="Q113" i="26"/>
  <c r="R112" i="26" s="1"/>
  <c r="T112" i="26" s="1"/>
  <c r="P115" i="26" l="1"/>
  <c r="S115" i="26" s="1"/>
  <c r="Q114" i="26"/>
  <c r="R113" i="26" s="1"/>
  <c r="T113" i="26" s="1"/>
  <c r="P116" i="26" l="1"/>
  <c r="S116" i="26" s="1"/>
  <c r="Q115" i="26"/>
  <c r="R114" i="26" s="1"/>
  <c r="T114" i="26" s="1"/>
  <c r="P117" i="26" l="1"/>
  <c r="S117" i="26" s="1"/>
  <c r="Q116" i="26"/>
  <c r="R115" i="26" s="1"/>
  <c r="T115" i="26" s="1"/>
  <c r="P118" i="26" l="1"/>
  <c r="S118" i="26" s="1"/>
  <c r="Q117" i="26"/>
  <c r="R116" i="26" s="1"/>
  <c r="T116" i="26" s="1"/>
  <c r="P119" i="26" l="1"/>
  <c r="S119" i="26" s="1"/>
  <c r="Q118" i="26"/>
  <c r="R117" i="26" s="1"/>
  <c r="T117" i="26" s="1"/>
  <c r="P120" i="26" l="1"/>
  <c r="S120" i="26" s="1"/>
  <c r="Q119" i="26"/>
  <c r="R118" i="26" s="1"/>
  <c r="T118" i="26" s="1"/>
  <c r="P121" i="26" l="1"/>
  <c r="S121" i="26" s="1"/>
  <c r="Q120" i="26"/>
  <c r="R119" i="26" s="1"/>
  <c r="T119" i="26" s="1"/>
  <c r="P122" i="26" l="1"/>
  <c r="S122" i="26" s="1"/>
  <c r="Q121" i="26"/>
  <c r="R120" i="26" s="1"/>
  <c r="T120" i="26" s="1"/>
  <c r="P123" i="26" l="1"/>
  <c r="S123" i="26" s="1"/>
  <c r="Q122" i="26"/>
  <c r="R121" i="26" s="1"/>
  <c r="T121" i="26" s="1"/>
  <c r="P124" i="26" l="1"/>
  <c r="S124" i="26" s="1"/>
  <c r="Q123" i="26"/>
  <c r="R122" i="26" s="1"/>
  <c r="T122" i="26" s="1"/>
  <c r="P125" i="26" l="1"/>
  <c r="S125" i="26" s="1"/>
  <c r="Q124" i="26"/>
  <c r="R123" i="26" s="1"/>
  <c r="T123" i="26" s="1"/>
  <c r="P126" i="26" l="1"/>
  <c r="S126" i="26" s="1"/>
  <c r="Q125" i="26"/>
  <c r="R124" i="26" s="1"/>
  <c r="T124" i="26" s="1"/>
  <c r="P127" i="26" l="1"/>
  <c r="S127" i="26" s="1"/>
  <c r="Q126" i="26"/>
  <c r="R125" i="26" s="1"/>
  <c r="T125" i="26" s="1"/>
  <c r="P128" i="26" l="1"/>
  <c r="S128" i="26" s="1"/>
  <c r="Q127" i="26"/>
  <c r="R126" i="26" s="1"/>
  <c r="T126" i="26" s="1"/>
  <c r="P129" i="26" l="1"/>
  <c r="S129" i="26" s="1"/>
  <c r="Q128" i="26"/>
  <c r="R127" i="26" s="1"/>
  <c r="T127" i="26" s="1"/>
  <c r="P130" i="26" l="1"/>
  <c r="S130" i="26" s="1"/>
  <c r="Q129" i="26"/>
  <c r="R128" i="26" s="1"/>
  <c r="T128" i="26" s="1"/>
  <c r="P131" i="26" l="1"/>
  <c r="S131" i="26" s="1"/>
  <c r="Q130" i="26"/>
  <c r="R129" i="26" s="1"/>
  <c r="T129" i="26" s="1"/>
  <c r="P132" i="26" l="1"/>
  <c r="S132" i="26" s="1"/>
  <c r="Q131" i="26"/>
  <c r="R130" i="26" s="1"/>
  <c r="T130" i="26" s="1"/>
  <c r="P133" i="26" l="1"/>
  <c r="S133" i="26" s="1"/>
  <c r="Q132" i="26"/>
  <c r="R131" i="26" s="1"/>
  <c r="T131" i="26" s="1"/>
  <c r="P134" i="26" l="1"/>
  <c r="S134" i="26" s="1"/>
  <c r="Q133" i="26"/>
  <c r="R132" i="26" s="1"/>
  <c r="T132" i="26" s="1"/>
  <c r="P135" i="26" l="1"/>
  <c r="S135" i="26" s="1"/>
  <c r="Q134" i="26"/>
  <c r="R133" i="26" s="1"/>
  <c r="T133" i="26" s="1"/>
  <c r="P136" i="26" l="1"/>
  <c r="S136" i="26" s="1"/>
  <c r="Q135" i="26"/>
  <c r="R134" i="26" s="1"/>
  <c r="T134" i="26" s="1"/>
  <c r="P137" i="26" l="1"/>
  <c r="S137" i="26" s="1"/>
  <c r="Q136" i="26"/>
  <c r="R135" i="26" s="1"/>
  <c r="T135" i="26" s="1"/>
  <c r="P138" i="26" l="1"/>
  <c r="S138" i="26" s="1"/>
  <c r="Q137" i="26"/>
  <c r="R136" i="26" s="1"/>
  <c r="T136" i="26" s="1"/>
  <c r="P139" i="26" l="1"/>
  <c r="S139" i="26" s="1"/>
  <c r="Q138" i="26"/>
  <c r="R137" i="26" s="1"/>
  <c r="T137" i="26" s="1"/>
  <c r="P140" i="26" l="1"/>
  <c r="S140" i="26" s="1"/>
  <c r="Q139" i="26"/>
  <c r="R138" i="26" s="1"/>
  <c r="T138" i="26" s="1"/>
  <c r="P141" i="26" l="1"/>
  <c r="S141" i="26" s="1"/>
  <c r="Q140" i="26"/>
  <c r="R139" i="26" s="1"/>
  <c r="T139" i="26" s="1"/>
  <c r="P142" i="26" l="1"/>
  <c r="S142" i="26" s="1"/>
  <c r="Q141" i="26"/>
  <c r="R140" i="26" s="1"/>
  <c r="T140" i="26" s="1"/>
  <c r="P143" i="26" l="1"/>
  <c r="S143" i="26" s="1"/>
  <c r="Q142" i="26"/>
  <c r="R141" i="26" s="1"/>
  <c r="T141" i="26" s="1"/>
  <c r="P144" i="26" l="1"/>
  <c r="S144" i="26" s="1"/>
  <c r="Q143" i="26"/>
  <c r="R142" i="26" s="1"/>
  <c r="T142" i="26" s="1"/>
  <c r="P145" i="26" l="1"/>
  <c r="S145" i="26" s="1"/>
  <c r="Q144" i="26"/>
  <c r="R143" i="26" s="1"/>
  <c r="T143" i="26" s="1"/>
  <c r="P146" i="26" l="1"/>
  <c r="S146" i="26" s="1"/>
  <c r="Q145" i="26"/>
  <c r="R144" i="26" s="1"/>
  <c r="T144" i="26" s="1"/>
  <c r="P147" i="26" l="1"/>
  <c r="S147" i="26" s="1"/>
  <c r="Q146" i="26"/>
  <c r="R145" i="26" s="1"/>
  <c r="T145" i="26" s="1"/>
  <c r="P148" i="26" l="1"/>
  <c r="S148" i="26" s="1"/>
  <c r="Q147" i="26"/>
  <c r="R146" i="26" s="1"/>
  <c r="T146" i="26" s="1"/>
  <c r="P149" i="26" l="1"/>
  <c r="S149" i="26" s="1"/>
  <c r="Q148" i="26"/>
  <c r="R147" i="26" s="1"/>
  <c r="T147" i="26" s="1"/>
  <c r="P150" i="26" l="1"/>
  <c r="S150" i="26" s="1"/>
  <c r="Q149" i="26"/>
  <c r="R148" i="26" s="1"/>
  <c r="T148" i="26" s="1"/>
  <c r="P151" i="26" l="1"/>
  <c r="S151" i="26" s="1"/>
  <c r="Q150" i="26"/>
  <c r="R149" i="26" s="1"/>
  <c r="T149" i="26" s="1"/>
  <c r="P152" i="26" l="1"/>
  <c r="S152" i="26" s="1"/>
  <c r="Q151" i="26"/>
  <c r="R150" i="26" s="1"/>
  <c r="T150" i="26" s="1"/>
  <c r="P153" i="26" l="1"/>
  <c r="S153" i="26" s="1"/>
  <c r="Q152" i="26"/>
  <c r="R151" i="26" s="1"/>
  <c r="T151" i="26" s="1"/>
  <c r="P154" i="26" l="1"/>
  <c r="S154" i="26" s="1"/>
  <c r="Q153" i="26"/>
  <c r="R152" i="26" s="1"/>
  <c r="T152" i="26" s="1"/>
  <c r="P155" i="26" l="1"/>
  <c r="S155" i="26" s="1"/>
  <c r="Q154" i="26"/>
  <c r="R153" i="26" s="1"/>
  <c r="T153" i="26" s="1"/>
  <c r="P156" i="26" l="1"/>
  <c r="S156" i="26" s="1"/>
  <c r="Q155" i="26"/>
  <c r="R154" i="26" s="1"/>
  <c r="T154" i="26" s="1"/>
  <c r="P157" i="26" l="1"/>
  <c r="S157" i="26" s="1"/>
  <c r="Q156" i="26"/>
  <c r="R155" i="26" s="1"/>
  <c r="T155" i="26" s="1"/>
  <c r="P158" i="26" l="1"/>
  <c r="S158" i="26" s="1"/>
  <c r="Q157" i="26"/>
  <c r="R156" i="26" s="1"/>
  <c r="T156" i="26" s="1"/>
  <c r="P159" i="26" l="1"/>
  <c r="S159" i="26" s="1"/>
  <c r="Q158" i="26"/>
  <c r="R157" i="26" s="1"/>
  <c r="T157" i="26" s="1"/>
  <c r="P160" i="26" l="1"/>
  <c r="S160" i="26" s="1"/>
  <c r="Q159" i="26"/>
  <c r="R158" i="26" s="1"/>
  <c r="T158" i="26" s="1"/>
  <c r="P161" i="26" l="1"/>
  <c r="S161" i="26" s="1"/>
  <c r="Q160" i="26"/>
  <c r="R159" i="26" s="1"/>
  <c r="T159" i="26" s="1"/>
  <c r="P162" i="26" l="1"/>
  <c r="S162" i="26" s="1"/>
  <c r="Q161" i="26"/>
  <c r="R160" i="26" s="1"/>
  <c r="T160" i="26" s="1"/>
  <c r="P163" i="26" l="1"/>
  <c r="S163" i="26" s="1"/>
  <c r="Q162" i="26"/>
  <c r="R161" i="26" s="1"/>
  <c r="T161" i="26" s="1"/>
  <c r="P164" i="26" l="1"/>
  <c r="S164" i="26" s="1"/>
  <c r="Q163" i="26"/>
  <c r="R162" i="26" s="1"/>
  <c r="T162" i="26" s="1"/>
  <c r="P165" i="26" l="1"/>
  <c r="S165" i="26" s="1"/>
  <c r="Q164" i="26"/>
  <c r="R163" i="26" s="1"/>
  <c r="T163" i="26" s="1"/>
  <c r="P166" i="26" l="1"/>
  <c r="S166" i="26" s="1"/>
  <c r="Q165" i="26"/>
  <c r="R164" i="26" s="1"/>
  <c r="T164" i="26" s="1"/>
  <c r="P167" i="26" l="1"/>
  <c r="S167" i="26" s="1"/>
  <c r="Q166" i="26"/>
  <c r="R165" i="26" s="1"/>
  <c r="T165" i="26" s="1"/>
  <c r="P168" i="26" l="1"/>
  <c r="S168" i="26" s="1"/>
  <c r="Q167" i="26"/>
  <c r="R166" i="26" s="1"/>
  <c r="T166" i="26" s="1"/>
  <c r="P169" i="26" l="1"/>
  <c r="S169" i="26" s="1"/>
  <c r="Q168" i="26"/>
  <c r="R167" i="26" s="1"/>
  <c r="T167" i="26" s="1"/>
  <c r="P170" i="26" l="1"/>
  <c r="S170" i="26" s="1"/>
  <c r="Q169" i="26"/>
  <c r="R168" i="26" s="1"/>
  <c r="T168" i="26" s="1"/>
  <c r="P171" i="26" l="1"/>
  <c r="S171" i="26" s="1"/>
  <c r="Q170" i="26"/>
  <c r="R169" i="26" s="1"/>
  <c r="T169" i="26" s="1"/>
  <c r="P172" i="26" l="1"/>
  <c r="S172" i="26" s="1"/>
  <c r="Q171" i="26"/>
  <c r="R170" i="26" s="1"/>
  <c r="T170" i="26" s="1"/>
  <c r="P173" i="26" l="1"/>
  <c r="S173" i="26" s="1"/>
  <c r="Q172" i="26"/>
  <c r="R171" i="26" s="1"/>
  <c r="T171" i="26" s="1"/>
  <c r="P174" i="26" l="1"/>
  <c r="S174" i="26" s="1"/>
  <c r="Q173" i="26"/>
  <c r="R172" i="26" s="1"/>
  <c r="T172" i="26" s="1"/>
  <c r="P175" i="26" l="1"/>
  <c r="S175" i="26" s="1"/>
  <c r="Q174" i="26"/>
  <c r="R173" i="26" s="1"/>
  <c r="T173" i="26" s="1"/>
  <c r="P176" i="26" l="1"/>
  <c r="S176" i="26" s="1"/>
  <c r="Q175" i="26"/>
  <c r="R174" i="26" s="1"/>
  <c r="T174" i="26" s="1"/>
  <c r="P177" i="26" l="1"/>
  <c r="S177" i="26" s="1"/>
  <c r="Q176" i="26"/>
  <c r="R175" i="26" s="1"/>
  <c r="T175" i="26" s="1"/>
  <c r="P178" i="26" l="1"/>
  <c r="S178" i="26" s="1"/>
  <c r="Q177" i="26"/>
  <c r="R176" i="26" s="1"/>
  <c r="T176" i="26" s="1"/>
  <c r="P179" i="26" l="1"/>
  <c r="S179" i="26" s="1"/>
  <c r="Q178" i="26"/>
  <c r="R177" i="26" s="1"/>
  <c r="T177" i="26" s="1"/>
  <c r="P180" i="26" l="1"/>
  <c r="S180" i="26" s="1"/>
  <c r="Q179" i="26"/>
  <c r="R178" i="26" s="1"/>
  <c r="T178" i="26" s="1"/>
  <c r="P181" i="26" l="1"/>
  <c r="S181" i="26" s="1"/>
  <c r="Q180" i="26"/>
  <c r="R179" i="26" s="1"/>
  <c r="T179" i="26" s="1"/>
  <c r="P182" i="26" l="1"/>
  <c r="S182" i="26" s="1"/>
  <c r="Q181" i="26"/>
  <c r="R180" i="26" s="1"/>
  <c r="T180" i="26" s="1"/>
  <c r="P183" i="26" l="1"/>
  <c r="S183" i="26" s="1"/>
  <c r="Q182" i="26"/>
  <c r="R181" i="26" s="1"/>
  <c r="T181" i="26" s="1"/>
  <c r="P184" i="26" l="1"/>
  <c r="S184" i="26" s="1"/>
  <c r="Q183" i="26"/>
  <c r="R182" i="26" s="1"/>
  <c r="T182" i="26" s="1"/>
  <c r="P185" i="26" l="1"/>
  <c r="S185" i="26" s="1"/>
  <c r="Q184" i="26"/>
  <c r="R183" i="26" s="1"/>
  <c r="T183" i="26" s="1"/>
  <c r="P186" i="26" l="1"/>
  <c r="S186" i="26" s="1"/>
  <c r="Q185" i="26"/>
  <c r="R184" i="26" s="1"/>
  <c r="T184" i="26" s="1"/>
  <c r="P187" i="26" l="1"/>
  <c r="S187" i="26" s="1"/>
  <c r="Q186" i="26"/>
  <c r="R185" i="26" s="1"/>
  <c r="T185" i="26" s="1"/>
  <c r="P188" i="26" l="1"/>
  <c r="S188" i="26" s="1"/>
  <c r="Q187" i="26"/>
  <c r="R186" i="26" s="1"/>
  <c r="T186" i="26" s="1"/>
  <c r="P189" i="26" l="1"/>
  <c r="S189" i="26" s="1"/>
  <c r="Q188" i="26"/>
  <c r="R187" i="26" s="1"/>
  <c r="T187" i="26" s="1"/>
  <c r="P190" i="26" l="1"/>
  <c r="S190" i="26" s="1"/>
  <c r="Q189" i="26"/>
  <c r="R188" i="26" s="1"/>
  <c r="T188" i="26" s="1"/>
  <c r="P191" i="26" l="1"/>
  <c r="S191" i="26" s="1"/>
  <c r="Q190" i="26"/>
  <c r="R189" i="26" s="1"/>
  <c r="T189" i="26" s="1"/>
  <c r="P192" i="26" l="1"/>
  <c r="S192" i="26" s="1"/>
  <c r="Q191" i="26"/>
  <c r="R190" i="26" s="1"/>
  <c r="T190" i="26" s="1"/>
  <c r="P193" i="26" l="1"/>
  <c r="S193" i="26" s="1"/>
  <c r="Q192" i="26"/>
  <c r="R191" i="26" s="1"/>
  <c r="T191" i="26" s="1"/>
  <c r="P194" i="26" l="1"/>
  <c r="S194" i="26" s="1"/>
  <c r="Q193" i="26"/>
  <c r="R192" i="26" s="1"/>
  <c r="T192" i="26" s="1"/>
  <c r="P195" i="26" l="1"/>
  <c r="S195" i="26" s="1"/>
  <c r="Q194" i="26"/>
  <c r="R193" i="26" s="1"/>
  <c r="T193" i="26" s="1"/>
  <c r="P196" i="26" l="1"/>
  <c r="S196" i="26" s="1"/>
  <c r="Q195" i="26"/>
  <c r="R194" i="26" s="1"/>
  <c r="T194" i="26" s="1"/>
  <c r="P197" i="26" l="1"/>
  <c r="S197" i="26" s="1"/>
  <c r="Q196" i="26"/>
  <c r="R195" i="26" s="1"/>
  <c r="T195" i="26" s="1"/>
  <c r="P198" i="26" l="1"/>
  <c r="S198" i="26" s="1"/>
  <c r="Q197" i="26"/>
  <c r="R196" i="26" s="1"/>
  <c r="T196" i="26" s="1"/>
  <c r="P199" i="26" l="1"/>
  <c r="S199" i="26" s="1"/>
  <c r="Q198" i="26"/>
  <c r="R197" i="26" s="1"/>
  <c r="T197" i="26" s="1"/>
  <c r="P200" i="26" l="1"/>
  <c r="S200" i="26" s="1"/>
  <c r="Q199" i="26"/>
  <c r="R198" i="26" s="1"/>
  <c r="T198" i="26" s="1"/>
  <c r="P201" i="26" l="1"/>
  <c r="S201" i="26" s="1"/>
  <c r="Q200" i="26"/>
  <c r="R199" i="26" s="1"/>
  <c r="T199" i="26" s="1"/>
  <c r="P202" i="26" l="1"/>
  <c r="S202" i="26" s="1"/>
  <c r="Q201" i="26"/>
  <c r="R200" i="26" s="1"/>
  <c r="T200" i="26" s="1"/>
  <c r="P203" i="26" l="1"/>
  <c r="S203" i="26" s="1"/>
  <c r="Q202" i="26"/>
  <c r="R201" i="26" s="1"/>
  <c r="T201" i="26" s="1"/>
  <c r="P204" i="26" l="1"/>
  <c r="S204" i="26" s="1"/>
  <c r="Q203" i="26"/>
  <c r="R202" i="26" s="1"/>
  <c r="T202" i="26" s="1"/>
  <c r="P205" i="26" l="1"/>
  <c r="S205" i="26" s="1"/>
  <c r="Q204" i="26"/>
  <c r="R203" i="26" s="1"/>
  <c r="T203" i="26" s="1"/>
  <c r="P206" i="26" l="1"/>
  <c r="S206" i="26" s="1"/>
  <c r="Q205" i="26"/>
  <c r="R204" i="26" s="1"/>
  <c r="T204" i="26" s="1"/>
  <c r="P207" i="26" l="1"/>
  <c r="Q206" i="26"/>
  <c r="R205" i="26" s="1"/>
  <c r="T205" i="26" s="1"/>
  <c r="Q207" i="26" l="1"/>
  <c r="R206" i="26" s="1"/>
  <c r="T206" i="26" s="1"/>
  <c r="S207" i="26"/>
  <c r="T207" i="26" s="1"/>
</calcChain>
</file>

<file path=xl/sharedStrings.xml><?xml version="1.0" encoding="utf-8"?>
<sst xmlns="http://schemas.openxmlformats.org/spreadsheetml/2006/main" count="98" uniqueCount="59">
  <si>
    <t>PDF</t>
  </si>
  <si>
    <t>Scale</t>
  </si>
  <si>
    <t>shadeprob</t>
  </si>
  <si>
    <t>shade?</t>
  </si>
  <si>
    <t>Shaded Area:</t>
  </si>
  <si>
    <t>p =</t>
  </si>
  <si>
    <t>PR</t>
  </si>
  <si>
    <t>Score</t>
  </si>
  <si>
    <t>Hi/Lo</t>
  </si>
  <si>
    <t>Prob</t>
  </si>
  <si>
    <t>CDF</t>
  </si>
  <si>
    <t>Technical Notes</t>
  </si>
  <si>
    <t>Input Method: Summary Statistics</t>
  </si>
  <si>
    <t>Specific Notes on Calculations</t>
  </si>
  <si>
    <t>Overview of the Tabs</t>
  </si>
  <si>
    <t>Contact Information</t>
  </si>
  <si>
    <t>An overview of the module</t>
  </si>
  <si>
    <t>Craig A. Wendorf</t>
  </si>
  <si>
    <t>Department of Psychology</t>
  </si>
  <si>
    <t>University of Wisconsin - Stevens Point</t>
  </si>
  <si>
    <t>cwendorf@uwsp.edu</t>
  </si>
  <si>
    <t>How to Cite this Module</t>
  </si>
  <si>
    <t>Use of this Module</t>
  </si>
  <si>
    <t>For all tabs, only information in yellow cells should be altered.</t>
  </si>
  <si>
    <t>https://cwendorf.github.io/BASE/CRUDE</t>
  </si>
  <si>
    <t>CRUDE: Course Resource for Understanding Distributions with Excel</t>
  </si>
  <si>
    <t>Dsitributions: All Basic Distributions</t>
  </si>
  <si>
    <t>http://cwendorf.github.io</t>
  </si>
  <si>
    <t>Overview of CRUDE</t>
  </si>
  <si>
    <t>Distribution Parameters</t>
  </si>
  <si>
    <t>Input Scores</t>
  </si>
  <si>
    <t>Input Percentile Ranks</t>
  </si>
  <si>
    <t>df1</t>
  </si>
  <si>
    <t>df2</t>
  </si>
  <si>
    <t>Shade Above</t>
  </si>
  <si>
    <t>Shade Below</t>
  </si>
  <si>
    <t>F Distribution</t>
  </si>
  <si>
    <t>t Distribution</t>
  </si>
  <si>
    <t>Normal Distribution</t>
  </si>
  <si>
    <t>Mean</t>
  </si>
  <si>
    <t>SD or SE</t>
  </si>
  <si>
    <t>Separate versions of the file can be saved for different demonstrations.</t>
  </si>
  <si>
    <t>Introduction:</t>
  </si>
  <si>
    <t>Normal Distribution:</t>
  </si>
  <si>
    <t>t Distribution:</t>
  </si>
  <si>
    <t>F Distribution:</t>
  </si>
  <si>
    <t>Provides a display of the normal distribution</t>
  </si>
  <si>
    <t>Provides a display of the t distribution</t>
  </si>
  <si>
    <t>Provides a display of the F distribution</t>
  </si>
  <si>
    <t>CRUDE is designed to display basic statistical distributions.</t>
  </si>
  <si>
    <t>CRUDE accepts scores and percentile ranks for determining area under the curve.</t>
  </si>
  <si>
    <t>CRUDE is ideal for identifying critical values of the distributions.</t>
  </si>
  <si>
    <t>All distributions are central distributions used in standard inferential statistics.</t>
  </si>
  <si>
    <t>Each tab defers first to the score input to determine the area under the curve.</t>
  </si>
  <si>
    <t>Each tab uses the percentile rank input only if the score input is left blank.</t>
  </si>
  <si>
    <t>df</t>
  </si>
  <si>
    <t>Version: 2.210601</t>
  </si>
  <si>
    <t>Wendorf, C. A. (1).</t>
  </si>
  <si>
    <t>CRUDE: Course Resource for Understanding Distributions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</si>
</sst>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8.5"/>
      <name val="MS Sans Serif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indexed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indexed="2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0" xfId="3" applyFont="1" applyProtection="1">
      <protection hidden="1"/>
    </xf>
    <xf numFmtId="0" fontId="3" fillId="0" borderId="0" xfId="3"/>
    <xf numFmtId="0" fontId="9" fillId="0" borderId="0" xfId="3" applyFont="1" applyAlignment="1" applyProtection="1">
      <alignment wrapText="1"/>
      <protection hidden="1"/>
    </xf>
    <xf numFmtId="0" fontId="10" fillId="0" borderId="0" xfId="3" applyFont="1" applyProtection="1">
      <protection hidden="1"/>
    </xf>
    <xf numFmtId="0" fontId="11" fillId="0" borderId="0" xfId="3" applyFont="1" applyProtection="1">
      <protection hidden="1"/>
    </xf>
    <xf numFmtId="0" fontId="10" fillId="0" borderId="0" xfId="3" applyFont="1"/>
    <xf numFmtId="0" fontId="13" fillId="0" borderId="0" xfId="3" applyFont="1" applyProtection="1">
      <protection hidden="1"/>
    </xf>
    <xf numFmtId="0" fontId="3" fillId="0" borderId="0" xfId="3" applyProtection="1">
      <protection hidden="1"/>
    </xf>
    <xf numFmtId="0" fontId="12" fillId="0" borderId="0" xfId="4" applyProtection="1">
      <protection hidden="1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/>
    <xf numFmtId="2" fontId="15" fillId="0" borderId="0" xfId="0" applyNumberFormat="1" applyFont="1"/>
    <xf numFmtId="0" fontId="18" fillId="0" borderId="0" xfId="0" applyFont="1"/>
    <xf numFmtId="0" fontId="19" fillId="0" borderId="0" xfId="0" quotePrefix="1" applyFont="1" applyAlignment="1">
      <alignment horizontal="centerContinuous"/>
    </xf>
    <xf numFmtId="2" fontId="15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0" fillId="0" borderId="0" xfId="0" quotePrefix="1" applyFont="1" applyAlignment="1">
      <alignment horizontal="right"/>
    </xf>
    <xf numFmtId="164" fontId="20" fillId="0" borderId="0" xfId="0" applyNumberFormat="1" applyFont="1"/>
    <xf numFmtId="0" fontId="18" fillId="0" borderId="0" xfId="0" applyFont="1" applyAlignment="1">
      <alignment horizontal="right"/>
    </xf>
    <xf numFmtId="1" fontId="21" fillId="2" borderId="0" xfId="1" applyNumberFormat="1" applyFont="1" applyBorder="1" applyAlignment="1" applyProtection="1">
      <alignment horizontal="center"/>
      <protection locked="0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64" fontId="15" fillId="0" borderId="0" xfId="0" applyNumberFormat="1" applyFont="1"/>
    <xf numFmtId="164" fontId="20" fillId="0" borderId="0" xfId="0" applyNumberFormat="1" applyFont="1" applyAlignment="1">
      <alignment horizontal="right"/>
    </xf>
    <xf numFmtId="1" fontId="20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3" fillId="0" borderId="0" xfId="0" applyFont="1" applyAlignment="1">
      <alignment horizontal="center"/>
    </xf>
    <xf numFmtId="164" fontId="21" fillId="2" borderId="0" xfId="1" applyNumberFormat="1" applyFont="1" applyBorder="1" applyAlignment="1" applyProtection="1">
      <alignment horizontal="center"/>
      <protection locked="0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6" fillId="0" borderId="0" xfId="0" applyFont="1"/>
    <xf numFmtId="0" fontId="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164" fontId="8" fillId="0" borderId="0" xfId="0" applyNumberFormat="1" applyFont="1"/>
    <xf numFmtId="164" fontId="24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27" fillId="0" borderId="0" xfId="0" applyFont="1"/>
    <xf numFmtId="0" fontId="1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64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164" fontId="15" fillId="0" borderId="0" xfId="0" applyNumberFormat="1" applyFont="1" applyAlignment="1">
      <alignment horizontal="right"/>
    </xf>
    <xf numFmtId="0" fontId="3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 vertical="top" wrapText="1"/>
    </xf>
    <xf numFmtId="164" fontId="24" fillId="0" borderId="0" xfId="0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0" borderId="0" xfId="0" quotePrefix="1" applyFont="1" applyAlignment="1">
      <alignment horizontal="left"/>
    </xf>
    <xf numFmtId="0" fontId="15" fillId="0" borderId="0" xfId="0" applyFont="1" applyAlignment="1">
      <alignment horizontal="right"/>
    </xf>
    <xf numFmtId="0" fontId="30" fillId="0" borderId="0" xfId="0" applyFont="1"/>
    <xf numFmtId="0" fontId="23" fillId="0" borderId="0" xfId="0" applyFont="1"/>
    <xf numFmtId="164" fontId="8" fillId="0" borderId="0" xfId="0" applyNumberFormat="1" applyFont="1" applyAlignment="1">
      <alignment horizontal="right"/>
    </xf>
    <xf numFmtId="0" fontId="2" fillId="0" borderId="0" xfId="3" applyFont="1" applyProtection="1">
      <protection hidden="1"/>
    </xf>
    <xf numFmtId="164" fontId="21" fillId="0" borderId="0" xfId="1" applyNumberFormat="1" applyFont="1" applyFill="1" applyBorder="1" applyAlignment="1" applyProtection="1">
      <alignment horizontal="center"/>
    </xf>
    <xf numFmtId="164" fontId="29" fillId="0" borderId="0" xfId="1" applyNumberFormat="1" applyFont="1" applyFill="1" applyBorder="1" applyAlignment="1" applyProtection="1">
      <alignment horizontal="center"/>
    </xf>
    <xf numFmtId="0" fontId="12" fillId="0" borderId="0" xfId="2" applyFont="1" applyProtection="1">
      <protection hidden="1"/>
    </xf>
    <xf numFmtId="0" fontId="2" fillId="0" borderId="0" xfId="3" applyFont="1"/>
    <xf numFmtId="0" fontId="9" fillId="0" borderId="0" xfId="3" applyFont="1" applyAlignment="1" applyProtection="1">
      <alignment horizontal="center" wrapText="1"/>
      <protection hidden="1"/>
    </xf>
    <xf numFmtId="0" fontId="9" fillId="0" borderId="0" xfId="3" applyFont="1" applyAlignment="1">
      <alignment horizontal="center"/>
    </xf>
    <xf numFmtId="0" fontId="10" fillId="0" borderId="0" xfId="3" applyFont="1" applyAlignment="1" applyProtection="1">
      <alignment horizontal="center"/>
      <protection hidden="1"/>
    </xf>
    <xf numFmtId="0" fontId="16" fillId="0" borderId="0" xfId="2" applyFont="1" applyAlignment="1" applyProtection="1">
      <alignment horizontal="center"/>
      <protection hidden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3" applyFont="1" applyProtection="1">
      <protection hidden="1"/>
    </xf>
  </cellXfs>
  <cellStyles count="5">
    <cellStyle name="Hyperlink" xfId="2" builtinId="8"/>
    <cellStyle name="Hyperlink 2" xfId="4" xr:uid="{8C3848FF-7576-427D-A395-D7C1A64FB52B}"/>
    <cellStyle name="Normal" xfId="0" builtinId="0"/>
    <cellStyle name="Normal 2" xfId="3" xr:uid="{757C10C1-1335-4011-BB1C-82A74851E861}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dialogsheet" Target="dialog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2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dialogsheet" Target="dialogsheets/sheet1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dialogsheet" Target="dialog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'Normal Distribution'!$U$5</c:f>
          <c:strCache>
            <c:ptCount val="1"/>
          </c:strCache>
        </c:strRef>
      </c:tx>
      <c:layout>
        <c:manualLayout>
          <c:xMode val="edge"/>
          <c:yMode val="edge"/>
          <c:x val="0.75208913649025499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7703887292565"/>
          <c:y val="3.0497381857118606E-2"/>
          <c:w val="0.84958217270194336"/>
          <c:h val="0.81094527363184876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'Normal Distribution'!$S$7:$S$207</c:f>
              <c:numCache>
                <c:formatCode>General</c:formatCode>
                <c:ptCount val="201"/>
                <c:pt idx="0">
                  <c:v>1.3383022576488393E-4</c:v>
                </c:pt>
                <c:pt idx="1">
                  <c:v>1.5692563406553061E-4</c:v>
                </c:pt>
                <c:pt idx="2">
                  <c:v>1.8371249800245516E-4</c:v>
                </c:pt>
                <c:pt idx="3">
                  <c:v>2.1472798150036474E-4</c:v>
                </c:pt>
                <c:pt idx="4">
                  <c:v>2.5057844489085836E-4</c:v>
                </c:pt>
                <c:pt idx="5">
                  <c:v>2.919469257914574E-4</c:v>
                </c:pt>
                <c:pt idx="6">
                  <c:v>3.3960121248365147E-4</c:v>
                </c:pt>
                <c:pt idx="7">
                  <c:v>3.9440252496915313E-4</c:v>
                </c:pt>
                <c:pt idx="8">
                  <c:v>4.5731481405985312E-4</c:v>
                </c:pt>
                <c:pt idx="9">
                  <c:v>5.2941468309493042E-4</c:v>
                </c:pt>
                <c:pt idx="10">
                  <c:v>6.1190193011376702E-4</c:v>
                </c:pt>
                <c:pt idx="11">
                  <c:v>7.0611070048803056E-4</c:v>
                </c:pt>
                <c:pt idx="12">
                  <c:v>8.1352123108180191E-4</c:v>
                </c:pt>
                <c:pt idx="13">
                  <c:v>9.3577215692747294E-4</c:v>
                </c:pt>
                <c:pt idx="14">
                  <c:v>1.0746733401537272E-3</c:v>
                </c:pt>
                <c:pt idx="15">
                  <c:v>1.23221916847301E-3</c:v>
                </c:pt>
                <c:pt idx="16">
                  <c:v>1.4106022569413737E-3</c:v>
                </c:pt>
                <c:pt idx="17">
                  <c:v>1.6122274719771129E-3</c:v>
                </c:pt>
                <c:pt idx="18">
                  <c:v>1.839726180824268E-3</c:v>
                </c:pt>
                <c:pt idx="19">
                  <c:v>2.0959706128579306E-3</c:v>
                </c:pt>
                <c:pt idx="20">
                  <c:v>2.3840882014648274E-3</c:v>
                </c:pt>
                <c:pt idx="21">
                  <c:v>2.7074757568406856E-3</c:v>
                </c:pt>
                <c:pt idx="22">
                  <c:v>3.0698133011047243E-3</c:v>
                </c:pt>
                <c:pt idx="23">
                  <c:v>3.4750773778549162E-3</c:v>
                </c:pt>
                <c:pt idx="24">
                  <c:v>3.9275536289247581E-3</c:v>
                </c:pt>
                <c:pt idx="25">
                  <c:v>4.4318484119379841E-3</c:v>
                </c:pt>
                <c:pt idx="26">
                  <c:v>4.9928992136123495E-3</c:v>
                </c:pt>
                <c:pt idx="27">
                  <c:v>5.6159835959909386E-3</c:v>
                </c:pt>
                <c:pt idx="28">
                  <c:v>6.3067263962658937E-3</c:v>
                </c:pt>
                <c:pt idx="29">
                  <c:v>7.0711048860194166E-3</c:v>
                </c:pt>
                <c:pt idx="30">
                  <c:v>7.9154515829799287E-3</c:v>
                </c:pt>
                <c:pt idx="31">
                  <c:v>8.8464543982371881E-3</c:v>
                </c:pt>
                <c:pt idx="32">
                  <c:v>9.8711537947510954E-3</c:v>
                </c:pt>
                <c:pt idx="33">
                  <c:v>1.0996936629405533E-2</c:v>
                </c:pt>
                <c:pt idx="34">
                  <c:v>1.2231526351277926E-2</c:v>
                </c:pt>
                <c:pt idx="35">
                  <c:v>1.3582969233685566E-2</c:v>
                </c:pt>
                <c:pt idx="36">
                  <c:v>1.5059616327377397E-2</c:v>
                </c:pt>
                <c:pt idx="37">
                  <c:v>1.6670100837381005E-2</c:v>
                </c:pt>
                <c:pt idx="38">
                  <c:v>1.8423310646861989E-2</c:v>
                </c:pt>
                <c:pt idx="39">
                  <c:v>2.0328355738225775E-2</c:v>
                </c:pt>
                <c:pt idx="40">
                  <c:v>2.239453029484283E-2</c:v>
                </c:pt>
                <c:pt idx="41">
                  <c:v>2.4631269306382431E-2</c:v>
                </c:pt>
                <c:pt idx="42">
                  <c:v>2.7048099546881702E-2</c:v>
                </c:pt>
                <c:pt idx="43">
                  <c:v>2.9654584847341202E-2</c:v>
                </c:pt>
                <c:pt idx="44">
                  <c:v>3.2460265643697368E-2</c:v>
                </c:pt>
                <c:pt idx="45">
                  <c:v>3.5474592846231362E-2</c:v>
                </c:pt>
                <c:pt idx="46">
                  <c:v>3.8706856147455525E-2</c:v>
                </c:pt>
                <c:pt idx="47">
                  <c:v>4.2166106961770235E-2</c:v>
                </c:pt>
                <c:pt idx="48">
                  <c:v>4.5861076271054804E-2</c:v>
                </c:pt>
                <c:pt idx="49">
                  <c:v>4.9800087735070685E-2</c:v>
                </c:pt>
                <c:pt idx="50">
                  <c:v>5.3990966513187959E-2</c:v>
                </c:pt>
                <c:pt idx="51">
                  <c:v>5.8440944333451338E-2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5.8440944333451338E-2</c:v>
                </c:pt>
                <c:pt idx="150">
                  <c:v>5.3990966513187959E-2</c:v>
                </c:pt>
                <c:pt idx="151">
                  <c:v>4.9800087735070685E-2</c:v>
                </c:pt>
                <c:pt idx="152">
                  <c:v>4.5861076271054804E-2</c:v>
                </c:pt>
                <c:pt idx="153">
                  <c:v>4.2166106961770235E-2</c:v>
                </c:pt>
                <c:pt idx="154">
                  <c:v>3.8706856147455525E-2</c:v>
                </c:pt>
                <c:pt idx="155">
                  <c:v>3.5474592846231362E-2</c:v>
                </c:pt>
                <c:pt idx="156">
                  <c:v>3.2460265643697368E-2</c:v>
                </c:pt>
                <c:pt idx="157">
                  <c:v>2.9654584847341202E-2</c:v>
                </c:pt>
                <c:pt idx="158">
                  <c:v>2.7048099546881702E-2</c:v>
                </c:pt>
                <c:pt idx="159">
                  <c:v>2.4631269306382431E-2</c:v>
                </c:pt>
                <c:pt idx="160">
                  <c:v>2.239453029484283E-2</c:v>
                </c:pt>
                <c:pt idx="161">
                  <c:v>2.0328355738225775E-2</c:v>
                </c:pt>
                <c:pt idx="162">
                  <c:v>1.8423310646861989E-2</c:v>
                </c:pt>
                <c:pt idx="163">
                  <c:v>1.6670100837381005E-2</c:v>
                </c:pt>
                <c:pt idx="164">
                  <c:v>1.5059616327377397E-2</c:v>
                </c:pt>
                <c:pt idx="165">
                  <c:v>1.3582969233685566E-2</c:v>
                </c:pt>
                <c:pt idx="166">
                  <c:v>1.2231526351277926E-2</c:v>
                </c:pt>
                <c:pt idx="167">
                  <c:v>1.0996936629405533E-2</c:v>
                </c:pt>
                <c:pt idx="168">
                  <c:v>9.8711537947510954E-3</c:v>
                </c:pt>
                <c:pt idx="169">
                  <c:v>8.8464543982371881E-3</c:v>
                </c:pt>
                <c:pt idx="170">
                  <c:v>7.9154515829799287E-3</c:v>
                </c:pt>
                <c:pt idx="171">
                  <c:v>7.0711048860194166E-3</c:v>
                </c:pt>
                <c:pt idx="172">
                  <c:v>6.3067263962658937E-3</c:v>
                </c:pt>
                <c:pt idx="173">
                  <c:v>5.6159835959909386E-3</c:v>
                </c:pt>
                <c:pt idx="174">
                  <c:v>4.9928992136123495E-3</c:v>
                </c:pt>
                <c:pt idx="175">
                  <c:v>4.4318484119379841E-3</c:v>
                </c:pt>
                <c:pt idx="176">
                  <c:v>3.9275536289247581E-3</c:v>
                </c:pt>
                <c:pt idx="177">
                  <c:v>3.4750773778549162E-3</c:v>
                </c:pt>
                <c:pt idx="178">
                  <c:v>3.0698133011047243E-3</c:v>
                </c:pt>
                <c:pt idx="179">
                  <c:v>2.7074757568406856E-3</c:v>
                </c:pt>
                <c:pt idx="180">
                  <c:v>2.3840882014648274E-3</c:v>
                </c:pt>
                <c:pt idx="181">
                  <c:v>2.0959706128579306E-3</c:v>
                </c:pt>
                <c:pt idx="182">
                  <c:v>1.839726180824268E-3</c:v>
                </c:pt>
                <c:pt idx="183">
                  <c:v>1.6122274719771129E-3</c:v>
                </c:pt>
                <c:pt idx="184">
                  <c:v>1.4106022569413737E-3</c:v>
                </c:pt>
                <c:pt idx="185">
                  <c:v>1.23221916847301E-3</c:v>
                </c:pt>
                <c:pt idx="186">
                  <c:v>1.0746733401537272E-3</c:v>
                </c:pt>
                <c:pt idx="187">
                  <c:v>9.3577215692747294E-4</c:v>
                </c:pt>
                <c:pt idx="188">
                  <c:v>8.1352123108180191E-4</c:v>
                </c:pt>
                <c:pt idx="189">
                  <c:v>7.0611070048803056E-4</c:v>
                </c:pt>
                <c:pt idx="190">
                  <c:v>6.1190193011376702E-4</c:v>
                </c:pt>
                <c:pt idx="191">
                  <c:v>5.2941468309493042E-4</c:v>
                </c:pt>
                <c:pt idx="192">
                  <c:v>4.5731481405985312E-4</c:v>
                </c:pt>
                <c:pt idx="193">
                  <c:v>3.9440252496915313E-4</c:v>
                </c:pt>
                <c:pt idx="194">
                  <c:v>3.3960121248365147E-4</c:v>
                </c:pt>
                <c:pt idx="195">
                  <c:v>2.919469257914574E-4</c:v>
                </c:pt>
                <c:pt idx="196">
                  <c:v>2.5057844489085836E-4</c:v>
                </c:pt>
                <c:pt idx="197">
                  <c:v>2.1472798150036474E-4</c:v>
                </c:pt>
                <c:pt idx="198">
                  <c:v>1.8371249800245516E-4</c:v>
                </c:pt>
                <c:pt idx="199">
                  <c:v>1.5692563406553061E-4</c:v>
                </c:pt>
                <c:pt idx="200">
                  <c:v>1.3383022576488393E-4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C-4CC9-AEF9-E281C48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3954048"/>
        <c:axId val="93955584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'Normal Distribution'!$P$7:$P$207</c:f>
              <c:numCache>
                <c:formatCode>0.00</c:formatCode>
                <c:ptCount val="201"/>
                <c:pt idx="0">
                  <c:v>-4.0000000000000027</c:v>
                </c:pt>
                <c:pt idx="1">
                  <c:v>-3.9600000000000026</c:v>
                </c:pt>
                <c:pt idx="2">
                  <c:v>-3.9200000000000026</c:v>
                </c:pt>
                <c:pt idx="3">
                  <c:v>-3.8800000000000026</c:v>
                </c:pt>
                <c:pt idx="4">
                  <c:v>-3.8400000000000025</c:v>
                </c:pt>
                <c:pt idx="5">
                  <c:v>-3.8000000000000025</c:v>
                </c:pt>
                <c:pt idx="6">
                  <c:v>-3.7600000000000025</c:v>
                </c:pt>
                <c:pt idx="7">
                  <c:v>-3.7200000000000024</c:v>
                </c:pt>
                <c:pt idx="8">
                  <c:v>-3.6800000000000024</c:v>
                </c:pt>
                <c:pt idx="9">
                  <c:v>-3.6400000000000023</c:v>
                </c:pt>
                <c:pt idx="10">
                  <c:v>-3.6000000000000023</c:v>
                </c:pt>
                <c:pt idx="11">
                  <c:v>-3.5600000000000023</c:v>
                </c:pt>
                <c:pt idx="12">
                  <c:v>-3.5200000000000022</c:v>
                </c:pt>
                <c:pt idx="13">
                  <c:v>-3.4800000000000022</c:v>
                </c:pt>
                <c:pt idx="14">
                  <c:v>-3.4400000000000022</c:v>
                </c:pt>
                <c:pt idx="15">
                  <c:v>-3.4000000000000021</c:v>
                </c:pt>
                <c:pt idx="16">
                  <c:v>-3.3600000000000021</c:v>
                </c:pt>
                <c:pt idx="17">
                  <c:v>-3.3200000000000021</c:v>
                </c:pt>
                <c:pt idx="18">
                  <c:v>-3.280000000000002</c:v>
                </c:pt>
                <c:pt idx="19">
                  <c:v>-3.240000000000002</c:v>
                </c:pt>
                <c:pt idx="20">
                  <c:v>-3.200000000000002</c:v>
                </c:pt>
                <c:pt idx="21">
                  <c:v>-3.1600000000000019</c:v>
                </c:pt>
                <c:pt idx="22">
                  <c:v>-3.1200000000000019</c:v>
                </c:pt>
                <c:pt idx="23">
                  <c:v>-3.0800000000000018</c:v>
                </c:pt>
                <c:pt idx="24">
                  <c:v>-3.0400000000000018</c:v>
                </c:pt>
                <c:pt idx="25">
                  <c:v>-3.0000000000000018</c:v>
                </c:pt>
                <c:pt idx="26">
                  <c:v>-2.9600000000000017</c:v>
                </c:pt>
                <c:pt idx="27">
                  <c:v>-2.9200000000000017</c:v>
                </c:pt>
                <c:pt idx="28">
                  <c:v>-2.8800000000000017</c:v>
                </c:pt>
                <c:pt idx="29">
                  <c:v>-2.8400000000000016</c:v>
                </c:pt>
                <c:pt idx="30">
                  <c:v>-2.8000000000000016</c:v>
                </c:pt>
                <c:pt idx="31">
                  <c:v>-2.7600000000000016</c:v>
                </c:pt>
                <c:pt idx="32">
                  <c:v>-2.7200000000000015</c:v>
                </c:pt>
                <c:pt idx="33">
                  <c:v>-2.6800000000000015</c:v>
                </c:pt>
                <c:pt idx="34">
                  <c:v>-2.6400000000000015</c:v>
                </c:pt>
                <c:pt idx="35">
                  <c:v>-2.6000000000000014</c:v>
                </c:pt>
                <c:pt idx="36">
                  <c:v>-2.5600000000000014</c:v>
                </c:pt>
                <c:pt idx="37">
                  <c:v>-2.5200000000000014</c:v>
                </c:pt>
                <c:pt idx="38">
                  <c:v>-2.4800000000000013</c:v>
                </c:pt>
                <c:pt idx="39">
                  <c:v>-2.4400000000000013</c:v>
                </c:pt>
                <c:pt idx="40">
                  <c:v>-2.4000000000000012</c:v>
                </c:pt>
                <c:pt idx="41">
                  <c:v>-2.3600000000000012</c:v>
                </c:pt>
                <c:pt idx="42">
                  <c:v>-2.3200000000000012</c:v>
                </c:pt>
                <c:pt idx="43">
                  <c:v>-2.2800000000000011</c:v>
                </c:pt>
                <c:pt idx="44">
                  <c:v>-2.2400000000000011</c:v>
                </c:pt>
                <c:pt idx="45">
                  <c:v>-2.2000000000000011</c:v>
                </c:pt>
                <c:pt idx="46">
                  <c:v>-2.160000000000001</c:v>
                </c:pt>
                <c:pt idx="47">
                  <c:v>-2.120000000000001</c:v>
                </c:pt>
                <c:pt idx="48">
                  <c:v>-2.080000000000001</c:v>
                </c:pt>
                <c:pt idx="49">
                  <c:v>-2.0400000000000009</c:v>
                </c:pt>
                <c:pt idx="50">
                  <c:v>-2.0000000000000009</c:v>
                </c:pt>
                <c:pt idx="51">
                  <c:v>-1.9600000000000011</c:v>
                </c:pt>
                <c:pt idx="52">
                  <c:v>-1.920000000000001</c:v>
                </c:pt>
                <c:pt idx="53">
                  <c:v>-1.880000000000001</c:v>
                </c:pt>
                <c:pt idx="54">
                  <c:v>-1.840000000000001</c:v>
                </c:pt>
                <c:pt idx="55">
                  <c:v>-1.8000000000000009</c:v>
                </c:pt>
                <c:pt idx="56">
                  <c:v>-1.7600000000000009</c:v>
                </c:pt>
                <c:pt idx="57">
                  <c:v>-1.7200000000000009</c:v>
                </c:pt>
                <c:pt idx="58">
                  <c:v>-1.6800000000000008</c:v>
                </c:pt>
                <c:pt idx="59">
                  <c:v>-1.6400000000000008</c:v>
                </c:pt>
                <c:pt idx="60">
                  <c:v>-1.6000000000000008</c:v>
                </c:pt>
                <c:pt idx="61">
                  <c:v>-1.5600000000000007</c:v>
                </c:pt>
                <c:pt idx="62">
                  <c:v>-1.5200000000000007</c:v>
                </c:pt>
                <c:pt idx="63">
                  <c:v>-1.4800000000000006</c:v>
                </c:pt>
                <c:pt idx="64">
                  <c:v>-1.4400000000000006</c:v>
                </c:pt>
                <c:pt idx="65">
                  <c:v>-1.4000000000000006</c:v>
                </c:pt>
                <c:pt idx="66">
                  <c:v>-1.3600000000000005</c:v>
                </c:pt>
                <c:pt idx="67">
                  <c:v>-1.3200000000000005</c:v>
                </c:pt>
                <c:pt idx="68">
                  <c:v>-1.2800000000000005</c:v>
                </c:pt>
                <c:pt idx="69">
                  <c:v>-1.2400000000000004</c:v>
                </c:pt>
                <c:pt idx="70">
                  <c:v>-1.2000000000000004</c:v>
                </c:pt>
                <c:pt idx="71">
                  <c:v>-1.1600000000000004</c:v>
                </c:pt>
                <c:pt idx="72">
                  <c:v>-1.1200000000000003</c:v>
                </c:pt>
                <c:pt idx="73">
                  <c:v>-1.0800000000000003</c:v>
                </c:pt>
                <c:pt idx="74">
                  <c:v>-1.0400000000000003</c:v>
                </c:pt>
                <c:pt idx="75">
                  <c:v>-1.0000000000000002</c:v>
                </c:pt>
                <c:pt idx="76">
                  <c:v>-0.9600000000000003</c:v>
                </c:pt>
                <c:pt idx="77">
                  <c:v>-0.92000000000000026</c:v>
                </c:pt>
                <c:pt idx="78">
                  <c:v>-0.88000000000000023</c:v>
                </c:pt>
                <c:pt idx="79">
                  <c:v>-0.84000000000000019</c:v>
                </c:pt>
                <c:pt idx="80">
                  <c:v>-0.80000000000000016</c:v>
                </c:pt>
                <c:pt idx="81">
                  <c:v>-0.76000000000000012</c:v>
                </c:pt>
                <c:pt idx="82">
                  <c:v>-0.72000000000000008</c:v>
                </c:pt>
                <c:pt idx="83">
                  <c:v>-0.68</c:v>
                </c:pt>
                <c:pt idx="84">
                  <c:v>-0.64</c:v>
                </c:pt>
                <c:pt idx="85">
                  <c:v>-0.6</c:v>
                </c:pt>
                <c:pt idx="86">
                  <c:v>-0.55999999999999994</c:v>
                </c:pt>
                <c:pt idx="87">
                  <c:v>-0.51999999999999991</c:v>
                </c:pt>
                <c:pt idx="88">
                  <c:v>-0.47999999999999993</c:v>
                </c:pt>
                <c:pt idx="89">
                  <c:v>-0.43999999999999995</c:v>
                </c:pt>
                <c:pt idx="90">
                  <c:v>-0.39999999999999997</c:v>
                </c:pt>
                <c:pt idx="91">
                  <c:v>-0.36</c:v>
                </c:pt>
                <c:pt idx="92">
                  <c:v>-0.32</c:v>
                </c:pt>
                <c:pt idx="93">
                  <c:v>-0.28000000000000003</c:v>
                </c:pt>
                <c:pt idx="94">
                  <c:v>-0.24000000000000002</c:v>
                </c:pt>
                <c:pt idx="95">
                  <c:v>-0.2</c:v>
                </c:pt>
                <c:pt idx="96">
                  <c:v>-0.16</c:v>
                </c:pt>
                <c:pt idx="97">
                  <c:v>-0.12</c:v>
                </c:pt>
                <c:pt idx="98">
                  <c:v>-0.08</c:v>
                </c:pt>
                <c:pt idx="99">
                  <c:v>-0.04</c:v>
                </c:pt>
                <c:pt idx="100">
                  <c:v>0</c:v>
                </c:pt>
                <c:pt idx="101">
                  <c:v>0.04</c:v>
                </c:pt>
                <c:pt idx="102">
                  <c:v>0.08</c:v>
                </c:pt>
                <c:pt idx="103">
                  <c:v>0.12</c:v>
                </c:pt>
                <c:pt idx="104">
                  <c:v>0.16</c:v>
                </c:pt>
                <c:pt idx="105">
                  <c:v>0.2</c:v>
                </c:pt>
                <c:pt idx="106">
                  <c:v>0.24000000000000002</c:v>
                </c:pt>
                <c:pt idx="107">
                  <c:v>0.28000000000000003</c:v>
                </c:pt>
                <c:pt idx="108">
                  <c:v>0.32</c:v>
                </c:pt>
                <c:pt idx="109">
                  <c:v>0.36</c:v>
                </c:pt>
                <c:pt idx="110">
                  <c:v>0.39999999999999997</c:v>
                </c:pt>
                <c:pt idx="111">
                  <c:v>0.43999999999999995</c:v>
                </c:pt>
                <c:pt idx="112">
                  <c:v>0.47999999999999993</c:v>
                </c:pt>
                <c:pt idx="113">
                  <c:v>0.51999999999999991</c:v>
                </c:pt>
                <c:pt idx="114">
                  <c:v>0.55999999999999994</c:v>
                </c:pt>
                <c:pt idx="115">
                  <c:v>0.6</c:v>
                </c:pt>
                <c:pt idx="116">
                  <c:v>0.64</c:v>
                </c:pt>
                <c:pt idx="117">
                  <c:v>0.68</c:v>
                </c:pt>
                <c:pt idx="118">
                  <c:v>0.72000000000000008</c:v>
                </c:pt>
                <c:pt idx="119">
                  <c:v>0.76000000000000012</c:v>
                </c:pt>
                <c:pt idx="120">
                  <c:v>0.80000000000000016</c:v>
                </c:pt>
                <c:pt idx="121">
                  <c:v>0.84000000000000019</c:v>
                </c:pt>
                <c:pt idx="122">
                  <c:v>0.88000000000000023</c:v>
                </c:pt>
                <c:pt idx="123">
                  <c:v>0.92000000000000026</c:v>
                </c:pt>
                <c:pt idx="124">
                  <c:v>0.9600000000000003</c:v>
                </c:pt>
                <c:pt idx="125">
                  <c:v>1.0000000000000002</c:v>
                </c:pt>
                <c:pt idx="126">
                  <c:v>1.0400000000000003</c:v>
                </c:pt>
                <c:pt idx="127">
                  <c:v>1.0800000000000003</c:v>
                </c:pt>
                <c:pt idx="128">
                  <c:v>1.1200000000000003</c:v>
                </c:pt>
                <c:pt idx="129">
                  <c:v>1.1600000000000004</c:v>
                </c:pt>
                <c:pt idx="130">
                  <c:v>1.2000000000000004</c:v>
                </c:pt>
                <c:pt idx="131">
                  <c:v>1.2400000000000004</c:v>
                </c:pt>
                <c:pt idx="132">
                  <c:v>1.2800000000000005</c:v>
                </c:pt>
                <c:pt idx="133">
                  <c:v>1.3200000000000005</c:v>
                </c:pt>
                <c:pt idx="134">
                  <c:v>1.3600000000000005</c:v>
                </c:pt>
                <c:pt idx="135">
                  <c:v>1.4000000000000006</c:v>
                </c:pt>
                <c:pt idx="136">
                  <c:v>1.4400000000000006</c:v>
                </c:pt>
                <c:pt idx="137">
                  <c:v>1.4800000000000006</c:v>
                </c:pt>
                <c:pt idx="138">
                  <c:v>1.5200000000000007</c:v>
                </c:pt>
                <c:pt idx="139">
                  <c:v>1.5600000000000007</c:v>
                </c:pt>
                <c:pt idx="140">
                  <c:v>1.6000000000000008</c:v>
                </c:pt>
                <c:pt idx="141">
                  <c:v>1.6400000000000008</c:v>
                </c:pt>
                <c:pt idx="142">
                  <c:v>1.6800000000000008</c:v>
                </c:pt>
                <c:pt idx="143">
                  <c:v>1.7200000000000009</c:v>
                </c:pt>
                <c:pt idx="144">
                  <c:v>1.7600000000000009</c:v>
                </c:pt>
                <c:pt idx="145">
                  <c:v>1.8000000000000009</c:v>
                </c:pt>
                <c:pt idx="146">
                  <c:v>1.840000000000001</c:v>
                </c:pt>
                <c:pt idx="147">
                  <c:v>1.880000000000001</c:v>
                </c:pt>
                <c:pt idx="148">
                  <c:v>1.920000000000001</c:v>
                </c:pt>
                <c:pt idx="149">
                  <c:v>1.9600000000000011</c:v>
                </c:pt>
                <c:pt idx="150">
                  <c:v>2.0000000000000009</c:v>
                </c:pt>
                <c:pt idx="151">
                  <c:v>2.0400000000000009</c:v>
                </c:pt>
                <c:pt idx="152">
                  <c:v>2.080000000000001</c:v>
                </c:pt>
                <c:pt idx="153">
                  <c:v>2.120000000000001</c:v>
                </c:pt>
                <c:pt idx="154">
                  <c:v>2.160000000000001</c:v>
                </c:pt>
                <c:pt idx="155">
                  <c:v>2.2000000000000011</c:v>
                </c:pt>
                <c:pt idx="156">
                  <c:v>2.2400000000000011</c:v>
                </c:pt>
                <c:pt idx="157">
                  <c:v>2.2800000000000011</c:v>
                </c:pt>
                <c:pt idx="158">
                  <c:v>2.3200000000000012</c:v>
                </c:pt>
                <c:pt idx="159">
                  <c:v>2.3600000000000012</c:v>
                </c:pt>
                <c:pt idx="160">
                  <c:v>2.4000000000000012</c:v>
                </c:pt>
                <c:pt idx="161">
                  <c:v>2.4400000000000013</c:v>
                </c:pt>
                <c:pt idx="162">
                  <c:v>2.4800000000000013</c:v>
                </c:pt>
                <c:pt idx="163">
                  <c:v>2.5200000000000014</c:v>
                </c:pt>
                <c:pt idx="164">
                  <c:v>2.5600000000000014</c:v>
                </c:pt>
                <c:pt idx="165">
                  <c:v>2.6000000000000014</c:v>
                </c:pt>
                <c:pt idx="166">
                  <c:v>2.6400000000000015</c:v>
                </c:pt>
                <c:pt idx="167">
                  <c:v>2.6800000000000015</c:v>
                </c:pt>
                <c:pt idx="168">
                  <c:v>2.7200000000000015</c:v>
                </c:pt>
                <c:pt idx="169">
                  <c:v>2.7600000000000016</c:v>
                </c:pt>
                <c:pt idx="170">
                  <c:v>2.8000000000000016</c:v>
                </c:pt>
                <c:pt idx="171">
                  <c:v>2.8400000000000016</c:v>
                </c:pt>
                <c:pt idx="172">
                  <c:v>2.8800000000000017</c:v>
                </c:pt>
                <c:pt idx="173">
                  <c:v>2.9200000000000017</c:v>
                </c:pt>
                <c:pt idx="174">
                  <c:v>2.9600000000000017</c:v>
                </c:pt>
                <c:pt idx="175">
                  <c:v>3.0000000000000018</c:v>
                </c:pt>
                <c:pt idx="176">
                  <c:v>3.0400000000000018</c:v>
                </c:pt>
                <c:pt idx="177">
                  <c:v>3.0800000000000018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3.200000000000002</c:v>
                </c:pt>
                <c:pt idx="181">
                  <c:v>3.240000000000002</c:v>
                </c:pt>
                <c:pt idx="182">
                  <c:v>3.280000000000002</c:v>
                </c:pt>
                <c:pt idx="183">
                  <c:v>3.3200000000000021</c:v>
                </c:pt>
                <c:pt idx="184">
                  <c:v>3.3600000000000021</c:v>
                </c:pt>
                <c:pt idx="185">
                  <c:v>3.4000000000000021</c:v>
                </c:pt>
                <c:pt idx="186">
                  <c:v>3.4400000000000022</c:v>
                </c:pt>
                <c:pt idx="187">
                  <c:v>3.4800000000000022</c:v>
                </c:pt>
                <c:pt idx="188">
                  <c:v>3.5200000000000022</c:v>
                </c:pt>
                <c:pt idx="189">
                  <c:v>3.5600000000000023</c:v>
                </c:pt>
                <c:pt idx="190">
                  <c:v>3.6000000000000023</c:v>
                </c:pt>
                <c:pt idx="191">
                  <c:v>3.6400000000000023</c:v>
                </c:pt>
                <c:pt idx="192">
                  <c:v>3.6800000000000024</c:v>
                </c:pt>
                <c:pt idx="193">
                  <c:v>3.7200000000000024</c:v>
                </c:pt>
                <c:pt idx="194">
                  <c:v>3.7600000000000025</c:v>
                </c:pt>
                <c:pt idx="195">
                  <c:v>3.8000000000000025</c:v>
                </c:pt>
                <c:pt idx="196">
                  <c:v>3.8400000000000025</c:v>
                </c:pt>
                <c:pt idx="197">
                  <c:v>3.8800000000000026</c:v>
                </c:pt>
                <c:pt idx="198">
                  <c:v>3.9200000000000026</c:v>
                </c:pt>
                <c:pt idx="199">
                  <c:v>3.9600000000000026</c:v>
                </c:pt>
                <c:pt idx="200">
                  <c:v>4.0000000000000027</c:v>
                </c:pt>
              </c:numCache>
            </c:numRef>
          </c:cat>
          <c:val>
            <c:numRef>
              <c:f>'Normal Distribution'!$Q$7:$Q$207</c:f>
              <c:numCache>
                <c:formatCode>General</c:formatCode>
                <c:ptCount val="201"/>
                <c:pt idx="0">
                  <c:v>1.3383022576488393E-4</c:v>
                </c:pt>
                <c:pt idx="1">
                  <c:v>1.5692563406553061E-4</c:v>
                </c:pt>
                <c:pt idx="2">
                  <c:v>1.8371249800245516E-4</c:v>
                </c:pt>
                <c:pt idx="3">
                  <c:v>2.1472798150036474E-4</c:v>
                </c:pt>
                <c:pt idx="4">
                  <c:v>2.5057844489085836E-4</c:v>
                </c:pt>
                <c:pt idx="5">
                  <c:v>2.919469257914574E-4</c:v>
                </c:pt>
                <c:pt idx="6">
                  <c:v>3.3960121248365147E-4</c:v>
                </c:pt>
                <c:pt idx="7">
                  <c:v>3.9440252496915313E-4</c:v>
                </c:pt>
                <c:pt idx="8">
                  <c:v>4.5731481405985312E-4</c:v>
                </c:pt>
                <c:pt idx="9">
                  <c:v>5.2941468309493042E-4</c:v>
                </c:pt>
                <c:pt idx="10">
                  <c:v>6.1190193011376702E-4</c:v>
                </c:pt>
                <c:pt idx="11">
                  <c:v>7.0611070048803056E-4</c:v>
                </c:pt>
                <c:pt idx="12">
                  <c:v>8.1352123108180191E-4</c:v>
                </c:pt>
                <c:pt idx="13">
                  <c:v>9.3577215692747294E-4</c:v>
                </c:pt>
                <c:pt idx="14">
                  <c:v>1.0746733401537272E-3</c:v>
                </c:pt>
                <c:pt idx="15">
                  <c:v>1.23221916847301E-3</c:v>
                </c:pt>
                <c:pt idx="16">
                  <c:v>1.4106022569413737E-3</c:v>
                </c:pt>
                <c:pt idx="17">
                  <c:v>1.6122274719771129E-3</c:v>
                </c:pt>
                <c:pt idx="18">
                  <c:v>1.839726180824268E-3</c:v>
                </c:pt>
                <c:pt idx="19">
                  <c:v>2.0959706128579306E-3</c:v>
                </c:pt>
                <c:pt idx="20">
                  <c:v>2.3840882014648274E-3</c:v>
                </c:pt>
                <c:pt idx="21">
                  <c:v>2.7074757568406856E-3</c:v>
                </c:pt>
                <c:pt idx="22">
                  <c:v>3.0698133011047243E-3</c:v>
                </c:pt>
                <c:pt idx="23">
                  <c:v>3.4750773778549162E-3</c:v>
                </c:pt>
                <c:pt idx="24">
                  <c:v>3.9275536289247581E-3</c:v>
                </c:pt>
                <c:pt idx="25">
                  <c:v>4.4318484119379841E-3</c:v>
                </c:pt>
                <c:pt idx="26">
                  <c:v>4.9928992136123495E-3</c:v>
                </c:pt>
                <c:pt idx="27">
                  <c:v>5.6159835959909386E-3</c:v>
                </c:pt>
                <c:pt idx="28">
                  <c:v>6.3067263962658937E-3</c:v>
                </c:pt>
                <c:pt idx="29">
                  <c:v>7.0711048860194166E-3</c:v>
                </c:pt>
                <c:pt idx="30">
                  <c:v>7.9154515829799287E-3</c:v>
                </c:pt>
                <c:pt idx="31">
                  <c:v>8.8464543982371881E-3</c:v>
                </c:pt>
                <c:pt idx="32">
                  <c:v>9.8711537947510954E-3</c:v>
                </c:pt>
                <c:pt idx="33">
                  <c:v>1.0996936629405533E-2</c:v>
                </c:pt>
                <c:pt idx="34">
                  <c:v>1.2231526351277926E-2</c:v>
                </c:pt>
                <c:pt idx="35">
                  <c:v>1.3582969233685566E-2</c:v>
                </c:pt>
                <c:pt idx="36">
                  <c:v>1.5059616327377397E-2</c:v>
                </c:pt>
                <c:pt idx="37">
                  <c:v>1.6670100837381005E-2</c:v>
                </c:pt>
                <c:pt idx="38">
                  <c:v>1.8423310646861989E-2</c:v>
                </c:pt>
                <c:pt idx="39">
                  <c:v>2.0328355738225775E-2</c:v>
                </c:pt>
                <c:pt idx="40">
                  <c:v>2.239453029484283E-2</c:v>
                </c:pt>
                <c:pt idx="41">
                  <c:v>2.4631269306382431E-2</c:v>
                </c:pt>
                <c:pt idx="42">
                  <c:v>2.7048099546881702E-2</c:v>
                </c:pt>
                <c:pt idx="43">
                  <c:v>2.9654584847341202E-2</c:v>
                </c:pt>
                <c:pt idx="44">
                  <c:v>3.2460265643697368E-2</c:v>
                </c:pt>
                <c:pt idx="45">
                  <c:v>3.5474592846231362E-2</c:v>
                </c:pt>
                <c:pt idx="46">
                  <c:v>3.8706856147455525E-2</c:v>
                </c:pt>
                <c:pt idx="47">
                  <c:v>4.2166106961770235E-2</c:v>
                </c:pt>
                <c:pt idx="48">
                  <c:v>4.5861076271054804E-2</c:v>
                </c:pt>
                <c:pt idx="49">
                  <c:v>4.9800087735070685E-2</c:v>
                </c:pt>
                <c:pt idx="50">
                  <c:v>5.3990966513187959E-2</c:v>
                </c:pt>
                <c:pt idx="51">
                  <c:v>5.8440944333451338E-2</c:v>
                </c:pt>
                <c:pt idx="52">
                  <c:v>6.3156561435198516E-2</c:v>
                </c:pt>
                <c:pt idx="53">
                  <c:v>6.8143566101044439E-2</c:v>
                </c:pt>
                <c:pt idx="54">
                  <c:v>7.3406812581656752E-2</c:v>
                </c:pt>
                <c:pt idx="55">
                  <c:v>7.8950158300894024E-2</c:v>
                </c:pt>
                <c:pt idx="56">
                  <c:v>8.4776361308022102E-2</c:v>
                </c:pt>
                <c:pt idx="57">
                  <c:v>9.0886979016282732E-2</c:v>
                </c:pt>
                <c:pt idx="58">
                  <c:v>9.7282269331467372E-2</c:v>
                </c:pt>
                <c:pt idx="59">
                  <c:v>0.10396109532876406</c:v>
                </c:pt>
                <c:pt idx="60">
                  <c:v>0.11092083467945543</c:v>
                </c:pt>
                <c:pt idx="61">
                  <c:v>0.11815729505958214</c:v>
                </c:pt>
                <c:pt idx="62">
                  <c:v>0.12566463678908801</c:v>
                </c:pt>
                <c:pt idx="63">
                  <c:v>0.13343530395100217</c:v>
                </c:pt>
                <c:pt idx="64">
                  <c:v>0.14145996522483867</c:v>
                </c:pt>
                <c:pt idx="65">
                  <c:v>0.14972746563574474</c:v>
                </c:pt>
                <c:pt idx="66">
                  <c:v>0.15822479037038295</c:v>
                </c:pt>
                <c:pt idx="67">
                  <c:v>0.16693704174171373</c:v>
                </c:pt>
                <c:pt idx="68">
                  <c:v>0.17584743029766225</c:v>
                </c:pt>
                <c:pt idx="69">
                  <c:v>0.1849372809633052</c:v>
                </c:pt>
                <c:pt idx="70">
                  <c:v>0.19418605498321284</c:v>
                </c:pt>
                <c:pt idx="71">
                  <c:v>0.20357138829075935</c:v>
                </c:pt>
                <c:pt idx="72">
                  <c:v>0.21306914677571781</c:v>
                </c:pt>
                <c:pt idx="73">
                  <c:v>0.2226534987517611</c:v>
                </c:pt>
                <c:pt idx="74">
                  <c:v>0.23229700474336615</c:v>
                </c:pt>
                <c:pt idx="75">
                  <c:v>0.24197072451914331</c:v>
                </c:pt>
                <c:pt idx="76">
                  <c:v>0.25164434109811706</c:v>
                </c:pt>
                <c:pt idx="77">
                  <c:v>0.26128630124955304</c:v>
                </c:pt>
                <c:pt idx="78">
                  <c:v>0.27086397179833799</c:v>
                </c:pt>
                <c:pt idx="79">
                  <c:v>0.28034381083962051</c:v>
                </c:pt>
                <c:pt idx="80">
                  <c:v>0.28969155276148273</c:v>
                </c:pt>
                <c:pt idx="81">
                  <c:v>0.29887240577595275</c:v>
                </c:pt>
                <c:pt idx="82">
                  <c:v>0.30785126046985289</c:v>
                </c:pt>
                <c:pt idx="83">
                  <c:v>0.31659290771089277</c:v>
                </c:pt>
                <c:pt idx="84">
                  <c:v>0.32506226408408218</c:v>
                </c:pt>
                <c:pt idx="85">
                  <c:v>0.33322460289179967</c:v>
                </c:pt>
                <c:pt idx="86">
                  <c:v>0.34104578863035256</c:v>
                </c:pt>
                <c:pt idx="87">
                  <c:v>0.34849251275897453</c:v>
                </c:pt>
                <c:pt idx="88">
                  <c:v>0.35553252850599715</c:v>
                </c:pt>
                <c:pt idx="89">
                  <c:v>0.36213488241309222</c:v>
                </c:pt>
                <c:pt idx="90">
                  <c:v>0.36827014030332333</c:v>
                </c:pt>
                <c:pt idx="91">
                  <c:v>0.37391060537312842</c:v>
                </c:pt>
                <c:pt idx="92">
                  <c:v>0.37903052615270166</c:v>
                </c:pt>
                <c:pt idx="93">
                  <c:v>0.38360629215347858</c:v>
                </c:pt>
                <c:pt idx="94">
                  <c:v>0.38761661512501416</c:v>
                </c:pt>
                <c:pt idx="95">
                  <c:v>0.39104269397545588</c:v>
                </c:pt>
                <c:pt idx="96">
                  <c:v>0.39386836156854083</c:v>
                </c:pt>
                <c:pt idx="97">
                  <c:v>0.3960802117936561</c:v>
                </c:pt>
                <c:pt idx="98">
                  <c:v>0.39766770551160885</c:v>
                </c:pt>
                <c:pt idx="99">
                  <c:v>0.39862325420460504</c:v>
                </c:pt>
                <c:pt idx="100">
                  <c:v>0.3989422804014327</c:v>
                </c:pt>
                <c:pt idx="101">
                  <c:v>0.39862325420460504</c:v>
                </c:pt>
                <c:pt idx="102">
                  <c:v>0.39766770551160885</c:v>
                </c:pt>
                <c:pt idx="103">
                  <c:v>0.3960802117936561</c:v>
                </c:pt>
                <c:pt idx="104">
                  <c:v>0.39386836156854083</c:v>
                </c:pt>
                <c:pt idx="105">
                  <c:v>0.39104269397545588</c:v>
                </c:pt>
                <c:pt idx="106">
                  <c:v>0.38761661512501416</c:v>
                </c:pt>
                <c:pt idx="107">
                  <c:v>0.38360629215347858</c:v>
                </c:pt>
                <c:pt idx="108">
                  <c:v>0.37903052615270166</c:v>
                </c:pt>
                <c:pt idx="109">
                  <c:v>0.37391060537312842</c:v>
                </c:pt>
                <c:pt idx="110">
                  <c:v>0.36827014030332333</c:v>
                </c:pt>
                <c:pt idx="111">
                  <c:v>0.36213488241309222</c:v>
                </c:pt>
                <c:pt idx="112">
                  <c:v>0.35553252850599715</c:v>
                </c:pt>
                <c:pt idx="113">
                  <c:v>0.34849251275897453</c:v>
                </c:pt>
                <c:pt idx="114">
                  <c:v>0.34104578863035256</c:v>
                </c:pt>
                <c:pt idx="115">
                  <c:v>0.33322460289179967</c:v>
                </c:pt>
                <c:pt idx="116">
                  <c:v>0.32506226408408218</c:v>
                </c:pt>
                <c:pt idx="117">
                  <c:v>0.31659290771089277</c:v>
                </c:pt>
                <c:pt idx="118">
                  <c:v>0.30785126046985289</c:v>
                </c:pt>
                <c:pt idx="119">
                  <c:v>0.29887240577595275</c:v>
                </c:pt>
                <c:pt idx="120">
                  <c:v>0.28969155276148273</c:v>
                </c:pt>
                <c:pt idx="121">
                  <c:v>0.28034381083962051</c:v>
                </c:pt>
                <c:pt idx="122">
                  <c:v>0.27086397179833799</c:v>
                </c:pt>
                <c:pt idx="123">
                  <c:v>0.26128630124955304</c:v>
                </c:pt>
                <c:pt idx="124">
                  <c:v>0.25164434109811706</c:v>
                </c:pt>
                <c:pt idx="125">
                  <c:v>0.24197072451914331</c:v>
                </c:pt>
                <c:pt idx="126">
                  <c:v>0.23229700474336615</c:v>
                </c:pt>
                <c:pt idx="127">
                  <c:v>0.2226534987517611</c:v>
                </c:pt>
                <c:pt idx="128">
                  <c:v>0.21306914677571781</c:v>
                </c:pt>
                <c:pt idx="129">
                  <c:v>0.20357138829075935</c:v>
                </c:pt>
                <c:pt idx="130">
                  <c:v>0.19418605498321284</c:v>
                </c:pt>
                <c:pt idx="131">
                  <c:v>0.1849372809633052</c:v>
                </c:pt>
                <c:pt idx="132">
                  <c:v>0.17584743029766225</c:v>
                </c:pt>
                <c:pt idx="133">
                  <c:v>0.16693704174171373</c:v>
                </c:pt>
                <c:pt idx="134">
                  <c:v>0.15822479037038295</c:v>
                </c:pt>
                <c:pt idx="135">
                  <c:v>0.14972746563574474</c:v>
                </c:pt>
                <c:pt idx="136">
                  <c:v>0.14145996522483867</c:v>
                </c:pt>
                <c:pt idx="137">
                  <c:v>0.13343530395100217</c:v>
                </c:pt>
                <c:pt idx="138">
                  <c:v>0.12566463678908801</c:v>
                </c:pt>
                <c:pt idx="139">
                  <c:v>0.11815729505958214</c:v>
                </c:pt>
                <c:pt idx="140">
                  <c:v>0.11092083467945543</c:v>
                </c:pt>
                <c:pt idx="141">
                  <c:v>0.10396109532876406</c:v>
                </c:pt>
                <c:pt idx="142">
                  <c:v>9.7282269331467372E-2</c:v>
                </c:pt>
                <c:pt idx="143">
                  <c:v>9.0886979016282732E-2</c:v>
                </c:pt>
                <c:pt idx="144">
                  <c:v>8.4776361308022102E-2</c:v>
                </c:pt>
                <c:pt idx="145">
                  <c:v>7.8950158300894024E-2</c:v>
                </c:pt>
                <c:pt idx="146">
                  <c:v>7.3406812581656752E-2</c:v>
                </c:pt>
                <c:pt idx="147">
                  <c:v>6.8143566101044439E-2</c:v>
                </c:pt>
                <c:pt idx="148">
                  <c:v>6.3156561435198516E-2</c:v>
                </c:pt>
                <c:pt idx="149">
                  <c:v>5.8440944333451338E-2</c:v>
                </c:pt>
                <c:pt idx="150">
                  <c:v>5.3990966513187959E-2</c:v>
                </c:pt>
                <c:pt idx="151">
                  <c:v>4.9800087735070685E-2</c:v>
                </c:pt>
                <c:pt idx="152">
                  <c:v>4.5861076271054804E-2</c:v>
                </c:pt>
                <c:pt idx="153">
                  <c:v>4.2166106961770235E-2</c:v>
                </c:pt>
                <c:pt idx="154">
                  <c:v>3.8706856147455525E-2</c:v>
                </c:pt>
                <c:pt idx="155">
                  <c:v>3.5474592846231362E-2</c:v>
                </c:pt>
                <c:pt idx="156">
                  <c:v>3.2460265643697368E-2</c:v>
                </c:pt>
                <c:pt idx="157">
                  <c:v>2.9654584847341202E-2</c:v>
                </c:pt>
                <c:pt idx="158">
                  <c:v>2.7048099546881702E-2</c:v>
                </c:pt>
                <c:pt idx="159">
                  <c:v>2.4631269306382431E-2</c:v>
                </c:pt>
                <c:pt idx="160">
                  <c:v>2.239453029484283E-2</c:v>
                </c:pt>
                <c:pt idx="161">
                  <c:v>2.0328355738225775E-2</c:v>
                </c:pt>
                <c:pt idx="162">
                  <c:v>1.8423310646861989E-2</c:v>
                </c:pt>
                <c:pt idx="163">
                  <c:v>1.6670100837381005E-2</c:v>
                </c:pt>
                <c:pt idx="164">
                  <c:v>1.5059616327377397E-2</c:v>
                </c:pt>
                <c:pt idx="165">
                  <c:v>1.3582969233685566E-2</c:v>
                </c:pt>
                <c:pt idx="166">
                  <c:v>1.2231526351277926E-2</c:v>
                </c:pt>
                <c:pt idx="167">
                  <c:v>1.0996936629405533E-2</c:v>
                </c:pt>
                <c:pt idx="168">
                  <c:v>9.8711537947510954E-3</c:v>
                </c:pt>
                <c:pt idx="169">
                  <c:v>8.8464543982371881E-3</c:v>
                </c:pt>
                <c:pt idx="170">
                  <c:v>7.9154515829799287E-3</c:v>
                </c:pt>
                <c:pt idx="171">
                  <c:v>7.0711048860194166E-3</c:v>
                </c:pt>
                <c:pt idx="172">
                  <c:v>6.3067263962658937E-3</c:v>
                </c:pt>
                <c:pt idx="173">
                  <c:v>5.6159835959909386E-3</c:v>
                </c:pt>
                <c:pt idx="174">
                  <c:v>4.9928992136123495E-3</c:v>
                </c:pt>
                <c:pt idx="175">
                  <c:v>4.4318484119379841E-3</c:v>
                </c:pt>
                <c:pt idx="176">
                  <c:v>3.9275536289247581E-3</c:v>
                </c:pt>
                <c:pt idx="177">
                  <c:v>3.4750773778549162E-3</c:v>
                </c:pt>
                <c:pt idx="178">
                  <c:v>3.0698133011047243E-3</c:v>
                </c:pt>
                <c:pt idx="179">
                  <c:v>2.7074757568406856E-3</c:v>
                </c:pt>
                <c:pt idx="180">
                  <c:v>2.3840882014648274E-3</c:v>
                </c:pt>
                <c:pt idx="181">
                  <c:v>2.0959706128579306E-3</c:v>
                </c:pt>
                <c:pt idx="182">
                  <c:v>1.839726180824268E-3</c:v>
                </c:pt>
                <c:pt idx="183">
                  <c:v>1.6122274719771129E-3</c:v>
                </c:pt>
                <c:pt idx="184">
                  <c:v>1.4106022569413737E-3</c:v>
                </c:pt>
                <c:pt idx="185">
                  <c:v>1.23221916847301E-3</c:v>
                </c:pt>
                <c:pt idx="186">
                  <c:v>1.0746733401537272E-3</c:v>
                </c:pt>
                <c:pt idx="187">
                  <c:v>9.3577215692747294E-4</c:v>
                </c:pt>
                <c:pt idx="188">
                  <c:v>8.1352123108180191E-4</c:v>
                </c:pt>
                <c:pt idx="189">
                  <c:v>7.0611070048803056E-4</c:v>
                </c:pt>
                <c:pt idx="190">
                  <c:v>6.1190193011376702E-4</c:v>
                </c:pt>
                <c:pt idx="191">
                  <c:v>5.2941468309493042E-4</c:v>
                </c:pt>
                <c:pt idx="192">
                  <c:v>4.5731481405985312E-4</c:v>
                </c:pt>
                <c:pt idx="193">
                  <c:v>3.9440252496915313E-4</c:v>
                </c:pt>
                <c:pt idx="194">
                  <c:v>3.3960121248365147E-4</c:v>
                </c:pt>
                <c:pt idx="195">
                  <c:v>2.919469257914574E-4</c:v>
                </c:pt>
                <c:pt idx="196">
                  <c:v>2.5057844489085836E-4</c:v>
                </c:pt>
                <c:pt idx="197">
                  <c:v>2.1472798150036474E-4</c:v>
                </c:pt>
                <c:pt idx="198">
                  <c:v>1.8371249800245516E-4</c:v>
                </c:pt>
                <c:pt idx="199">
                  <c:v>1.5692563406553061E-4</c:v>
                </c:pt>
                <c:pt idx="200">
                  <c:v>1.3383022576488393E-4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C-4CC9-AEF9-E281C48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54048"/>
        <c:axId val="93955584"/>
      </c:lineChart>
      <c:catAx>
        <c:axId val="93954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3955584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93955584"/>
        <c:scaling>
          <c:orientation val="minMax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3954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44" r="0.75000000000000444" t="1" header="0.5" footer="0.5"/>
    <c:pageSetup paperSize="9" orientation="landscape" horizontalDpi="300" verticalDpi="30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 Distribution'!$U$5</c:f>
          <c:strCache>
            <c:ptCount val="1"/>
          </c:strCache>
        </c:strRef>
      </c:tx>
      <c:layout>
        <c:manualLayout>
          <c:xMode val="edge"/>
          <c:yMode val="edge"/>
          <c:x val="0.75208913649025477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770388729257"/>
          <c:y val="3.0497381857118606E-2"/>
          <c:w val="0.84958217270194358"/>
          <c:h val="0.81094527363184843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't Distribution'!$S$7:$S$207</c:f>
              <c:numCache>
                <c:formatCode>General</c:formatCode>
                <c:ptCount val="201"/>
                <c:pt idx="0">
                  <c:v>2.5896408876136239E-4</c:v>
                </c:pt>
                <c:pt idx="1">
                  <c:v>2.8278331890108094E-4</c:v>
                </c:pt>
                <c:pt idx="2">
                  <c:v>3.0888759053868153E-4</c:v>
                </c:pt>
                <c:pt idx="3">
                  <c:v>3.3750316579336527E-4</c:v>
                </c:pt>
                <c:pt idx="4">
                  <c:v>3.6887915655721214E-4</c:v>
                </c:pt>
                <c:pt idx="5">
                  <c:v>4.0328984246359116E-4</c:v>
                </c:pt>
                <c:pt idx="6">
                  <c:v>4.4103721995170526E-4</c:v>
                </c:pt>
                <c:pt idx="7">
                  <c:v>4.8245380424185121E-4</c:v>
                </c:pt>
                <c:pt idx="8">
                  <c:v>5.2790570783188724E-4</c:v>
                </c:pt>
                <c:pt idx="9">
                  <c:v>5.7779602101651036E-4</c:v>
                </c:pt>
                <c:pt idx="10">
                  <c:v>6.3256852191105899E-4</c:v>
                </c:pt>
                <c:pt idx="11">
                  <c:v>6.9271174552122032E-4</c:v>
                </c:pt>
                <c:pt idx="12">
                  <c:v>7.5876344352612043E-4</c:v>
                </c:pt>
                <c:pt idx="13">
                  <c:v>8.3131546861682482E-4</c:v>
                </c:pt>
                <c:pt idx="14">
                  <c:v>9.1101911943202579E-4</c:v>
                </c:pt>
                <c:pt idx="15">
                  <c:v>9.9859098432769676E-4</c:v>
                </c:pt>
                <c:pt idx="16">
                  <c:v>1.0948193243702814E-3</c:v>
                </c:pt>
                <c:pt idx="17">
                  <c:v>1.2005710380069772E-3</c:v>
                </c:pt>
                <c:pt idx="18">
                  <c:v>1.3167992517852843E-3</c:v>
                </c:pt>
                <c:pt idx="19">
                  <c:v>1.4445515831982595E-3</c:v>
                </c:pt>
                <c:pt idx="20">
                  <c:v>1.5849791231395637E-3</c:v>
                </c:pt>
                <c:pt idx="21">
                  <c:v>1.7393461864655844E-3</c:v>
                </c:pt>
                <c:pt idx="22">
                  <c:v>1.9090408796652431E-3</c:v>
                </c:pt>
                <c:pt idx="23">
                  <c:v>2.0955865344964887E-3</c:v>
                </c:pt>
                <c:pt idx="24">
                  <c:v>2.3006540555053014E-3</c:v>
                </c:pt>
                <c:pt idx="25">
                  <c:v>2.5260752274174608E-3</c:v>
                </c:pt>
                <c:pt idx="26">
                  <c:v>2.7738570252785807E-3</c:v>
                </c:pt>
                <c:pt idx="27">
                  <c:v>3.0461969656785754E-3</c:v>
                </c:pt>
                <c:pt idx="28">
                  <c:v>3.3454995311677951E-3</c:v>
                </c:pt>
                <c:pt idx="29">
                  <c:v>3.6743936917571864E-3</c:v>
                </c:pt>
                <c:pt idx="30">
                  <c:v>4.0357515368637025E-3</c:v>
                </c:pt>
                <c:pt idx="31">
                  <c:v>4.4327080178543409E-3</c:v>
                </c:pt>
                <c:pt idx="32">
                  <c:v>4.8686817850624097E-3</c:v>
                </c:pt>
                <c:pt idx="33">
                  <c:v>5.3473970833749617E-3</c:v>
                </c:pt>
                <c:pt idx="34">
                  <c:v>5.8729066467703706E-3</c:v>
                </c:pt>
                <c:pt idx="35">
                  <c:v>6.4496155040484424E-3</c:v>
                </c:pt>
                <c:pt idx="36">
                  <c:v>7.0823055749589308E-3</c:v>
                </c:pt>
                <c:pt idx="37">
                  <c:v>7.7761608975125494E-3</c:v>
                </c:pt>
                <c:pt idx="38">
                  <c:v>8.5367932829765562E-3</c:v>
                </c:pt>
                <c:pt idx="39">
                  <c:v>9.3702681444743641E-3</c:v>
                </c:pt>
                <c:pt idx="40">
                  <c:v>1.0283130187832851E-2</c:v>
                </c:pt>
                <c:pt idx="41">
                  <c:v>1.1282428589045247E-2</c:v>
                </c:pt>
                <c:pt idx="42">
                  <c:v>1.237574121124364E-2</c:v>
                </c:pt>
                <c:pt idx="43">
                  <c:v>1.3571197335363218E-2</c:v>
                </c:pt>
                <c:pt idx="44">
                  <c:v>1.4877498292880521E-2</c:v>
                </c:pt>
                <c:pt idx="45">
                  <c:v>1.6303935296526424E-2</c:v>
                </c:pt>
                <c:pt idx="46">
                  <c:v>1.786040366641475E-2</c:v>
                </c:pt>
                <c:pt idx="47">
                  <c:v>1.9557412545664458E-2</c:v>
                </c:pt>
                <c:pt idx="48">
                  <c:v>2.1406089092831648E-2</c:v>
                </c:pt>
                <c:pt idx="49">
                  <c:v>2.3418176030310017E-2</c:v>
                </c:pt>
                <c:pt idx="50">
                  <c:v>2.5606021320877918E-2</c:v>
                </c:pt>
                <c:pt idx="51">
                  <c:v>2.798255864196527E-2</c:v>
                </c:pt>
                <c:pt idx="52">
                  <c:v>3.0561277232873333E-2</c:v>
                </c:pt>
                <c:pt idx="53">
                  <c:v>3.3356179608719762E-2</c:v>
                </c:pt>
                <c:pt idx="54">
                  <c:v>3.6381725571671436E-2</c:v>
                </c:pt>
                <c:pt idx="55">
                  <c:v>3.9652760911187565E-2</c:v>
                </c:pt>
                <c:pt idx="56">
                  <c:v>4.3184429177365057E-2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4.3184429177365057E-2</c:v>
                </c:pt>
                <c:pt idx="145">
                  <c:v>3.9652760911187565E-2</c:v>
                </c:pt>
                <c:pt idx="146">
                  <c:v>3.6381725571671436E-2</c:v>
                </c:pt>
                <c:pt idx="147">
                  <c:v>3.3356179608719762E-2</c:v>
                </c:pt>
                <c:pt idx="148">
                  <c:v>3.0561277232873333E-2</c:v>
                </c:pt>
                <c:pt idx="149">
                  <c:v>2.798255864196527E-2</c:v>
                </c:pt>
                <c:pt idx="150">
                  <c:v>2.5606021320877918E-2</c:v>
                </c:pt>
                <c:pt idx="151">
                  <c:v>2.3418176030310017E-2</c:v>
                </c:pt>
                <c:pt idx="152">
                  <c:v>2.1406089092831648E-2</c:v>
                </c:pt>
                <c:pt idx="153">
                  <c:v>1.9557412545664458E-2</c:v>
                </c:pt>
                <c:pt idx="154">
                  <c:v>1.786040366641475E-2</c:v>
                </c:pt>
                <c:pt idx="155">
                  <c:v>1.6303935296526424E-2</c:v>
                </c:pt>
                <c:pt idx="156">
                  <c:v>1.4877498292880521E-2</c:v>
                </c:pt>
                <c:pt idx="157">
                  <c:v>1.3571197335363218E-2</c:v>
                </c:pt>
                <c:pt idx="158">
                  <c:v>1.237574121124364E-2</c:v>
                </c:pt>
                <c:pt idx="159">
                  <c:v>1.1282428589045247E-2</c:v>
                </c:pt>
                <c:pt idx="160">
                  <c:v>1.0283130187832851E-2</c:v>
                </c:pt>
                <c:pt idx="161">
                  <c:v>9.3702681444743641E-3</c:v>
                </c:pt>
                <c:pt idx="162">
                  <c:v>8.5367932829765562E-3</c:v>
                </c:pt>
                <c:pt idx="163">
                  <c:v>7.7761608975125494E-3</c:v>
                </c:pt>
                <c:pt idx="164">
                  <c:v>7.0823055749589308E-3</c:v>
                </c:pt>
                <c:pt idx="165">
                  <c:v>6.4496155040484424E-3</c:v>
                </c:pt>
                <c:pt idx="166">
                  <c:v>5.8729066467703706E-3</c:v>
                </c:pt>
                <c:pt idx="167">
                  <c:v>5.3473970833749617E-3</c:v>
                </c:pt>
                <c:pt idx="168">
                  <c:v>4.8686817850624097E-3</c:v>
                </c:pt>
                <c:pt idx="169">
                  <c:v>4.4327080178543409E-3</c:v>
                </c:pt>
                <c:pt idx="170">
                  <c:v>4.0357515368637025E-3</c:v>
                </c:pt>
                <c:pt idx="171">
                  <c:v>3.6743936917571864E-3</c:v>
                </c:pt>
                <c:pt idx="172">
                  <c:v>3.3454995311677951E-3</c:v>
                </c:pt>
                <c:pt idx="173">
                  <c:v>3.0461969656785754E-3</c:v>
                </c:pt>
                <c:pt idx="174">
                  <c:v>2.7738570252785807E-3</c:v>
                </c:pt>
                <c:pt idx="175">
                  <c:v>2.5260752274174608E-3</c:v>
                </c:pt>
                <c:pt idx="176">
                  <c:v>2.3006540555053014E-3</c:v>
                </c:pt>
                <c:pt idx="177">
                  <c:v>2.0955865344964887E-3</c:v>
                </c:pt>
                <c:pt idx="178">
                  <c:v>1.9090408796652431E-3</c:v>
                </c:pt>
                <c:pt idx="179">
                  <c:v>1.7393461864655844E-3</c:v>
                </c:pt>
                <c:pt idx="180">
                  <c:v>1.5849791231395637E-3</c:v>
                </c:pt>
                <c:pt idx="181">
                  <c:v>1.4445515831982595E-3</c:v>
                </c:pt>
                <c:pt idx="182">
                  <c:v>1.3167992517852843E-3</c:v>
                </c:pt>
                <c:pt idx="183">
                  <c:v>1.2005710380069772E-3</c:v>
                </c:pt>
                <c:pt idx="184">
                  <c:v>1.0948193243702814E-3</c:v>
                </c:pt>
                <c:pt idx="185">
                  <c:v>9.9859098432769676E-4</c:v>
                </c:pt>
                <c:pt idx="186">
                  <c:v>9.1101911943202579E-4</c:v>
                </c:pt>
                <c:pt idx="187">
                  <c:v>8.3131546861682482E-4</c:v>
                </c:pt>
                <c:pt idx="188">
                  <c:v>7.5876344352612043E-4</c:v>
                </c:pt>
                <c:pt idx="189">
                  <c:v>6.9271174552122032E-4</c:v>
                </c:pt>
                <c:pt idx="190">
                  <c:v>6.3256852191105899E-4</c:v>
                </c:pt>
                <c:pt idx="191">
                  <c:v>5.7779602101651036E-4</c:v>
                </c:pt>
                <c:pt idx="192">
                  <c:v>5.2790570783188724E-4</c:v>
                </c:pt>
                <c:pt idx="193">
                  <c:v>4.8245380424185121E-4</c:v>
                </c:pt>
                <c:pt idx="194">
                  <c:v>4.4103721995170526E-4</c:v>
                </c:pt>
                <c:pt idx="195">
                  <c:v>4.0328984246359116E-4</c:v>
                </c:pt>
                <c:pt idx="196">
                  <c:v>3.6887915655721214E-4</c:v>
                </c:pt>
                <c:pt idx="197">
                  <c:v>3.3750316579336527E-4</c:v>
                </c:pt>
                <c:pt idx="198">
                  <c:v>3.0888759053868153E-4</c:v>
                </c:pt>
                <c:pt idx="199">
                  <c:v>2.8278331890108094E-4</c:v>
                </c:pt>
                <c:pt idx="200">
                  <c:v>2.5896408876136239E-4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3-48D4-BC70-1A20201A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4055808"/>
        <c:axId val="94069888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't Distribution'!$P$7:$P$207</c:f>
              <c:numCache>
                <c:formatCode>0.00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-4.8999999999999906</c:v>
                </c:pt>
                <c:pt idx="3">
                  <c:v>-4.8499999999999908</c:v>
                </c:pt>
                <c:pt idx="4">
                  <c:v>-4.7999999999999909</c:v>
                </c:pt>
                <c:pt idx="5">
                  <c:v>-4.7499999999999911</c:v>
                </c:pt>
                <c:pt idx="6">
                  <c:v>-4.6999999999999913</c:v>
                </c:pt>
                <c:pt idx="7">
                  <c:v>-4.6499999999999915</c:v>
                </c:pt>
                <c:pt idx="8">
                  <c:v>-4.5999999999999917</c:v>
                </c:pt>
                <c:pt idx="9">
                  <c:v>-4.5499999999999918</c:v>
                </c:pt>
                <c:pt idx="10">
                  <c:v>-4.499999999999992</c:v>
                </c:pt>
                <c:pt idx="11">
                  <c:v>-4.4499999999999922</c:v>
                </c:pt>
                <c:pt idx="12">
                  <c:v>-4.3999999999999924</c:v>
                </c:pt>
                <c:pt idx="13">
                  <c:v>-4.3499999999999925</c:v>
                </c:pt>
                <c:pt idx="14">
                  <c:v>-4.2999999999999927</c:v>
                </c:pt>
                <c:pt idx="15">
                  <c:v>-4.2499999999999929</c:v>
                </c:pt>
                <c:pt idx="16">
                  <c:v>-4.1999999999999931</c:v>
                </c:pt>
                <c:pt idx="17">
                  <c:v>-4.1499999999999932</c:v>
                </c:pt>
                <c:pt idx="18">
                  <c:v>-4.0999999999999934</c:v>
                </c:pt>
                <c:pt idx="19">
                  <c:v>-4.0499999999999936</c:v>
                </c:pt>
                <c:pt idx="20">
                  <c:v>-3.9999999999999938</c:v>
                </c:pt>
                <c:pt idx="21">
                  <c:v>-3.949999999999994</c:v>
                </c:pt>
                <c:pt idx="22">
                  <c:v>-3.8999999999999941</c:v>
                </c:pt>
                <c:pt idx="23">
                  <c:v>-3.8499999999999943</c:v>
                </c:pt>
                <c:pt idx="24">
                  <c:v>-3.7999999999999945</c:v>
                </c:pt>
                <c:pt idx="25">
                  <c:v>-3.7499999999999947</c:v>
                </c:pt>
                <c:pt idx="26">
                  <c:v>-3.6999999999999948</c:v>
                </c:pt>
                <c:pt idx="27">
                  <c:v>-3.649999999999995</c:v>
                </c:pt>
                <c:pt idx="28">
                  <c:v>-3.5999999999999952</c:v>
                </c:pt>
                <c:pt idx="29">
                  <c:v>-3.5499999999999954</c:v>
                </c:pt>
                <c:pt idx="30">
                  <c:v>-3.4999999999999956</c:v>
                </c:pt>
                <c:pt idx="31">
                  <c:v>-3.4499999999999957</c:v>
                </c:pt>
                <c:pt idx="32">
                  <c:v>-3.3999999999999959</c:v>
                </c:pt>
                <c:pt idx="33">
                  <c:v>-3.3499999999999961</c:v>
                </c:pt>
                <c:pt idx="34">
                  <c:v>-3.2999999999999963</c:v>
                </c:pt>
                <c:pt idx="35">
                  <c:v>-3.2499999999999964</c:v>
                </c:pt>
                <c:pt idx="36">
                  <c:v>-3.1999999999999966</c:v>
                </c:pt>
                <c:pt idx="37">
                  <c:v>-3.1499999999999968</c:v>
                </c:pt>
                <c:pt idx="38">
                  <c:v>-3.099999999999997</c:v>
                </c:pt>
                <c:pt idx="39">
                  <c:v>-3.0499999999999972</c:v>
                </c:pt>
                <c:pt idx="40">
                  <c:v>-2.9999999999999973</c:v>
                </c:pt>
                <c:pt idx="41">
                  <c:v>-2.9499999999999975</c:v>
                </c:pt>
                <c:pt idx="42">
                  <c:v>-2.8999999999999977</c:v>
                </c:pt>
                <c:pt idx="43">
                  <c:v>-2.8499999999999979</c:v>
                </c:pt>
                <c:pt idx="44">
                  <c:v>-2.799999999999998</c:v>
                </c:pt>
                <c:pt idx="45">
                  <c:v>-2.7499999999999982</c:v>
                </c:pt>
                <c:pt idx="46">
                  <c:v>-2.6999999999999984</c:v>
                </c:pt>
                <c:pt idx="47">
                  <c:v>-2.6499999999999986</c:v>
                </c:pt>
                <c:pt idx="48">
                  <c:v>-2.5999999999999988</c:v>
                </c:pt>
                <c:pt idx="49">
                  <c:v>-2.5499999999999989</c:v>
                </c:pt>
                <c:pt idx="50">
                  <c:v>-2.4999999999999991</c:v>
                </c:pt>
                <c:pt idx="51">
                  <c:v>-2.4499999999999993</c:v>
                </c:pt>
                <c:pt idx="52">
                  <c:v>-2.3999999999999995</c:v>
                </c:pt>
                <c:pt idx="53">
                  <c:v>-2.3499999999999996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-2.1500000000000004</c:v>
                </c:pt>
                <c:pt idx="58">
                  <c:v>-2.1000000000000005</c:v>
                </c:pt>
                <c:pt idx="59">
                  <c:v>-2.0500000000000007</c:v>
                </c:pt>
                <c:pt idx="60">
                  <c:v>-2.0000000000000009</c:v>
                </c:pt>
                <c:pt idx="61">
                  <c:v>-1.9500000000000011</c:v>
                </c:pt>
                <c:pt idx="62">
                  <c:v>-1.900000000000001</c:v>
                </c:pt>
                <c:pt idx="63">
                  <c:v>-1.850000000000001</c:v>
                </c:pt>
                <c:pt idx="64">
                  <c:v>-1.8000000000000009</c:v>
                </c:pt>
                <c:pt idx="65">
                  <c:v>-1.7500000000000009</c:v>
                </c:pt>
                <c:pt idx="66">
                  <c:v>-1.7000000000000008</c:v>
                </c:pt>
                <c:pt idx="67">
                  <c:v>-1.6500000000000008</c:v>
                </c:pt>
                <c:pt idx="68">
                  <c:v>-1.6000000000000008</c:v>
                </c:pt>
                <c:pt idx="69">
                  <c:v>-1.5500000000000007</c:v>
                </c:pt>
                <c:pt idx="70">
                  <c:v>-1.5000000000000007</c:v>
                </c:pt>
                <c:pt idx="71">
                  <c:v>-1.4500000000000006</c:v>
                </c:pt>
                <c:pt idx="72">
                  <c:v>-1.4000000000000006</c:v>
                </c:pt>
                <c:pt idx="73">
                  <c:v>-1.3500000000000005</c:v>
                </c:pt>
                <c:pt idx="74">
                  <c:v>-1.3000000000000005</c:v>
                </c:pt>
                <c:pt idx="75">
                  <c:v>-1.2500000000000004</c:v>
                </c:pt>
                <c:pt idx="76">
                  <c:v>-1.2000000000000004</c:v>
                </c:pt>
                <c:pt idx="77">
                  <c:v>-1.1500000000000004</c:v>
                </c:pt>
                <c:pt idx="78">
                  <c:v>-1.1000000000000003</c:v>
                </c:pt>
                <c:pt idx="79">
                  <c:v>-1.0500000000000003</c:v>
                </c:pt>
                <c:pt idx="80">
                  <c:v>-1.0000000000000002</c:v>
                </c:pt>
                <c:pt idx="81">
                  <c:v>-0.95000000000000029</c:v>
                </c:pt>
                <c:pt idx="82">
                  <c:v>-0.90000000000000024</c:v>
                </c:pt>
                <c:pt idx="83">
                  <c:v>-0.8500000000000002</c:v>
                </c:pt>
                <c:pt idx="84">
                  <c:v>-0.80000000000000016</c:v>
                </c:pt>
                <c:pt idx="85">
                  <c:v>-0.75000000000000011</c:v>
                </c:pt>
                <c:pt idx="86">
                  <c:v>-0.70000000000000007</c:v>
                </c:pt>
                <c:pt idx="87">
                  <c:v>-0.65</c:v>
                </c:pt>
                <c:pt idx="88">
                  <c:v>-0.6</c:v>
                </c:pt>
                <c:pt idx="89">
                  <c:v>-0.54999999999999993</c:v>
                </c:pt>
                <c:pt idx="90">
                  <c:v>-0.49999999999999994</c:v>
                </c:pt>
                <c:pt idx="91">
                  <c:v>-0.44999999999999996</c:v>
                </c:pt>
                <c:pt idx="92">
                  <c:v>-0.39999999999999997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-0.15000000000000002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0.15000000000000002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0.39999999999999997</c:v>
                </c:pt>
                <c:pt idx="109">
                  <c:v>0.44999999999999996</c:v>
                </c:pt>
                <c:pt idx="110">
                  <c:v>0.49999999999999994</c:v>
                </c:pt>
                <c:pt idx="111">
                  <c:v>0.54999999999999993</c:v>
                </c:pt>
                <c:pt idx="112">
                  <c:v>0.6</c:v>
                </c:pt>
                <c:pt idx="113">
                  <c:v>0.65</c:v>
                </c:pt>
                <c:pt idx="114">
                  <c:v>0.70000000000000007</c:v>
                </c:pt>
                <c:pt idx="115">
                  <c:v>0.75000000000000011</c:v>
                </c:pt>
                <c:pt idx="116">
                  <c:v>0.80000000000000016</c:v>
                </c:pt>
                <c:pt idx="117">
                  <c:v>0.8500000000000002</c:v>
                </c:pt>
                <c:pt idx="118">
                  <c:v>0.90000000000000024</c:v>
                </c:pt>
                <c:pt idx="119">
                  <c:v>0.95000000000000029</c:v>
                </c:pt>
                <c:pt idx="120">
                  <c:v>1.0000000000000002</c:v>
                </c:pt>
                <c:pt idx="121">
                  <c:v>1.0500000000000003</c:v>
                </c:pt>
                <c:pt idx="122">
                  <c:v>1.1000000000000003</c:v>
                </c:pt>
                <c:pt idx="123">
                  <c:v>1.1500000000000004</c:v>
                </c:pt>
                <c:pt idx="124">
                  <c:v>1.2000000000000004</c:v>
                </c:pt>
                <c:pt idx="125">
                  <c:v>1.2500000000000004</c:v>
                </c:pt>
                <c:pt idx="126">
                  <c:v>1.3000000000000005</c:v>
                </c:pt>
                <c:pt idx="127">
                  <c:v>1.3500000000000005</c:v>
                </c:pt>
                <c:pt idx="128">
                  <c:v>1.4000000000000006</c:v>
                </c:pt>
                <c:pt idx="129">
                  <c:v>1.4500000000000006</c:v>
                </c:pt>
                <c:pt idx="130">
                  <c:v>1.5000000000000007</c:v>
                </c:pt>
                <c:pt idx="131">
                  <c:v>1.5500000000000007</c:v>
                </c:pt>
                <c:pt idx="132">
                  <c:v>1.6000000000000008</c:v>
                </c:pt>
                <c:pt idx="133">
                  <c:v>1.6500000000000008</c:v>
                </c:pt>
                <c:pt idx="134">
                  <c:v>1.7000000000000008</c:v>
                </c:pt>
                <c:pt idx="135">
                  <c:v>1.7500000000000009</c:v>
                </c:pt>
                <c:pt idx="136">
                  <c:v>1.8000000000000009</c:v>
                </c:pt>
                <c:pt idx="137">
                  <c:v>1.850000000000001</c:v>
                </c:pt>
                <c:pt idx="138">
                  <c:v>1.900000000000001</c:v>
                </c:pt>
                <c:pt idx="139">
                  <c:v>1.9500000000000011</c:v>
                </c:pt>
                <c:pt idx="140">
                  <c:v>2.0000000000000009</c:v>
                </c:pt>
                <c:pt idx="141">
                  <c:v>2.0500000000000007</c:v>
                </c:pt>
                <c:pt idx="142">
                  <c:v>2.1000000000000005</c:v>
                </c:pt>
                <c:pt idx="143">
                  <c:v>2.1500000000000004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2.3499999999999996</c:v>
                </c:pt>
                <c:pt idx="148">
                  <c:v>2.3999999999999995</c:v>
                </c:pt>
                <c:pt idx="149">
                  <c:v>2.4499999999999993</c:v>
                </c:pt>
                <c:pt idx="150">
                  <c:v>2.4999999999999991</c:v>
                </c:pt>
                <c:pt idx="151">
                  <c:v>2.5499999999999989</c:v>
                </c:pt>
                <c:pt idx="152">
                  <c:v>2.5999999999999988</c:v>
                </c:pt>
                <c:pt idx="153">
                  <c:v>2.6499999999999986</c:v>
                </c:pt>
                <c:pt idx="154">
                  <c:v>2.6999999999999984</c:v>
                </c:pt>
                <c:pt idx="155">
                  <c:v>2.7499999999999982</c:v>
                </c:pt>
                <c:pt idx="156">
                  <c:v>2.799999999999998</c:v>
                </c:pt>
                <c:pt idx="157">
                  <c:v>2.8499999999999979</c:v>
                </c:pt>
                <c:pt idx="158">
                  <c:v>2.8999999999999977</c:v>
                </c:pt>
                <c:pt idx="159">
                  <c:v>2.9499999999999975</c:v>
                </c:pt>
                <c:pt idx="160">
                  <c:v>2.9999999999999973</c:v>
                </c:pt>
                <c:pt idx="161">
                  <c:v>3.0499999999999972</c:v>
                </c:pt>
                <c:pt idx="162">
                  <c:v>3.099999999999997</c:v>
                </c:pt>
                <c:pt idx="163">
                  <c:v>3.1499999999999968</c:v>
                </c:pt>
                <c:pt idx="164">
                  <c:v>3.1999999999999966</c:v>
                </c:pt>
                <c:pt idx="165">
                  <c:v>3.2499999999999964</c:v>
                </c:pt>
                <c:pt idx="166">
                  <c:v>3.2999999999999963</c:v>
                </c:pt>
                <c:pt idx="167">
                  <c:v>3.3499999999999961</c:v>
                </c:pt>
                <c:pt idx="168">
                  <c:v>3.3999999999999959</c:v>
                </c:pt>
                <c:pt idx="169">
                  <c:v>3.4499999999999957</c:v>
                </c:pt>
                <c:pt idx="170">
                  <c:v>3.4999999999999956</c:v>
                </c:pt>
                <c:pt idx="171">
                  <c:v>3.5499999999999954</c:v>
                </c:pt>
                <c:pt idx="172">
                  <c:v>3.5999999999999952</c:v>
                </c:pt>
                <c:pt idx="173">
                  <c:v>3.649999999999995</c:v>
                </c:pt>
                <c:pt idx="174">
                  <c:v>3.6999999999999948</c:v>
                </c:pt>
                <c:pt idx="175">
                  <c:v>3.7499999999999947</c:v>
                </c:pt>
                <c:pt idx="176">
                  <c:v>3.7999999999999945</c:v>
                </c:pt>
                <c:pt idx="177">
                  <c:v>3.8499999999999943</c:v>
                </c:pt>
                <c:pt idx="178">
                  <c:v>3.8999999999999941</c:v>
                </c:pt>
                <c:pt idx="179">
                  <c:v>3.949999999999994</c:v>
                </c:pt>
                <c:pt idx="180">
                  <c:v>3.9999999999999938</c:v>
                </c:pt>
                <c:pt idx="181">
                  <c:v>4.0499999999999936</c:v>
                </c:pt>
                <c:pt idx="182">
                  <c:v>4.0999999999999934</c:v>
                </c:pt>
                <c:pt idx="183">
                  <c:v>4.1499999999999932</c:v>
                </c:pt>
                <c:pt idx="184">
                  <c:v>4.1999999999999931</c:v>
                </c:pt>
                <c:pt idx="185">
                  <c:v>4.2499999999999929</c:v>
                </c:pt>
                <c:pt idx="186">
                  <c:v>4.2999999999999927</c:v>
                </c:pt>
                <c:pt idx="187">
                  <c:v>4.3499999999999925</c:v>
                </c:pt>
                <c:pt idx="188">
                  <c:v>4.3999999999999924</c:v>
                </c:pt>
                <c:pt idx="189">
                  <c:v>4.4499999999999922</c:v>
                </c:pt>
                <c:pt idx="190">
                  <c:v>4.499999999999992</c:v>
                </c:pt>
                <c:pt idx="191">
                  <c:v>4.5499999999999918</c:v>
                </c:pt>
                <c:pt idx="192">
                  <c:v>4.5999999999999917</c:v>
                </c:pt>
                <c:pt idx="193">
                  <c:v>4.6499999999999915</c:v>
                </c:pt>
                <c:pt idx="194">
                  <c:v>4.6999999999999913</c:v>
                </c:pt>
                <c:pt idx="195">
                  <c:v>4.7499999999999911</c:v>
                </c:pt>
                <c:pt idx="196">
                  <c:v>4.7999999999999909</c:v>
                </c:pt>
                <c:pt idx="197">
                  <c:v>4.8499999999999908</c:v>
                </c:pt>
                <c:pt idx="198">
                  <c:v>4.8999999999999906</c:v>
                </c:pt>
                <c:pt idx="199">
                  <c:v>4.9499999999999904</c:v>
                </c:pt>
                <c:pt idx="200">
                  <c:v>4.9999999999999902</c:v>
                </c:pt>
              </c:numCache>
            </c:numRef>
          </c:cat>
          <c:val>
            <c:numRef>
              <c:f>'t Distribution'!$Q$7:$Q$207</c:f>
              <c:numCache>
                <c:formatCode>0.000</c:formatCode>
                <c:ptCount val="201"/>
                <c:pt idx="0">
                  <c:v>2.5896408876136239E-4</c:v>
                </c:pt>
                <c:pt idx="1">
                  <c:v>2.8278331890108094E-4</c:v>
                </c:pt>
                <c:pt idx="2">
                  <c:v>3.0888759053868153E-4</c:v>
                </c:pt>
                <c:pt idx="3">
                  <c:v>3.3750316579336527E-4</c:v>
                </c:pt>
                <c:pt idx="4">
                  <c:v>3.6887915655721214E-4</c:v>
                </c:pt>
                <c:pt idx="5">
                  <c:v>4.0328984246359116E-4</c:v>
                </c:pt>
                <c:pt idx="6">
                  <c:v>4.4103721995170526E-4</c:v>
                </c:pt>
                <c:pt idx="7">
                  <c:v>4.8245380424185121E-4</c:v>
                </c:pt>
                <c:pt idx="8">
                  <c:v>5.2790570783188724E-4</c:v>
                </c:pt>
                <c:pt idx="9">
                  <c:v>5.7779602101651036E-4</c:v>
                </c:pt>
                <c:pt idx="10">
                  <c:v>6.3256852191105899E-4</c:v>
                </c:pt>
                <c:pt idx="11">
                  <c:v>6.9271174552122032E-4</c:v>
                </c:pt>
                <c:pt idx="12">
                  <c:v>7.5876344352612043E-4</c:v>
                </c:pt>
                <c:pt idx="13">
                  <c:v>8.3131546861682482E-4</c:v>
                </c:pt>
                <c:pt idx="14">
                  <c:v>9.1101911943202579E-4</c:v>
                </c:pt>
                <c:pt idx="15">
                  <c:v>9.9859098432769676E-4</c:v>
                </c:pt>
                <c:pt idx="16">
                  <c:v>1.0948193243702814E-3</c:v>
                </c:pt>
                <c:pt idx="17">
                  <c:v>1.2005710380069772E-3</c:v>
                </c:pt>
                <c:pt idx="18">
                  <c:v>1.3167992517852843E-3</c:v>
                </c:pt>
                <c:pt idx="19">
                  <c:v>1.4445515831982595E-3</c:v>
                </c:pt>
                <c:pt idx="20">
                  <c:v>1.5849791231395637E-3</c:v>
                </c:pt>
                <c:pt idx="21">
                  <c:v>1.7393461864655844E-3</c:v>
                </c:pt>
                <c:pt idx="22">
                  <c:v>1.9090408796652431E-3</c:v>
                </c:pt>
                <c:pt idx="23">
                  <c:v>2.0955865344964887E-3</c:v>
                </c:pt>
                <c:pt idx="24">
                  <c:v>2.3006540555053014E-3</c:v>
                </c:pt>
                <c:pt idx="25">
                  <c:v>2.5260752274174608E-3</c:v>
                </c:pt>
                <c:pt idx="26">
                  <c:v>2.7738570252785807E-3</c:v>
                </c:pt>
                <c:pt idx="27">
                  <c:v>3.0461969656785754E-3</c:v>
                </c:pt>
                <c:pt idx="28">
                  <c:v>3.3454995311677951E-3</c:v>
                </c:pt>
                <c:pt idx="29">
                  <c:v>3.6743936917571864E-3</c:v>
                </c:pt>
                <c:pt idx="30">
                  <c:v>4.0357515368637025E-3</c:v>
                </c:pt>
                <c:pt idx="31">
                  <c:v>4.4327080178543409E-3</c:v>
                </c:pt>
                <c:pt idx="32">
                  <c:v>4.8686817850624097E-3</c:v>
                </c:pt>
                <c:pt idx="33">
                  <c:v>5.3473970833749617E-3</c:v>
                </c:pt>
                <c:pt idx="34">
                  <c:v>5.8729066467703706E-3</c:v>
                </c:pt>
                <c:pt idx="35">
                  <c:v>6.4496155040484424E-3</c:v>
                </c:pt>
                <c:pt idx="36">
                  <c:v>7.0823055749589308E-3</c:v>
                </c:pt>
                <c:pt idx="37">
                  <c:v>7.7761608975125494E-3</c:v>
                </c:pt>
                <c:pt idx="38">
                  <c:v>8.5367932829765562E-3</c:v>
                </c:pt>
                <c:pt idx="39">
                  <c:v>9.3702681444743641E-3</c:v>
                </c:pt>
                <c:pt idx="40">
                  <c:v>1.0283130187832851E-2</c:v>
                </c:pt>
                <c:pt idx="41">
                  <c:v>1.1282428589045247E-2</c:v>
                </c:pt>
                <c:pt idx="42">
                  <c:v>1.237574121124364E-2</c:v>
                </c:pt>
                <c:pt idx="43">
                  <c:v>1.3571197335363218E-2</c:v>
                </c:pt>
                <c:pt idx="44">
                  <c:v>1.4877498292880521E-2</c:v>
                </c:pt>
                <c:pt idx="45">
                  <c:v>1.6303935296526424E-2</c:v>
                </c:pt>
                <c:pt idx="46">
                  <c:v>1.786040366641475E-2</c:v>
                </c:pt>
                <c:pt idx="47">
                  <c:v>1.9557412545664458E-2</c:v>
                </c:pt>
                <c:pt idx="48">
                  <c:v>2.1406089092831648E-2</c:v>
                </c:pt>
                <c:pt idx="49">
                  <c:v>2.3418176030310017E-2</c:v>
                </c:pt>
                <c:pt idx="50">
                  <c:v>2.5606021320877918E-2</c:v>
                </c:pt>
                <c:pt idx="51">
                  <c:v>2.798255864196527E-2</c:v>
                </c:pt>
                <c:pt idx="52">
                  <c:v>3.0561277232873333E-2</c:v>
                </c:pt>
                <c:pt idx="53">
                  <c:v>3.3356179608719762E-2</c:v>
                </c:pt>
                <c:pt idx="54">
                  <c:v>3.6381725571671436E-2</c:v>
                </c:pt>
                <c:pt idx="55">
                  <c:v>3.9652760911187565E-2</c:v>
                </c:pt>
                <c:pt idx="56">
                  <c:v>4.3184429177365057E-2</c:v>
                </c:pt>
                <c:pt idx="57">
                  <c:v>4.6992064942528118E-2</c:v>
                </c:pt>
                <c:pt idx="58">
                  <c:v>5.109106704392101E-2</c:v>
                </c:pt>
                <c:pt idx="59">
                  <c:v>5.5496750433043918E-2</c:v>
                </c:pt>
                <c:pt idx="60">
                  <c:v>6.022417545318591E-2</c:v>
                </c:pt>
                <c:pt idx="61">
                  <c:v>6.5287953634145718E-2</c:v>
                </c:pt>
                <c:pt idx="62">
                  <c:v>7.0702029439418432E-2</c:v>
                </c:pt>
                <c:pt idx="63">
                  <c:v>7.647943783250824E-2</c:v>
                </c:pt>
                <c:pt idx="64">
                  <c:v>8.2632038050057366E-2</c:v>
                </c:pt>
                <c:pt idx="65">
                  <c:v>8.9170224582334784E-2</c:v>
                </c:pt>
                <c:pt idx="66">
                  <c:v>9.6102617065509141E-2</c:v>
                </c:pt>
                <c:pt idx="67">
                  <c:v>0.10343573158051964</c:v>
                </c:pt>
                <c:pt idx="68">
                  <c:v>0.11117363672139276</c:v>
                </c:pt>
                <c:pt idx="69">
                  <c:v>0.11931759872770237</c:v>
                </c:pt>
                <c:pt idx="70">
                  <c:v>0.12786572095219534</c:v>
                </c:pt>
                <c:pt idx="71">
                  <c:v>0.13681258393032036</c:v>
                </c:pt>
                <c:pt idx="72">
                  <c:v>0.14614889330243247</c:v>
                </c:pt>
                <c:pt idx="73">
                  <c:v>0.15586114377508178</c:v>
                </c:pt>
                <c:pt idx="74">
                  <c:v>0.16593130815305845</c:v>
                </c:pt>
                <c:pt idx="75">
                  <c:v>0.17633656118261959</c:v>
                </c:pt>
                <c:pt idx="76">
                  <c:v>0.18704904846950363</c:v>
                </c:pt>
                <c:pt idx="77">
                  <c:v>0.1980357110228913</c:v>
                </c:pt>
                <c:pt idx="78">
                  <c:v>0.20925817597958113</c:v>
                </c:pt>
                <c:pt idx="79">
                  <c:v>0.22067272373632457</c:v>
                </c:pt>
                <c:pt idx="80">
                  <c:v>0.23223034102438828</c:v>
                </c:pt>
                <c:pt idx="81">
                  <c:v>0.24387686837070216</c:v>
                </c:pt>
                <c:pt idx="82">
                  <c:v>0.25555324888915071</c:v>
                </c:pt>
                <c:pt idx="83">
                  <c:v>0.26719588343428641</c:v>
                </c:pt>
                <c:pt idx="84">
                  <c:v>0.27873709484680537</c:v>
                </c:pt>
                <c:pt idx="85">
                  <c:v>0.29010570136456554</c:v>
                </c:pt>
                <c:pt idx="86">
                  <c:v>0.30122769632449548</c:v>
                </c:pt>
                <c:pt idx="87">
                  <c:v>0.31202702812004585</c:v>
                </c:pt>
                <c:pt idx="88">
                  <c:v>0.32242647110547695</c:v>
                </c:pt>
                <c:pt idx="89">
                  <c:v>0.33234857486829794</c:v>
                </c:pt>
                <c:pt idx="90">
                  <c:v>0.34171667615265461</c:v>
                </c:pt>
                <c:pt idx="91">
                  <c:v>0.35045595484429265</c:v>
                </c:pt>
                <c:pt idx="92">
                  <c:v>0.35849451295704593</c:v>
                </c:pt>
                <c:pt idx="93">
                  <c:v>0.36576445362006127</c:v>
                </c:pt>
                <c:pt idx="94">
                  <c:v>0.37220293576841651</c:v>
                </c:pt>
                <c:pt idx="95">
                  <c:v>0.37775317968037991</c:v>
                </c:pt>
                <c:pt idx="96">
                  <c:v>0.38236539874741532</c:v>
                </c:pt>
                <c:pt idx="97">
                  <c:v>0.38599763394026404</c:v>
                </c:pt>
                <c:pt idx="98">
                  <c:v>0.3886164693412969</c:v>
                </c:pt>
                <c:pt idx="99">
                  <c:v>0.39019760980689955</c:v>
                </c:pt>
                <c:pt idx="100">
                  <c:v>0.39072630522305707</c:v>
                </c:pt>
                <c:pt idx="101">
                  <c:v>0.39019760980689955</c:v>
                </c:pt>
                <c:pt idx="102">
                  <c:v>0.3886164693412969</c:v>
                </c:pt>
                <c:pt idx="103">
                  <c:v>0.38599763394026404</c:v>
                </c:pt>
                <c:pt idx="104">
                  <c:v>0.38236539874741532</c:v>
                </c:pt>
                <c:pt idx="105">
                  <c:v>0.37775317968037991</c:v>
                </c:pt>
                <c:pt idx="106">
                  <c:v>0.37220293576841651</c:v>
                </c:pt>
                <c:pt idx="107">
                  <c:v>0.36576445362006127</c:v>
                </c:pt>
                <c:pt idx="108">
                  <c:v>0.35849451295704593</c:v>
                </c:pt>
                <c:pt idx="109">
                  <c:v>0.35045595484429265</c:v>
                </c:pt>
                <c:pt idx="110">
                  <c:v>0.34171667615265461</c:v>
                </c:pt>
                <c:pt idx="111">
                  <c:v>0.33234857486829794</c:v>
                </c:pt>
                <c:pt idx="112">
                  <c:v>0.32242647110547695</c:v>
                </c:pt>
                <c:pt idx="113">
                  <c:v>0.31202702812004585</c:v>
                </c:pt>
                <c:pt idx="114">
                  <c:v>0.30122769632449548</c:v>
                </c:pt>
                <c:pt idx="115">
                  <c:v>0.29010570136456554</c:v>
                </c:pt>
                <c:pt idx="116">
                  <c:v>0.27873709484680537</c:v>
                </c:pt>
                <c:pt idx="117">
                  <c:v>0.26719588343428641</c:v>
                </c:pt>
                <c:pt idx="118">
                  <c:v>0.25555324888915071</c:v>
                </c:pt>
                <c:pt idx="119">
                  <c:v>0.24387686837070216</c:v>
                </c:pt>
                <c:pt idx="120">
                  <c:v>0.23223034102438828</c:v>
                </c:pt>
                <c:pt idx="121">
                  <c:v>0.22067272373632457</c:v>
                </c:pt>
                <c:pt idx="122">
                  <c:v>0.20925817597958113</c:v>
                </c:pt>
                <c:pt idx="123">
                  <c:v>0.1980357110228913</c:v>
                </c:pt>
                <c:pt idx="124">
                  <c:v>0.18704904846950363</c:v>
                </c:pt>
                <c:pt idx="125">
                  <c:v>0.17633656118261959</c:v>
                </c:pt>
                <c:pt idx="126">
                  <c:v>0.16593130815305845</c:v>
                </c:pt>
                <c:pt idx="127">
                  <c:v>0.15586114377508178</c:v>
                </c:pt>
                <c:pt idx="128">
                  <c:v>0.14614889330243247</c:v>
                </c:pt>
                <c:pt idx="129">
                  <c:v>0.13681258393032036</c:v>
                </c:pt>
                <c:pt idx="130">
                  <c:v>0.12786572095219534</c:v>
                </c:pt>
                <c:pt idx="131">
                  <c:v>0.11931759872770237</c:v>
                </c:pt>
                <c:pt idx="132">
                  <c:v>0.11117363672139276</c:v>
                </c:pt>
                <c:pt idx="133">
                  <c:v>0.10343573158051964</c:v>
                </c:pt>
                <c:pt idx="134">
                  <c:v>9.6102617065509141E-2</c:v>
                </c:pt>
                <c:pt idx="135">
                  <c:v>8.9170224582334784E-2</c:v>
                </c:pt>
                <c:pt idx="136">
                  <c:v>8.2632038050057366E-2</c:v>
                </c:pt>
                <c:pt idx="137">
                  <c:v>7.647943783250824E-2</c:v>
                </c:pt>
                <c:pt idx="138">
                  <c:v>7.0702029439418432E-2</c:v>
                </c:pt>
                <c:pt idx="139">
                  <c:v>6.5287953634145718E-2</c:v>
                </c:pt>
                <c:pt idx="140">
                  <c:v>6.022417545318591E-2</c:v>
                </c:pt>
                <c:pt idx="141">
                  <c:v>5.5496750433043918E-2</c:v>
                </c:pt>
                <c:pt idx="142">
                  <c:v>5.109106704392101E-2</c:v>
                </c:pt>
                <c:pt idx="143">
                  <c:v>4.6992064942528118E-2</c:v>
                </c:pt>
                <c:pt idx="144">
                  <c:v>4.3184429177365057E-2</c:v>
                </c:pt>
                <c:pt idx="145">
                  <c:v>3.9652760911187565E-2</c:v>
                </c:pt>
                <c:pt idx="146">
                  <c:v>3.6381725571671436E-2</c:v>
                </c:pt>
                <c:pt idx="147">
                  <c:v>3.3356179608719762E-2</c:v>
                </c:pt>
                <c:pt idx="148">
                  <c:v>3.0561277232873333E-2</c:v>
                </c:pt>
                <c:pt idx="149">
                  <c:v>2.798255864196527E-2</c:v>
                </c:pt>
                <c:pt idx="150">
                  <c:v>2.5606021320877918E-2</c:v>
                </c:pt>
                <c:pt idx="151">
                  <c:v>2.3418176030310017E-2</c:v>
                </c:pt>
                <c:pt idx="152">
                  <c:v>2.1406089092831648E-2</c:v>
                </c:pt>
                <c:pt idx="153">
                  <c:v>1.9557412545664458E-2</c:v>
                </c:pt>
                <c:pt idx="154">
                  <c:v>1.786040366641475E-2</c:v>
                </c:pt>
                <c:pt idx="155">
                  <c:v>1.6303935296526424E-2</c:v>
                </c:pt>
                <c:pt idx="156">
                  <c:v>1.4877498292880521E-2</c:v>
                </c:pt>
                <c:pt idx="157">
                  <c:v>1.3571197335363218E-2</c:v>
                </c:pt>
                <c:pt idx="158">
                  <c:v>1.237574121124364E-2</c:v>
                </c:pt>
                <c:pt idx="159">
                  <c:v>1.1282428589045247E-2</c:v>
                </c:pt>
                <c:pt idx="160">
                  <c:v>1.0283130187832851E-2</c:v>
                </c:pt>
                <c:pt idx="161">
                  <c:v>9.3702681444743641E-3</c:v>
                </c:pt>
                <c:pt idx="162">
                  <c:v>8.5367932829765562E-3</c:v>
                </c:pt>
                <c:pt idx="163">
                  <c:v>7.7761608975125494E-3</c:v>
                </c:pt>
                <c:pt idx="164">
                  <c:v>7.0823055749589308E-3</c:v>
                </c:pt>
                <c:pt idx="165">
                  <c:v>6.4496155040484424E-3</c:v>
                </c:pt>
                <c:pt idx="166">
                  <c:v>5.8729066467703706E-3</c:v>
                </c:pt>
                <c:pt idx="167">
                  <c:v>5.3473970833749617E-3</c:v>
                </c:pt>
                <c:pt idx="168">
                  <c:v>4.8686817850624097E-3</c:v>
                </c:pt>
                <c:pt idx="169">
                  <c:v>4.4327080178543409E-3</c:v>
                </c:pt>
                <c:pt idx="170">
                  <c:v>4.0357515368637025E-3</c:v>
                </c:pt>
                <c:pt idx="171">
                  <c:v>3.6743936917571864E-3</c:v>
                </c:pt>
                <c:pt idx="172">
                  <c:v>3.3454995311677951E-3</c:v>
                </c:pt>
                <c:pt idx="173">
                  <c:v>3.0461969656785754E-3</c:v>
                </c:pt>
                <c:pt idx="174">
                  <c:v>2.7738570252785807E-3</c:v>
                </c:pt>
                <c:pt idx="175">
                  <c:v>2.5260752274174608E-3</c:v>
                </c:pt>
                <c:pt idx="176">
                  <c:v>2.3006540555053014E-3</c:v>
                </c:pt>
                <c:pt idx="177">
                  <c:v>2.0955865344964887E-3</c:v>
                </c:pt>
                <c:pt idx="178">
                  <c:v>1.9090408796652431E-3</c:v>
                </c:pt>
                <c:pt idx="179">
                  <c:v>1.7393461864655844E-3</c:v>
                </c:pt>
                <c:pt idx="180">
                  <c:v>1.5849791231395637E-3</c:v>
                </c:pt>
                <c:pt idx="181">
                  <c:v>1.4445515831982595E-3</c:v>
                </c:pt>
                <c:pt idx="182">
                  <c:v>1.3167992517852843E-3</c:v>
                </c:pt>
                <c:pt idx="183">
                  <c:v>1.2005710380069772E-3</c:v>
                </c:pt>
                <c:pt idx="184">
                  <c:v>1.0948193243702814E-3</c:v>
                </c:pt>
                <c:pt idx="185">
                  <c:v>9.9859098432769676E-4</c:v>
                </c:pt>
                <c:pt idx="186">
                  <c:v>9.1101911943202579E-4</c:v>
                </c:pt>
                <c:pt idx="187">
                  <c:v>8.3131546861682482E-4</c:v>
                </c:pt>
                <c:pt idx="188">
                  <c:v>7.5876344352612043E-4</c:v>
                </c:pt>
                <c:pt idx="189">
                  <c:v>6.9271174552122032E-4</c:v>
                </c:pt>
                <c:pt idx="190">
                  <c:v>6.3256852191105899E-4</c:v>
                </c:pt>
                <c:pt idx="191">
                  <c:v>5.7779602101651036E-4</c:v>
                </c:pt>
                <c:pt idx="192">
                  <c:v>5.2790570783188724E-4</c:v>
                </c:pt>
                <c:pt idx="193">
                  <c:v>4.8245380424185121E-4</c:v>
                </c:pt>
                <c:pt idx="194">
                  <c:v>4.4103721995170526E-4</c:v>
                </c:pt>
                <c:pt idx="195">
                  <c:v>4.0328984246359116E-4</c:v>
                </c:pt>
                <c:pt idx="196">
                  <c:v>3.6887915655721214E-4</c:v>
                </c:pt>
                <c:pt idx="197">
                  <c:v>3.3750316579336527E-4</c:v>
                </c:pt>
                <c:pt idx="198">
                  <c:v>3.0888759053868153E-4</c:v>
                </c:pt>
                <c:pt idx="199">
                  <c:v>2.8278331890108094E-4</c:v>
                </c:pt>
                <c:pt idx="200">
                  <c:v>2.5896408876136239E-4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3-48D4-BC70-1A20201A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55808"/>
        <c:axId val="94069888"/>
      </c:lineChart>
      <c:catAx>
        <c:axId val="94055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4069888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94069888"/>
        <c:scaling>
          <c:orientation val="minMax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4055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22" r="0.75000000000000422" t="1" header="0.5" footer="0.5"/>
    <c:pageSetup paperSize="9"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 Distribution'!$V$5</c:f>
          <c:strCache>
            <c:ptCount val="1"/>
          </c:strCache>
        </c:strRef>
      </c:tx>
      <c:layout>
        <c:manualLayout>
          <c:xMode val="edge"/>
          <c:yMode val="edge"/>
          <c:x val="0.75208913649025499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2193737462268E-2"/>
          <c:y val="3.0497421066334535E-2"/>
          <c:w val="0.84958217270194336"/>
          <c:h val="0.81094527363184876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'F Distribution'!$T$7:$T$207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3.6574161731680231E-2</c:v>
                </c:pt>
                <c:pt idx="118">
                  <c:v>3.5648113757365728E-2</c:v>
                </c:pt>
                <c:pt idx="119">
                  <c:v>3.4748390987689635E-2</c:v>
                </c:pt>
                <c:pt idx="120">
                  <c:v>3.3874170382702795E-2</c:v>
                </c:pt>
                <c:pt idx="121">
                  <c:v>3.3024656634494942E-2</c:v>
                </c:pt>
                <c:pt idx="122">
                  <c:v>3.2199081183638865E-2</c:v>
                </c:pt>
                <c:pt idx="123">
                  <c:v>3.1396701271119154E-2</c:v>
                </c:pt>
                <c:pt idx="124">
                  <c:v>3.0616799024503948E-2</c:v>
                </c:pt>
                <c:pt idx="125">
                  <c:v>2.9858680577186474E-2</c:v>
                </c:pt>
                <c:pt idx="126">
                  <c:v>2.9121675219540011E-2</c:v>
                </c:pt>
                <c:pt idx="127">
                  <c:v>2.8405134580870389E-2</c:v>
                </c:pt>
                <c:pt idx="128">
                  <c:v>2.7708431841089176E-2</c:v>
                </c:pt>
                <c:pt idx="129">
                  <c:v>2.7030960971054695E-2</c:v>
                </c:pt>
                <c:pt idx="130">
                  <c:v>2.6372136000540891E-2</c:v>
                </c:pt>
                <c:pt idx="131">
                  <c:v>2.5731390312855318E-2</c:v>
                </c:pt>
                <c:pt idx="132">
                  <c:v>2.5108175965164275E-2</c:v>
                </c:pt>
                <c:pt idx="133">
                  <c:v>2.4501963033561152E-2</c:v>
                </c:pt>
                <c:pt idx="134">
                  <c:v>2.3912238981999012E-2</c:v>
                </c:pt>
                <c:pt idx="135">
                  <c:v>2.3338508054236245E-2</c:v>
                </c:pt>
                <c:pt idx="136">
                  <c:v>2.2780290687914505E-2</c:v>
                </c:pt>
                <c:pt idx="137">
                  <c:v>2.2237122949980703E-2</c:v>
                </c:pt>
                <c:pt idx="138">
                  <c:v>2.1708555992681438E-2</c:v>
                </c:pt>
                <c:pt idx="139">
                  <c:v>2.1194155529358216E-2</c:v>
                </c:pt>
                <c:pt idx="140">
                  <c:v>2.0693501329297852E-2</c:v>
                </c:pt>
                <c:pt idx="141">
                  <c:v>2.0206186730953313E-2</c:v>
                </c:pt>
                <c:pt idx="142">
                  <c:v>1.9731818172872655E-2</c:v>
                </c:pt>
                <c:pt idx="143">
                  <c:v>1.9270014741640251E-2</c:v>
                </c:pt>
                <c:pt idx="144">
                  <c:v>1.8820407736206784E-2</c:v>
                </c:pt>
                <c:pt idx="145">
                  <c:v>1.8382640248034342E-2</c:v>
                </c:pt>
                <c:pt idx="146">
                  <c:v>1.7956366756433084E-2</c:v>
                </c:pt>
                <c:pt idx="147">
                  <c:v>1.7541252738530654E-2</c:v>
                </c:pt>
                <c:pt idx="148">
                  <c:v>1.7136974293341378E-2</c:v>
                </c:pt>
                <c:pt idx="149">
                  <c:v>1.6743217779391362E-2</c:v>
                </c:pt>
                <c:pt idx="150">
                  <c:v>1.6359679465418241E-2</c:v>
                </c:pt>
                <c:pt idx="151">
                  <c:v>1.5986065193640542E-2</c:v>
                </c:pt>
                <c:pt idx="152">
                  <c:v>1.5622090055130341E-2</c:v>
                </c:pt>
                <c:pt idx="153">
                  <c:v>1.5267478076843219E-2</c:v>
                </c:pt>
                <c:pt idx="154">
                  <c:v>1.4921961919870757E-2</c:v>
                </c:pt>
                <c:pt idx="155">
                  <c:v>1.458528258849919E-2</c:v>
                </c:pt>
                <c:pt idx="156">
                  <c:v>1.425718914965235E-2</c:v>
                </c:pt>
                <c:pt idx="157">
                  <c:v>1.3937438462365467E-2</c:v>
                </c:pt>
                <c:pt idx="158">
                  <c:v>1.3625794916897565E-2</c:v>
                </c:pt>
                <c:pt idx="159">
                  <c:v>1.3322030183112362E-2</c:v>
                </c:pt>
                <c:pt idx="160">
                  <c:v>1.3025922967813131E-2</c:v>
                </c:pt>
                <c:pt idx="161">
                  <c:v>1.2737258780676219E-2</c:v>
                </c:pt>
                <c:pt idx="162">
                  <c:v>1.2455829708468702E-2</c:v>
                </c:pt>
                <c:pt idx="163">
                  <c:v>1.2181434197239271E-2</c:v>
                </c:pt>
                <c:pt idx="164">
                  <c:v>1.1913876842214085E-2</c:v>
                </c:pt>
                <c:pt idx="165">
                  <c:v>1.1652968185070039E-2</c:v>
                </c:pt>
                <c:pt idx="166">
                  <c:v>1.1398524518339375E-2</c:v>
                </c:pt>
                <c:pt idx="167">
                  <c:v>1.1150367696686574E-2</c:v>
                </c:pt>
                <c:pt idx="168">
                  <c:v>1.0908324954776265E-2</c:v>
                </c:pt>
                <c:pt idx="169">
                  <c:v>1.0672228731530472E-2</c:v>
                </c:pt>
                <c:pt idx="170">
                  <c:v>1.044191650049949E-2</c:v>
                </c:pt>
                <c:pt idx="171">
                  <c:v>1.0217230606140992E-2</c:v>
                </c:pt>
                <c:pt idx="172">
                  <c:v>9.9980181058001438E-3</c:v>
                </c:pt>
                <c:pt idx="173">
                  <c:v>9.7841306171649513E-3</c:v>
                </c:pt>
                <c:pt idx="174">
                  <c:v>9.5754241709951806E-3</c:v>
                </c:pt>
                <c:pt idx="175">
                  <c:v>9.371759068945348E-3</c:v>
                </c:pt>
                <c:pt idx="176">
                  <c:v>9.1729997463004444E-3</c:v>
                </c:pt>
                <c:pt idx="177">
                  <c:v>8.9790146394116057E-3</c:v>
                </c:pt>
                <c:pt idx="178">
                  <c:v>8.7896760577022004E-3</c:v>
                </c:pt>
                <c:pt idx="179">
                  <c:v>8.6048600600630021E-3</c:v>
                </c:pt>
                <c:pt idx="180">
                  <c:v>8.4244463354514014E-3</c:v>
                </c:pt>
                <c:pt idx="181">
                  <c:v>8.2483180875873412E-3</c:v>
                </c:pt>
                <c:pt idx="182">
                  <c:v>8.0763619235701967E-3</c:v>
                </c:pt>
                <c:pt idx="183">
                  <c:v>7.908467746277811E-3</c:v>
                </c:pt>
                <c:pt idx="184">
                  <c:v>7.7445286504200057E-3</c:v>
                </c:pt>
                <c:pt idx="185">
                  <c:v>7.5844408221004134E-3</c:v>
                </c:pt>
                <c:pt idx="186">
                  <c:v>7.4281034417811309E-3</c:v>
                </c:pt>
                <c:pt idx="187">
                  <c:v>7.2754185905058817E-3</c:v>
                </c:pt>
                <c:pt idx="188">
                  <c:v>7.1262911592910134E-3</c:v>
                </c:pt>
                <c:pt idx="189">
                  <c:v>6.9806287615437057E-3</c:v>
                </c:pt>
                <c:pt idx="190">
                  <c:v>6.8383416484130155E-3</c:v>
                </c:pt>
                <c:pt idx="191">
                  <c:v>6.6993426269738405E-3</c:v>
                </c:pt>
                <c:pt idx="192">
                  <c:v>6.5635469811438831E-3</c:v>
                </c:pt>
                <c:pt idx="193">
                  <c:v>6.4308723952225906E-3</c:v>
                </c:pt>
                <c:pt idx="194">
                  <c:v>6.3012388799577046E-3</c:v>
                </c:pt>
                <c:pt idx="195">
                  <c:v>6.1745687010802044E-3</c:v>
                </c:pt>
                <c:pt idx="196">
                  <c:v>6.0507863101947707E-3</c:v>
                </c:pt>
                <c:pt idx="197">
                  <c:v>5.9298182779462163E-3</c:v>
                </c:pt>
                <c:pt idx="198">
                  <c:v>5.8115932293730434E-3</c:v>
                </c:pt>
                <c:pt idx="199">
                  <c:v>5.6960417814055919E-3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2-49FF-AD22-47EBEA1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6085376"/>
        <c:axId val="106091264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'F Distribution'!$P$7:$P$207</c:f>
              <c:numCache>
                <c:formatCode>0.00</c:formatCode>
                <c:ptCount val="20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0.30000000000000004</c:v>
                </c:pt>
                <c:pt idx="11">
                  <c:v>0.33000000000000007</c:v>
                </c:pt>
                <c:pt idx="12">
                  <c:v>0.3600000000000001</c:v>
                </c:pt>
                <c:pt idx="13">
                  <c:v>0.39000000000000012</c:v>
                </c:pt>
                <c:pt idx="14">
                  <c:v>0.42000000000000015</c:v>
                </c:pt>
                <c:pt idx="15">
                  <c:v>0.45000000000000018</c:v>
                </c:pt>
                <c:pt idx="16">
                  <c:v>0.4800000000000002</c:v>
                </c:pt>
                <c:pt idx="17">
                  <c:v>0.51000000000000023</c:v>
                </c:pt>
                <c:pt idx="18">
                  <c:v>0.54000000000000026</c:v>
                </c:pt>
                <c:pt idx="19">
                  <c:v>0.57000000000000028</c:v>
                </c:pt>
                <c:pt idx="20">
                  <c:v>0.60000000000000031</c:v>
                </c:pt>
                <c:pt idx="21">
                  <c:v>0.63000000000000034</c:v>
                </c:pt>
                <c:pt idx="22">
                  <c:v>0.66000000000000036</c:v>
                </c:pt>
                <c:pt idx="23">
                  <c:v>0.69000000000000039</c:v>
                </c:pt>
                <c:pt idx="24">
                  <c:v>0.72000000000000042</c:v>
                </c:pt>
                <c:pt idx="25">
                  <c:v>0.75000000000000044</c:v>
                </c:pt>
                <c:pt idx="26">
                  <c:v>0.78000000000000047</c:v>
                </c:pt>
                <c:pt idx="27">
                  <c:v>0.8100000000000005</c:v>
                </c:pt>
                <c:pt idx="28">
                  <c:v>0.84000000000000052</c:v>
                </c:pt>
                <c:pt idx="29">
                  <c:v>0.87000000000000055</c:v>
                </c:pt>
                <c:pt idx="30">
                  <c:v>0.90000000000000058</c:v>
                </c:pt>
                <c:pt idx="31">
                  <c:v>0.9300000000000006</c:v>
                </c:pt>
                <c:pt idx="32">
                  <c:v>0.96000000000000063</c:v>
                </c:pt>
                <c:pt idx="33">
                  <c:v>0.99000000000000066</c:v>
                </c:pt>
                <c:pt idx="34">
                  <c:v>1.0200000000000007</c:v>
                </c:pt>
                <c:pt idx="35">
                  <c:v>1.0500000000000007</c:v>
                </c:pt>
                <c:pt idx="36">
                  <c:v>1.0800000000000007</c:v>
                </c:pt>
                <c:pt idx="37">
                  <c:v>1.1100000000000008</c:v>
                </c:pt>
                <c:pt idx="38">
                  <c:v>1.1400000000000008</c:v>
                </c:pt>
                <c:pt idx="39">
                  <c:v>1.1700000000000008</c:v>
                </c:pt>
                <c:pt idx="40">
                  <c:v>1.2000000000000008</c:v>
                </c:pt>
                <c:pt idx="41">
                  <c:v>1.2300000000000009</c:v>
                </c:pt>
                <c:pt idx="42">
                  <c:v>1.2600000000000009</c:v>
                </c:pt>
                <c:pt idx="43">
                  <c:v>1.2900000000000009</c:v>
                </c:pt>
                <c:pt idx="44">
                  <c:v>1.320000000000001</c:v>
                </c:pt>
                <c:pt idx="45">
                  <c:v>1.350000000000001</c:v>
                </c:pt>
                <c:pt idx="46">
                  <c:v>1.380000000000001</c:v>
                </c:pt>
                <c:pt idx="47">
                  <c:v>1.410000000000001</c:v>
                </c:pt>
                <c:pt idx="48">
                  <c:v>1.4400000000000011</c:v>
                </c:pt>
                <c:pt idx="49">
                  <c:v>1.4700000000000011</c:v>
                </c:pt>
                <c:pt idx="50">
                  <c:v>1.5000000000000011</c:v>
                </c:pt>
                <c:pt idx="51">
                  <c:v>1.5300000000000011</c:v>
                </c:pt>
                <c:pt idx="52">
                  <c:v>1.5600000000000012</c:v>
                </c:pt>
                <c:pt idx="53">
                  <c:v>1.5900000000000012</c:v>
                </c:pt>
                <c:pt idx="54">
                  <c:v>1.6200000000000012</c:v>
                </c:pt>
                <c:pt idx="55">
                  <c:v>1.6500000000000012</c:v>
                </c:pt>
                <c:pt idx="56">
                  <c:v>1.6800000000000013</c:v>
                </c:pt>
                <c:pt idx="57">
                  <c:v>1.7100000000000013</c:v>
                </c:pt>
                <c:pt idx="58">
                  <c:v>1.7400000000000013</c:v>
                </c:pt>
                <c:pt idx="59">
                  <c:v>1.7700000000000014</c:v>
                </c:pt>
                <c:pt idx="60">
                  <c:v>1.8000000000000014</c:v>
                </c:pt>
                <c:pt idx="61">
                  <c:v>1.8300000000000014</c:v>
                </c:pt>
                <c:pt idx="62">
                  <c:v>1.8600000000000014</c:v>
                </c:pt>
                <c:pt idx="63">
                  <c:v>1.8900000000000015</c:v>
                </c:pt>
                <c:pt idx="64">
                  <c:v>1.9200000000000015</c:v>
                </c:pt>
                <c:pt idx="65">
                  <c:v>1.9500000000000015</c:v>
                </c:pt>
                <c:pt idx="66">
                  <c:v>1.9800000000000015</c:v>
                </c:pt>
                <c:pt idx="67">
                  <c:v>2.0100000000000016</c:v>
                </c:pt>
                <c:pt idx="68">
                  <c:v>2.0400000000000014</c:v>
                </c:pt>
                <c:pt idx="69">
                  <c:v>2.0700000000000012</c:v>
                </c:pt>
                <c:pt idx="70">
                  <c:v>2.100000000000001</c:v>
                </c:pt>
                <c:pt idx="71">
                  <c:v>2.1300000000000008</c:v>
                </c:pt>
                <c:pt idx="72">
                  <c:v>2.1600000000000006</c:v>
                </c:pt>
                <c:pt idx="73">
                  <c:v>2.1900000000000004</c:v>
                </c:pt>
                <c:pt idx="74">
                  <c:v>2.2200000000000002</c:v>
                </c:pt>
                <c:pt idx="75">
                  <c:v>2.25</c:v>
                </c:pt>
                <c:pt idx="76">
                  <c:v>2.2799999999999998</c:v>
                </c:pt>
                <c:pt idx="77">
                  <c:v>2.3099999999999996</c:v>
                </c:pt>
                <c:pt idx="78">
                  <c:v>2.3399999999999994</c:v>
                </c:pt>
                <c:pt idx="79">
                  <c:v>2.3699999999999992</c:v>
                </c:pt>
                <c:pt idx="80">
                  <c:v>2.399999999999999</c:v>
                </c:pt>
                <c:pt idx="81">
                  <c:v>2.4299999999999988</c:v>
                </c:pt>
                <c:pt idx="82">
                  <c:v>2.4599999999999986</c:v>
                </c:pt>
                <c:pt idx="83">
                  <c:v>2.4899999999999984</c:v>
                </c:pt>
                <c:pt idx="84">
                  <c:v>2.5199999999999982</c:v>
                </c:pt>
                <c:pt idx="85">
                  <c:v>2.549999999999998</c:v>
                </c:pt>
                <c:pt idx="86">
                  <c:v>2.5799999999999979</c:v>
                </c:pt>
                <c:pt idx="87">
                  <c:v>2.6099999999999977</c:v>
                </c:pt>
                <c:pt idx="88">
                  <c:v>2.6399999999999975</c:v>
                </c:pt>
                <c:pt idx="89">
                  <c:v>2.6699999999999973</c:v>
                </c:pt>
                <c:pt idx="90">
                  <c:v>2.6999999999999971</c:v>
                </c:pt>
                <c:pt idx="91">
                  <c:v>2.7299999999999969</c:v>
                </c:pt>
                <c:pt idx="92">
                  <c:v>2.7599999999999967</c:v>
                </c:pt>
                <c:pt idx="93">
                  <c:v>2.7899999999999965</c:v>
                </c:pt>
                <c:pt idx="94">
                  <c:v>2.8199999999999963</c:v>
                </c:pt>
                <c:pt idx="95">
                  <c:v>2.8499999999999961</c:v>
                </c:pt>
                <c:pt idx="96">
                  <c:v>2.8799999999999959</c:v>
                </c:pt>
                <c:pt idx="97">
                  <c:v>2.9099999999999957</c:v>
                </c:pt>
                <c:pt idx="98">
                  <c:v>2.9399999999999955</c:v>
                </c:pt>
                <c:pt idx="99">
                  <c:v>2.9699999999999953</c:v>
                </c:pt>
                <c:pt idx="100">
                  <c:v>2.9999999999999951</c:v>
                </c:pt>
                <c:pt idx="101">
                  <c:v>3.0299999999999949</c:v>
                </c:pt>
                <c:pt idx="102">
                  <c:v>3.0599999999999947</c:v>
                </c:pt>
                <c:pt idx="103">
                  <c:v>3.0899999999999945</c:v>
                </c:pt>
                <c:pt idx="104">
                  <c:v>3.1199999999999943</c:v>
                </c:pt>
                <c:pt idx="105">
                  <c:v>3.1499999999999941</c:v>
                </c:pt>
                <c:pt idx="106">
                  <c:v>3.1799999999999939</c:v>
                </c:pt>
                <c:pt idx="107">
                  <c:v>3.2099999999999937</c:v>
                </c:pt>
                <c:pt idx="108">
                  <c:v>3.2399999999999936</c:v>
                </c:pt>
                <c:pt idx="109">
                  <c:v>3.2699999999999934</c:v>
                </c:pt>
                <c:pt idx="110">
                  <c:v>3.2999999999999932</c:v>
                </c:pt>
                <c:pt idx="111">
                  <c:v>3.329999999999993</c:v>
                </c:pt>
                <c:pt idx="112">
                  <c:v>3.3599999999999928</c:v>
                </c:pt>
                <c:pt idx="113">
                  <c:v>3.3899999999999926</c:v>
                </c:pt>
                <c:pt idx="114">
                  <c:v>3.4199999999999924</c:v>
                </c:pt>
                <c:pt idx="115">
                  <c:v>3.4499999999999922</c:v>
                </c:pt>
                <c:pt idx="116">
                  <c:v>3.479999999999992</c:v>
                </c:pt>
                <c:pt idx="117">
                  <c:v>3.5099999999999918</c:v>
                </c:pt>
                <c:pt idx="118">
                  <c:v>3.5399999999999916</c:v>
                </c:pt>
                <c:pt idx="119">
                  <c:v>3.5699999999999914</c:v>
                </c:pt>
                <c:pt idx="120">
                  <c:v>3.5999999999999912</c:v>
                </c:pt>
                <c:pt idx="121">
                  <c:v>3.629999999999991</c:v>
                </c:pt>
                <c:pt idx="122">
                  <c:v>3.6599999999999908</c:v>
                </c:pt>
                <c:pt idx="123">
                  <c:v>3.6899999999999906</c:v>
                </c:pt>
                <c:pt idx="124">
                  <c:v>3.7199999999999904</c:v>
                </c:pt>
                <c:pt idx="125">
                  <c:v>3.7499999999999902</c:v>
                </c:pt>
                <c:pt idx="126">
                  <c:v>3.77999999999999</c:v>
                </c:pt>
                <c:pt idx="127">
                  <c:v>3.8099999999999898</c:v>
                </c:pt>
                <c:pt idx="128">
                  <c:v>3.8399999999999896</c:v>
                </c:pt>
                <c:pt idx="129">
                  <c:v>3.8699999999999894</c:v>
                </c:pt>
                <c:pt idx="130">
                  <c:v>3.8999999999999893</c:v>
                </c:pt>
                <c:pt idx="131">
                  <c:v>3.9299999999999891</c:v>
                </c:pt>
                <c:pt idx="132">
                  <c:v>3.9599999999999889</c:v>
                </c:pt>
                <c:pt idx="133">
                  <c:v>3.9899999999999887</c:v>
                </c:pt>
                <c:pt idx="134">
                  <c:v>4.0199999999999889</c:v>
                </c:pt>
                <c:pt idx="135">
                  <c:v>4.0499999999999892</c:v>
                </c:pt>
                <c:pt idx="136">
                  <c:v>4.0799999999999894</c:v>
                </c:pt>
                <c:pt idx="137">
                  <c:v>4.1099999999999897</c:v>
                </c:pt>
                <c:pt idx="138">
                  <c:v>4.1399999999999899</c:v>
                </c:pt>
                <c:pt idx="139">
                  <c:v>4.1699999999999902</c:v>
                </c:pt>
                <c:pt idx="140">
                  <c:v>4.1999999999999904</c:v>
                </c:pt>
                <c:pt idx="141">
                  <c:v>4.2299999999999907</c:v>
                </c:pt>
                <c:pt idx="142">
                  <c:v>4.2599999999999909</c:v>
                </c:pt>
                <c:pt idx="143">
                  <c:v>4.2899999999999912</c:v>
                </c:pt>
                <c:pt idx="144">
                  <c:v>4.3199999999999914</c:v>
                </c:pt>
                <c:pt idx="145">
                  <c:v>4.3499999999999917</c:v>
                </c:pt>
                <c:pt idx="146">
                  <c:v>4.3799999999999919</c:v>
                </c:pt>
                <c:pt idx="147">
                  <c:v>4.4099999999999921</c:v>
                </c:pt>
                <c:pt idx="148">
                  <c:v>4.4399999999999924</c:v>
                </c:pt>
                <c:pt idx="149">
                  <c:v>4.4699999999999926</c:v>
                </c:pt>
                <c:pt idx="150">
                  <c:v>4.4999999999999929</c:v>
                </c:pt>
                <c:pt idx="151">
                  <c:v>4.5299999999999931</c:v>
                </c:pt>
                <c:pt idx="152">
                  <c:v>4.5599999999999934</c:v>
                </c:pt>
                <c:pt idx="153">
                  <c:v>4.5899999999999936</c:v>
                </c:pt>
                <c:pt idx="154">
                  <c:v>4.6199999999999939</c:v>
                </c:pt>
                <c:pt idx="155">
                  <c:v>4.6499999999999941</c:v>
                </c:pt>
                <c:pt idx="156">
                  <c:v>4.6799999999999944</c:v>
                </c:pt>
                <c:pt idx="157">
                  <c:v>4.7099999999999946</c:v>
                </c:pt>
                <c:pt idx="158">
                  <c:v>4.7399999999999949</c:v>
                </c:pt>
                <c:pt idx="159">
                  <c:v>4.7699999999999951</c:v>
                </c:pt>
                <c:pt idx="160">
                  <c:v>4.7999999999999954</c:v>
                </c:pt>
                <c:pt idx="161">
                  <c:v>4.8299999999999956</c:v>
                </c:pt>
                <c:pt idx="162">
                  <c:v>4.8599999999999959</c:v>
                </c:pt>
                <c:pt idx="163">
                  <c:v>4.8899999999999961</c:v>
                </c:pt>
                <c:pt idx="164">
                  <c:v>4.9199999999999964</c:v>
                </c:pt>
                <c:pt idx="165">
                  <c:v>4.9499999999999966</c:v>
                </c:pt>
                <c:pt idx="166">
                  <c:v>4.9799999999999969</c:v>
                </c:pt>
                <c:pt idx="167">
                  <c:v>5.0099999999999971</c:v>
                </c:pt>
                <c:pt idx="168">
                  <c:v>5.0399999999999974</c:v>
                </c:pt>
                <c:pt idx="169">
                  <c:v>5.0699999999999976</c:v>
                </c:pt>
                <c:pt idx="170">
                  <c:v>5.0999999999999979</c:v>
                </c:pt>
                <c:pt idx="171">
                  <c:v>5.1299999999999981</c:v>
                </c:pt>
                <c:pt idx="172">
                  <c:v>5.1599999999999984</c:v>
                </c:pt>
                <c:pt idx="173">
                  <c:v>5.1899999999999986</c:v>
                </c:pt>
                <c:pt idx="174">
                  <c:v>5.2199999999999989</c:v>
                </c:pt>
                <c:pt idx="175">
                  <c:v>5.2499999999999991</c:v>
                </c:pt>
                <c:pt idx="176">
                  <c:v>5.2799999999999994</c:v>
                </c:pt>
                <c:pt idx="177">
                  <c:v>5.31</c:v>
                </c:pt>
                <c:pt idx="178">
                  <c:v>5.34</c:v>
                </c:pt>
                <c:pt idx="179">
                  <c:v>5.37</c:v>
                </c:pt>
                <c:pt idx="180">
                  <c:v>5.4</c:v>
                </c:pt>
                <c:pt idx="181">
                  <c:v>5.4300000000000006</c:v>
                </c:pt>
                <c:pt idx="182">
                  <c:v>5.4600000000000009</c:v>
                </c:pt>
                <c:pt idx="183">
                  <c:v>5.4900000000000011</c:v>
                </c:pt>
                <c:pt idx="184">
                  <c:v>5.5200000000000014</c:v>
                </c:pt>
                <c:pt idx="185">
                  <c:v>5.5500000000000016</c:v>
                </c:pt>
                <c:pt idx="186">
                  <c:v>5.5800000000000018</c:v>
                </c:pt>
                <c:pt idx="187">
                  <c:v>5.6100000000000021</c:v>
                </c:pt>
                <c:pt idx="188">
                  <c:v>5.6400000000000023</c:v>
                </c:pt>
                <c:pt idx="189">
                  <c:v>5.6700000000000026</c:v>
                </c:pt>
                <c:pt idx="190">
                  <c:v>5.7000000000000028</c:v>
                </c:pt>
                <c:pt idx="191">
                  <c:v>5.7300000000000031</c:v>
                </c:pt>
                <c:pt idx="192">
                  <c:v>5.7600000000000033</c:v>
                </c:pt>
                <c:pt idx="193">
                  <c:v>5.7900000000000036</c:v>
                </c:pt>
                <c:pt idx="194">
                  <c:v>5.8200000000000038</c:v>
                </c:pt>
                <c:pt idx="195">
                  <c:v>5.8500000000000041</c:v>
                </c:pt>
                <c:pt idx="196">
                  <c:v>5.8800000000000043</c:v>
                </c:pt>
                <c:pt idx="197">
                  <c:v>5.9100000000000046</c:v>
                </c:pt>
                <c:pt idx="198">
                  <c:v>5.9400000000000048</c:v>
                </c:pt>
                <c:pt idx="199">
                  <c:v>5.9700000000000051</c:v>
                </c:pt>
                <c:pt idx="200">
                  <c:v>6.0000000000000053</c:v>
                </c:pt>
              </c:numCache>
            </c:numRef>
          </c:cat>
          <c:val>
            <c:numRef>
              <c:f>'F Distribution'!$R$7:$R$207</c:f>
              <c:numCache>
                <c:formatCode>0.000</c:formatCode>
                <c:ptCount val="201"/>
                <c:pt idx="0">
                  <c:v>0</c:v>
                </c:pt>
                <c:pt idx="1">
                  <c:v>0.33599121816562849</c:v>
                </c:pt>
                <c:pt idx="2">
                  <c:v>0.47455620423620581</c:v>
                </c:pt>
                <c:pt idx="3">
                  <c:v>0.55437552562817016</c:v>
                </c:pt>
                <c:pt idx="4">
                  <c:v>0.60775642935555863</c:v>
                </c:pt>
                <c:pt idx="5">
                  <c:v>0.64442613235731749</c:v>
                </c:pt>
                <c:pt idx="6">
                  <c:v>0.66936143511953095</c:v>
                </c:pt>
                <c:pt idx="7">
                  <c:v>0.68559798225802937</c:v>
                </c:pt>
                <c:pt idx="8">
                  <c:v>0.69517519385418802</c:v>
                </c:pt>
                <c:pt idx="9">
                  <c:v>0.69954963782821922</c:v>
                </c:pt>
                <c:pt idx="10">
                  <c:v>0.69980601169549739</c:v>
                </c:pt>
                <c:pt idx="11">
                  <c:v>0.69677666724473808</c:v>
                </c:pt>
                <c:pt idx="12">
                  <c:v>0.69111467610205224</c:v>
                </c:pt>
                <c:pt idx="13">
                  <c:v>0.68334116822130198</c:v>
                </c:pt>
                <c:pt idx="14">
                  <c:v>0.67387744090345314</c:v>
                </c:pt>
                <c:pt idx="15">
                  <c:v>0.66306755862320932</c:v>
                </c:pt>
                <c:pt idx="16">
                  <c:v>0.65119475023750117</c:v>
                </c:pt>
                <c:pt idx="17">
                  <c:v>0.63849361022703111</c:v>
                </c:pt>
                <c:pt idx="18">
                  <c:v>0.62515937256799425</c:v>
                </c:pt>
                <c:pt idx="19">
                  <c:v>0.61135508770795066</c:v>
                </c:pt>
                <c:pt idx="20">
                  <c:v>0.59721726293476651</c:v>
                </c:pt>
                <c:pt idx="21">
                  <c:v>0.58286035420739479</c:v>
                </c:pt>
                <c:pt idx="22">
                  <c:v>0.56838038451535833</c:v>
                </c:pt>
                <c:pt idx="23">
                  <c:v>0.55385788776506728</c:v>
                </c:pt>
                <c:pt idx="24">
                  <c:v>0.53936032480304363</c:v>
                </c:pt>
                <c:pt idx="25">
                  <c:v>0.52494408136237924</c:v>
                </c:pt>
                <c:pt idx="26">
                  <c:v>0.51065613135429233</c:v>
                </c:pt>
                <c:pt idx="27">
                  <c:v>0.49653542973330617</c:v>
                </c:pt>
                <c:pt idx="28">
                  <c:v>0.48261408497914937</c:v>
                </c:pt>
                <c:pt idx="29">
                  <c:v>0.46891835060821435</c:v>
                </c:pt>
                <c:pt idx="30">
                  <c:v>0.45546946706048752</c:v>
                </c:pt>
                <c:pt idx="31">
                  <c:v>0.44228437911495633</c:v>
                </c:pt>
                <c:pt idx="32">
                  <c:v>0.42937634918129669</c:v>
                </c:pt>
                <c:pt idx="33">
                  <c:v>0.416755483050818</c:v>
                </c:pt>
                <c:pt idx="34">
                  <c:v>0.40442918171337461</c:v>
                </c:pt>
                <c:pt idx="35">
                  <c:v>0.39240253047401014</c:v>
                </c:pt>
                <c:pt idx="36">
                  <c:v>0.38067863469693303</c:v>
                </c:pt>
                <c:pt idx="37">
                  <c:v>0.36925890996240368</c:v>
                </c:pt>
                <c:pt idx="38">
                  <c:v>0.35814333316590752</c:v>
                </c:pt>
                <c:pt idx="39">
                  <c:v>0.34733066006011892</c:v>
                </c:pt>
                <c:pt idx="40">
                  <c:v>0.33681861389193346</c:v>
                </c:pt>
                <c:pt idx="41">
                  <c:v>0.32660404908423368</c:v>
                </c:pt>
                <c:pt idx="42">
                  <c:v>0.31668309332758365</c:v>
                </c:pt>
                <c:pt idx="43">
                  <c:v>0.30705127095761453</c:v>
                </c:pt>
                <c:pt idx="44">
                  <c:v>0.29770361008335522</c:v>
                </c:pt>
                <c:pt idx="45">
                  <c:v>0.28863473558542463</c:v>
                </c:pt>
                <c:pt idx="46">
                  <c:v>0.27983894980989821</c:v>
                </c:pt>
                <c:pt idx="47">
                  <c:v>0.27131030253497168</c:v>
                </c:pt>
                <c:pt idx="48">
                  <c:v>0.26304265157535889</c:v>
                </c:pt>
                <c:pt idx="49">
                  <c:v>0.25502971520834733</c:v>
                </c:pt>
                <c:pt idx="50">
                  <c:v>0.24726511745019608</c:v>
                </c:pt>
                <c:pt idx="51">
                  <c:v>0.23974242707824706</c:v>
                </c:pt>
                <c:pt idx="52">
                  <c:v>0.23245519117923349</c:v>
                </c:pt>
                <c:pt idx="53">
                  <c:v>0.22539696390515562</c:v>
                </c:pt>
                <c:pt idx="54">
                  <c:v>0.21856133103237049</c:v>
                </c:pt>
                <c:pt idx="55">
                  <c:v>0.2119419308452053</c:v>
                </c:pt>
                <c:pt idx="56">
                  <c:v>0.20553247180081041</c:v>
                </c:pt>
                <c:pt idx="57">
                  <c:v>0.19932674737584793</c:v>
                </c:pt>
                <c:pt idx="58">
                  <c:v>0.19331864844667201</c:v>
                </c:pt>
                <c:pt idx="59">
                  <c:v>0.18750217351191276</c:v>
                </c:pt>
                <c:pt idx="60">
                  <c:v>0.18187143702908157</c:v>
                </c:pt>
                <c:pt idx="61">
                  <c:v>0.17642067610407025</c:v>
                </c:pt>
                <c:pt idx="62">
                  <c:v>0.17114425574390099</c:v>
                </c:pt>
                <c:pt idx="63">
                  <c:v>0.16603667285783147</c:v>
                </c:pt>
                <c:pt idx="64">
                  <c:v>0.16109255916993231</c:v>
                </c:pt>
                <c:pt idx="65">
                  <c:v>0.15630668318682614</c:v>
                </c:pt>
                <c:pt idx="66">
                  <c:v>0.1516739513471736</c:v>
                </c:pt>
                <c:pt idx="67">
                  <c:v>0.14718940846457271</c:v>
                </c:pt>
                <c:pt idx="68">
                  <c:v>0.14284823756209319</c:v>
                </c:pt>
                <c:pt idx="69">
                  <c:v>0.13864575918509278</c:v>
                </c:pt>
                <c:pt idx="70">
                  <c:v>0.13457743026869345</c:v>
                </c:pt>
                <c:pt idx="71">
                  <c:v>0.13063884262698075</c:v>
                </c:pt>
                <c:pt idx="72">
                  <c:v>0.12682572112311385</c:v>
                </c:pt>
                <c:pt idx="73">
                  <c:v>0.12313392157236407</c:v>
                </c:pt>
                <c:pt idx="74">
                  <c:v>0.11955942842371745</c:v>
                </c:pt>
                <c:pt idx="75">
                  <c:v>0.11609835226019105</c:v>
                </c:pt>
                <c:pt idx="76">
                  <c:v>0.11274692715304568</c:v>
                </c:pt>
                <c:pt idx="77">
                  <c:v>0.10950150790071667</c:v>
                </c:pt>
                <c:pt idx="78">
                  <c:v>0.10635856717936913</c:v>
                </c:pt>
                <c:pt idx="79">
                  <c:v>0.10331469262865878</c:v>
                </c:pt>
                <c:pt idx="80">
                  <c:v>0.10036658389314113</c:v>
                </c:pt>
                <c:pt idx="81">
                  <c:v>9.7511049637151931E-2</c:v>
                </c:pt>
                <c:pt idx="82">
                  <c:v>9.4745004548603878E-2</c:v>
                </c:pt>
                <c:pt idx="83">
                  <c:v>9.2065466344983443E-2</c:v>
                </c:pt>
                <c:pt idx="84">
                  <c:v>8.9469552793084814E-2</c:v>
                </c:pt>
                <c:pt idx="85">
                  <c:v>8.695447875223436E-2</c:v>
                </c:pt>
                <c:pt idx="86">
                  <c:v>8.4517553249411723E-2</c:v>
                </c:pt>
                <c:pt idx="87">
                  <c:v>8.2156176593373154E-2</c:v>
                </c:pt>
                <c:pt idx="88">
                  <c:v>7.9867837533674033E-2</c:v>
                </c:pt>
                <c:pt idx="89">
                  <c:v>7.7650110469608874E-2</c:v>
                </c:pt>
                <c:pt idx="90">
                  <c:v>7.5500652713100802E-2</c:v>
                </c:pt>
                <c:pt idx="91">
                  <c:v>7.3417201808848961E-2</c:v>
                </c:pt>
                <c:pt idx="92">
                  <c:v>7.1397572914396384E-2</c:v>
                </c:pt>
                <c:pt idx="93">
                  <c:v>6.9439656242076264E-2</c:v>
                </c:pt>
                <c:pt idx="94">
                  <c:v>6.7541414564407473E-2</c:v>
                </c:pt>
                <c:pt idx="95">
                  <c:v>6.5700880783940249E-2</c:v>
                </c:pt>
                <c:pt idx="96">
                  <c:v>6.3916155568209218E-2</c:v>
                </c:pt>
                <c:pt idx="97">
                  <c:v>6.2185405050159868E-2</c:v>
                </c:pt>
                <c:pt idx="98">
                  <c:v>6.0506858593941303E-2</c:v>
                </c:pt>
                <c:pt idx="99">
                  <c:v>5.8878806625913459E-2</c:v>
                </c:pt>
                <c:pt idx="100">
                  <c:v>5.7299598530376659E-2</c:v>
                </c:pt>
                <c:pt idx="101">
                  <c:v>5.57676406092944E-2</c:v>
                </c:pt>
                <c:pt idx="102">
                  <c:v>5.4281394105278512E-2</c:v>
                </c:pt>
                <c:pt idx="103">
                  <c:v>5.2839373286813394E-2</c:v>
                </c:pt>
                <c:pt idx="104">
                  <c:v>5.1440143594666532E-2</c:v>
                </c:pt>
                <c:pt idx="105">
                  <c:v>5.0082319848328748E-2</c:v>
                </c:pt>
                <c:pt idx="106">
                  <c:v>4.8764564511214845E-2</c:v>
                </c:pt>
                <c:pt idx="107">
                  <c:v>4.7485586013338674E-2</c:v>
                </c:pt>
                <c:pt idx="108">
                  <c:v>4.6244137130113661E-2</c:v>
                </c:pt>
                <c:pt idx="109">
                  <c:v>4.5039013415876239E-2</c:v>
                </c:pt>
                <c:pt idx="110">
                  <c:v>4.3869051690725858E-2</c:v>
                </c:pt>
                <c:pt idx="111">
                  <c:v>4.2733128579253155E-2</c:v>
                </c:pt>
                <c:pt idx="112">
                  <c:v>4.1630159099711093E-2</c:v>
                </c:pt>
                <c:pt idx="113">
                  <c:v>4.0559095302204293E-2</c:v>
                </c:pt>
                <c:pt idx="114">
                  <c:v>3.9518924954419964E-2</c:v>
                </c:pt>
                <c:pt idx="115">
                  <c:v>3.8508670273536737E-2</c:v>
                </c:pt>
                <c:pt idx="116">
                  <c:v>3.7527386702843987E-2</c:v>
                </c:pt>
                <c:pt idx="117">
                  <c:v>3.6574161731680231E-2</c:v>
                </c:pt>
                <c:pt idx="118">
                  <c:v>3.5648113757365728E-2</c:v>
                </c:pt>
                <c:pt idx="119">
                  <c:v>3.4748390987689635E-2</c:v>
                </c:pt>
                <c:pt idx="120">
                  <c:v>3.3874170382702795E-2</c:v>
                </c:pt>
                <c:pt idx="121">
                  <c:v>3.3024656634494942E-2</c:v>
                </c:pt>
                <c:pt idx="122">
                  <c:v>3.2199081183638865E-2</c:v>
                </c:pt>
                <c:pt idx="123">
                  <c:v>3.1396701271119154E-2</c:v>
                </c:pt>
                <c:pt idx="124">
                  <c:v>3.0616799024503948E-2</c:v>
                </c:pt>
                <c:pt idx="125">
                  <c:v>2.9858680577186474E-2</c:v>
                </c:pt>
                <c:pt idx="126">
                  <c:v>2.9121675219540011E-2</c:v>
                </c:pt>
                <c:pt idx="127">
                  <c:v>2.8405134580870389E-2</c:v>
                </c:pt>
                <c:pt idx="128">
                  <c:v>2.7708431841089176E-2</c:v>
                </c:pt>
                <c:pt idx="129">
                  <c:v>2.7030960971054695E-2</c:v>
                </c:pt>
                <c:pt idx="130">
                  <c:v>2.6372136000540891E-2</c:v>
                </c:pt>
                <c:pt idx="131">
                  <c:v>2.5731390312855318E-2</c:v>
                </c:pt>
                <c:pt idx="132">
                  <c:v>2.5108175965164275E-2</c:v>
                </c:pt>
                <c:pt idx="133">
                  <c:v>2.4501963033561152E-2</c:v>
                </c:pt>
                <c:pt idx="134">
                  <c:v>2.3912238981999012E-2</c:v>
                </c:pt>
                <c:pt idx="135">
                  <c:v>2.3338508054236245E-2</c:v>
                </c:pt>
                <c:pt idx="136">
                  <c:v>2.2780290687914505E-2</c:v>
                </c:pt>
                <c:pt idx="137">
                  <c:v>2.2237122949980703E-2</c:v>
                </c:pt>
                <c:pt idx="138">
                  <c:v>2.1708555992681438E-2</c:v>
                </c:pt>
                <c:pt idx="139">
                  <c:v>2.1194155529358216E-2</c:v>
                </c:pt>
                <c:pt idx="140">
                  <c:v>2.0693501329297852E-2</c:v>
                </c:pt>
                <c:pt idx="141">
                  <c:v>2.0206186730953313E-2</c:v>
                </c:pt>
                <c:pt idx="142">
                  <c:v>1.9731818172872655E-2</c:v>
                </c:pt>
                <c:pt idx="143">
                  <c:v>1.9270014741640251E-2</c:v>
                </c:pt>
                <c:pt idx="144">
                  <c:v>1.8820407736206784E-2</c:v>
                </c:pt>
                <c:pt idx="145">
                  <c:v>1.8382640248034342E-2</c:v>
                </c:pt>
                <c:pt idx="146">
                  <c:v>1.7956366756433084E-2</c:v>
                </c:pt>
                <c:pt idx="147">
                  <c:v>1.7541252738530654E-2</c:v>
                </c:pt>
                <c:pt idx="148">
                  <c:v>1.7136974293341378E-2</c:v>
                </c:pt>
                <c:pt idx="149">
                  <c:v>1.6743217779391362E-2</c:v>
                </c:pt>
                <c:pt idx="150">
                  <c:v>1.6359679465418241E-2</c:v>
                </c:pt>
                <c:pt idx="151">
                  <c:v>1.5986065193640542E-2</c:v>
                </c:pt>
                <c:pt idx="152">
                  <c:v>1.5622090055130341E-2</c:v>
                </c:pt>
                <c:pt idx="153">
                  <c:v>1.5267478076843219E-2</c:v>
                </c:pt>
                <c:pt idx="154">
                  <c:v>1.4921961919870757E-2</c:v>
                </c:pt>
                <c:pt idx="155">
                  <c:v>1.458528258849919E-2</c:v>
                </c:pt>
                <c:pt idx="156">
                  <c:v>1.425718914965235E-2</c:v>
                </c:pt>
                <c:pt idx="157">
                  <c:v>1.3937438462365467E-2</c:v>
                </c:pt>
                <c:pt idx="158">
                  <c:v>1.3625794916897565E-2</c:v>
                </c:pt>
                <c:pt idx="159">
                  <c:v>1.3322030183112362E-2</c:v>
                </c:pt>
                <c:pt idx="160">
                  <c:v>1.3025922967813131E-2</c:v>
                </c:pt>
                <c:pt idx="161">
                  <c:v>1.2737258780676219E-2</c:v>
                </c:pt>
                <c:pt idx="162">
                  <c:v>1.2455829708468702E-2</c:v>
                </c:pt>
                <c:pt idx="163">
                  <c:v>1.2181434197239271E-2</c:v>
                </c:pt>
                <c:pt idx="164">
                  <c:v>1.1913876842214085E-2</c:v>
                </c:pt>
                <c:pt idx="165">
                  <c:v>1.1652968185070039E-2</c:v>
                </c:pt>
                <c:pt idx="166">
                  <c:v>1.1398524518339375E-2</c:v>
                </c:pt>
                <c:pt idx="167">
                  <c:v>1.1150367696686574E-2</c:v>
                </c:pt>
                <c:pt idx="168">
                  <c:v>1.0908324954776265E-2</c:v>
                </c:pt>
                <c:pt idx="169">
                  <c:v>1.0672228731530472E-2</c:v>
                </c:pt>
                <c:pt idx="170">
                  <c:v>1.044191650049949E-2</c:v>
                </c:pt>
                <c:pt idx="171">
                  <c:v>1.0217230606140992E-2</c:v>
                </c:pt>
                <c:pt idx="172">
                  <c:v>9.9980181058001438E-3</c:v>
                </c:pt>
                <c:pt idx="173">
                  <c:v>9.7841306171649513E-3</c:v>
                </c:pt>
                <c:pt idx="174">
                  <c:v>9.5754241709951806E-3</c:v>
                </c:pt>
                <c:pt idx="175">
                  <c:v>9.371759068945348E-3</c:v>
                </c:pt>
                <c:pt idx="176">
                  <c:v>9.1729997463004444E-3</c:v>
                </c:pt>
                <c:pt idx="177">
                  <c:v>8.9790146394116057E-3</c:v>
                </c:pt>
                <c:pt idx="178">
                  <c:v>8.7896760577022004E-3</c:v>
                </c:pt>
                <c:pt idx="179">
                  <c:v>8.6048600600630021E-3</c:v>
                </c:pt>
                <c:pt idx="180">
                  <c:v>8.4244463354514014E-3</c:v>
                </c:pt>
                <c:pt idx="181">
                  <c:v>8.2483180875873412E-3</c:v>
                </c:pt>
                <c:pt idx="182">
                  <c:v>8.0763619235701967E-3</c:v>
                </c:pt>
                <c:pt idx="183">
                  <c:v>7.908467746277811E-3</c:v>
                </c:pt>
                <c:pt idx="184">
                  <c:v>7.7445286504200057E-3</c:v>
                </c:pt>
                <c:pt idx="185">
                  <c:v>7.5844408221004134E-3</c:v>
                </c:pt>
                <c:pt idx="186">
                  <c:v>7.4281034417811309E-3</c:v>
                </c:pt>
                <c:pt idx="187">
                  <c:v>7.2754185905058817E-3</c:v>
                </c:pt>
                <c:pt idx="188">
                  <c:v>7.1262911592910134E-3</c:v>
                </c:pt>
                <c:pt idx="189">
                  <c:v>6.9806287615437057E-3</c:v>
                </c:pt>
                <c:pt idx="190">
                  <c:v>6.8383416484130155E-3</c:v>
                </c:pt>
                <c:pt idx="191">
                  <c:v>6.6993426269738405E-3</c:v>
                </c:pt>
                <c:pt idx="192">
                  <c:v>6.5635469811438831E-3</c:v>
                </c:pt>
                <c:pt idx="193">
                  <c:v>6.4308723952225906E-3</c:v>
                </c:pt>
                <c:pt idx="194">
                  <c:v>6.3012388799577046E-3</c:v>
                </c:pt>
                <c:pt idx="195">
                  <c:v>6.1745687010802044E-3</c:v>
                </c:pt>
                <c:pt idx="196">
                  <c:v>6.0507863101947707E-3</c:v>
                </c:pt>
                <c:pt idx="197">
                  <c:v>5.9298182779462163E-3</c:v>
                </c:pt>
                <c:pt idx="198">
                  <c:v>5.8115932293730434E-3</c:v>
                </c:pt>
                <c:pt idx="199">
                  <c:v>5.6960417814055919E-3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2-49FF-AD22-47EBEA1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85376"/>
        <c:axId val="106091264"/>
      </c:lineChart>
      <c:catAx>
        <c:axId val="10608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106091264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106091264"/>
        <c:scaling>
          <c:orientation val="minMax"/>
          <c:max val="1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106085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44" r="0.75000000000000444" t="1" header="0.5" footer="0.5"/>
    <c:pageSetup paperSize="9" orientation="landscape" horizontalDpi="300" verticalDpi="300"/>
  </c:printSettings>
  <c:userShapes r:id="rId1"/>
</c:chartSpace>
</file>

<file path=xl/dialog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dialog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dialog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400-000000000000}">
  <sheetViews>
    <sheetView showRowColHeaders="0" showZeros="0" showOutlineSymbols="0" topLeftCell="A4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5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3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6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4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7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</xdr:row>
      <xdr:rowOff>11429</xdr:rowOff>
    </xdr:from>
    <xdr:to>
      <xdr:col>11</xdr:col>
      <xdr:colOff>822960</xdr:colOff>
      <xdr:row>18</xdr:row>
      <xdr:rowOff>160020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Normal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/>
            <a:pPr/>
            <a:t> </a:t>
          </a:fld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1907</xdr:colOff>
      <xdr:row>1</xdr:row>
      <xdr:rowOff>28575</xdr:rowOff>
    </xdr:from>
    <xdr:to>
      <xdr:col>11</xdr:col>
      <xdr:colOff>864870</xdr:colOff>
      <xdr:row>18</xdr:row>
      <xdr:rowOff>167640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t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 sz="1800" b="0" i="0" u="none" strike="noStrike">
              <a:solidFill>
                <a:srgbClr val="FFFFFF"/>
              </a:solidFill>
              <a:latin typeface="Arialri"/>
            </a:rPr>
            <a:pPr/>
            <a:t> </a:t>
          </a:fld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30481</xdr:colOff>
      <xdr:row>1</xdr:row>
      <xdr:rowOff>30481</xdr:rowOff>
    </xdr:from>
    <xdr:to>
      <xdr:col>11</xdr:col>
      <xdr:colOff>864870</xdr:colOff>
      <xdr:row>18</xdr:row>
      <xdr:rowOff>171450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F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/>
            <a:pPr/>
            <a:t> </a:t>
          </a:fld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UD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7CE7-A585-4EF4-BD7A-0B94397D9B6F}">
  <dimension ref="A1:Q25"/>
  <sheetViews>
    <sheetView tabSelected="1" topLeftCell="A2" zoomScaleNormal="100" workbookViewId="0">
      <selection activeCell="K24" sqref="K24"/>
    </sheetView>
  </sheetViews>
  <sheetFormatPr defaultColWidth="11.77734375" defaultRowHeight="15" customHeight="1" x14ac:dyDescent="0.3"/>
  <cols>
    <col min="1" max="1" width="4.77734375" style="2" customWidth="1"/>
    <col min="2" max="8" width="11.77734375" style="2"/>
    <col min="9" max="10" width="4.77734375" style="2" customWidth="1"/>
    <col min="11" max="17" width="11.77734375" style="2"/>
    <col min="18" max="19" width="4.77734375" style="2" customWidth="1"/>
    <col min="20" max="16384" width="11.77734375" style="2"/>
  </cols>
  <sheetData>
    <row r="1" spans="1:17" ht="15" customHeight="1" x14ac:dyDescent="0.3">
      <c r="A1" s="1"/>
      <c r="B1" s="1"/>
      <c r="C1" s="1"/>
      <c r="D1" s="1"/>
      <c r="E1" s="1"/>
      <c r="F1" s="1"/>
      <c r="G1" s="1"/>
      <c r="H1" s="1"/>
    </row>
    <row r="2" spans="1:17" ht="18" customHeight="1" x14ac:dyDescent="0.35">
      <c r="B2" s="76" t="s">
        <v>25</v>
      </c>
      <c r="C2" s="76"/>
      <c r="D2" s="76"/>
      <c r="E2" s="76"/>
      <c r="F2" s="76"/>
      <c r="G2" s="76"/>
      <c r="H2" s="76"/>
      <c r="I2" s="3"/>
      <c r="J2" s="3"/>
      <c r="K2" s="77" t="s">
        <v>11</v>
      </c>
      <c r="L2" s="77"/>
      <c r="M2" s="77"/>
      <c r="N2" s="77"/>
      <c r="O2" s="77"/>
      <c r="P2" s="77"/>
      <c r="Q2" s="77"/>
    </row>
    <row r="3" spans="1:17" ht="18" customHeight="1" x14ac:dyDescent="0.35">
      <c r="A3" s="1"/>
      <c r="B3" s="78" t="s">
        <v>26</v>
      </c>
      <c r="C3" s="78"/>
      <c r="D3" s="78"/>
      <c r="E3" s="78"/>
      <c r="F3" s="78"/>
      <c r="G3" s="78"/>
      <c r="H3" s="78"/>
      <c r="I3" s="4"/>
      <c r="J3" s="4"/>
      <c r="K3" s="78" t="s">
        <v>56</v>
      </c>
      <c r="L3" s="78"/>
      <c r="M3" s="78"/>
      <c r="N3" s="78"/>
      <c r="O3" s="78"/>
      <c r="P3" s="78"/>
      <c r="Q3" s="78"/>
    </row>
    <row r="4" spans="1:17" s="6" customFormat="1" ht="18" customHeight="1" x14ac:dyDescent="0.35">
      <c r="A4" s="5"/>
      <c r="B4" s="78" t="s">
        <v>12</v>
      </c>
      <c r="C4" s="78"/>
      <c r="D4" s="78"/>
      <c r="E4" s="78"/>
      <c r="F4" s="78"/>
      <c r="G4" s="78"/>
      <c r="H4" s="78"/>
      <c r="I4" s="4"/>
      <c r="J4" s="4"/>
      <c r="K4" s="79" t="s">
        <v>24</v>
      </c>
      <c r="L4" s="78"/>
      <c r="M4" s="78"/>
      <c r="N4" s="78"/>
      <c r="O4" s="78"/>
      <c r="P4" s="78"/>
      <c r="Q4" s="78"/>
    </row>
    <row r="5" spans="1:17" ht="15" customHeight="1" x14ac:dyDescent="0.3">
      <c r="A5" s="1"/>
      <c r="B5" s="1"/>
      <c r="C5" s="1"/>
      <c r="D5" s="1"/>
      <c r="E5" s="1"/>
      <c r="F5" s="1"/>
      <c r="G5" s="1"/>
      <c r="H5" s="1"/>
    </row>
    <row r="6" spans="1:17" ht="15" customHeight="1" x14ac:dyDescent="0.3">
      <c r="B6" s="7" t="s">
        <v>28</v>
      </c>
      <c r="C6" s="8"/>
      <c r="D6" s="8"/>
      <c r="E6" s="8"/>
      <c r="F6" s="8"/>
      <c r="G6" s="8"/>
      <c r="H6" s="8"/>
      <c r="I6" s="8"/>
      <c r="J6" s="8"/>
      <c r="K6" s="7" t="s">
        <v>13</v>
      </c>
    </row>
    <row r="7" spans="1:17" ht="15" customHeight="1" x14ac:dyDescent="0.3">
      <c r="A7" s="1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7" ht="15" customHeight="1" x14ac:dyDescent="0.3">
      <c r="A8" s="1"/>
      <c r="B8" s="71" t="s">
        <v>49</v>
      </c>
      <c r="C8" s="8"/>
      <c r="D8" s="8"/>
      <c r="E8" s="8"/>
      <c r="F8" s="8"/>
      <c r="G8" s="8"/>
      <c r="H8" s="8"/>
      <c r="I8" s="8"/>
      <c r="J8" s="8"/>
      <c r="K8" s="71" t="s">
        <v>52</v>
      </c>
    </row>
    <row r="9" spans="1:17" ht="15" customHeight="1" x14ac:dyDescent="0.3">
      <c r="A9" s="1"/>
      <c r="B9" s="71" t="s">
        <v>50</v>
      </c>
      <c r="C9" s="8"/>
      <c r="D9" s="8"/>
      <c r="E9" s="8"/>
      <c r="F9" s="8"/>
      <c r="G9" s="8"/>
      <c r="H9" s="8"/>
      <c r="I9" s="8"/>
      <c r="J9" s="8"/>
      <c r="K9" s="75" t="s">
        <v>53</v>
      </c>
    </row>
    <row r="10" spans="1:17" ht="15" customHeight="1" x14ac:dyDescent="0.3">
      <c r="A10" s="1"/>
      <c r="B10" s="71" t="s">
        <v>51</v>
      </c>
      <c r="C10" s="8"/>
      <c r="D10" s="8"/>
      <c r="E10" s="8"/>
      <c r="F10" s="8"/>
      <c r="G10" s="8"/>
      <c r="H10" s="8"/>
      <c r="I10" s="8"/>
      <c r="J10" s="8"/>
      <c r="K10" s="75" t="s">
        <v>54</v>
      </c>
    </row>
    <row r="11" spans="1:17" ht="15" customHeight="1" x14ac:dyDescent="0.3">
      <c r="A11" s="1"/>
      <c r="C11" s="1"/>
      <c r="D11" s="1"/>
      <c r="E11" s="1"/>
      <c r="F11" s="1"/>
      <c r="G11" s="1"/>
      <c r="H11" s="1"/>
      <c r="K11" s="8"/>
    </row>
    <row r="12" spans="1:17" ht="15" customHeight="1" x14ac:dyDescent="0.3">
      <c r="A12" s="1"/>
      <c r="B12" s="7" t="s">
        <v>14</v>
      </c>
      <c r="C12" s="1"/>
      <c r="D12" s="1"/>
      <c r="E12" s="1"/>
      <c r="F12" s="1"/>
      <c r="G12" s="1"/>
      <c r="H12" s="1"/>
      <c r="K12" s="7" t="s">
        <v>15</v>
      </c>
    </row>
    <row r="13" spans="1:17" ht="15" customHeight="1" x14ac:dyDescent="0.3">
      <c r="A13" s="1"/>
      <c r="B13" s="1"/>
      <c r="C13" s="1"/>
      <c r="D13" s="1"/>
      <c r="E13" s="1"/>
      <c r="F13" s="1"/>
      <c r="G13" s="1"/>
      <c r="H13" s="1"/>
      <c r="K13" s="1"/>
    </row>
    <row r="14" spans="1:17" ht="15" customHeight="1" x14ac:dyDescent="0.3">
      <c r="A14" s="1"/>
      <c r="B14" s="1" t="s">
        <v>42</v>
      </c>
      <c r="D14" s="1" t="s">
        <v>16</v>
      </c>
      <c r="E14" s="1"/>
      <c r="F14" s="1"/>
      <c r="G14" s="1"/>
      <c r="H14" s="1"/>
      <c r="K14" s="1" t="s">
        <v>17</v>
      </c>
    </row>
    <row r="15" spans="1:17" ht="15" customHeight="1" x14ac:dyDescent="0.3">
      <c r="A15" s="1"/>
      <c r="B15" s="1" t="s">
        <v>43</v>
      </c>
      <c r="D15" s="1" t="s">
        <v>46</v>
      </c>
      <c r="E15" s="1"/>
      <c r="F15" s="1"/>
      <c r="G15" s="1"/>
      <c r="H15" s="1"/>
      <c r="K15" s="1" t="s">
        <v>18</v>
      </c>
    </row>
    <row r="16" spans="1:17" ht="15" customHeight="1" x14ac:dyDescent="0.3">
      <c r="B16" s="1" t="s">
        <v>44</v>
      </c>
      <c r="D16" s="1" t="s">
        <v>47</v>
      </c>
      <c r="E16" s="1"/>
      <c r="F16" s="1"/>
      <c r="G16" s="1"/>
      <c r="H16" s="1"/>
      <c r="K16" s="1" t="s">
        <v>19</v>
      </c>
    </row>
    <row r="17" spans="1:11" ht="15" customHeight="1" x14ac:dyDescent="0.3">
      <c r="A17" s="1"/>
      <c r="B17" s="71" t="s">
        <v>45</v>
      </c>
      <c r="D17" s="1" t="s">
        <v>48</v>
      </c>
      <c r="E17" s="1"/>
      <c r="F17" s="1"/>
      <c r="G17" s="1"/>
      <c r="H17" s="1"/>
      <c r="K17" s="9" t="s">
        <v>20</v>
      </c>
    </row>
    <row r="18" spans="1:11" ht="15" customHeight="1" x14ac:dyDescent="0.3">
      <c r="A18" s="1"/>
      <c r="B18" s="1"/>
      <c r="C18" s="1"/>
      <c r="D18" s="1"/>
      <c r="E18" s="1"/>
      <c r="F18" s="1"/>
      <c r="G18" s="1"/>
      <c r="H18" s="1"/>
      <c r="K18" s="74" t="s">
        <v>27</v>
      </c>
    </row>
    <row r="19" spans="1:11" ht="15" customHeight="1" x14ac:dyDescent="0.3">
      <c r="A19" s="1"/>
      <c r="C19" s="1"/>
    </row>
    <row r="20" spans="1:11" ht="15" customHeight="1" x14ac:dyDescent="0.3">
      <c r="A20" s="1"/>
      <c r="B20" s="7" t="s">
        <v>22</v>
      </c>
      <c r="C20" s="1"/>
      <c r="D20" s="1"/>
      <c r="E20" s="1"/>
      <c r="F20" s="1"/>
      <c r="G20" s="1"/>
      <c r="H20" s="1"/>
      <c r="K20" s="7" t="s">
        <v>21</v>
      </c>
    </row>
    <row r="21" spans="1:11" ht="15" customHeight="1" x14ac:dyDescent="0.3">
      <c r="A21" s="1"/>
      <c r="B21" s="1"/>
      <c r="C21" s="1"/>
      <c r="D21" s="1"/>
      <c r="E21" s="1"/>
      <c r="F21" s="1"/>
      <c r="G21" s="1"/>
      <c r="H21" s="1"/>
    </row>
    <row r="22" spans="1:11" ht="15" customHeight="1" x14ac:dyDescent="0.3">
      <c r="A22" s="1"/>
      <c r="B22" s="1" t="s">
        <v>23</v>
      </c>
      <c r="C22" s="1"/>
      <c r="D22" s="1"/>
      <c r="E22" s="1"/>
      <c r="F22" s="1"/>
      <c r="G22" s="1"/>
      <c r="H22" s="1"/>
      <c r="K22" s="1" t="s">
        <v>57</v>
      </c>
    </row>
    <row r="23" spans="1:11" ht="15" customHeight="1" x14ac:dyDescent="0.3">
      <c r="B23" s="1" t="s">
        <v>41</v>
      </c>
      <c r="C23" s="1"/>
      <c r="D23" s="1"/>
      <c r="E23" s="1"/>
      <c r="F23" s="1"/>
      <c r="G23" s="1"/>
      <c r="H23" s="1"/>
      <c r="K23" s="82" t="s">
        <v>58</v>
      </c>
    </row>
    <row r="24" spans="1:11" ht="15" customHeight="1" x14ac:dyDescent="0.3">
      <c r="C24" s="1"/>
      <c r="K24" s="10" t="s">
        <v>24</v>
      </c>
    </row>
    <row r="25" spans="1:11" ht="15" customHeight="1" x14ac:dyDescent="0.3">
      <c r="K25" s="9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56842507-0FD0-492A-BDF5-07A6146CC328}"/>
    <hyperlink ref="K18" r:id="rId2" xr:uid="{1619C254-F255-4E5A-8C45-67DB9C82F50E}"/>
    <hyperlink ref="K17" r:id="rId3" xr:uid="{733F9F2C-5E7F-445B-9D96-1D950147EEC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autoPageBreaks="0"/>
  </sheetPr>
  <dimension ref="B2:AJ212"/>
  <sheetViews>
    <sheetView zoomScaleNormal="100" workbookViewId="0">
      <selection activeCell="C6" sqref="C6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10" customWidth="1"/>
    <col min="7" max="12" width="12.6640625" style="10" customWidth="1"/>
    <col min="13" max="14" width="4.5546875" style="10" customWidth="1"/>
    <col min="15" max="15" width="12.6640625" style="10" customWidth="1"/>
    <col min="16" max="17" width="12.6640625" style="13"/>
    <col min="18" max="18" width="15" style="13" bestFit="1" customWidth="1"/>
    <col min="19" max="19" width="12.6640625" style="13"/>
    <col min="20" max="16384" width="12.6640625" style="10"/>
  </cols>
  <sheetData>
    <row r="2" spans="2:36" ht="14.4" customHeight="1" x14ac:dyDescent="0.3">
      <c r="B2" s="65" t="s">
        <v>38</v>
      </c>
      <c r="G2" s="11"/>
      <c r="M2" s="12"/>
      <c r="N2" s="13"/>
      <c r="P2" s="13" t="s">
        <v>1</v>
      </c>
      <c r="R2" s="13" t="s">
        <v>8</v>
      </c>
      <c r="S2" s="13" t="s">
        <v>9</v>
      </c>
    </row>
    <row r="3" spans="2:36" s="20" customFormat="1" ht="14.4" customHeight="1" x14ac:dyDescent="0.3">
      <c r="B3" s="15"/>
      <c r="C3" s="15"/>
      <c r="D3" s="15"/>
      <c r="E3" s="10"/>
      <c r="F3" s="10"/>
      <c r="G3" s="16"/>
      <c r="H3" s="16"/>
      <c r="I3" s="16"/>
      <c r="J3" s="10"/>
      <c r="K3" s="10"/>
      <c r="L3" s="10"/>
      <c r="M3" s="10"/>
      <c r="N3" s="10"/>
      <c r="O3" s="10"/>
      <c r="P3" s="67">
        <f>ROUNDUP(NORMINV(0.0001,C6,C7),0)</f>
        <v>-4</v>
      </c>
      <c r="Q3" s="13"/>
      <c r="R3" s="13">
        <f>IF(COUNTBLANK($C$12:$C$13)=2,IF(COUNTBLANK($D$18:$D$19)=2,$P$4*10,IF(COUNTBLANK($C$18),$P$3*10,$C$18)),IF(COUNTBLANK($C$12),$P$3*10,$C$12))</f>
        <v>1.9599639845400536</v>
      </c>
      <c r="S3" s="13">
        <f>NORMDIST(R3,$C$6,$C$7,1)</f>
        <v>0.97499999999999998</v>
      </c>
      <c r="T3" s="19"/>
      <c r="V3" s="21"/>
      <c r="X3" s="19"/>
      <c r="Y3" s="19"/>
      <c r="Z3" s="21"/>
      <c r="AF3" s="19"/>
      <c r="AH3" s="21"/>
      <c r="AI3" s="19"/>
      <c r="AJ3" s="19"/>
    </row>
    <row r="4" spans="2:36" s="20" customFormat="1" ht="14.4" customHeight="1" x14ac:dyDescent="0.3">
      <c r="B4" s="54" t="s">
        <v>29</v>
      </c>
      <c r="C4" s="68"/>
      <c r="D4" s="68"/>
      <c r="E4" s="69"/>
      <c r="F4" s="69"/>
      <c r="G4" s="25"/>
      <c r="H4" s="25"/>
      <c r="I4" s="25"/>
      <c r="J4" s="10"/>
      <c r="K4" s="10"/>
      <c r="L4" s="10"/>
      <c r="M4" s="10"/>
      <c r="N4" s="10"/>
      <c r="O4" s="10"/>
      <c r="P4" s="67">
        <f>ROUNDUP(NORMINV(0.9999,C6,C7),0)</f>
        <v>4</v>
      </c>
      <c r="Q4" s="13"/>
      <c r="R4" s="13">
        <f>IF(COUNTBLANK($C$12:$C$13)=2,IF(COUNTBLANK($D$18:$D$19)=2,$P$3*10,IF(COUNTBLANK($C$19),$P$4*10,$C$19)),IF(COUNTBLANK($C$13),$P$4*10,$C$13))</f>
        <v>-1.9599639845400538</v>
      </c>
      <c r="S4" s="13">
        <f>NORMDIST(R4,$C$6,$C$7,1)</f>
        <v>2.5000000000000022E-2</v>
      </c>
      <c r="V4" s="26"/>
      <c r="X4" s="19"/>
      <c r="Y4" s="19"/>
      <c r="AB4" s="27"/>
      <c r="AF4" s="19"/>
      <c r="AI4" s="19"/>
      <c r="AJ4" s="26"/>
    </row>
    <row r="5" spans="2:36" s="20" customFormat="1" ht="14.4" customHeight="1" x14ac:dyDescent="0.3">
      <c r="G5" s="31"/>
      <c r="H5" s="31"/>
      <c r="I5" s="10"/>
      <c r="J5" s="10"/>
      <c r="K5" s="10"/>
      <c r="L5" s="10"/>
      <c r="M5" s="10"/>
      <c r="N5" s="10"/>
      <c r="O5" s="10"/>
      <c r="P5" s="13"/>
      <c r="Q5" s="13"/>
      <c r="R5" s="13"/>
      <c r="S5" s="32"/>
      <c r="T5" s="33"/>
      <c r="U5" s="21"/>
      <c r="V5" s="19"/>
      <c r="W5" s="27"/>
      <c r="X5" s="33"/>
      <c r="Y5" s="19"/>
      <c r="AB5" s="27"/>
      <c r="AF5" s="19"/>
      <c r="AH5" s="21"/>
      <c r="AI5" s="33"/>
      <c r="AJ5" s="34"/>
    </row>
    <row r="6" spans="2:36" s="20" customFormat="1" ht="14.4" customHeight="1" x14ac:dyDescent="0.3">
      <c r="B6" s="57" t="s">
        <v>39</v>
      </c>
      <c r="C6" s="41">
        <v>0</v>
      </c>
      <c r="E6" s="10"/>
      <c r="F6" s="10"/>
      <c r="J6" s="10"/>
      <c r="K6" s="10"/>
      <c r="L6" s="10"/>
      <c r="M6" s="10"/>
      <c r="N6" s="10"/>
      <c r="O6" s="10"/>
      <c r="P6" s="17">
        <f>(P4-P3)/200</f>
        <v>0.04</v>
      </c>
      <c r="Q6" s="35" t="s">
        <v>0</v>
      </c>
      <c r="R6" s="35" t="s">
        <v>3</v>
      </c>
      <c r="S6" s="36" t="s">
        <v>2</v>
      </c>
      <c r="V6" s="19"/>
      <c r="W6" s="27"/>
      <c r="X6" s="33"/>
      <c r="Y6" s="19"/>
      <c r="AF6" s="19"/>
      <c r="AI6" s="33"/>
      <c r="AJ6" s="33"/>
    </row>
    <row r="7" spans="2:36" s="20" customFormat="1" ht="14.4" customHeight="1" x14ac:dyDescent="0.3">
      <c r="B7" s="57" t="s">
        <v>40</v>
      </c>
      <c r="C7" s="41">
        <v>1</v>
      </c>
      <c r="E7" s="10"/>
      <c r="F7" s="10"/>
      <c r="J7" s="10"/>
      <c r="K7" s="10"/>
      <c r="L7" s="10"/>
      <c r="M7" s="10"/>
      <c r="N7" s="10"/>
      <c r="O7" s="10"/>
      <c r="P7" s="14">
        <f t="shared" ref="P7:P70" si="0">P8-$P$6</f>
        <v>-4.0000000000000027</v>
      </c>
      <c r="Q7" s="38">
        <f t="shared" ref="Q7:Q70" si="1">NORMDIST(P7,$C$6,$C$7,0)</f>
        <v>1.3383022576488393E-4</v>
      </c>
      <c r="R7" s="38" t="b">
        <f>IF($R$4&gt;$R$3,IF(AND(P7&lt;$R$4,P7&gt;$R$3),TRUE,FALSE),IF(OR(P7&lt;$R$4,P7&gt;$R$3),TRUE,FALSE))</f>
        <v>1</v>
      </c>
      <c r="S7" s="38">
        <f t="shared" ref="S7:S70" si="2">IF(R7,Q7,"")</f>
        <v>1.3383022576488393E-4</v>
      </c>
      <c r="V7" s="19"/>
      <c r="X7" s="19"/>
      <c r="AA7" s="21"/>
      <c r="AF7" s="19"/>
      <c r="AI7" s="19"/>
      <c r="AJ7" s="33"/>
    </row>
    <row r="8" spans="2:36" s="20" customFormat="1" ht="14.4" customHeight="1" x14ac:dyDescent="0.3">
      <c r="B8" s="10"/>
      <c r="C8" s="66"/>
      <c r="D8" s="70"/>
      <c r="E8" s="10"/>
      <c r="F8" s="10"/>
      <c r="J8" s="10"/>
      <c r="K8" s="10"/>
      <c r="L8" s="10"/>
      <c r="M8" s="10"/>
      <c r="N8" s="10"/>
      <c r="O8" s="10"/>
      <c r="P8" s="14">
        <f t="shared" si="0"/>
        <v>-3.9600000000000026</v>
      </c>
      <c r="Q8" s="38">
        <f t="shared" si="1"/>
        <v>1.5692563406553061E-4</v>
      </c>
      <c r="R8" s="38" t="b">
        <f t="shared" ref="R8:R71" si="3">IF($R$4&gt;$R$3,IF(AND(P8&lt;$R$4,P8&gt;$R$3),TRUE,FALSE),IF(OR(P8&lt;$R$4,P8&gt;$R$3),TRUE,FALSE))</f>
        <v>1</v>
      </c>
      <c r="S8" s="38">
        <f t="shared" si="2"/>
        <v>1.5692563406553061E-4</v>
      </c>
      <c r="V8" s="19"/>
      <c r="W8" s="19"/>
      <c r="X8" s="19"/>
      <c r="Y8" s="21"/>
      <c r="AF8" s="19"/>
      <c r="AI8" s="19"/>
      <c r="AJ8" s="19"/>
    </row>
    <row r="9" spans="2:36" s="20" customFormat="1" ht="14.4" customHeight="1" x14ac:dyDescent="0.3">
      <c r="B9" s="54" t="s">
        <v>30</v>
      </c>
      <c r="C9" s="39"/>
      <c r="F9" s="61"/>
      <c r="G9" s="10"/>
      <c r="H9" s="42"/>
      <c r="I9" s="10"/>
      <c r="J9" s="10"/>
      <c r="K9" s="10"/>
      <c r="L9" s="10"/>
      <c r="M9" s="10"/>
      <c r="N9" s="10"/>
      <c r="O9" s="10"/>
      <c r="P9" s="14">
        <f t="shared" si="0"/>
        <v>-3.9200000000000026</v>
      </c>
      <c r="Q9" s="38">
        <f t="shared" si="1"/>
        <v>1.8371249800245516E-4</v>
      </c>
      <c r="R9" s="38" t="b">
        <f t="shared" si="3"/>
        <v>1</v>
      </c>
      <c r="S9" s="38">
        <f t="shared" si="2"/>
        <v>1.8371249800245516E-4</v>
      </c>
      <c r="V9" s="19"/>
      <c r="X9" s="19"/>
      <c r="Y9" s="19"/>
      <c r="AB9" s="19"/>
      <c r="AF9" s="19"/>
      <c r="AI9" s="19"/>
      <c r="AJ9" s="19"/>
    </row>
    <row r="10" spans="2:36" s="20" customFormat="1" ht="14.4" customHeight="1" x14ac:dyDescent="0.3">
      <c r="C10" s="25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>
        <f t="shared" si="0"/>
        <v>-3.8800000000000026</v>
      </c>
      <c r="Q10" s="38">
        <f t="shared" si="1"/>
        <v>2.1472798150036474E-4</v>
      </c>
      <c r="R10" s="38" t="b">
        <f t="shared" si="3"/>
        <v>1</v>
      </c>
      <c r="S10" s="38">
        <f t="shared" si="2"/>
        <v>2.1472798150036474E-4</v>
      </c>
      <c r="V10" s="19"/>
      <c r="X10" s="19"/>
      <c r="Y10" s="19"/>
      <c r="AF10" s="19"/>
      <c r="AI10" s="19"/>
      <c r="AJ10" s="19"/>
    </row>
    <row r="11" spans="2:36" s="20" customFormat="1" ht="14.4" customHeight="1" x14ac:dyDescent="0.3">
      <c r="B11" s="39"/>
      <c r="C11" s="58" t="s">
        <v>7</v>
      </c>
      <c r="D11" s="59" t="s">
        <v>6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4">
        <f t="shared" si="0"/>
        <v>-3.8400000000000025</v>
      </c>
      <c r="Q11" s="38">
        <f t="shared" si="1"/>
        <v>2.5057844489085836E-4</v>
      </c>
      <c r="R11" s="38" t="b">
        <f t="shared" si="3"/>
        <v>1</v>
      </c>
      <c r="S11" s="38">
        <f t="shared" si="2"/>
        <v>2.5057844489085836E-4</v>
      </c>
      <c r="V11" s="19"/>
      <c r="X11" s="19"/>
      <c r="Y11" s="19"/>
      <c r="AF11" s="19"/>
      <c r="AI11" s="19"/>
      <c r="AJ11" s="19"/>
    </row>
    <row r="12" spans="2:36" s="20" customFormat="1" ht="14.4" customHeight="1" x14ac:dyDescent="0.3">
      <c r="B12" s="57" t="s">
        <v>34</v>
      </c>
      <c r="C12" s="41"/>
      <c r="D12" s="11" t="str">
        <f>IF(C12="","",NORMDIST(C12,$C$6,$C$7,1))</f>
        <v/>
      </c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4">
        <f t="shared" si="0"/>
        <v>-3.8000000000000025</v>
      </c>
      <c r="Q12" s="38">
        <f t="shared" si="1"/>
        <v>2.919469257914574E-4</v>
      </c>
      <c r="R12" s="38" t="b">
        <f t="shared" si="3"/>
        <v>1</v>
      </c>
      <c r="S12" s="38">
        <f t="shared" si="2"/>
        <v>2.919469257914574E-4</v>
      </c>
      <c r="V12" s="19"/>
      <c r="X12" s="19"/>
      <c r="Y12" s="19"/>
      <c r="AF12" s="19"/>
      <c r="AJ12" s="19"/>
    </row>
    <row r="13" spans="2:36" s="20" customFormat="1" ht="14.4" customHeight="1" x14ac:dyDescent="0.3">
      <c r="B13" s="57" t="s">
        <v>35</v>
      </c>
      <c r="C13" s="41"/>
      <c r="D13" s="11" t="str">
        <f>IF(C13="","",NORMDIST(C13,$C$6,$C$7,1))</f>
        <v/>
      </c>
      <c r="F13" s="61"/>
      <c r="G13" s="10"/>
      <c r="H13" s="10"/>
      <c r="I13" s="10"/>
      <c r="J13" s="10"/>
      <c r="K13" s="10"/>
      <c r="L13" s="10"/>
      <c r="M13" s="10"/>
      <c r="N13" s="10"/>
      <c r="O13" s="10"/>
      <c r="P13" s="14">
        <f t="shared" si="0"/>
        <v>-3.7600000000000025</v>
      </c>
      <c r="Q13" s="38">
        <f t="shared" si="1"/>
        <v>3.3960121248365147E-4</v>
      </c>
      <c r="R13" s="38" t="b">
        <f t="shared" si="3"/>
        <v>1</v>
      </c>
      <c r="S13" s="38">
        <f t="shared" si="2"/>
        <v>3.3960121248365147E-4</v>
      </c>
      <c r="V13" s="19"/>
      <c r="X13" s="19"/>
      <c r="Y13" s="19"/>
      <c r="AF13" s="19"/>
      <c r="AI13" s="19"/>
      <c r="AJ13" s="19"/>
    </row>
    <row r="14" spans="2:36" s="20" customFormat="1" ht="14.4" customHeight="1" x14ac:dyDescent="0.3">
      <c r="B14" s="25"/>
      <c r="C14" s="25"/>
      <c r="F14" s="73"/>
      <c r="G14" s="10"/>
      <c r="H14" s="10"/>
      <c r="I14" s="10"/>
      <c r="J14" s="10"/>
      <c r="K14" s="10"/>
      <c r="L14" s="10"/>
      <c r="M14" s="10"/>
      <c r="N14" s="10"/>
      <c r="O14" s="10"/>
      <c r="P14" s="14">
        <f t="shared" si="0"/>
        <v>-3.7200000000000024</v>
      </c>
      <c r="Q14" s="38">
        <f t="shared" si="1"/>
        <v>3.9440252496915313E-4</v>
      </c>
      <c r="R14" s="38" t="b">
        <f t="shared" si="3"/>
        <v>1</v>
      </c>
      <c r="S14" s="38">
        <f t="shared" si="2"/>
        <v>3.9440252496915313E-4</v>
      </c>
      <c r="V14" s="19"/>
      <c r="X14" s="19"/>
      <c r="Y14" s="19"/>
      <c r="AF14" s="19"/>
      <c r="AI14" s="19"/>
      <c r="AJ14" s="19"/>
    </row>
    <row r="15" spans="2:36" s="20" customFormat="1" ht="14.4" customHeight="1" x14ac:dyDescent="0.3">
      <c r="B15" s="54" t="s">
        <v>31</v>
      </c>
      <c r="C15" s="25"/>
      <c r="F15" s="73"/>
      <c r="G15" s="10"/>
      <c r="H15" s="10"/>
      <c r="I15" s="10"/>
      <c r="J15" s="10"/>
      <c r="K15" s="10"/>
      <c r="L15" s="10"/>
      <c r="M15" s="10"/>
      <c r="N15" s="10"/>
      <c r="O15" s="10"/>
      <c r="P15" s="14">
        <f t="shared" si="0"/>
        <v>-3.6800000000000024</v>
      </c>
      <c r="Q15" s="38">
        <f t="shared" si="1"/>
        <v>4.5731481405985312E-4</v>
      </c>
      <c r="R15" s="38" t="b">
        <f t="shared" si="3"/>
        <v>1</v>
      </c>
      <c r="S15" s="38">
        <f t="shared" si="2"/>
        <v>4.5731481405985312E-4</v>
      </c>
      <c r="V15" s="19"/>
      <c r="X15" s="19"/>
      <c r="Y15" s="19"/>
      <c r="AF15" s="19"/>
      <c r="AI15" s="19"/>
      <c r="AJ15" s="19"/>
    </row>
    <row r="16" spans="2:36" s="20" customFormat="1" ht="14.4" customHeight="1" x14ac:dyDescent="0.3">
      <c r="B16" s="25"/>
      <c r="D16" s="48"/>
      <c r="E16" s="48"/>
      <c r="F16" s="48"/>
      <c r="G16" s="10"/>
      <c r="H16" s="10"/>
      <c r="I16" s="10"/>
      <c r="J16" s="45"/>
      <c r="K16" s="46"/>
      <c r="L16" s="47"/>
      <c r="M16" s="47"/>
      <c r="N16" s="47"/>
      <c r="O16" s="47"/>
      <c r="P16" s="14">
        <f t="shared" si="0"/>
        <v>-3.6400000000000023</v>
      </c>
      <c r="Q16" s="38">
        <f t="shared" si="1"/>
        <v>5.2941468309493042E-4</v>
      </c>
      <c r="R16" s="38" t="b">
        <f t="shared" si="3"/>
        <v>1</v>
      </c>
      <c r="S16" s="38">
        <f t="shared" si="2"/>
        <v>5.2941468309493042E-4</v>
      </c>
      <c r="V16" s="19"/>
      <c r="X16" s="19"/>
      <c r="Y16" s="19"/>
      <c r="AF16" s="19"/>
      <c r="AI16" s="19"/>
      <c r="AJ16" s="19"/>
    </row>
    <row r="17" spans="2:36" s="20" customFormat="1" ht="14.4" customHeight="1" x14ac:dyDescent="0.3">
      <c r="B17" s="44"/>
      <c r="C17" s="58" t="s">
        <v>7</v>
      </c>
      <c r="D17" s="59" t="s">
        <v>6</v>
      </c>
      <c r="E17" s="48"/>
      <c r="F17" s="48"/>
      <c r="G17" s="10"/>
      <c r="H17" s="10"/>
      <c r="I17" s="10"/>
      <c r="M17" s="45"/>
      <c r="N17" s="45"/>
      <c r="O17" s="45"/>
      <c r="P17" s="14">
        <f t="shared" si="0"/>
        <v>-3.6000000000000023</v>
      </c>
      <c r="Q17" s="38">
        <f t="shared" si="1"/>
        <v>6.1190193011376702E-4</v>
      </c>
      <c r="R17" s="38" t="b">
        <f t="shared" si="3"/>
        <v>1</v>
      </c>
      <c r="S17" s="38">
        <f t="shared" si="2"/>
        <v>6.1190193011376702E-4</v>
      </c>
      <c r="V17" s="19"/>
      <c r="X17" s="19"/>
      <c r="Y17" s="19"/>
      <c r="AF17" s="19"/>
      <c r="AI17" s="19"/>
      <c r="AJ17" s="19"/>
    </row>
    <row r="18" spans="2:36" s="20" customFormat="1" ht="14.4" customHeight="1" x14ac:dyDescent="0.3">
      <c r="B18" s="57" t="s">
        <v>34</v>
      </c>
      <c r="C18" s="11">
        <f>IFERROR(NORMINV(D18,$C$6,$C$7),"")</f>
        <v>1.9599639845400536</v>
      </c>
      <c r="D18" s="41">
        <v>0.97499999999999998</v>
      </c>
      <c r="E18" s="10"/>
      <c r="F18" s="10"/>
      <c r="G18" s="10"/>
      <c r="H18" s="10"/>
      <c r="I18" s="10"/>
      <c r="J18" s="47"/>
      <c r="K18" s="46"/>
      <c r="L18" s="45"/>
      <c r="M18" s="45"/>
      <c r="N18" s="45"/>
      <c r="O18" s="45"/>
      <c r="P18" s="14">
        <f t="shared" si="0"/>
        <v>-3.5600000000000023</v>
      </c>
      <c r="Q18" s="38">
        <f t="shared" si="1"/>
        <v>7.0611070048803056E-4</v>
      </c>
      <c r="R18" s="38" t="b">
        <f t="shared" si="3"/>
        <v>1</v>
      </c>
      <c r="S18" s="38">
        <f t="shared" si="2"/>
        <v>7.0611070048803056E-4</v>
      </c>
      <c r="V18" s="19"/>
      <c r="X18" s="19"/>
      <c r="Y18" s="19"/>
      <c r="AF18" s="19"/>
      <c r="AI18" s="19"/>
      <c r="AJ18" s="19"/>
    </row>
    <row r="19" spans="2:36" s="20" customFormat="1" ht="14.4" customHeight="1" x14ac:dyDescent="0.3">
      <c r="B19" s="57" t="s">
        <v>35</v>
      </c>
      <c r="C19" s="11">
        <f>IFERROR(NORMINV(D19,$C$6,$C$7),"")</f>
        <v>-1.9599639845400538</v>
      </c>
      <c r="D19" s="41">
        <v>2.5000000000000001E-2</v>
      </c>
      <c r="E19" s="10"/>
      <c r="F19" s="10"/>
      <c r="G19" s="10"/>
      <c r="L19" s="45"/>
      <c r="M19" s="45"/>
      <c r="N19" s="45"/>
      <c r="O19" s="45"/>
      <c r="P19" s="14">
        <f t="shared" si="0"/>
        <v>-3.5200000000000022</v>
      </c>
      <c r="Q19" s="38">
        <f t="shared" si="1"/>
        <v>8.1352123108180191E-4</v>
      </c>
      <c r="R19" s="38" t="b">
        <f t="shared" si="3"/>
        <v>1</v>
      </c>
      <c r="S19" s="38">
        <f t="shared" si="2"/>
        <v>8.1352123108180191E-4</v>
      </c>
      <c r="V19" s="19"/>
      <c r="X19" s="19"/>
      <c r="Y19" s="19"/>
      <c r="AF19" s="19"/>
      <c r="AI19" s="19"/>
      <c r="AJ19" s="19"/>
    </row>
    <row r="20" spans="2:36" s="20" customFormat="1" ht="14.4" customHeight="1" x14ac:dyDescent="0.3">
      <c r="D20" s="48"/>
      <c r="E20" s="10"/>
      <c r="F20" s="10"/>
      <c r="G20" s="10"/>
      <c r="H20" s="10"/>
      <c r="I20" s="25" t="s">
        <v>4</v>
      </c>
      <c r="J20" s="51">
        <f>IF(R3&lt;R4,S4-S3,S4+(1-S3))</f>
        <v>5.0000000000000044E-2</v>
      </c>
      <c r="M20" s="10"/>
      <c r="N20" s="10"/>
      <c r="O20" s="10"/>
      <c r="P20" s="14">
        <f t="shared" si="0"/>
        <v>-3.4800000000000022</v>
      </c>
      <c r="Q20" s="38">
        <f t="shared" si="1"/>
        <v>9.3577215692747294E-4</v>
      </c>
      <c r="R20" s="38" t="b">
        <f t="shared" si="3"/>
        <v>1</v>
      </c>
      <c r="S20" s="38">
        <f t="shared" si="2"/>
        <v>9.3577215692747294E-4</v>
      </c>
      <c r="V20" s="19"/>
      <c r="X20" s="19"/>
      <c r="Y20" s="19"/>
      <c r="AF20" s="19"/>
      <c r="AI20" s="19"/>
      <c r="AJ20" s="19"/>
    </row>
    <row r="21" spans="2:36" s="20" customFormat="1" ht="14.4" customHeight="1" x14ac:dyDescent="0.3">
      <c r="B21" s="25"/>
      <c r="E21" s="10"/>
      <c r="F21" s="10"/>
      <c r="G21" s="10"/>
      <c r="H21" s="10"/>
      <c r="I21" s="10"/>
      <c r="J21" s="45"/>
      <c r="K21" s="46"/>
      <c r="L21" s="10"/>
      <c r="M21" s="10"/>
      <c r="N21" s="10"/>
      <c r="O21" s="10"/>
      <c r="P21" s="14">
        <f t="shared" si="0"/>
        <v>-3.4400000000000022</v>
      </c>
      <c r="Q21" s="38">
        <f t="shared" si="1"/>
        <v>1.0746733401537272E-3</v>
      </c>
      <c r="R21" s="38" t="b">
        <f t="shared" si="3"/>
        <v>1</v>
      </c>
      <c r="S21" s="38">
        <f t="shared" si="2"/>
        <v>1.0746733401537272E-3</v>
      </c>
      <c r="V21" s="19"/>
      <c r="X21" s="19"/>
      <c r="Y21" s="19"/>
      <c r="AF21" s="19"/>
      <c r="AI21" s="19"/>
      <c r="AJ21" s="19"/>
    </row>
    <row r="22" spans="2:36" s="20" customFormat="1" ht="14.4" customHeight="1" x14ac:dyDescent="0.3">
      <c r="D22" s="45"/>
      <c r="E22" s="45"/>
      <c r="F22" s="45"/>
      <c r="G22" s="22"/>
      <c r="H22" s="10"/>
      <c r="I22" s="10"/>
      <c r="J22" s="45"/>
      <c r="K22" s="46"/>
      <c r="L22" s="10"/>
      <c r="M22" s="10"/>
      <c r="N22" s="10"/>
      <c r="O22" s="10"/>
      <c r="P22" s="14">
        <f t="shared" si="0"/>
        <v>-3.4000000000000021</v>
      </c>
      <c r="Q22" s="38">
        <f t="shared" si="1"/>
        <v>1.23221916847301E-3</v>
      </c>
      <c r="R22" s="38" t="b">
        <f t="shared" si="3"/>
        <v>1</v>
      </c>
      <c r="S22" s="38">
        <f t="shared" si="2"/>
        <v>1.23221916847301E-3</v>
      </c>
      <c r="V22" s="19"/>
      <c r="X22" s="19"/>
      <c r="Y22" s="19"/>
      <c r="AF22" s="19"/>
      <c r="AI22" s="19"/>
      <c r="AJ22" s="19"/>
    </row>
    <row r="23" spans="2:36" s="20" customFormat="1" ht="14.4" customHeight="1" x14ac:dyDescent="0.3">
      <c r="B23" s="48"/>
      <c r="C23" s="10"/>
      <c r="D23" s="45"/>
      <c r="E23" s="45"/>
      <c r="F23" s="45"/>
      <c r="G23" s="10"/>
      <c r="L23" s="10"/>
      <c r="M23" s="10"/>
      <c r="N23" s="10"/>
      <c r="O23" s="10"/>
      <c r="P23" s="14">
        <f t="shared" si="0"/>
        <v>-3.3600000000000021</v>
      </c>
      <c r="Q23" s="38">
        <f t="shared" si="1"/>
        <v>1.4106022569413737E-3</v>
      </c>
      <c r="R23" s="38" t="b">
        <f t="shared" si="3"/>
        <v>1</v>
      </c>
      <c r="S23" s="38">
        <f t="shared" si="2"/>
        <v>1.4106022569413737E-3</v>
      </c>
      <c r="V23" s="19"/>
      <c r="X23" s="19"/>
      <c r="Y23" s="19"/>
      <c r="AF23" s="19"/>
      <c r="AI23" s="19"/>
      <c r="AJ23" s="19"/>
    </row>
    <row r="24" spans="2:36" s="20" customFormat="1" ht="14.4" customHeight="1" x14ac:dyDescent="0.3">
      <c r="B24" s="25"/>
      <c r="C24" s="49"/>
      <c r="D24" s="25"/>
      <c r="E24" s="50"/>
      <c r="F24" s="50"/>
      <c r="G24" s="10"/>
      <c r="L24" s="10"/>
      <c r="M24" s="10"/>
      <c r="N24" s="10"/>
      <c r="O24" s="10"/>
      <c r="P24" s="14">
        <f t="shared" si="0"/>
        <v>-3.3200000000000021</v>
      </c>
      <c r="Q24" s="38">
        <f t="shared" si="1"/>
        <v>1.6122274719771129E-3</v>
      </c>
      <c r="R24" s="38" t="b">
        <f t="shared" si="3"/>
        <v>1</v>
      </c>
      <c r="S24" s="38">
        <f t="shared" si="2"/>
        <v>1.6122274719771129E-3</v>
      </c>
      <c r="V24" s="19"/>
      <c r="X24" s="19"/>
      <c r="Y24" s="19"/>
      <c r="AF24" s="19"/>
      <c r="AI24" s="19"/>
      <c r="AJ24" s="19"/>
    </row>
    <row r="25" spans="2:36" s="20" customFormat="1" ht="14.4" customHeight="1" x14ac:dyDescent="0.3">
      <c r="B25" s="25"/>
      <c r="C25" s="50"/>
      <c r="D25" s="25"/>
      <c r="E25" s="50"/>
      <c r="F25" s="50"/>
      <c r="G25" s="10"/>
      <c r="L25" s="10"/>
      <c r="M25" s="10"/>
      <c r="N25" s="10"/>
      <c r="O25" s="10"/>
      <c r="P25" s="14">
        <f t="shared" si="0"/>
        <v>-3.280000000000002</v>
      </c>
      <c r="Q25" s="38">
        <f t="shared" si="1"/>
        <v>1.839726180824268E-3</v>
      </c>
      <c r="R25" s="38" t="b">
        <f t="shared" si="3"/>
        <v>1</v>
      </c>
      <c r="S25" s="38">
        <f t="shared" si="2"/>
        <v>1.839726180824268E-3</v>
      </c>
      <c r="V25" s="19"/>
      <c r="X25" s="19"/>
      <c r="Y25" s="19"/>
      <c r="AF25" s="19"/>
      <c r="AI25" s="19"/>
      <c r="AJ25" s="19"/>
    </row>
    <row r="26" spans="2:36" s="20" customFormat="1" ht="14.4" customHeight="1" x14ac:dyDescent="0.3">
      <c r="B26" s="25"/>
      <c r="C26" s="50"/>
      <c r="D26" s="25"/>
      <c r="E26" s="50"/>
      <c r="F26" s="50"/>
      <c r="G26" s="10"/>
      <c r="L26" s="10"/>
      <c r="M26" s="10"/>
      <c r="N26" s="10"/>
      <c r="O26" s="10"/>
      <c r="P26" s="14">
        <f t="shared" si="0"/>
        <v>-3.240000000000002</v>
      </c>
      <c r="Q26" s="38">
        <f t="shared" si="1"/>
        <v>2.0959706128579306E-3</v>
      </c>
      <c r="R26" s="38" t="b">
        <f t="shared" si="3"/>
        <v>1</v>
      </c>
      <c r="S26" s="38">
        <f t="shared" si="2"/>
        <v>2.0959706128579306E-3</v>
      </c>
      <c r="V26" s="19"/>
      <c r="X26" s="19"/>
      <c r="Y26" s="19"/>
      <c r="AF26" s="19"/>
      <c r="AI26" s="19"/>
      <c r="AJ26" s="19"/>
    </row>
    <row r="27" spans="2:36" s="20" customFormat="1" ht="14.4" customHeight="1" x14ac:dyDescent="0.3">
      <c r="B27" s="25"/>
      <c r="C27" s="50"/>
      <c r="D27" s="25"/>
      <c r="E27" s="50"/>
      <c r="F27" s="50"/>
      <c r="G27" s="10"/>
      <c r="L27" s="10"/>
      <c r="M27" s="10"/>
      <c r="N27" s="10"/>
      <c r="O27" s="10"/>
      <c r="P27" s="14">
        <f t="shared" si="0"/>
        <v>-3.200000000000002</v>
      </c>
      <c r="Q27" s="38">
        <f t="shared" si="1"/>
        <v>2.3840882014648274E-3</v>
      </c>
      <c r="R27" s="38" t="b">
        <f t="shared" si="3"/>
        <v>1</v>
      </c>
      <c r="S27" s="38">
        <f t="shared" si="2"/>
        <v>2.3840882014648274E-3</v>
      </c>
      <c r="V27" s="19"/>
      <c r="X27" s="19"/>
      <c r="Y27" s="19"/>
      <c r="AF27" s="19"/>
      <c r="AI27" s="19"/>
      <c r="AJ27" s="19"/>
    </row>
    <row r="28" spans="2:36" s="20" customFormat="1" ht="14.4" customHeight="1" x14ac:dyDescent="0.3">
      <c r="B28" s="25"/>
      <c r="C28" s="49"/>
      <c r="D28" s="25"/>
      <c r="E28" s="50"/>
      <c r="F28" s="50"/>
      <c r="G28" s="10"/>
      <c r="L28" s="10"/>
      <c r="M28" s="10"/>
      <c r="N28" s="10"/>
      <c r="O28" s="10"/>
      <c r="P28" s="14">
        <f t="shared" si="0"/>
        <v>-3.1600000000000019</v>
      </c>
      <c r="Q28" s="38">
        <f t="shared" si="1"/>
        <v>2.7074757568406856E-3</v>
      </c>
      <c r="R28" s="38" t="b">
        <f t="shared" si="3"/>
        <v>1</v>
      </c>
      <c r="S28" s="38">
        <f t="shared" si="2"/>
        <v>2.7074757568406856E-3</v>
      </c>
      <c r="V28" s="19"/>
      <c r="X28" s="19"/>
      <c r="Y28" s="19"/>
      <c r="AF28" s="19"/>
      <c r="AI28" s="19"/>
      <c r="AJ28" s="19"/>
    </row>
    <row r="29" spans="2:36" s="20" customFormat="1" ht="14.4" customHeight="1" x14ac:dyDescent="0.3">
      <c r="B29" s="25"/>
      <c r="C29" s="50"/>
      <c r="D29" s="25"/>
      <c r="E29" s="50"/>
      <c r="F29" s="50"/>
      <c r="G29" s="10"/>
      <c r="L29" s="10"/>
      <c r="M29" s="10"/>
      <c r="N29" s="10"/>
      <c r="O29" s="10"/>
      <c r="P29" s="14">
        <f t="shared" si="0"/>
        <v>-3.1200000000000019</v>
      </c>
      <c r="Q29" s="38">
        <f t="shared" si="1"/>
        <v>3.0698133011047243E-3</v>
      </c>
      <c r="R29" s="38" t="b">
        <f t="shared" si="3"/>
        <v>1</v>
      </c>
      <c r="S29" s="38">
        <f t="shared" si="2"/>
        <v>3.0698133011047243E-3</v>
      </c>
      <c r="V29" s="19"/>
      <c r="X29" s="19"/>
      <c r="Y29" s="19"/>
      <c r="AF29" s="19"/>
      <c r="AI29" s="19"/>
      <c r="AJ29" s="19"/>
    </row>
    <row r="30" spans="2:36" s="20" customFormat="1" ht="14.4" customHeight="1" x14ac:dyDescent="0.3">
      <c r="B30" s="10"/>
      <c r="C30" s="10"/>
      <c r="D30" s="25"/>
      <c r="E30" s="50"/>
      <c r="F30" s="50"/>
      <c r="G30" s="10"/>
      <c r="L30" s="10"/>
      <c r="M30" s="10"/>
      <c r="N30" s="10"/>
      <c r="O30" s="10"/>
      <c r="P30" s="14">
        <f t="shared" si="0"/>
        <v>-3.0800000000000018</v>
      </c>
      <c r="Q30" s="38">
        <f t="shared" si="1"/>
        <v>3.4750773778549162E-3</v>
      </c>
      <c r="R30" s="38" t="b">
        <f t="shared" si="3"/>
        <v>1</v>
      </c>
      <c r="S30" s="38">
        <f t="shared" si="2"/>
        <v>3.4750773778549162E-3</v>
      </c>
      <c r="V30" s="19"/>
      <c r="X30" s="19"/>
      <c r="AF30" s="19"/>
      <c r="AI30" s="19"/>
      <c r="AJ30" s="19"/>
    </row>
    <row r="31" spans="2:36" s="20" customFormat="1" ht="14.4" customHeight="1" x14ac:dyDescent="0.3">
      <c r="B31" s="15"/>
      <c r="C31" s="15"/>
      <c r="D31" s="15"/>
      <c r="E31" s="10"/>
      <c r="F31" s="10"/>
      <c r="G31" s="10"/>
      <c r="L31" s="10"/>
      <c r="M31" s="10"/>
      <c r="N31" s="10"/>
      <c r="O31" s="10"/>
      <c r="P31" s="14">
        <f t="shared" si="0"/>
        <v>-3.0400000000000018</v>
      </c>
      <c r="Q31" s="38">
        <f t="shared" si="1"/>
        <v>3.9275536289247581E-3</v>
      </c>
      <c r="R31" s="38" t="b">
        <f t="shared" si="3"/>
        <v>1</v>
      </c>
      <c r="S31" s="38">
        <f t="shared" si="2"/>
        <v>3.9275536289247581E-3</v>
      </c>
      <c r="V31" s="19"/>
      <c r="X31" s="19"/>
      <c r="Y31" s="19"/>
      <c r="AF31" s="19"/>
      <c r="AI31" s="19"/>
      <c r="AJ31" s="19"/>
    </row>
    <row r="32" spans="2:36" s="20" customFormat="1" ht="14.4" customHeight="1" x14ac:dyDescent="0.3">
      <c r="B32" s="15"/>
      <c r="C32" s="15"/>
      <c r="D32" s="15"/>
      <c r="E32" s="10"/>
      <c r="F32" s="10"/>
      <c r="G32" s="10"/>
      <c r="H32" s="10"/>
      <c r="I32" s="10"/>
      <c r="J32" s="47"/>
      <c r="K32" s="46"/>
      <c r="L32" s="10"/>
      <c r="M32" s="10"/>
      <c r="N32" s="10"/>
      <c r="O32" s="10"/>
      <c r="P32" s="14">
        <f t="shared" si="0"/>
        <v>-3.0000000000000018</v>
      </c>
      <c r="Q32" s="38">
        <f t="shared" si="1"/>
        <v>4.4318484119379841E-3</v>
      </c>
      <c r="R32" s="38" t="b">
        <f t="shared" si="3"/>
        <v>1</v>
      </c>
      <c r="S32" s="38">
        <f t="shared" si="2"/>
        <v>4.4318484119379841E-3</v>
      </c>
      <c r="V32" s="19"/>
      <c r="X32" s="19"/>
      <c r="Y32" s="19"/>
      <c r="AF32" s="19"/>
      <c r="AI32" s="19"/>
      <c r="AJ32" s="19"/>
    </row>
    <row r="33" spans="2:36" s="20" customFormat="1" ht="14.4" customHeight="1" x14ac:dyDescent="0.3">
      <c r="B33" s="28"/>
      <c r="C33" s="28"/>
      <c r="D33" s="28"/>
      <c r="E33" s="25"/>
      <c r="F33" s="25"/>
      <c r="G33" s="10"/>
      <c r="H33" s="10"/>
      <c r="I33" s="10"/>
      <c r="J33" s="45"/>
      <c r="K33" s="46"/>
      <c r="L33" s="10"/>
      <c r="M33" s="10"/>
      <c r="N33" s="10"/>
      <c r="O33" s="10"/>
      <c r="P33" s="14">
        <f t="shared" si="0"/>
        <v>-2.9600000000000017</v>
      </c>
      <c r="Q33" s="38">
        <f t="shared" si="1"/>
        <v>4.9928992136123495E-3</v>
      </c>
      <c r="R33" s="38" t="b">
        <f t="shared" si="3"/>
        <v>1</v>
      </c>
      <c r="S33" s="38">
        <f t="shared" si="2"/>
        <v>4.9928992136123495E-3</v>
      </c>
      <c r="V33" s="19"/>
      <c r="X33" s="19"/>
      <c r="Y33" s="19"/>
      <c r="AF33" s="19"/>
      <c r="AI33" s="19"/>
      <c r="AJ33" s="19"/>
    </row>
    <row r="34" spans="2:36" s="20" customFormat="1" ht="14.4" customHeight="1" x14ac:dyDescent="0.3">
      <c r="B34" s="28"/>
      <c r="C34" s="28"/>
      <c r="D34" s="28"/>
      <c r="E34" s="25"/>
      <c r="F34" s="25"/>
      <c r="G34" s="10"/>
      <c r="H34" s="10"/>
      <c r="I34" s="10"/>
      <c r="J34" s="45"/>
      <c r="K34" s="46"/>
      <c r="L34" s="10"/>
      <c r="M34" s="10"/>
      <c r="N34" s="10"/>
      <c r="O34" s="10"/>
      <c r="P34" s="14">
        <f t="shared" si="0"/>
        <v>-2.9200000000000017</v>
      </c>
      <c r="Q34" s="38">
        <f t="shared" si="1"/>
        <v>5.6159835959909386E-3</v>
      </c>
      <c r="R34" s="38" t="b">
        <f t="shared" si="3"/>
        <v>1</v>
      </c>
      <c r="S34" s="38">
        <f t="shared" si="2"/>
        <v>5.6159835959909386E-3</v>
      </c>
      <c r="V34" s="19"/>
      <c r="X34" s="19"/>
      <c r="Y34" s="19"/>
      <c r="AF34" s="19"/>
      <c r="AI34" s="19"/>
      <c r="AJ34" s="19"/>
    </row>
    <row r="35" spans="2:36" s="20" customFormat="1" ht="14.4" customHeight="1" x14ac:dyDescent="0.3">
      <c r="B35" s="10"/>
      <c r="C35" s="10"/>
      <c r="D35" s="10"/>
      <c r="E35" s="10"/>
      <c r="F35" s="10"/>
      <c r="G35" s="10"/>
      <c r="H35" s="10"/>
      <c r="I35" s="10"/>
      <c r="J35" s="45"/>
      <c r="K35" s="46"/>
      <c r="L35" s="10"/>
      <c r="M35" s="10"/>
      <c r="N35" s="10"/>
      <c r="O35" s="10"/>
      <c r="P35" s="14">
        <f t="shared" si="0"/>
        <v>-2.8800000000000017</v>
      </c>
      <c r="Q35" s="38">
        <f t="shared" si="1"/>
        <v>6.3067263962658937E-3</v>
      </c>
      <c r="R35" s="38" t="b">
        <f t="shared" si="3"/>
        <v>1</v>
      </c>
      <c r="S35" s="38">
        <f t="shared" si="2"/>
        <v>6.3067263962658937E-3</v>
      </c>
      <c r="V35" s="19"/>
      <c r="X35" s="19"/>
      <c r="Y35" s="19"/>
      <c r="AF35" s="19"/>
      <c r="AI35" s="19"/>
      <c r="AJ35" s="19"/>
    </row>
    <row r="36" spans="2:36" s="20" customFormat="1" ht="14.4" customHeight="1" x14ac:dyDescent="0.3">
      <c r="B36" s="10"/>
      <c r="C36" s="10"/>
      <c r="D36" s="10"/>
      <c r="E36" s="10"/>
      <c r="F36" s="10"/>
      <c r="G36" s="10"/>
      <c r="H36" s="10"/>
      <c r="I36" s="10"/>
      <c r="J36" s="45"/>
      <c r="K36" s="46"/>
      <c r="L36" s="10"/>
      <c r="M36" s="10"/>
      <c r="N36" s="10"/>
      <c r="O36" s="10"/>
      <c r="P36" s="14">
        <f t="shared" si="0"/>
        <v>-2.8400000000000016</v>
      </c>
      <c r="Q36" s="38">
        <f t="shared" si="1"/>
        <v>7.0711048860194166E-3</v>
      </c>
      <c r="R36" s="38" t="b">
        <f t="shared" si="3"/>
        <v>1</v>
      </c>
      <c r="S36" s="38">
        <f t="shared" si="2"/>
        <v>7.0711048860194166E-3</v>
      </c>
      <c r="V36" s="19"/>
      <c r="X36" s="19"/>
      <c r="Y36" s="19"/>
      <c r="AF36" s="19"/>
      <c r="AI36" s="19"/>
      <c r="AJ36" s="19"/>
    </row>
    <row r="37" spans="2:36" s="20" customFormat="1" ht="14.4" customHeight="1" x14ac:dyDescent="0.3">
      <c r="B37" s="10"/>
      <c r="C37" s="10"/>
      <c r="D37" s="10"/>
      <c r="E37" s="10"/>
      <c r="F37" s="10"/>
      <c r="G37" s="10"/>
      <c r="H37" s="10"/>
      <c r="I37" s="10"/>
      <c r="J37" s="45"/>
      <c r="K37" s="46"/>
      <c r="L37" s="10"/>
      <c r="M37" s="10"/>
      <c r="N37" s="10"/>
      <c r="O37" s="10"/>
      <c r="P37" s="14">
        <f t="shared" si="0"/>
        <v>-2.8000000000000016</v>
      </c>
      <c r="Q37" s="38">
        <f t="shared" si="1"/>
        <v>7.9154515829799287E-3</v>
      </c>
      <c r="R37" s="38" t="b">
        <f t="shared" si="3"/>
        <v>1</v>
      </c>
      <c r="S37" s="38">
        <f t="shared" si="2"/>
        <v>7.9154515829799287E-3</v>
      </c>
      <c r="V37" s="19"/>
      <c r="X37" s="19"/>
      <c r="Y37" s="19"/>
      <c r="AF37" s="19"/>
      <c r="AI37" s="19"/>
      <c r="AJ37" s="19"/>
    </row>
    <row r="38" spans="2:36" s="20" customFormat="1" ht="14.4" customHeight="1" x14ac:dyDescent="0.3">
      <c r="B38" s="10"/>
      <c r="C38" s="10"/>
      <c r="D38" s="10"/>
      <c r="E38" s="10"/>
      <c r="F38" s="10"/>
      <c r="G38" s="10"/>
      <c r="H38" s="10"/>
      <c r="I38" s="10"/>
      <c r="J38" s="45"/>
      <c r="K38" s="15"/>
      <c r="L38" s="10"/>
      <c r="M38" s="10"/>
      <c r="N38" s="10"/>
      <c r="O38" s="10"/>
      <c r="P38" s="14">
        <f t="shared" si="0"/>
        <v>-2.7600000000000016</v>
      </c>
      <c r="Q38" s="38">
        <f t="shared" si="1"/>
        <v>8.8464543982371881E-3</v>
      </c>
      <c r="R38" s="38" t="b">
        <f t="shared" si="3"/>
        <v>1</v>
      </c>
      <c r="S38" s="38">
        <f t="shared" si="2"/>
        <v>8.8464543982371881E-3</v>
      </c>
      <c r="V38" s="19"/>
      <c r="X38" s="19"/>
      <c r="Y38" s="19"/>
      <c r="AF38" s="19"/>
      <c r="AI38" s="19"/>
      <c r="AJ38" s="19"/>
    </row>
    <row r="39" spans="2:36" s="20" customFormat="1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45"/>
      <c r="K39" s="15"/>
      <c r="L39" s="10"/>
      <c r="M39" s="10"/>
      <c r="N39" s="10"/>
      <c r="O39" s="10"/>
      <c r="P39" s="14">
        <f t="shared" si="0"/>
        <v>-2.7200000000000015</v>
      </c>
      <c r="Q39" s="38">
        <f t="shared" si="1"/>
        <v>9.8711537947510954E-3</v>
      </c>
      <c r="R39" s="38" t="b">
        <f t="shared" si="3"/>
        <v>1</v>
      </c>
      <c r="S39" s="38">
        <f t="shared" si="2"/>
        <v>9.8711537947510954E-3</v>
      </c>
      <c r="V39" s="19"/>
      <c r="X39" s="19"/>
      <c r="Y39" s="19"/>
      <c r="AF39" s="19"/>
      <c r="AI39" s="19"/>
      <c r="AJ39" s="19"/>
    </row>
    <row r="40" spans="2:36" s="20" customFormat="1" ht="14.4" customHeight="1" x14ac:dyDescent="0.3">
      <c r="B40" s="10"/>
      <c r="C40" s="10"/>
      <c r="D40" s="10"/>
      <c r="E40" s="10"/>
      <c r="F40" s="10"/>
      <c r="G40" s="10"/>
      <c r="H40" s="10"/>
      <c r="I40" s="10"/>
      <c r="J40" s="45"/>
      <c r="K40" s="15"/>
      <c r="L40" s="10"/>
      <c r="M40" s="10"/>
      <c r="N40" s="10"/>
      <c r="O40" s="10"/>
      <c r="P40" s="14">
        <f t="shared" si="0"/>
        <v>-2.6800000000000015</v>
      </c>
      <c r="Q40" s="38">
        <f t="shared" si="1"/>
        <v>1.0996936629405533E-2</v>
      </c>
      <c r="R40" s="38" t="b">
        <f t="shared" si="3"/>
        <v>1</v>
      </c>
      <c r="S40" s="38">
        <f t="shared" si="2"/>
        <v>1.0996936629405533E-2</v>
      </c>
      <c r="V40" s="19"/>
      <c r="X40" s="19"/>
      <c r="Y40" s="19"/>
      <c r="AF40" s="19"/>
      <c r="AI40" s="19"/>
      <c r="AJ40" s="19"/>
    </row>
    <row r="41" spans="2:36" s="20" customFormat="1" ht="14.4" customHeight="1" x14ac:dyDescent="0.3">
      <c r="B41" s="10"/>
      <c r="C41" s="10"/>
      <c r="D41" s="10"/>
      <c r="E41" s="10"/>
      <c r="F41" s="10"/>
      <c r="G41" s="10"/>
      <c r="H41" s="10"/>
      <c r="I41" s="10"/>
      <c r="J41" s="45"/>
      <c r="K41" s="15"/>
      <c r="L41" s="10"/>
      <c r="M41" s="10"/>
      <c r="N41" s="10"/>
      <c r="O41" s="10"/>
      <c r="P41" s="14">
        <f t="shared" si="0"/>
        <v>-2.6400000000000015</v>
      </c>
      <c r="Q41" s="38">
        <f t="shared" si="1"/>
        <v>1.2231526351277926E-2</v>
      </c>
      <c r="R41" s="38" t="b">
        <f t="shared" si="3"/>
        <v>1</v>
      </c>
      <c r="S41" s="38">
        <f t="shared" si="2"/>
        <v>1.2231526351277926E-2</v>
      </c>
      <c r="V41" s="19"/>
      <c r="X41" s="19"/>
      <c r="Y41" s="19"/>
      <c r="AF41" s="19"/>
      <c r="AI41" s="19"/>
      <c r="AJ41" s="19"/>
    </row>
    <row r="42" spans="2:36" s="20" customFormat="1" ht="14.4" customHeight="1" x14ac:dyDescent="0.3">
      <c r="B42" s="10"/>
      <c r="C42" s="10"/>
      <c r="D42" s="10"/>
      <c r="E42" s="10"/>
      <c r="F42" s="10"/>
      <c r="G42" s="10"/>
      <c r="H42" s="10"/>
      <c r="I42" s="10"/>
      <c r="J42" s="45"/>
      <c r="K42" s="15"/>
      <c r="L42" s="10"/>
      <c r="M42" s="10"/>
      <c r="N42" s="10"/>
      <c r="O42" s="10"/>
      <c r="P42" s="14">
        <f t="shared" si="0"/>
        <v>-2.6000000000000014</v>
      </c>
      <c r="Q42" s="38">
        <f t="shared" si="1"/>
        <v>1.3582969233685566E-2</v>
      </c>
      <c r="R42" s="38" t="b">
        <f t="shared" si="3"/>
        <v>1</v>
      </c>
      <c r="S42" s="38">
        <f t="shared" si="2"/>
        <v>1.3582969233685566E-2</v>
      </c>
      <c r="V42" s="19"/>
      <c r="X42" s="19"/>
      <c r="Y42" s="19"/>
      <c r="AF42" s="19"/>
      <c r="AI42" s="19"/>
      <c r="AJ42" s="19"/>
    </row>
    <row r="43" spans="2:36" s="20" customFormat="1" ht="14.4" customHeight="1" x14ac:dyDescent="0.3">
      <c r="B43" s="10"/>
      <c r="C43" s="10"/>
      <c r="D43" s="10"/>
      <c r="E43" s="10"/>
      <c r="F43" s="10"/>
      <c r="G43" s="10"/>
      <c r="H43" s="10"/>
      <c r="I43" s="10"/>
      <c r="J43" s="45"/>
      <c r="K43" s="15"/>
      <c r="L43" s="10"/>
      <c r="M43" s="10"/>
      <c r="N43" s="10"/>
      <c r="O43" s="10"/>
      <c r="P43" s="14">
        <f t="shared" si="0"/>
        <v>-2.5600000000000014</v>
      </c>
      <c r="Q43" s="38">
        <f t="shared" si="1"/>
        <v>1.5059616327377397E-2</v>
      </c>
      <c r="R43" s="38" t="b">
        <f t="shared" si="3"/>
        <v>1</v>
      </c>
      <c r="S43" s="38">
        <f t="shared" si="2"/>
        <v>1.5059616327377397E-2</v>
      </c>
      <c r="V43" s="19"/>
      <c r="X43" s="19"/>
      <c r="Y43" s="19"/>
      <c r="AF43" s="19"/>
      <c r="AI43" s="19"/>
      <c r="AJ43" s="19"/>
    </row>
    <row r="44" spans="2:36" s="20" customFormat="1" ht="14.4" customHeight="1" x14ac:dyDescent="0.3">
      <c r="B44" s="10"/>
      <c r="C44" s="10"/>
      <c r="D44" s="10"/>
      <c r="E44" s="10"/>
      <c r="F44" s="10"/>
      <c r="G44" s="10"/>
      <c r="H44" s="10"/>
      <c r="I44" s="10"/>
      <c r="J44" s="45"/>
      <c r="K44" s="15"/>
      <c r="L44" s="10"/>
      <c r="M44" s="10"/>
      <c r="N44" s="10"/>
      <c r="O44" s="10"/>
      <c r="P44" s="14">
        <f t="shared" si="0"/>
        <v>-2.5200000000000014</v>
      </c>
      <c r="Q44" s="38">
        <f t="shared" si="1"/>
        <v>1.6670100837381005E-2</v>
      </c>
      <c r="R44" s="38" t="b">
        <f t="shared" si="3"/>
        <v>1</v>
      </c>
      <c r="S44" s="38">
        <f t="shared" si="2"/>
        <v>1.6670100837381005E-2</v>
      </c>
      <c r="V44" s="19"/>
      <c r="X44" s="19"/>
      <c r="Y44" s="19"/>
      <c r="AF44" s="19"/>
      <c r="AI44" s="19"/>
      <c r="AJ44" s="19"/>
    </row>
    <row r="45" spans="2:36" s="20" customFormat="1" ht="14.4" customHeight="1" x14ac:dyDescent="0.3">
      <c r="B45" s="10"/>
      <c r="C45" s="10"/>
      <c r="D45" s="10"/>
      <c r="E45" s="10"/>
      <c r="F45" s="10"/>
      <c r="G45" s="10"/>
      <c r="H45" s="10"/>
      <c r="I45" s="10"/>
      <c r="J45" s="45"/>
      <c r="K45" s="15"/>
      <c r="L45" s="10"/>
      <c r="M45" s="10"/>
      <c r="N45" s="10"/>
      <c r="O45" s="10"/>
      <c r="P45" s="14">
        <f t="shared" si="0"/>
        <v>-2.4800000000000013</v>
      </c>
      <c r="Q45" s="38">
        <f t="shared" si="1"/>
        <v>1.8423310646861989E-2</v>
      </c>
      <c r="R45" s="38" t="b">
        <f t="shared" si="3"/>
        <v>1</v>
      </c>
      <c r="S45" s="38">
        <f t="shared" si="2"/>
        <v>1.8423310646861989E-2</v>
      </c>
      <c r="V45" s="19"/>
      <c r="X45" s="19"/>
      <c r="Y45" s="19"/>
      <c r="AF45" s="19"/>
      <c r="AI45" s="19"/>
      <c r="AJ45" s="19"/>
    </row>
    <row r="46" spans="2:36" s="20" customFormat="1" ht="14.4" customHeight="1" x14ac:dyDescent="0.3">
      <c r="B46" s="10"/>
      <c r="C46" s="10"/>
      <c r="D46" s="10"/>
      <c r="E46" s="10"/>
      <c r="F46" s="10"/>
      <c r="G46" s="10"/>
      <c r="H46" s="10"/>
      <c r="I46" s="10"/>
      <c r="J46" s="45"/>
      <c r="K46" s="15"/>
      <c r="L46" s="10"/>
      <c r="M46" s="10"/>
      <c r="N46" s="10"/>
      <c r="O46" s="10"/>
      <c r="P46" s="14">
        <f t="shared" si="0"/>
        <v>-2.4400000000000013</v>
      </c>
      <c r="Q46" s="38">
        <f t="shared" si="1"/>
        <v>2.0328355738225775E-2</v>
      </c>
      <c r="R46" s="38" t="b">
        <f t="shared" si="3"/>
        <v>1</v>
      </c>
      <c r="S46" s="38">
        <f t="shared" si="2"/>
        <v>2.0328355738225775E-2</v>
      </c>
      <c r="V46" s="19"/>
      <c r="X46" s="19"/>
      <c r="Y46" s="19"/>
      <c r="AF46" s="19"/>
      <c r="AI46" s="19"/>
      <c r="AJ46" s="19"/>
    </row>
    <row r="47" spans="2:36" s="20" customFormat="1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45"/>
      <c r="K47" s="15"/>
      <c r="L47" s="10"/>
      <c r="M47" s="10"/>
      <c r="N47" s="10"/>
      <c r="O47" s="10"/>
      <c r="P47" s="14">
        <f t="shared" si="0"/>
        <v>-2.4000000000000012</v>
      </c>
      <c r="Q47" s="38">
        <f t="shared" si="1"/>
        <v>2.239453029484283E-2</v>
      </c>
      <c r="R47" s="38" t="b">
        <f t="shared" si="3"/>
        <v>1</v>
      </c>
      <c r="S47" s="38">
        <f t="shared" si="2"/>
        <v>2.239453029484283E-2</v>
      </c>
      <c r="V47" s="19"/>
      <c r="X47" s="19"/>
      <c r="Y47" s="19"/>
      <c r="AF47" s="19"/>
      <c r="AI47" s="19"/>
      <c r="AJ47" s="19"/>
    </row>
    <row r="48" spans="2:36" s="20" customFormat="1" ht="14.4" customHeight="1" x14ac:dyDescent="0.3">
      <c r="B48" s="10"/>
      <c r="C48" s="10"/>
      <c r="D48" s="10"/>
      <c r="E48" s="10"/>
      <c r="F48" s="10"/>
      <c r="G48" s="10"/>
      <c r="H48" s="10"/>
      <c r="I48" s="10"/>
      <c r="J48" s="45"/>
      <c r="K48" s="15"/>
      <c r="L48" s="10"/>
      <c r="M48" s="10"/>
      <c r="N48" s="10"/>
      <c r="O48" s="10"/>
      <c r="P48" s="14">
        <f t="shared" si="0"/>
        <v>-2.3600000000000012</v>
      </c>
      <c r="Q48" s="38">
        <f t="shared" si="1"/>
        <v>2.4631269306382431E-2</v>
      </c>
      <c r="R48" s="38" t="b">
        <f t="shared" si="3"/>
        <v>1</v>
      </c>
      <c r="S48" s="38">
        <f t="shared" si="2"/>
        <v>2.4631269306382431E-2</v>
      </c>
      <c r="V48" s="19"/>
      <c r="X48" s="19"/>
      <c r="Y48" s="19"/>
      <c r="AF48" s="19"/>
      <c r="AI48" s="19"/>
      <c r="AJ48" s="19"/>
    </row>
    <row r="49" spans="2:36" s="20" customFormat="1" ht="14.4" customHeight="1" x14ac:dyDescent="0.3">
      <c r="B49" s="10"/>
      <c r="C49" s="10"/>
      <c r="D49" s="10"/>
      <c r="E49" s="10"/>
      <c r="F49" s="10"/>
      <c r="G49" s="10"/>
      <c r="H49" s="10"/>
      <c r="I49" s="10"/>
      <c r="J49" s="45"/>
      <c r="K49" s="15"/>
      <c r="L49" s="10"/>
      <c r="M49" s="10"/>
      <c r="N49" s="10"/>
      <c r="O49" s="10"/>
      <c r="P49" s="14">
        <f t="shared" si="0"/>
        <v>-2.3200000000000012</v>
      </c>
      <c r="Q49" s="38">
        <f t="shared" si="1"/>
        <v>2.7048099546881702E-2</v>
      </c>
      <c r="R49" s="38" t="b">
        <f t="shared" si="3"/>
        <v>1</v>
      </c>
      <c r="S49" s="38">
        <f t="shared" si="2"/>
        <v>2.7048099546881702E-2</v>
      </c>
      <c r="V49" s="19"/>
      <c r="X49" s="19"/>
      <c r="Y49" s="19"/>
      <c r="AF49" s="19"/>
      <c r="AI49" s="19"/>
      <c r="AJ49" s="19"/>
    </row>
    <row r="50" spans="2:36" s="20" customFormat="1" ht="14.4" customHeight="1" x14ac:dyDescent="0.3">
      <c r="B50" s="10"/>
      <c r="C50" s="10"/>
      <c r="D50" s="10"/>
      <c r="E50" s="10"/>
      <c r="F50" s="10"/>
      <c r="G50" s="10"/>
      <c r="H50" s="10"/>
      <c r="I50" s="10"/>
      <c r="J50" s="45"/>
      <c r="K50" s="15"/>
      <c r="L50" s="10"/>
      <c r="M50" s="10"/>
      <c r="N50" s="10"/>
      <c r="O50" s="10"/>
      <c r="P50" s="14">
        <f t="shared" si="0"/>
        <v>-2.2800000000000011</v>
      </c>
      <c r="Q50" s="38">
        <f t="shared" si="1"/>
        <v>2.9654584847341202E-2</v>
      </c>
      <c r="R50" s="38" t="b">
        <f t="shared" si="3"/>
        <v>1</v>
      </c>
      <c r="S50" s="38">
        <f t="shared" si="2"/>
        <v>2.9654584847341202E-2</v>
      </c>
      <c r="V50" s="19"/>
      <c r="X50" s="19"/>
      <c r="Y50" s="19"/>
      <c r="AF50" s="19"/>
      <c r="AI50" s="19"/>
      <c r="AJ50" s="19"/>
    </row>
    <row r="51" spans="2:36" s="20" customFormat="1" ht="14.4" customHeight="1" x14ac:dyDescent="0.3">
      <c r="B51" s="10"/>
      <c r="C51" s="10"/>
      <c r="D51" s="10"/>
      <c r="E51" s="10"/>
      <c r="F51" s="10"/>
      <c r="G51" s="10"/>
      <c r="H51" s="10"/>
      <c r="I51" s="10"/>
      <c r="J51" s="45"/>
      <c r="K51" s="15"/>
      <c r="L51" s="10"/>
      <c r="M51" s="10"/>
      <c r="N51" s="10"/>
      <c r="O51" s="10"/>
      <c r="P51" s="14">
        <f t="shared" si="0"/>
        <v>-2.2400000000000011</v>
      </c>
      <c r="Q51" s="38">
        <f t="shared" si="1"/>
        <v>3.2460265643697368E-2</v>
      </c>
      <c r="R51" s="38" t="b">
        <f t="shared" si="3"/>
        <v>1</v>
      </c>
      <c r="S51" s="38">
        <f t="shared" si="2"/>
        <v>3.2460265643697368E-2</v>
      </c>
      <c r="V51" s="19"/>
      <c r="X51" s="19"/>
      <c r="Y51" s="19"/>
      <c r="AF51" s="19"/>
      <c r="AI51" s="19"/>
      <c r="AJ51" s="19"/>
    </row>
    <row r="52" spans="2:36" s="20" customFormat="1" ht="14.4" customHeight="1" x14ac:dyDescent="0.3">
      <c r="B52" s="10"/>
      <c r="C52" s="10"/>
      <c r="D52" s="10"/>
      <c r="E52" s="10"/>
      <c r="F52" s="10"/>
      <c r="G52" s="10"/>
      <c r="H52" s="10"/>
      <c r="I52" s="10"/>
      <c r="J52" s="45"/>
      <c r="K52" s="15"/>
      <c r="L52" s="10"/>
      <c r="M52" s="10"/>
      <c r="N52" s="10"/>
      <c r="O52" s="10"/>
      <c r="P52" s="14">
        <f t="shared" si="0"/>
        <v>-2.2000000000000011</v>
      </c>
      <c r="Q52" s="38">
        <f t="shared" si="1"/>
        <v>3.5474592846231362E-2</v>
      </c>
      <c r="R52" s="38" t="b">
        <f t="shared" si="3"/>
        <v>1</v>
      </c>
      <c r="S52" s="38">
        <f t="shared" si="2"/>
        <v>3.5474592846231362E-2</v>
      </c>
      <c r="V52" s="19"/>
      <c r="X52" s="19"/>
      <c r="Y52" s="19"/>
      <c r="AF52" s="19"/>
      <c r="AI52" s="19"/>
      <c r="AJ52" s="19"/>
    </row>
    <row r="53" spans="2:36" s="20" customFormat="1" ht="14.4" customHeigh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4">
        <f t="shared" si="0"/>
        <v>-2.160000000000001</v>
      </c>
      <c r="Q53" s="38">
        <f t="shared" si="1"/>
        <v>3.8706856147455525E-2</v>
      </c>
      <c r="R53" s="38" t="b">
        <f t="shared" si="3"/>
        <v>1</v>
      </c>
      <c r="S53" s="38">
        <f t="shared" si="2"/>
        <v>3.8706856147455525E-2</v>
      </c>
      <c r="V53" s="19"/>
      <c r="X53" s="19"/>
      <c r="Y53" s="19"/>
      <c r="AF53" s="19"/>
      <c r="AI53" s="19"/>
      <c r="AJ53" s="19"/>
    </row>
    <row r="54" spans="2:36" s="20" customFormat="1" ht="14.4" customHeigh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4">
        <f t="shared" si="0"/>
        <v>-2.120000000000001</v>
      </c>
      <c r="Q54" s="38">
        <f t="shared" si="1"/>
        <v>4.2166106961770235E-2</v>
      </c>
      <c r="R54" s="38" t="b">
        <f t="shared" si="3"/>
        <v>1</v>
      </c>
      <c r="S54" s="38">
        <f t="shared" si="2"/>
        <v>4.2166106961770235E-2</v>
      </c>
      <c r="V54" s="19"/>
      <c r="X54" s="19"/>
      <c r="Y54" s="19"/>
      <c r="AF54" s="19"/>
      <c r="AI54" s="19"/>
      <c r="AJ54" s="19"/>
    </row>
    <row r="55" spans="2:36" s="20" customFormat="1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4">
        <f t="shared" si="0"/>
        <v>-2.080000000000001</v>
      </c>
      <c r="Q55" s="38">
        <f t="shared" si="1"/>
        <v>4.5861076271054804E-2</v>
      </c>
      <c r="R55" s="38" t="b">
        <f t="shared" si="3"/>
        <v>1</v>
      </c>
      <c r="S55" s="38">
        <f t="shared" si="2"/>
        <v>4.5861076271054804E-2</v>
      </c>
      <c r="V55" s="19"/>
      <c r="X55" s="19"/>
      <c r="Y55" s="19"/>
      <c r="AF55" s="19"/>
      <c r="AI55" s="19"/>
      <c r="AJ55" s="19"/>
    </row>
    <row r="56" spans="2:36" s="20" customFormat="1" ht="14.4" customHeigh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4">
        <f t="shared" si="0"/>
        <v>-2.0400000000000009</v>
      </c>
      <c r="Q56" s="38">
        <f t="shared" si="1"/>
        <v>4.9800087735070685E-2</v>
      </c>
      <c r="R56" s="38" t="b">
        <f t="shared" si="3"/>
        <v>1</v>
      </c>
      <c r="S56" s="38">
        <f t="shared" si="2"/>
        <v>4.9800087735070685E-2</v>
      </c>
      <c r="V56" s="19"/>
      <c r="X56" s="19"/>
      <c r="Y56" s="19"/>
      <c r="AF56" s="19"/>
      <c r="AI56" s="19"/>
      <c r="AJ56" s="19"/>
    </row>
    <row r="57" spans="2:36" s="20" customFormat="1" ht="14.4" customHeigh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4">
        <f t="shared" si="0"/>
        <v>-2.0000000000000009</v>
      </c>
      <c r="Q57" s="38">
        <f t="shared" si="1"/>
        <v>5.3990966513187959E-2</v>
      </c>
      <c r="R57" s="38" t="b">
        <f t="shared" si="3"/>
        <v>1</v>
      </c>
      <c r="S57" s="38">
        <f t="shared" si="2"/>
        <v>5.3990966513187959E-2</v>
      </c>
      <c r="V57" s="19"/>
      <c r="X57" s="19"/>
      <c r="Y57" s="19"/>
      <c r="AF57" s="19"/>
      <c r="AI57" s="19"/>
      <c r="AJ57" s="19"/>
    </row>
    <row r="58" spans="2:36" s="20" customFormat="1" ht="14.4" customHeigh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4">
        <f t="shared" si="0"/>
        <v>-1.9600000000000011</v>
      </c>
      <c r="Q58" s="38">
        <f t="shared" si="1"/>
        <v>5.8440944333451338E-2</v>
      </c>
      <c r="R58" s="38" t="b">
        <f t="shared" si="3"/>
        <v>1</v>
      </c>
      <c r="S58" s="38">
        <f t="shared" si="2"/>
        <v>5.8440944333451338E-2</v>
      </c>
      <c r="V58" s="19"/>
      <c r="X58" s="19"/>
      <c r="Y58" s="19"/>
      <c r="AF58" s="19"/>
      <c r="AI58" s="19"/>
      <c r="AJ58" s="19"/>
    </row>
    <row r="59" spans="2:36" s="20" customFormat="1" ht="14.4" customHeigh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4">
        <f t="shared" si="0"/>
        <v>-1.920000000000001</v>
      </c>
      <c r="Q59" s="38">
        <f t="shared" si="1"/>
        <v>6.3156561435198516E-2</v>
      </c>
      <c r="R59" s="38" t="b">
        <f t="shared" si="3"/>
        <v>0</v>
      </c>
      <c r="S59" s="38" t="str">
        <f t="shared" si="2"/>
        <v/>
      </c>
      <c r="V59" s="19"/>
      <c r="X59" s="19"/>
      <c r="Y59" s="19"/>
      <c r="AF59" s="19"/>
      <c r="AI59" s="19"/>
      <c r="AJ59" s="19"/>
    </row>
    <row r="60" spans="2:36" s="20" customFormat="1" ht="14.4" customHeigh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4">
        <f t="shared" si="0"/>
        <v>-1.880000000000001</v>
      </c>
      <c r="Q60" s="38">
        <f t="shared" si="1"/>
        <v>6.8143566101044439E-2</v>
      </c>
      <c r="R60" s="38" t="b">
        <f t="shared" si="3"/>
        <v>0</v>
      </c>
      <c r="S60" s="38" t="str">
        <f t="shared" si="2"/>
        <v/>
      </c>
      <c r="V60" s="19"/>
      <c r="X60" s="19"/>
      <c r="Y60" s="19"/>
      <c r="AF60" s="19"/>
      <c r="AI60" s="19"/>
      <c r="AJ60" s="19"/>
    </row>
    <row r="61" spans="2:36" s="20" customFormat="1" ht="14.4" customHeigh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4">
        <f t="shared" si="0"/>
        <v>-1.840000000000001</v>
      </c>
      <c r="Q61" s="38">
        <f t="shared" si="1"/>
        <v>7.3406812581656752E-2</v>
      </c>
      <c r="R61" s="38" t="b">
        <f t="shared" si="3"/>
        <v>0</v>
      </c>
      <c r="S61" s="38" t="str">
        <f t="shared" si="2"/>
        <v/>
      </c>
      <c r="V61" s="19"/>
      <c r="X61" s="19"/>
      <c r="Y61" s="19"/>
      <c r="AF61" s="19"/>
      <c r="AI61" s="19"/>
      <c r="AJ61" s="19"/>
    </row>
    <row r="62" spans="2:36" s="20" customFormat="1" ht="14.4" customHeigh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4">
        <f t="shared" si="0"/>
        <v>-1.8000000000000009</v>
      </c>
      <c r="Q62" s="38">
        <f t="shared" si="1"/>
        <v>7.8950158300894024E-2</v>
      </c>
      <c r="R62" s="38" t="b">
        <f t="shared" si="3"/>
        <v>0</v>
      </c>
      <c r="S62" s="38" t="str">
        <f t="shared" si="2"/>
        <v/>
      </c>
      <c r="V62" s="19"/>
      <c r="X62" s="19"/>
      <c r="Y62" s="19"/>
      <c r="AF62" s="19"/>
      <c r="AI62" s="19"/>
      <c r="AJ62" s="19"/>
    </row>
    <row r="63" spans="2:36" s="20" customFormat="1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4">
        <f t="shared" si="0"/>
        <v>-1.7600000000000009</v>
      </c>
      <c r="Q63" s="38">
        <f t="shared" si="1"/>
        <v>8.4776361308022102E-2</v>
      </c>
      <c r="R63" s="38" t="b">
        <f t="shared" si="3"/>
        <v>0</v>
      </c>
      <c r="S63" s="38" t="str">
        <f t="shared" si="2"/>
        <v/>
      </c>
      <c r="V63" s="19"/>
      <c r="X63" s="19"/>
      <c r="Y63" s="19"/>
      <c r="AF63" s="19"/>
      <c r="AI63" s="19"/>
      <c r="AJ63" s="19"/>
    </row>
    <row r="64" spans="2:36" s="20" customFormat="1" ht="14.4" customHeigh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4">
        <f t="shared" si="0"/>
        <v>-1.7200000000000009</v>
      </c>
      <c r="Q64" s="38">
        <f t="shared" si="1"/>
        <v>9.0886979016282732E-2</v>
      </c>
      <c r="R64" s="38" t="b">
        <f t="shared" si="3"/>
        <v>0</v>
      </c>
      <c r="S64" s="38" t="str">
        <f t="shared" si="2"/>
        <v/>
      </c>
      <c r="V64" s="19"/>
      <c r="X64" s="19"/>
      <c r="Y64" s="19"/>
      <c r="AF64" s="19"/>
      <c r="AI64" s="19"/>
      <c r="AJ64" s="19"/>
    </row>
    <row r="65" spans="2:36" s="20" customFormat="1" ht="14.4" customHeight="1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4">
        <f t="shared" si="0"/>
        <v>-1.6800000000000008</v>
      </c>
      <c r="Q65" s="38">
        <f t="shared" si="1"/>
        <v>9.7282269331467372E-2</v>
      </c>
      <c r="R65" s="38" t="b">
        <f t="shared" si="3"/>
        <v>0</v>
      </c>
      <c r="S65" s="38" t="str">
        <f t="shared" si="2"/>
        <v/>
      </c>
      <c r="V65" s="19"/>
      <c r="X65" s="19"/>
      <c r="Y65" s="19"/>
      <c r="AF65" s="19"/>
      <c r="AI65" s="19"/>
      <c r="AJ65" s="19"/>
    </row>
    <row r="66" spans="2:36" s="20" customFormat="1" ht="14.4" customHeigh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4">
        <f t="shared" si="0"/>
        <v>-1.6400000000000008</v>
      </c>
      <c r="Q66" s="38">
        <f t="shared" si="1"/>
        <v>0.10396109532876406</v>
      </c>
      <c r="R66" s="38" t="b">
        <f t="shared" si="3"/>
        <v>0</v>
      </c>
      <c r="S66" s="38" t="str">
        <f t="shared" si="2"/>
        <v/>
      </c>
      <c r="V66" s="19"/>
      <c r="X66" s="19"/>
      <c r="Y66" s="19"/>
      <c r="AF66" s="19"/>
      <c r="AI66" s="19"/>
      <c r="AJ66" s="19"/>
    </row>
    <row r="67" spans="2:36" s="20" customFormat="1" ht="14.4" customHeigh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4">
        <f t="shared" si="0"/>
        <v>-1.6000000000000008</v>
      </c>
      <c r="Q67" s="38">
        <f t="shared" si="1"/>
        <v>0.11092083467945543</v>
      </c>
      <c r="R67" s="38" t="b">
        <f t="shared" si="3"/>
        <v>0</v>
      </c>
      <c r="S67" s="38" t="str">
        <f t="shared" si="2"/>
        <v/>
      </c>
      <c r="V67" s="19"/>
      <c r="X67" s="19"/>
      <c r="Y67" s="19"/>
      <c r="AE67" s="19"/>
      <c r="AF67" s="19"/>
      <c r="AI67" s="19"/>
      <c r="AJ67" s="19"/>
    </row>
    <row r="68" spans="2:36" s="20" customFormat="1" ht="14.4" customHeigh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4">
        <f t="shared" si="0"/>
        <v>-1.5600000000000007</v>
      </c>
      <c r="Q68" s="38">
        <f t="shared" si="1"/>
        <v>0.11815729505958214</v>
      </c>
      <c r="R68" s="38" t="b">
        <f t="shared" si="3"/>
        <v>0</v>
      </c>
      <c r="S68" s="38" t="str">
        <f t="shared" si="2"/>
        <v/>
      </c>
      <c r="V68" s="19"/>
      <c r="X68" s="19"/>
      <c r="Y68" s="19"/>
      <c r="AE68" s="19"/>
      <c r="AF68" s="19"/>
      <c r="AI68" s="19"/>
      <c r="AJ68" s="19"/>
    </row>
    <row r="69" spans="2:36" s="20" customFormat="1" ht="14.4" customHeight="1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4">
        <f t="shared" si="0"/>
        <v>-1.5200000000000007</v>
      </c>
      <c r="Q69" s="38">
        <f t="shared" si="1"/>
        <v>0.12566463678908801</v>
      </c>
      <c r="R69" s="38" t="b">
        <f t="shared" si="3"/>
        <v>0</v>
      </c>
      <c r="S69" s="38" t="str">
        <f t="shared" si="2"/>
        <v/>
      </c>
      <c r="V69" s="19"/>
      <c r="X69" s="19"/>
      <c r="Y69" s="19"/>
      <c r="AE69" s="19"/>
      <c r="AF69" s="19"/>
      <c r="AI69" s="19"/>
      <c r="AJ69" s="19"/>
    </row>
    <row r="70" spans="2:36" s="20" customFormat="1" ht="14.4" customHeigh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4">
        <f t="shared" si="0"/>
        <v>-1.4800000000000006</v>
      </c>
      <c r="Q70" s="38">
        <f t="shared" si="1"/>
        <v>0.13343530395100217</v>
      </c>
      <c r="R70" s="38" t="b">
        <f t="shared" si="3"/>
        <v>0</v>
      </c>
      <c r="S70" s="38" t="str">
        <f t="shared" si="2"/>
        <v/>
      </c>
      <c r="V70" s="19"/>
      <c r="X70" s="19"/>
      <c r="Y70" s="19"/>
      <c r="AE70" s="19"/>
      <c r="AF70" s="19"/>
      <c r="AI70" s="19"/>
      <c r="AJ70" s="19"/>
    </row>
    <row r="71" spans="2:36" s="20" customFormat="1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4">
        <f t="shared" ref="P71:P105" si="4">P72-$P$6</f>
        <v>-1.4400000000000006</v>
      </c>
      <c r="Q71" s="38">
        <f t="shared" ref="Q71:Q134" si="5">NORMDIST(P71,$C$6,$C$7,0)</f>
        <v>0.14145996522483867</v>
      </c>
      <c r="R71" s="38" t="b">
        <f t="shared" si="3"/>
        <v>0</v>
      </c>
      <c r="S71" s="38" t="str">
        <f t="shared" ref="S71:S134" si="6">IF(R71,Q71,"")</f>
        <v/>
      </c>
      <c r="V71" s="19"/>
      <c r="X71" s="19"/>
      <c r="Y71" s="19"/>
      <c r="AE71" s="19"/>
      <c r="AF71" s="19"/>
      <c r="AI71" s="19"/>
      <c r="AJ71" s="19"/>
    </row>
    <row r="72" spans="2:36" s="20" customFormat="1" ht="14.4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4">
        <f t="shared" si="4"/>
        <v>-1.4000000000000006</v>
      </c>
      <c r="Q72" s="38">
        <f t="shared" si="5"/>
        <v>0.14972746563574474</v>
      </c>
      <c r="R72" s="38" t="b">
        <f t="shared" ref="R72:R135" si="7">IF($R$4&gt;$R$3,IF(AND(P72&lt;$R$4,P72&gt;$R$3),TRUE,FALSE),IF(OR(P72&lt;$R$4,P72&gt;$R$3),TRUE,FALSE))</f>
        <v>0</v>
      </c>
      <c r="S72" s="38" t="str">
        <f t="shared" si="6"/>
        <v/>
      </c>
      <c r="V72" s="19"/>
      <c r="X72" s="19"/>
      <c r="Y72" s="19"/>
      <c r="AE72" s="19"/>
      <c r="AF72" s="19"/>
      <c r="AI72" s="19"/>
      <c r="AJ72" s="19"/>
    </row>
    <row r="73" spans="2:36" s="20" customFormat="1" ht="14.4" customHeight="1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4">
        <f t="shared" si="4"/>
        <v>-1.3600000000000005</v>
      </c>
      <c r="Q73" s="38">
        <f t="shared" si="5"/>
        <v>0.15822479037038295</v>
      </c>
      <c r="R73" s="38" t="b">
        <f t="shared" si="7"/>
        <v>0</v>
      </c>
      <c r="S73" s="38" t="str">
        <f t="shared" si="6"/>
        <v/>
      </c>
      <c r="V73" s="19"/>
      <c r="X73" s="19"/>
      <c r="Y73" s="19"/>
      <c r="AE73" s="19"/>
      <c r="AF73" s="19"/>
      <c r="AI73" s="19"/>
      <c r="AJ73" s="19"/>
    </row>
    <row r="74" spans="2:36" s="20" customFormat="1" ht="14.4" customHeigh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4">
        <f t="shared" si="4"/>
        <v>-1.3200000000000005</v>
      </c>
      <c r="Q74" s="38">
        <f t="shared" si="5"/>
        <v>0.16693704174171373</v>
      </c>
      <c r="R74" s="38" t="b">
        <f t="shared" si="7"/>
        <v>0</v>
      </c>
      <c r="S74" s="38" t="str">
        <f t="shared" si="6"/>
        <v/>
      </c>
      <c r="V74" s="19"/>
      <c r="X74" s="19"/>
      <c r="Y74" s="19"/>
      <c r="AE74" s="19"/>
      <c r="AF74" s="19"/>
      <c r="AI74" s="19"/>
      <c r="AJ74" s="19"/>
    </row>
    <row r="75" spans="2:36" s="20" customFormat="1" ht="14.4" customHeight="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4">
        <f t="shared" si="4"/>
        <v>-1.2800000000000005</v>
      </c>
      <c r="Q75" s="38">
        <f t="shared" si="5"/>
        <v>0.17584743029766225</v>
      </c>
      <c r="R75" s="38" t="b">
        <f t="shared" si="7"/>
        <v>0</v>
      </c>
      <c r="S75" s="38" t="str">
        <f t="shared" si="6"/>
        <v/>
      </c>
      <c r="V75" s="19"/>
      <c r="X75" s="19"/>
      <c r="Y75" s="19"/>
      <c r="AE75" s="19"/>
      <c r="AF75" s="19"/>
      <c r="AI75" s="19"/>
      <c r="AJ75" s="19"/>
    </row>
    <row r="76" spans="2:36" s="20" customFormat="1" ht="14.4" customHeigh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4">
        <f t="shared" si="4"/>
        <v>-1.2400000000000004</v>
      </c>
      <c r="Q76" s="38">
        <f t="shared" si="5"/>
        <v>0.1849372809633052</v>
      </c>
      <c r="R76" s="38" t="b">
        <f t="shared" si="7"/>
        <v>0</v>
      </c>
      <c r="S76" s="38" t="str">
        <f t="shared" si="6"/>
        <v/>
      </c>
      <c r="V76" s="19"/>
      <c r="X76" s="19"/>
      <c r="Y76" s="19"/>
      <c r="AE76" s="19"/>
      <c r="AF76" s="19"/>
      <c r="AI76" s="19"/>
      <c r="AJ76" s="19"/>
    </row>
    <row r="77" spans="2:36" s="20" customFormat="1" ht="14.4" customHeight="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4">
        <f t="shared" si="4"/>
        <v>-1.2000000000000004</v>
      </c>
      <c r="Q77" s="38">
        <f t="shared" si="5"/>
        <v>0.19418605498321284</v>
      </c>
      <c r="R77" s="38" t="b">
        <f t="shared" si="7"/>
        <v>0</v>
      </c>
      <c r="S77" s="38" t="str">
        <f t="shared" si="6"/>
        <v/>
      </c>
      <c r="V77" s="19"/>
      <c r="X77" s="19"/>
      <c r="Y77" s="19"/>
      <c r="AE77" s="19"/>
      <c r="AF77" s="19"/>
      <c r="AI77" s="19"/>
      <c r="AJ77" s="19"/>
    </row>
    <row r="78" spans="2:36" s="20" customFormat="1" ht="14.4" customHeigh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4">
        <f t="shared" si="4"/>
        <v>-1.1600000000000004</v>
      </c>
      <c r="Q78" s="38">
        <f t="shared" si="5"/>
        <v>0.20357138829075935</v>
      </c>
      <c r="R78" s="38" t="b">
        <f t="shared" si="7"/>
        <v>0</v>
      </c>
      <c r="S78" s="38" t="str">
        <f t="shared" si="6"/>
        <v/>
      </c>
      <c r="V78" s="19"/>
      <c r="X78" s="19"/>
      <c r="Y78" s="19"/>
      <c r="AE78" s="19"/>
      <c r="AF78" s="19"/>
      <c r="AI78" s="19"/>
      <c r="AJ78" s="19"/>
    </row>
    <row r="79" spans="2:36" s="20" customFormat="1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4">
        <f t="shared" si="4"/>
        <v>-1.1200000000000003</v>
      </c>
      <c r="Q79" s="38">
        <f t="shared" si="5"/>
        <v>0.21306914677571781</v>
      </c>
      <c r="R79" s="38" t="b">
        <f t="shared" si="7"/>
        <v>0</v>
      </c>
      <c r="S79" s="38" t="str">
        <f t="shared" si="6"/>
        <v/>
      </c>
      <c r="V79" s="19"/>
      <c r="X79" s="19"/>
      <c r="Y79" s="19"/>
      <c r="AE79" s="19"/>
      <c r="AF79" s="19"/>
      <c r="AI79" s="19"/>
      <c r="AJ79" s="19"/>
    </row>
    <row r="80" spans="2:36" s="20" customFormat="1" ht="14.4" customHeigh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4">
        <f t="shared" si="4"/>
        <v>-1.0800000000000003</v>
      </c>
      <c r="Q80" s="38">
        <f t="shared" si="5"/>
        <v>0.2226534987517611</v>
      </c>
      <c r="R80" s="38" t="b">
        <f t="shared" si="7"/>
        <v>0</v>
      </c>
      <c r="S80" s="38" t="str">
        <f t="shared" si="6"/>
        <v/>
      </c>
      <c r="V80" s="19"/>
      <c r="X80" s="19"/>
      <c r="Y80" s="19"/>
      <c r="AE80" s="19"/>
      <c r="AF80" s="19"/>
      <c r="AI80" s="19"/>
      <c r="AJ80" s="19"/>
    </row>
    <row r="81" spans="2:36" s="20" customFormat="1" ht="14.4" customHeight="1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4">
        <f t="shared" si="4"/>
        <v>-1.0400000000000003</v>
      </c>
      <c r="Q81" s="38">
        <f t="shared" si="5"/>
        <v>0.23229700474336615</v>
      </c>
      <c r="R81" s="38" t="b">
        <f t="shared" si="7"/>
        <v>0</v>
      </c>
      <c r="S81" s="38" t="str">
        <f t="shared" si="6"/>
        <v/>
      </c>
      <c r="V81" s="19"/>
      <c r="X81" s="19"/>
      <c r="Y81" s="19"/>
      <c r="AE81" s="19"/>
      <c r="AF81" s="19"/>
      <c r="AI81" s="19"/>
      <c r="AJ81" s="19"/>
    </row>
    <row r="82" spans="2:36" s="20" customFormat="1" ht="14.4" customHeight="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4">
        <f t="shared" si="4"/>
        <v>-1.0000000000000002</v>
      </c>
      <c r="Q82" s="38">
        <f t="shared" si="5"/>
        <v>0.24197072451914331</v>
      </c>
      <c r="R82" s="38" t="b">
        <f t="shared" si="7"/>
        <v>0</v>
      </c>
      <c r="S82" s="38" t="str">
        <f t="shared" si="6"/>
        <v/>
      </c>
      <c r="V82" s="19"/>
      <c r="X82" s="19"/>
      <c r="Y82" s="19"/>
      <c r="AE82" s="19"/>
      <c r="AF82" s="19"/>
      <c r="AI82" s="19"/>
      <c r="AJ82" s="19"/>
    </row>
    <row r="83" spans="2:36" s="20" customFormat="1" ht="14.4" customHeight="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4">
        <f t="shared" si="4"/>
        <v>-0.9600000000000003</v>
      </c>
      <c r="Q83" s="38">
        <f t="shared" si="5"/>
        <v>0.25164434109811706</v>
      </c>
      <c r="R83" s="38" t="b">
        <f t="shared" si="7"/>
        <v>0</v>
      </c>
      <c r="S83" s="38" t="str">
        <f t="shared" si="6"/>
        <v/>
      </c>
      <c r="V83" s="19"/>
      <c r="X83" s="19"/>
      <c r="Y83" s="19"/>
      <c r="AE83" s="19"/>
      <c r="AF83" s="19"/>
      <c r="AI83" s="19"/>
      <c r="AJ83" s="19"/>
    </row>
    <row r="84" spans="2:36" s="20" customFormat="1" ht="14.4" customHeight="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4">
        <f t="shared" si="4"/>
        <v>-0.92000000000000026</v>
      </c>
      <c r="Q84" s="38">
        <f t="shared" si="5"/>
        <v>0.26128630124955304</v>
      </c>
      <c r="R84" s="38" t="b">
        <f t="shared" si="7"/>
        <v>0</v>
      </c>
      <c r="S84" s="38" t="str">
        <f t="shared" si="6"/>
        <v/>
      </c>
      <c r="V84" s="19"/>
      <c r="X84" s="19"/>
      <c r="Y84" s="19"/>
      <c r="AE84" s="19"/>
      <c r="AF84" s="19"/>
      <c r="AI84" s="19"/>
      <c r="AJ84" s="19"/>
    </row>
    <row r="85" spans="2:36" s="20" customFormat="1" ht="14.4" customHeight="1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4">
        <f t="shared" si="4"/>
        <v>-0.88000000000000023</v>
      </c>
      <c r="Q85" s="38">
        <f t="shared" si="5"/>
        <v>0.27086397179833799</v>
      </c>
      <c r="R85" s="38" t="b">
        <f t="shared" si="7"/>
        <v>0</v>
      </c>
      <c r="S85" s="38" t="str">
        <f t="shared" si="6"/>
        <v/>
      </c>
      <c r="V85" s="19"/>
      <c r="X85" s="19"/>
      <c r="Y85" s="19"/>
      <c r="AE85" s="19"/>
      <c r="AF85" s="19"/>
      <c r="AI85" s="19"/>
      <c r="AJ85" s="19"/>
    </row>
    <row r="86" spans="2:36" s="20" customFormat="1" ht="14.4" customHeigh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4">
        <f t="shared" si="4"/>
        <v>-0.84000000000000019</v>
      </c>
      <c r="Q86" s="38">
        <f t="shared" si="5"/>
        <v>0.28034381083962051</v>
      </c>
      <c r="R86" s="38" t="b">
        <f t="shared" si="7"/>
        <v>0</v>
      </c>
      <c r="S86" s="38" t="str">
        <f t="shared" si="6"/>
        <v/>
      </c>
      <c r="V86" s="19"/>
      <c r="X86" s="19"/>
      <c r="Y86" s="19"/>
      <c r="AE86" s="19"/>
      <c r="AF86" s="19"/>
      <c r="AI86" s="19"/>
      <c r="AJ86" s="19"/>
    </row>
    <row r="87" spans="2:36" s="20" customFormat="1" ht="14.4" customHeigh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4">
        <f t="shared" si="4"/>
        <v>-0.80000000000000016</v>
      </c>
      <c r="Q87" s="38">
        <f t="shared" si="5"/>
        <v>0.28969155276148273</v>
      </c>
      <c r="R87" s="38" t="b">
        <f t="shared" si="7"/>
        <v>0</v>
      </c>
      <c r="S87" s="38" t="str">
        <f t="shared" si="6"/>
        <v/>
      </c>
      <c r="V87" s="19"/>
      <c r="X87" s="19"/>
      <c r="Y87" s="19"/>
      <c r="AE87" s="19"/>
      <c r="AF87" s="19"/>
      <c r="AI87" s="19"/>
      <c r="AJ87" s="19"/>
    </row>
    <row r="88" spans="2:36" s="20" customFormat="1" ht="14.4" customHeight="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4">
        <f t="shared" si="4"/>
        <v>-0.76000000000000012</v>
      </c>
      <c r="Q88" s="38">
        <f t="shared" si="5"/>
        <v>0.29887240577595275</v>
      </c>
      <c r="R88" s="38" t="b">
        <f t="shared" si="7"/>
        <v>0</v>
      </c>
      <c r="S88" s="38" t="str">
        <f t="shared" si="6"/>
        <v/>
      </c>
      <c r="V88" s="19"/>
      <c r="X88" s="19"/>
      <c r="Y88" s="19"/>
      <c r="AE88" s="19"/>
      <c r="AF88" s="19"/>
      <c r="AI88" s="19"/>
      <c r="AJ88" s="19"/>
    </row>
    <row r="89" spans="2:36" s="20" customFormat="1" ht="14.4" customHeight="1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4">
        <f t="shared" si="4"/>
        <v>-0.72000000000000008</v>
      </c>
      <c r="Q89" s="38">
        <f t="shared" si="5"/>
        <v>0.30785126046985289</v>
      </c>
      <c r="R89" s="38" t="b">
        <f t="shared" si="7"/>
        <v>0</v>
      </c>
      <c r="S89" s="38" t="str">
        <f t="shared" si="6"/>
        <v/>
      </c>
      <c r="V89" s="19"/>
      <c r="X89" s="19"/>
      <c r="Y89" s="19"/>
      <c r="AE89" s="19"/>
      <c r="AF89" s="19"/>
      <c r="AI89" s="19"/>
      <c r="AJ89" s="19"/>
    </row>
    <row r="90" spans="2:36" s="20" customFormat="1" ht="14.4" customHeight="1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4">
        <f t="shared" si="4"/>
        <v>-0.68</v>
      </c>
      <c r="Q90" s="38">
        <f t="shared" si="5"/>
        <v>0.31659290771089277</v>
      </c>
      <c r="R90" s="38" t="b">
        <f t="shared" si="7"/>
        <v>0</v>
      </c>
      <c r="S90" s="38" t="str">
        <f t="shared" si="6"/>
        <v/>
      </c>
      <c r="V90" s="19"/>
      <c r="X90" s="19"/>
      <c r="Y90" s="19"/>
      <c r="AE90" s="19"/>
      <c r="AF90" s="19"/>
      <c r="AI90" s="19"/>
      <c r="AJ90" s="19"/>
    </row>
    <row r="91" spans="2:36" s="20" customFormat="1" ht="14.4" customHeight="1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4">
        <f t="shared" si="4"/>
        <v>-0.64</v>
      </c>
      <c r="Q91" s="38">
        <f t="shared" si="5"/>
        <v>0.32506226408408218</v>
      </c>
      <c r="R91" s="38" t="b">
        <f t="shared" si="7"/>
        <v>0</v>
      </c>
      <c r="S91" s="38" t="str">
        <f t="shared" si="6"/>
        <v/>
      </c>
      <c r="V91" s="19"/>
      <c r="X91" s="19"/>
      <c r="Y91" s="19"/>
      <c r="AE91" s="19"/>
      <c r="AF91" s="19"/>
      <c r="AI91" s="19"/>
      <c r="AJ91" s="19"/>
    </row>
    <row r="92" spans="2:36" s="20" customFormat="1" ht="14.4" customHeight="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4">
        <f t="shared" si="4"/>
        <v>-0.6</v>
      </c>
      <c r="Q92" s="38">
        <f t="shared" si="5"/>
        <v>0.33322460289179967</v>
      </c>
      <c r="R92" s="38" t="b">
        <f t="shared" si="7"/>
        <v>0</v>
      </c>
      <c r="S92" s="38" t="str">
        <f t="shared" si="6"/>
        <v/>
      </c>
      <c r="V92" s="19"/>
      <c r="X92" s="19"/>
      <c r="Y92" s="19"/>
      <c r="AE92" s="19"/>
      <c r="AF92" s="19"/>
      <c r="AI92" s="19"/>
      <c r="AJ92" s="19"/>
    </row>
    <row r="93" spans="2:36" s="20" customFormat="1" ht="14.4" customHeight="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4">
        <f t="shared" si="4"/>
        <v>-0.55999999999999994</v>
      </c>
      <c r="Q93" s="38">
        <f t="shared" si="5"/>
        <v>0.34104578863035256</v>
      </c>
      <c r="R93" s="38" t="b">
        <f t="shared" si="7"/>
        <v>0</v>
      </c>
      <c r="S93" s="38" t="str">
        <f t="shared" si="6"/>
        <v/>
      </c>
      <c r="V93" s="19"/>
      <c r="X93" s="19"/>
      <c r="Y93" s="19"/>
      <c r="AE93" s="19"/>
      <c r="AF93" s="19"/>
      <c r="AI93" s="19"/>
      <c r="AJ93" s="19"/>
    </row>
    <row r="94" spans="2:36" s="20" customFormat="1" ht="14.4" customHeight="1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4">
        <f t="shared" si="4"/>
        <v>-0.51999999999999991</v>
      </c>
      <c r="Q94" s="38">
        <f t="shared" si="5"/>
        <v>0.34849251275897453</v>
      </c>
      <c r="R94" s="38" t="b">
        <f t="shared" si="7"/>
        <v>0</v>
      </c>
      <c r="S94" s="38" t="str">
        <f t="shared" si="6"/>
        <v/>
      </c>
      <c r="V94" s="19"/>
      <c r="X94" s="19"/>
      <c r="Y94" s="19"/>
      <c r="AE94" s="19"/>
      <c r="AF94" s="19"/>
      <c r="AI94" s="19"/>
      <c r="AJ94" s="19"/>
    </row>
    <row r="95" spans="2:36" s="20" customFormat="1" ht="14.4" customHeight="1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4">
        <f t="shared" si="4"/>
        <v>-0.47999999999999993</v>
      </c>
      <c r="Q95" s="38">
        <f t="shared" si="5"/>
        <v>0.35553252850599715</v>
      </c>
      <c r="R95" s="38" t="b">
        <f t="shared" si="7"/>
        <v>0</v>
      </c>
      <c r="S95" s="38" t="str">
        <f t="shared" si="6"/>
        <v/>
      </c>
      <c r="V95" s="19"/>
      <c r="X95" s="19"/>
      <c r="Y95" s="19"/>
      <c r="AE95" s="19"/>
      <c r="AF95" s="19"/>
      <c r="AI95" s="19"/>
      <c r="AJ95" s="19"/>
    </row>
    <row r="96" spans="2:36" s="20" customFormat="1" ht="14.4" customHeight="1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4">
        <f t="shared" si="4"/>
        <v>-0.43999999999999995</v>
      </c>
      <c r="Q96" s="38">
        <f t="shared" si="5"/>
        <v>0.36213488241309222</v>
      </c>
      <c r="R96" s="38" t="b">
        <f t="shared" si="7"/>
        <v>0</v>
      </c>
      <c r="S96" s="38" t="str">
        <f t="shared" si="6"/>
        <v/>
      </c>
      <c r="V96" s="19"/>
      <c r="X96" s="19"/>
      <c r="Y96" s="19"/>
      <c r="AE96" s="19"/>
      <c r="AF96" s="19"/>
      <c r="AI96" s="19"/>
      <c r="AJ96" s="19"/>
    </row>
    <row r="97" spans="2:36" s="20" customFormat="1" ht="14.4" customHeight="1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4">
        <f t="shared" si="4"/>
        <v>-0.39999999999999997</v>
      </c>
      <c r="Q97" s="38">
        <f t="shared" si="5"/>
        <v>0.36827014030332333</v>
      </c>
      <c r="R97" s="38" t="b">
        <f t="shared" si="7"/>
        <v>0</v>
      </c>
      <c r="S97" s="38" t="str">
        <f t="shared" si="6"/>
        <v/>
      </c>
      <c r="V97" s="19"/>
      <c r="X97" s="19"/>
      <c r="Y97" s="19"/>
      <c r="AE97" s="19"/>
      <c r="AF97" s="19"/>
      <c r="AI97" s="19"/>
      <c r="AJ97" s="19"/>
    </row>
    <row r="98" spans="2:36" s="20" customFormat="1" ht="14.4" customHeight="1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4">
        <f t="shared" si="4"/>
        <v>-0.36</v>
      </c>
      <c r="Q98" s="38">
        <f t="shared" si="5"/>
        <v>0.37391060537312842</v>
      </c>
      <c r="R98" s="38" t="b">
        <f t="shared" si="7"/>
        <v>0</v>
      </c>
      <c r="S98" s="38" t="str">
        <f t="shared" si="6"/>
        <v/>
      </c>
      <c r="V98" s="19"/>
      <c r="X98" s="19"/>
      <c r="Y98" s="19"/>
      <c r="AE98" s="19"/>
      <c r="AF98" s="19"/>
      <c r="AI98" s="19"/>
      <c r="AJ98" s="19"/>
    </row>
    <row r="99" spans="2:36" s="20" customFormat="1" ht="14.4" customHeight="1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4">
        <f t="shared" si="4"/>
        <v>-0.32</v>
      </c>
      <c r="Q99" s="38">
        <f t="shared" si="5"/>
        <v>0.37903052615270166</v>
      </c>
      <c r="R99" s="38" t="b">
        <f t="shared" si="7"/>
        <v>0</v>
      </c>
      <c r="S99" s="38" t="str">
        <f t="shared" si="6"/>
        <v/>
      </c>
      <c r="V99" s="19"/>
      <c r="X99" s="19"/>
      <c r="Y99" s="19"/>
      <c r="AF99" s="19"/>
      <c r="AI99" s="19"/>
      <c r="AJ99" s="19"/>
    </row>
    <row r="100" spans="2:36" s="20" customFormat="1" ht="14.4" customHeight="1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4">
        <f t="shared" si="4"/>
        <v>-0.28000000000000003</v>
      </c>
      <c r="Q100" s="38">
        <f t="shared" si="5"/>
        <v>0.38360629215347858</v>
      </c>
      <c r="R100" s="38" t="b">
        <f t="shared" si="7"/>
        <v>0</v>
      </c>
      <c r="S100" s="38" t="str">
        <f t="shared" si="6"/>
        <v/>
      </c>
      <c r="V100" s="19"/>
      <c r="X100" s="19"/>
      <c r="Y100" s="19"/>
      <c r="AF100" s="19"/>
      <c r="AI100" s="19"/>
      <c r="AJ100" s="19"/>
    </row>
    <row r="101" spans="2:36" s="20" customFormat="1" ht="14.4" customHeight="1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4">
        <f t="shared" si="4"/>
        <v>-0.24000000000000002</v>
      </c>
      <c r="Q101" s="38">
        <f t="shared" si="5"/>
        <v>0.38761661512501416</v>
      </c>
      <c r="R101" s="38" t="b">
        <f t="shared" si="7"/>
        <v>0</v>
      </c>
      <c r="S101" s="38" t="str">
        <f t="shared" si="6"/>
        <v/>
      </c>
      <c r="V101" s="19"/>
      <c r="X101" s="19"/>
      <c r="Y101" s="19"/>
      <c r="AF101" s="19"/>
      <c r="AI101" s="19"/>
      <c r="AJ101" s="19"/>
    </row>
    <row r="102" spans="2:36" s="20" customFormat="1" ht="14.4" customHeight="1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4">
        <f t="shared" si="4"/>
        <v>-0.2</v>
      </c>
      <c r="Q102" s="38">
        <f t="shared" si="5"/>
        <v>0.39104269397545588</v>
      </c>
      <c r="R102" s="38" t="b">
        <f t="shared" si="7"/>
        <v>0</v>
      </c>
      <c r="S102" s="38" t="str">
        <f t="shared" si="6"/>
        <v/>
      </c>
      <c r="V102" s="19"/>
      <c r="X102" s="19"/>
      <c r="Y102" s="19"/>
      <c r="AF102" s="19"/>
      <c r="AI102" s="19"/>
      <c r="AJ102" s="19"/>
    </row>
    <row r="103" spans="2:36" s="20" customFormat="1" ht="14.4" customHeight="1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4">
        <f t="shared" si="4"/>
        <v>-0.16</v>
      </c>
      <c r="Q103" s="38">
        <f t="shared" si="5"/>
        <v>0.39386836156854083</v>
      </c>
      <c r="R103" s="38" t="b">
        <f t="shared" si="7"/>
        <v>0</v>
      </c>
      <c r="S103" s="38" t="str">
        <f t="shared" si="6"/>
        <v/>
      </c>
      <c r="V103" s="19"/>
      <c r="X103" s="19"/>
      <c r="Y103" s="19"/>
      <c r="AF103" s="19"/>
      <c r="AI103" s="19"/>
      <c r="AJ103" s="19"/>
    </row>
    <row r="104" spans="2:36" s="20" customFormat="1" ht="14.4" customHeight="1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4">
        <f t="shared" si="4"/>
        <v>-0.12</v>
      </c>
      <c r="Q104" s="38">
        <f t="shared" si="5"/>
        <v>0.3960802117936561</v>
      </c>
      <c r="R104" s="38" t="b">
        <f t="shared" si="7"/>
        <v>0</v>
      </c>
      <c r="S104" s="38" t="str">
        <f t="shared" si="6"/>
        <v/>
      </c>
      <c r="V104" s="19"/>
      <c r="X104" s="19"/>
      <c r="Y104" s="19"/>
      <c r="AF104" s="19"/>
      <c r="AI104" s="19"/>
      <c r="AJ104" s="19"/>
    </row>
    <row r="105" spans="2:36" s="20" customFormat="1" ht="14.4" customHeight="1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4">
        <f t="shared" si="4"/>
        <v>-0.08</v>
      </c>
      <c r="Q105" s="38">
        <f t="shared" si="5"/>
        <v>0.39766770551160885</v>
      </c>
      <c r="R105" s="38" t="b">
        <f t="shared" si="7"/>
        <v>0</v>
      </c>
      <c r="S105" s="38" t="str">
        <f t="shared" si="6"/>
        <v/>
      </c>
      <c r="V105" s="19"/>
      <c r="X105" s="19"/>
      <c r="Y105" s="19"/>
      <c r="AF105" s="19"/>
      <c r="AI105" s="19"/>
      <c r="AJ105" s="19"/>
    </row>
    <row r="106" spans="2:36" s="20" customFormat="1" ht="14.4" customHeight="1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4">
        <f>P107-$P$6</f>
        <v>-0.04</v>
      </c>
      <c r="Q106" s="38">
        <f t="shared" si="5"/>
        <v>0.39862325420460504</v>
      </c>
      <c r="R106" s="38" t="b">
        <f t="shared" si="7"/>
        <v>0</v>
      </c>
      <c r="S106" s="38" t="str">
        <f t="shared" si="6"/>
        <v/>
      </c>
      <c r="V106" s="19"/>
      <c r="X106" s="19"/>
      <c r="Y106" s="19"/>
      <c r="AF106" s="19"/>
      <c r="AI106" s="19"/>
      <c r="AJ106" s="19"/>
    </row>
    <row r="107" spans="2:36" s="20" customFormat="1" ht="14.4" customHeight="1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4">
        <f>C6</f>
        <v>0</v>
      </c>
      <c r="Q107" s="38">
        <f t="shared" si="5"/>
        <v>0.3989422804014327</v>
      </c>
      <c r="R107" s="38" t="b">
        <f t="shared" si="7"/>
        <v>0</v>
      </c>
      <c r="S107" s="38" t="str">
        <f t="shared" si="6"/>
        <v/>
      </c>
      <c r="V107" s="19"/>
      <c r="X107" s="19"/>
      <c r="Y107" s="19"/>
      <c r="AF107" s="19"/>
      <c r="AI107" s="19"/>
      <c r="AJ107" s="19"/>
    </row>
    <row r="108" spans="2:36" s="20" customFormat="1" ht="14.4" customHeight="1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4">
        <f>P107+$P$6</f>
        <v>0.04</v>
      </c>
      <c r="Q108" s="38">
        <f t="shared" si="5"/>
        <v>0.39862325420460504</v>
      </c>
      <c r="R108" s="38" t="b">
        <f t="shared" si="7"/>
        <v>0</v>
      </c>
      <c r="S108" s="38" t="str">
        <f t="shared" si="6"/>
        <v/>
      </c>
      <c r="V108" s="19"/>
      <c r="X108" s="19"/>
      <c r="Y108" s="19"/>
      <c r="AF108" s="19"/>
      <c r="AI108" s="19"/>
      <c r="AJ108" s="19"/>
    </row>
    <row r="109" spans="2:36" s="20" customFormat="1" ht="14.4" customHeigh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4">
        <f t="shared" ref="P109:P172" si="8">P108+$P$6</f>
        <v>0.08</v>
      </c>
      <c r="Q109" s="38">
        <f t="shared" si="5"/>
        <v>0.39766770551160885</v>
      </c>
      <c r="R109" s="38" t="b">
        <f t="shared" si="7"/>
        <v>0</v>
      </c>
      <c r="S109" s="38" t="str">
        <f t="shared" si="6"/>
        <v/>
      </c>
      <c r="V109" s="19"/>
      <c r="X109" s="19"/>
      <c r="Y109" s="19"/>
      <c r="AF109" s="19"/>
      <c r="AI109" s="19"/>
      <c r="AJ109" s="19"/>
    </row>
    <row r="110" spans="2:36" s="20" customFormat="1" ht="14.4" customHeight="1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4">
        <f t="shared" si="8"/>
        <v>0.12</v>
      </c>
      <c r="Q110" s="38">
        <f t="shared" si="5"/>
        <v>0.3960802117936561</v>
      </c>
      <c r="R110" s="38" t="b">
        <f t="shared" si="7"/>
        <v>0</v>
      </c>
      <c r="S110" s="38" t="str">
        <f t="shared" si="6"/>
        <v/>
      </c>
      <c r="W110" s="52"/>
      <c r="X110" s="19"/>
      <c r="AC110" s="19"/>
      <c r="AE110" s="19"/>
      <c r="AF110" s="19"/>
      <c r="AI110" s="19"/>
      <c r="AJ110" s="19"/>
    </row>
    <row r="111" spans="2:36" s="20" customFormat="1" ht="14.4" customHeight="1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4">
        <f t="shared" si="8"/>
        <v>0.16</v>
      </c>
      <c r="Q111" s="38">
        <f t="shared" si="5"/>
        <v>0.39386836156854083</v>
      </c>
      <c r="R111" s="38" t="b">
        <f t="shared" si="7"/>
        <v>0</v>
      </c>
      <c r="S111" s="38" t="str">
        <f t="shared" si="6"/>
        <v/>
      </c>
      <c r="W111" s="52"/>
      <c r="X111" s="19"/>
      <c r="AC111" s="19"/>
      <c r="AE111" s="19"/>
      <c r="AF111" s="19"/>
      <c r="AI111" s="19"/>
      <c r="AJ111" s="19"/>
    </row>
    <row r="112" spans="2:36" s="20" customFormat="1" ht="14.4" customHeight="1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4">
        <f t="shared" si="8"/>
        <v>0.2</v>
      </c>
      <c r="Q112" s="38">
        <f t="shared" si="5"/>
        <v>0.39104269397545588</v>
      </c>
      <c r="R112" s="38" t="b">
        <f t="shared" si="7"/>
        <v>0</v>
      </c>
      <c r="S112" s="38" t="str">
        <f t="shared" si="6"/>
        <v/>
      </c>
      <c r="W112" s="52"/>
      <c r="X112" s="19"/>
      <c r="AC112" s="19"/>
      <c r="AE112" s="19"/>
      <c r="AF112" s="19"/>
      <c r="AI112" s="19"/>
      <c r="AJ112" s="19"/>
    </row>
    <row r="113" spans="2:36" s="20" customFormat="1" ht="14.4" customHeight="1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4">
        <f t="shared" si="8"/>
        <v>0.24000000000000002</v>
      </c>
      <c r="Q113" s="38">
        <f t="shared" si="5"/>
        <v>0.38761661512501416</v>
      </c>
      <c r="R113" s="38" t="b">
        <f t="shared" si="7"/>
        <v>0</v>
      </c>
      <c r="S113" s="38" t="str">
        <f t="shared" si="6"/>
        <v/>
      </c>
      <c r="W113" s="52"/>
      <c r="X113" s="19"/>
      <c r="AC113" s="19"/>
      <c r="AE113" s="19"/>
      <c r="AF113" s="19"/>
      <c r="AI113" s="19"/>
      <c r="AJ113" s="19"/>
    </row>
    <row r="114" spans="2:36" s="20" customFormat="1" ht="14.4" customHeight="1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4">
        <f t="shared" si="8"/>
        <v>0.28000000000000003</v>
      </c>
      <c r="Q114" s="38">
        <f t="shared" si="5"/>
        <v>0.38360629215347858</v>
      </c>
      <c r="R114" s="38" t="b">
        <f t="shared" si="7"/>
        <v>0</v>
      </c>
      <c r="S114" s="38" t="str">
        <f t="shared" si="6"/>
        <v/>
      </c>
      <c r="W114" s="52"/>
      <c r="X114" s="19"/>
      <c r="AC114" s="19"/>
      <c r="AE114" s="19"/>
      <c r="AF114" s="19"/>
      <c r="AI114" s="19"/>
      <c r="AJ114" s="19"/>
    </row>
    <row r="115" spans="2:36" s="20" customFormat="1" ht="14.4" customHeight="1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4">
        <f t="shared" si="8"/>
        <v>0.32</v>
      </c>
      <c r="Q115" s="38">
        <f t="shared" si="5"/>
        <v>0.37903052615270166</v>
      </c>
      <c r="R115" s="38" t="b">
        <f t="shared" si="7"/>
        <v>0</v>
      </c>
      <c r="S115" s="38" t="str">
        <f t="shared" si="6"/>
        <v/>
      </c>
      <c r="W115" s="52"/>
      <c r="X115" s="19"/>
      <c r="AC115" s="19"/>
      <c r="AE115" s="19"/>
      <c r="AF115" s="19"/>
      <c r="AI115" s="19"/>
      <c r="AJ115" s="19"/>
    </row>
    <row r="116" spans="2:36" s="20" customFormat="1" ht="14.4" customHeight="1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4">
        <f t="shared" si="8"/>
        <v>0.36</v>
      </c>
      <c r="Q116" s="38">
        <f t="shared" si="5"/>
        <v>0.37391060537312842</v>
      </c>
      <c r="R116" s="38" t="b">
        <f t="shared" si="7"/>
        <v>0</v>
      </c>
      <c r="S116" s="38" t="str">
        <f t="shared" si="6"/>
        <v/>
      </c>
      <c r="W116" s="52"/>
      <c r="X116" s="19"/>
      <c r="AC116" s="19"/>
      <c r="AE116" s="19"/>
      <c r="AF116" s="19"/>
      <c r="AI116" s="19"/>
      <c r="AJ116" s="19"/>
    </row>
    <row r="117" spans="2:36" s="20" customFormat="1" ht="14.4" customHeight="1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4">
        <f t="shared" si="8"/>
        <v>0.39999999999999997</v>
      </c>
      <c r="Q117" s="38">
        <f t="shared" si="5"/>
        <v>0.36827014030332333</v>
      </c>
      <c r="R117" s="38" t="b">
        <f t="shared" si="7"/>
        <v>0</v>
      </c>
      <c r="S117" s="38" t="str">
        <f t="shared" si="6"/>
        <v/>
      </c>
      <c r="W117" s="52"/>
      <c r="X117" s="19"/>
      <c r="AC117" s="19"/>
      <c r="AE117" s="19"/>
      <c r="AF117" s="19"/>
      <c r="AI117" s="19"/>
      <c r="AJ117" s="19"/>
    </row>
    <row r="118" spans="2:36" s="20" customFormat="1" ht="14.4" customHeight="1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4">
        <f t="shared" si="8"/>
        <v>0.43999999999999995</v>
      </c>
      <c r="Q118" s="38">
        <f t="shared" si="5"/>
        <v>0.36213488241309222</v>
      </c>
      <c r="R118" s="38" t="b">
        <f t="shared" si="7"/>
        <v>0</v>
      </c>
      <c r="S118" s="38" t="str">
        <f t="shared" si="6"/>
        <v/>
      </c>
      <c r="W118" s="52"/>
      <c r="X118" s="19"/>
      <c r="AC118" s="19"/>
      <c r="AE118" s="19"/>
      <c r="AF118" s="19"/>
      <c r="AI118" s="19"/>
      <c r="AJ118" s="19"/>
    </row>
    <row r="119" spans="2:36" s="20" customFormat="1" ht="14.4" customHeight="1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4">
        <f t="shared" si="8"/>
        <v>0.47999999999999993</v>
      </c>
      <c r="Q119" s="38">
        <f t="shared" si="5"/>
        <v>0.35553252850599715</v>
      </c>
      <c r="R119" s="38" t="b">
        <f t="shared" si="7"/>
        <v>0</v>
      </c>
      <c r="S119" s="38" t="str">
        <f t="shared" si="6"/>
        <v/>
      </c>
      <c r="W119" s="52"/>
      <c r="X119" s="19"/>
      <c r="AC119" s="19"/>
      <c r="AE119" s="19"/>
      <c r="AF119" s="19"/>
      <c r="AI119" s="19"/>
      <c r="AJ119" s="19"/>
    </row>
    <row r="120" spans="2:36" s="20" customFormat="1" ht="14.4" customHeigh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4">
        <f t="shared" si="8"/>
        <v>0.51999999999999991</v>
      </c>
      <c r="Q120" s="38">
        <f t="shared" si="5"/>
        <v>0.34849251275897453</v>
      </c>
      <c r="R120" s="38" t="b">
        <f t="shared" si="7"/>
        <v>0</v>
      </c>
      <c r="S120" s="38" t="str">
        <f t="shared" si="6"/>
        <v/>
      </c>
      <c r="W120" s="52"/>
      <c r="X120" s="19"/>
      <c r="AC120" s="19"/>
      <c r="AE120" s="19"/>
      <c r="AF120" s="19"/>
      <c r="AI120" s="19"/>
      <c r="AJ120" s="19"/>
    </row>
    <row r="121" spans="2:36" s="20" customFormat="1" ht="14.4" customHeight="1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4">
        <f t="shared" si="8"/>
        <v>0.55999999999999994</v>
      </c>
      <c r="Q121" s="38">
        <f t="shared" si="5"/>
        <v>0.34104578863035256</v>
      </c>
      <c r="R121" s="38" t="b">
        <f t="shared" si="7"/>
        <v>0</v>
      </c>
      <c r="S121" s="38" t="str">
        <f t="shared" si="6"/>
        <v/>
      </c>
      <c r="W121" s="52"/>
      <c r="X121" s="19"/>
      <c r="AC121" s="19"/>
      <c r="AE121" s="19"/>
      <c r="AF121" s="19"/>
      <c r="AI121" s="19"/>
      <c r="AJ121" s="19"/>
    </row>
    <row r="122" spans="2:36" s="20" customFormat="1" ht="14.4" customHeight="1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4">
        <f t="shared" si="8"/>
        <v>0.6</v>
      </c>
      <c r="Q122" s="38">
        <f t="shared" si="5"/>
        <v>0.33322460289179967</v>
      </c>
      <c r="R122" s="38" t="b">
        <f t="shared" si="7"/>
        <v>0</v>
      </c>
      <c r="S122" s="38" t="str">
        <f t="shared" si="6"/>
        <v/>
      </c>
      <c r="W122" s="52"/>
      <c r="X122" s="19"/>
      <c r="AC122" s="19"/>
      <c r="AE122" s="19"/>
      <c r="AF122" s="19"/>
      <c r="AI122" s="19"/>
      <c r="AJ122" s="19"/>
    </row>
    <row r="123" spans="2:36" s="20" customFormat="1" ht="14.4" customHeight="1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4">
        <f t="shared" si="8"/>
        <v>0.64</v>
      </c>
      <c r="Q123" s="38">
        <f t="shared" si="5"/>
        <v>0.32506226408408218</v>
      </c>
      <c r="R123" s="38" t="b">
        <f t="shared" si="7"/>
        <v>0</v>
      </c>
      <c r="S123" s="38" t="str">
        <f t="shared" si="6"/>
        <v/>
      </c>
      <c r="W123" s="52"/>
      <c r="X123" s="19"/>
      <c r="AC123" s="19"/>
      <c r="AE123" s="19"/>
      <c r="AF123" s="19"/>
      <c r="AI123" s="19"/>
      <c r="AJ123" s="19"/>
    </row>
    <row r="124" spans="2:36" s="20" customFormat="1" ht="14.4" customHeight="1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4">
        <f t="shared" si="8"/>
        <v>0.68</v>
      </c>
      <c r="Q124" s="38">
        <f t="shared" si="5"/>
        <v>0.31659290771089277</v>
      </c>
      <c r="R124" s="38" t="b">
        <f t="shared" si="7"/>
        <v>0</v>
      </c>
      <c r="S124" s="38" t="str">
        <f t="shared" si="6"/>
        <v/>
      </c>
      <c r="W124" s="52"/>
      <c r="X124" s="19"/>
      <c r="AC124" s="19"/>
      <c r="AE124" s="19"/>
      <c r="AF124" s="19"/>
      <c r="AI124" s="19"/>
      <c r="AJ124" s="19"/>
    </row>
    <row r="125" spans="2:36" s="20" customFormat="1" ht="14.4" customHeight="1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4">
        <f t="shared" si="8"/>
        <v>0.72000000000000008</v>
      </c>
      <c r="Q125" s="38">
        <f t="shared" si="5"/>
        <v>0.30785126046985289</v>
      </c>
      <c r="R125" s="38" t="b">
        <f t="shared" si="7"/>
        <v>0</v>
      </c>
      <c r="S125" s="38" t="str">
        <f t="shared" si="6"/>
        <v/>
      </c>
      <c r="W125" s="52"/>
      <c r="X125" s="19"/>
      <c r="AC125" s="19"/>
      <c r="AE125" s="19"/>
      <c r="AF125" s="19"/>
      <c r="AI125" s="19"/>
      <c r="AJ125" s="19"/>
    </row>
    <row r="126" spans="2:36" s="20" customFormat="1" ht="14.4" customHeight="1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4">
        <f t="shared" si="8"/>
        <v>0.76000000000000012</v>
      </c>
      <c r="Q126" s="38">
        <f t="shared" si="5"/>
        <v>0.29887240577595275</v>
      </c>
      <c r="R126" s="38" t="b">
        <f t="shared" si="7"/>
        <v>0</v>
      </c>
      <c r="S126" s="38" t="str">
        <f t="shared" si="6"/>
        <v/>
      </c>
      <c r="W126" s="52"/>
      <c r="X126" s="19"/>
      <c r="AC126" s="19"/>
      <c r="AE126" s="19"/>
      <c r="AF126" s="19"/>
      <c r="AI126" s="19"/>
      <c r="AJ126" s="19"/>
    </row>
    <row r="127" spans="2:36" s="20" customFormat="1" ht="14.4" customHeight="1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4">
        <f t="shared" si="8"/>
        <v>0.80000000000000016</v>
      </c>
      <c r="Q127" s="38">
        <f t="shared" si="5"/>
        <v>0.28969155276148273</v>
      </c>
      <c r="R127" s="38" t="b">
        <f t="shared" si="7"/>
        <v>0</v>
      </c>
      <c r="S127" s="38" t="str">
        <f t="shared" si="6"/>
        <v/>
      </c>
      <c r="W127" s="52"/>
      <c r="X127" s="19"/>
      <c r="AC127" s="19"/>
      <c r="AE127" s="19"/>
      <c r="AF127" s="19"/>
      <c r="AI127" s="19"/>
      <c r="AJ127" s="19"/>
    </row>
    <row r="128" spans="2:36" s="20" customFormat="1" ht="14.4" customHeight="1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4">
        <f t="shared" si="8"/>
        <v>0.84000000000000019</v>
      </c>
      <c r="Q128" s="38">
        <f t="shared" si="5"/>
        <v>0.28034381083962051</v>
      </c>
      <c r="R128" s="38" t="b">
        <f t="shared" si="7"/>
        <v>0</v>
      </c>
      <c r="S128" s="38" t="str">
        <f t="shared" si="6"/>
        <v/>
      </c>
      <c r="W128" s="52"/>
      <c r="X128" s="19"/>
      <c r="AC128" s="19"/>
      <c r="AE128" s="19"/>
      <c r="AF128" s="19"/>
      <c r="AI128" s="19"/>
      <c r="AJ128" s="19"/>
    </row>
    <row r="129" spans="2:36" s="20" customFormat="1" ht="14.4" customHeight="1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4">
        <f t="shared" si="8"/>
        <v>0.88000000000000023</v>
      </c>
      <c r="Q129" s="38">
        <f t="shared" si="5"/>
        <v>0.27086397179833799</v>
      </c>
      <c r="R129" s="38" t="b">
        <f t="shared" si="7"/>
        <v>0</v>
      </c>
      <c r="S129" s="38" t="str">
        <f t="shared" si="6"/>
        <v/>
      </c>
      <c r="W129" s="52"/>
      <c r="X129" s="19"/>
      <c r="AC129" s="19"/>
      <c r="AE129" s="19"/>
      <c r="AF129" s="19"/>
      <c r="AI129" s="19"/>
      <c r="AJ129" s="19"/>
    </row>
    <row r="130" spans="2:36" s="20" customFormat="1" ht="14.4" customHeight="1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4">
        <f t="shared" si="8"/>
        <v>0.92000000000000026</v>
      </c>
      <c r="Q130" s="38">
        <f t="shared" si="5"/>
        <v>0.26128630124955304</v>
      </c>
      <c r="R130" s="38" t="b">
        <f t="shared" si="7"/>
        <v>0</v>
      </c>
      <c r="S130" s="38" t="str">
        <f t="shared" si="6"/>
        <v/>
      </c>
      <c r="W130" s="52"/>
      <c r="X130" s="19"/>
      <c r="AC130" s="19"/>
      <c r="AE130" s="19"/>
      <c r="AF130" s="19"/>
      <c r="AI130" s="19"/>
      <c r="AJ130" s="19"/>
    </row>
    <row r="131" spans="2:36" s="20" customFormat="1" ht="14.4" customHeight="1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4">
        <f t="shared" si="8"/>
        <v>0.9600000000000003</v>
      </c>
      <c r="Q131" s="38">
        <f t="shared" si="5"/>
        <v>0.25164434109811706</v>
      </c>
      <c r="R131" s="38" t="b">
        <f t="shared" si="7"/>
        <v>0</v>
      </c>
      <c r="S131" s="38" t="str">
        <f t="shared" si="6"/>
        <v/>
      </c>
      <c r="W131" s="52"/>
      <c r="X131" s="19"/>
      <c r="AC131" s="19"/>
      <c r="AE131" s="19"/>
      <c r="AF131" s="19"/>
      <c r="AI131" s="19"/>
      <c r="AJ131" s="19"/>
    </row>
    <row r="132" spans="2:36" s="20" customFormat="1" ht="14.4" customHeight="1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4">
        <f t="shared" si="8"/>
        <v>1.0000000000000002</v>
      </c>
      <c r="Q132" s="38">
        <f t="shared" si="5"/>
        <v>0.24197072451914331</v>
      </c>
      <c r="R132" s="38" t="b">
        <f t="shared" si="7"/>
        <v>0</v>
      </c>
      <c r="S132" s="38" t="str">
        <f t="shared" si="6"/>
        <v/>
      </c>
      <c r="W132" s="52"/>
      <c r="X132" s="19"/>
      <c r="AC132" s="19"/>
      <c r="AE132" s="19"/>
      <c r="AF132" s="19"/>
      <c r="AI132" s="19"/>
      <c r="AJ132" s="19"/>
    </row>
    <row r="133" spans="2:36" s="20" customFormat="1" ht="14.4" customHeight="1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4">
        <f t="shared" si="8"/>
        <v>1.0400000000000003</v>
      </c>
      <c r="Q133" s="38">
        <f t="shared" si="5"/>
        <v>0.23229700474336615</v>
      </c>
      <c r="R133" s="38" t="b">
        <f t="shared" si="7"/>
        <v>0</v>
      </c>
      <c r="S133" s="38" t="str">
        <f t="shared" si="6"/>
        <v/>
      </c>
      <c r="W133" s="52"/>
      <c r="X133" s="19"/>
      <c r="AC133" s="19"/>
      <c r="AE133" s="19"/>
      <c r="AF133" s="19"/>
      <c r="AI133" s="19"/>
      <c r="AJ133" s="19"/>
    </row>
    <row r="134" spans="2:36" s="20" customFormat="1" ht="14.4" customHeight="1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4">
        <f t="shared" si="8"/>
        <v>1.0800000000000003</v>
      </c>
      <c r="Q134" s="38">
        <f t="shared" si="5"/>
        <v>0.2226534987517611</v>
      </c>
      <c r="R134" s="38" t="b">
        <f t="shared" si="7"/>
        <v>0</v>
      </c>
      <c r="S134" s="38" t="str">
        <f t="shared" si="6"/>
        <v/>
      </c>
      <c r="W134" s="52"/>
      <c r="X134" s="19"/>
      <c r="AC134" s="19"/>
      <c r="AE134" s="19"/>
      <c r="AF134" s="19"/>
      <c r="AI134" s="19"/>
      <c r="AJ134" s="19"/>
    </row>
    <row r="135" spans="2:36" s="20" customFormat="1" ht="14.4" customHeight="1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4">
        <f t="shared" si="8"/>
        <v>1.1200000000000003</v>
      </c>
      <c r="Q135" s="38">
        <f t="shared" ref="Q135:Q198" si="9">NORMDIST(P135,$C$6,$C$7,0)</f>
        <v>0.21306914677571781</v>
      </c>
      <c r="R135" s="38" t="b">
        <f t="shared" si="7"/>
        <v>0</v>
      </c>
      <c r="S135" s="38" t="str">
        <f t="shared" ref="S135:S198" si="10">IF(R135,Q135,"")</f>
        <v/>
      </c>
      <c r="W135" s="52"/>
      <c r="X135" s="19"/>
      <c r="AC135" s="19"/>
      <c r="AE135" s="19"/>
      <c r="AF135" s="19"/>
      <c r="AI135" s="19"/>
      <c r="AJ135" s="19"/>
    </row>
    <row r="136" spans="2:36" s="20" customFormat="1" ht="14.4" customHeight="1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4">
        <f t="shared" si="8"/>
        <v>1.1600000000000004</v>
      </c>
      <c r="Q136" s="38">
        <f t="shared" si="9"/>
        <v>0.20357138829075935</v>
      </c>
      <c r="R136" s="38" t="b">
        <f t="shared" ref="R136:R199" si="11">IF($R$4&gt;$R$3,IF(AND(P136&lt;$R$4,P136&gt;$R$3),TRUE,FALSE),IF(OR(P136&lt;$R$4,P136&gt;$R$3),TRUE,FALSE))</f>
        <v>0</v>
      </c>
      <c r="S136" s="38" t="str">
        <f t="shared" si="10"/>
        <v/>
      </c>
      <c r="W136" s="52"/>
      <c r="X136" s="19"/>
      <c r="AC136" s="19"/>
      <c r="AE136" s="19"/>
      <c r="AF136" s="19"/>
      <c r="AI136" s="19"/>
      <c r="AJ136" s="19"/>
    </row>
    <row r="137" spans="2:36" s="20" customFormat="1" ht="14.4" customHeight="1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4">
        <f t="shared" si="8"/>
        <v>1.2000000000000004</v>
      </c>
      <c r="Q137" s="38">
        <f t="shared" si="9"/>
        <v>0.19418605498321284</v>
      </c>
      <c r="R137" s="38" t="b">
        <f t="shared" si="11"/>
        <v>0</v>
      </c>
      <c r="S137" s="38" t="str">
        <f t="shared" si="10"/>
        <v/>
      </c>
      <c r="W137" s="52"/>
      <c r="X137" s="19"/>
      <c r="AC137" s="19"/>
      <c r="AE137" s="19"/>
      <c r="AF137" s="19"/>
      <c r="AI137" s="19"/>
      <c r="AJ137" s="19"/>
    </row>
    <row r="138" spans="2:36" s="20" customFormat="1" ht="14.4" customHeight="1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4">
        <f t="shared" si="8"/>
        <v>1.2400000000000004</v>
      </c>
      <c r="Q138" s="38">
        <f t="shared" si="9"/>
        <v>0.1849372809633052</v>
      </c>
      <c r="R138" s="38" t="b">
        <f t="shared" si="11"/>
        <v>0</v>
      </c>
      <c r="S138" s="38" t="str">
        <f t="shared" si="10"/>
        <v/>
      </c>
      <c r="W138" s="52"/>
      <c r="X138" s="19"/>
      <c r="AC138" s="19"/>
      <c r="AE138" s="19"/>
      <c r="AF138" s="19"/>
      <c r="AI138" s="19"/>
      <c r="AJ138" s="19"/>
    </row>
    <row r="139" spans="2:36" s="20" customFormat="1" ht="14.4" customHeight="1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4">
        <f t="shared" si="8"/>
        <v>1.2800000000000005</v>
      </c>
      <c r="Q139" s="38">
        <f t="shared" si="9"/>
        <v>0.17584743029766225</v>
      </c>
      <c r="R139" s="38" t="b">
        <f t="shared" si="11"/>
        <v>0</v>
      </c>
      <c r="S139" s="38" t="str">
        <f t="shared" si="10"/>
        <v/>
      </c>
      <c r="W139" s="52"/>
      <c r="X139" s="19"/>
      <c r="AC139" s="19"/>
      <c r="AE139" s="19"/>
      <c r="AF139" s="19"/>
      <c r="AI139" s="19"/>
      <c r="AJ139" s="19"/>
    </row>
    <row r="140" spans="2:36" s="20" customFormat="1" ht="14.4" customHeight="1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4">
        <f t="shared" si="8"/>
        <v>1.3200000000000005</v>
      </c>
      <c r="Q140" s="38">
        <f t="shared" si="9"/>
        <v>0.16693704174171373</v>
      </c>
      <c r="R140" s="38" t="b">
        <f t="shared" si="11"/>
        <v>0</v>
      </c>
      <c r="S140" s="38" t="str">
        <f t="shared" si="10"/>
        <v/>
      </c>
      <c r="W140" s="52"/>
      <c r="X140" s="19"/>
      <c r="AC140" s="19"/>
      <c r="AE140" s="19"/>
      <c r="AF140" s="19"/>
      <c r="AI140" s="19"/>
      <c r="AJ140" s="19"/>
    </row>
    <row r="141" spans="2:36" s="20" customFormat="1" ht="14.4" customHeight="1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4">
        <f t="shared" si="8"/>
        <v>1.3600000000000005</v>
      </c>
      <c r="Q141" s="38">
        <f t="shared" si="9"/>
        <v>0.15822479037038295</v>
      </c>
      <c r="R141" s="38" t="b">
        <f t="shared" si="11"/>
        <v>0</v>
      </c>
      <c r="S141" s="38" t="str">
        <f t="shared" si="10"/>
        <v/>
      </c>
      <c r="W141" s="52"/>
      <c r="X141" s="19"/>
      <c r="AC141" s="19"/>
      <c r="AE141" s="19"/>
      <c r="AF141" s="19"/>
      <c r="AI141" s="19"/>
      <c r="AJ141" s="19"/>
    </row>
    <row r="142" spans="2:36" s="20" customFormat="1" ht="14.4" customHeight="1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4">
        <f t="shared" si="8"/>
        <v>1.4000000000000006</v>
      </c>
      <c r="Q142" s="38">
        <f t="shared" si="9"/>
        <v>0.14972746563574474</v>
      </c>
      <c r="R142" s="38" t="b">
        <f t="shared" si="11"/>
        <v>0</v>
      </c>
      <c r="S142" s="38" t="str">
        <f t="shared" si="10"/>
        <v/>
      </c>
      <c r="W142" s="52"/>
      <c r="X142" s="19"/>
      <c r="AC142" s="19"/>
      <c r="AE142" s="19"/>
      <c r="AF142" s="19"/>
      <c r="AI142" s="19"/>
      <c r="AJ142" s="19"/>
    </row>
    <row r="143" spans="2:36" s="20" customFormat="1" ht="14.4" customHeight="1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4">
        <f t="shared" si="8"/>
        <v>1.4400000000000006</v>
      </c>
      <c r="Q143" s="38">
        <f t="shared" si="9"/>
        <v>0.14145996522483867</v>
      </c>
      <c r="R143" s="38" t="b">
        <f t="shared" si="11"/>
        <v>0</v>
      </c>
      <c r="S143" s="38" t="str">
        <f t="shared" si="10"/>
        <v/>
      </c>
      <c r="W143" s="52"/>
      <c r="X143" s="19"/>
      <c r="AC143" s="19"/>
      <c r="AE143" s="19"/>
      <c r="AF143" s="19"/>
      <c r="AI143" s="19"/>
      <c r="AJ143" s="19"/>
    </row>
    <row r="144" spans="2:36" s="20" customFormat="1" ht="14.4" customHeight="1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4">
        <f t="shared" si="8"/>
        <v>1.4800000000000006</v>
      </c>
      <c r="Q144" s="38">
        <f t="shared" si="9"/>
        <v>0.13343530395100217</v>
      </c>
      <c r="R144" s="38" t="b">
        <f t="shared" si="11"/>
        <v>0</v>
      </c>
      <c r="S144" s="38" t="str">
        <f t="shared" si="10"/>
        <v/>
      </c>
      <c r="W144" s="52"/>
      <c r="X144" s="19"/>
      <c r="AC144" s="19"/>
      <c r="AE144" s="19"/>
      <c r="AF144" s="19"/>
      <c r="AI144" s="19"/>
      <c r="AJ144" s="19"/>
    </row>
    <row r="145" spans="2:36" s="20" customFormat="1" ht="14.4" customHeight="1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4">
        <f t="shared" si="8"/>
        <v>1.5200000000000007</v>
      </c>
      <c r="Q145" s="38">
        <f t="shared" si="9"/>
        <v>0.12566463678908801</v>
      </c>
      <c r="R145" s="38" t="b">
        <f t="shared" si="11"/>
        <v>0</v>
      </c>
      <c r="S145" s="38" t="str">
        <f t="shared" si="10"/>
        <v/>
      </c>
      <c r="W145" s="52"/>
      <c r="X145" s="19"/>
      <c r="AC145" s="19"/>
      <c r="AE145" s="19"/>
      <c r="AF145" s="19"/>
      <c r="AI145" s="19"/>
      <c r="AJ145" s="19"/>
    </row>
    <row r="146" spans="2:36" s="20" customFormat="1" ht="14.4" customHeight="1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4">
        <f t="shared" si="8"/>
        <v>1.5600000000000007</v>
      </c>
      <c r="Q146" s="38">
        <f t="shared" si="9"/>
        <v>0.11815729505958214</v>
      </c>
      <c r="R146" s="38" t="b">
        <f t="shared" si="11"/>
        <v>0</v>
      </c>
      <c r="S146" s="38" t="str">
        <f t="shared" si="10"/>
        <v/>
      </c>
      <c r="W146" s="52"/>
      <c r="X146" s="19"/>
      <c r="AC146" s="19"/>
      <c r="AE146" s="19"/>
      <c r="AF146" s="19"/>
      <c r="AI146" s="19"/>
      <c r="AJ146" s="19"/>
    </row>
    <row r="147" spans="2:36" s="20" customFormat="1" ht="14.4" customHeight="1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4">
        <f t="shared" si="8"/>
        <v>1.6000000000000008</v>
      </c>
      <c r="Q147" s="38">
        <f t="shared" si="9"/>
        <v>0.11092083467945543</v>
      </c>
      <c r="R147" s="38" t="b">
        <f t="shared" si="11"/>
        <v>0</v>
      </c>
      <c r="S147" s="38" t="str">
        <f t="shared" si="10"/>
        <v/>
      </c>
      <c r="W147" s="52"/>
      <c r="X147" s="19"/>
      <c r="AC147" s="19"/>
      <c r="AE147" s="19"/>
      <c r="AF147" s="19"/>
      <c r="AI147" s="19"/>
      <c r="AJ147" s="19"/>
    </row>
    <row r="148" spans="2:36" s="20" customFormat="1" ht="14.4" customHeight="1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4">
        <f t="shared" si="8"/>
        <v>1.6400000000000008</v>
      </c>
      <c r="Q148" s="38">
        <f t="shared" si="9"/>
        <v>0.10396109532876406</v>
      </c>
      <c r="R148" s="38" t="b">
        <f t="shared" si="11"/>
        <v>0</v>
      </c>
      <c r="S148" s="38" t="str">
        <f t="shared" si="10"/>
        <v/>
      </c>
      <c r="W148" s="52"/>
      <c r="X148" s="19"/>
      <c r="AC148" s="19"/>
      <c r="AE148" s="19"/>
      <c r="AF148" s="19"/>
      <c r="AI148" s="19"/>
      <c r="AJ148" s="19"/>
    </row>
    <row r="149" spans="2:36" s="20" customFormat="1" ht="14.4" customHeight="1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4">
        <f t="shared" si="8"/>
        <v>1.6800000000000008</v>
      </c>
      <c r="Q149" s="38">
        <f t="shared" si="9"/>
        <v>9.7282269331467372E-2</v>
      </c>
      <c r="R149" s="38" t="b">
        <f t="shared" si="11"/>
        <v>0</v>
      </c>
      <c r="S149" s="38" t="str">
        <f t="shared" si="10"/>
        <v/>
      </c>
      <c r="W149" s="52"/>
      <c r="X149" s="19"/>
      <c r="AC149" s="19"/>
      <c r="AE149" s="19"/>
      <c r="AF149" s="19"/>
      <c r="AI149" s="19"/>
      <c r="AJ149" s="19"/>
    </row>
    <row r="150" spans="2:36" s="20" customFormat="1" ht="14.4" customHeight="1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4">
        <f t="shared" si="8"/>
        <v>1.7200000000000009</v>
      </c>
      <c r="Q150" s="38">
        <f t="shared" si="9"/>
        <v>9.0886979016282732E-2</v>
      </c>
      <c r="R150" s="38" t="b">
        <f t="shared" si="11"/>
        <v>0</v>
      </c>
      <c r="S150" s="38" t="str">
        <f t="shared" si="10"/>
        <v/>
      </c>
      <c r="W150" s="52"/>
      <c r="X150" s="19"/>
      <c r="AC150" s="19"/>
      <c r="AE150" s="19"/>
      <c r="AF150" s="19"/>
      <c r="AI150" s="19"/>
      <c r="AJ150" s="19"/>
    </row>
    <row r="151" spans="2:36" s="20" customFormat="1" ht="14.4" customHeight="1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4">
        <f t="shared" si="8"/>
        <v>1.7600000000000009</v>
      </c>
      <c r="Q151" s="38">
        <f t="shared" si="9"/>
        <v>8.4776361308022102E-2</v>
      </c>
      <c r="R151" s="38" t="b">
        <f t="shared" si="11"/>
        <v>0</v>
      </c>
      <c r="S151" s="38" t="str">
        <f t="shared" si="10"/>
        <v/>
      </c>
      <c r="W151" s="52"/>
      <c r="X151" s="19"/>
      <c r="AC151" s="19"/>
      <c r="AE151" s="19"/>
      <c r="AF151" s="19"/>
      <c r="AI151" s="19"/>
      <c r="AJ151" s="19"/>
    </row>
    <row r="152" spans="2:36" s="20" customFormat="1" ht="14.4" customHeight="1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4">
        <f t="shared" si="8"/>
        <v>1.8000000000000009</v>
      </c>
      <c r="Q152" s="38">
        <f t="shared" si="9"/>
        <v>7.8950158300894024E-2</v>
      </c>
      <c r="R152" s="38" t="b">
        <f t="shared" si="11"/>
        <v>0</v>
      </c>
      <c r="S152" s="38" t="str">
        <f t="shared" si="10"/>
        <v/>
      </c>
      <c r="W152" s="52"/>
      <c r="X152" s="19"/>
      <c r="AC152" s="19"/>
      <c r="AE152" s="19"/>
      <c r="AF152" s="19"/>
      <c r="AI152" s="19"/>
      <c r="AJ152" s="19"/>
    </row>
    <row r="153" spans="2:36" s="20" customFormat="1" ht="14.4" customHeight="1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4">
        <f t="shared" si="8"/>
        <v>1.840000000000001</v>
      </c>
      <c r="Q153" s="38">
        <f t="shared" si="9"/>
        <v>7.3406812581656752E-2</v>
      </c>
      <c r="R153" s="38" t="b">
        <f t="shared" si="11"/>
        <v>0</v>
      </c>
      <c r="S153" s="38" t="str">
        <f t="shared" si="10"/>
        <v/>
      </c>
      <c r="W153" s="52"/>
      <c r="X153" s="19"/>
      <c r="AC153" s="19"/>
      <c r="AE153" s="19"/>
      <c r="AF153" s="19"/>
      <c r="AI153" s="19"/>
      <c r="AJ153" s="19"/>
    </row>
    <row r="154" spans="2:36" s="20" customFormat="1" ht="14.4" customHeight="1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4">
        <f t="shared" si="8"/>
        <v>1.880000000000001</v>
      </c>
      <c r="Q154" s="38">
        <f t="shared" si="9"/>
        <v>6.8143566101044439E-2</v>
      </c>
      <c r="R154" s="38" t="b">
        <f t="shared" si="11"/>
        <v>0</v>
      </c>
      <c r="S154" s="38" t="str">
        <f t="shared" si="10"/>
        <v/>
      </c>
      <c r="W154" s="52"/>
      <c r="X154" s="19"/>
      <c r="AC154" s="19"/>
      <c r="AE154" s="19"/>
      <c r="AF154" s="19"/>
      <c r="AI154" s="19"/>
      <c r="AJ154" s="19"/>
    </row>
    <row r="155" spans="2:36" s="20" customFormat="1" ht="14.4" customHeight="1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4">
        <f t="shared" si="8"/>
        <v>1.920000000000001</v>
      </c>
      <c r="Q155" s="38">
        <f t="shared" si="9"/>
        <v>6.3156561435198516E-2</v>
      </c>
      <c r="R155" s="38" t="b">
        <f t="shared" si="11"/>
        <v>0</v>
      </c>
      <c r="S155" s="38" t="str">
        <f t="shared" si="10"/>
        <v/>
      </c>
      <c r="W155" s="52"/>
      <c r="X155" s="19"/>
      <c r="AC155" s="19"/>
      <c r="AE155" s="19"/>
      <c r="AF155" s="19"/>
      <c r="AI155" s="19"/>
      <c r="AJ155" s="19"/>
    </row>
    <row r="156" spans="2:36" s="20" customFormat="1" ht="14.4" customHeight="1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4">
        <f t="shared" si="8"/>
        <v>1.9600000000000011</v>
      </c>
      <c r="Q156" s="38">
        <f t="shared" si="9"/>
        <v>5.8440944333451338E-2</v>
      </c>
      <c r="R156" s="38" t="b">
        <f t="shared" si="11"/>
        <v>1</v>
      </c>
      <c r="S156" s="38">
        <f t="shared" si="10"/>
        <v>5.8440944333451338E-2</v>
      </c>
      <c r="W156" s="52"/>
      <c r="X156" s="19"/>
      <c r="AC156" s="19"/>
      <c r="AE156" s="19"/>
      <c r="AF156" s="19"/>
      <c r="AI156" s="19"/>
      <c r="AJ156" s="19"/>
    </row>
    <row r="157" spans="2:36" s="20" customFormat="1" ht="14.4" customHeight="1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4">
        <f t="shared" si="8"/>
        <v>2.0000000000000009</v>
      </c>
      <c r="Q157" s="38">
        <f t="shared" si="9"/>
        <v>5.3990966513187959E-2</v>
      </c>
      <c r="R157" s="38" t="b">
        <f t="shared" si="11"/>
        <v>1</v>
      </c>
      <c r="S157" s="38">
        <f t="shared" si="10"/>
        <v>5.3990966513187959E-2</v>
      </c>
      <c r="W157" s="52"/>
      <c r="X157" s="19"/>
      <c r="AC157" s="19"/>
      <c r="AE157" s="19"/>
      <c r="AF157" s="19"/>
      <c r="AI157" s="19"/>
      <c r="AJ157" s="19"/>
    </row>
    <row r="158" spans="2:36" s="20" customFormat="1" ht="14.4" customHeight="1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4">
        <f t="shared" si="8"/>
        <v>2.0400000000000009</v>
      </c>
      <c r="Q158" s="38">
        <f t="shared" si="9"/>
        <v>4.9800087735070685E-2</v>
      </c>
      <c r="R158" s="38" t="b">
        <f t="shared" si="11"/>
        <v>1</v>
      </c>
      <c r="S158" s="38">
        <f t="shared" si="10"/>
        <v>4.9800087735070685E-2</v>
      </c>
      <c r="W158" s="52"/>
      <c r="X158" s="19"/>
      <c r="AC158" s="19"/>
      <c r="AE158" s="19"/>
      <c r="AF158" s="19"/>
      <c r="AI158" s="19"/>
      <c r="AJ158" s="19"/>
    </row>
    <row r="159" spans="2:36" s="20" customFormat="1" ht="14.4" customHeight="1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4">
        <f t="shared" si="8"/>
        <v>2.080000000000001</v>
      </c>
      <c r="Q159" s="38">
        <f t="shared" si="9"/>
        <v>4.5861076271054804E-2</v>
      </c>
      <c r="R159" s="38" t="b">
        <f t="shared" si="11"/>
        <v>1</v>
      </c>
      <c r="S159" s="38">
        <f t="shared" si="10"/>
        <v>4.5861076271054804E-2</v>
      </c>
      <c r="W159" s="52"/>
      <c r="X159" s="19"/>
      <c r="AC159" s="19"/>
      <c r="AE159" s="19"/>
      <c r="AF159" s="19"/>
      <c r="AI159" s="19"/>
      <c r="AJ159" s="19"/>
    </row>
    <row r="160" spans="2:36" s="20" customFormat="1" ht="14.4" customHeight="1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4">
        <f t="shared" si="8"/>
        <v>2.120000000000001</v>
      </c>
      <c r="Q160" s="38">
        <f t="shared" si="9"/>
        <v>4.2166106961770235E-2</v>
      </c>
      <c r="R160" s="38" t="b">
        <f t="shared" si="11"/>
        <v>1</v>
      </c>
      <c r="S160" s="38">
        <f t="shared" si="10"/>
        <v>4.2166106961770235E-2</v>
      </c>
      <c r="W160" s="52"/>
      <c r="X160" s="19"/>
      <c r="AC160" s="19"/>
      <c r="AE160" s="19"/>
      <c r="AF160" s="19"/>
      <c r="AI160" s="19"/>
      <c r="AJ160" s="19"/>
    </row>
    <row r="161" spans="2:36" s="20" customFormat="1" ht="14.4" customHeigh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4">
        <f t="shared" si="8"/>
        <v>2.160000000000001</v>
      </c>
      <c r="Q161" s="38">
        <f t="shared" si="9"/>
        <v>3.8706856147455525E-2</v>
      </c>
      <c r="R161" s="38" t="b">
        <f t="shared" si="11"/>
        <v>1</v>
      </c>
      <c r="S161" s="38">
        <f t="shared" si="10"/>
        <v>3.8706856147455525E-2</v>
      </c>
      <c r="W161" s="52"/>
      <c r="X161" s="19"/>
      <c r="AC161" s="19"/>
      <c r="AE161" s="19"/>
      <c r="AF161" s="19"/>
      <c r="AI161" s="19"/>
      <c r="AJ161" s="19"/>
    </row>
    <row r="162" spans="2:36" s="20" customFormat="1" ht="14.4" customHeight="1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4">
        <f t="shared" si="8"/>
        <v>2.2000000000000011</v>
      </c>
      <c r="Q162" s="38">
        <f t="shared" si="9"/>
        <v>3.5474592846231362E-2</v>
      </c>
      <c r="R162" s="38" t="b">
        <f t="shared" si="11"/>
        <v>1</v>
      </c>
      <c r="S162" s="38">
        <f t="shared" si="10"/>
        <v>3.5474592846231362E-2</v>
      </c>
      <c r="W162" s="52"/>
      <c r="X162" s="19"/>
      <c r="AC162" s="19"/>
      <c r="AE162" s="19"/>
      <c r="AF162" s="19"/>
      <c r="AI162" s="19"/>
      <c r="AJ162" s="19"/>
    </row>
    <row r="163" spans="2:36" s="20" customFormat="1" ht="14.4" customHeight="1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4">
        <f t="shared" si="8"/>
        <v>2.2400000000000011</v>
      </c>
      <c r="Q163" s="38">
        <f t="shared" si="9"/>
        <v>3.2460265643697368E-2</v>
      </c>
      <c r="R163" s="38" t="b">
        <f t="shared" si="11"/>
        <v>1</v>
      </c>
      <c r="S163" s="38">
        <f t="shared" si="10"/>
        <v>3.2460265643697368E-2</v>
      </c>
      <c r="W163" s="52"/>
      <c r="X163" s="19"/>
      <c r="AC163" s="19"/>
      <c r="AE163" s="19"/>
      <c r="AF163" s="19"/>
      <c r="AI163" s="19"/>
      <c r="AJ163" s="19"/>
    </row>
    <row r="164" spans="2:36" s="20" customFormat="1" ht="14.4" customHeight="1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4">
        <f t="shared" si="8"/>
        <v>2.2800000000000011</v>
      </c>
      <c r="Q164" s="38">
        <f t="shared" si="9"/>
        <v>2.9654584847341202E-2</v>
      </c>
      <c r="R164" s="38" t="b">
        <f t="shared" si="11"/>
        <v>1</v>
      </c>
      <c r="S164" s="38">
        <f t="shared" si="10"/>
        <v>2.9654584847341202E-2</v>
      </c>
      <c r="W164" s="52"/>
      <c r="X164" s="19"/>
      <c r="AC164" s="19"/>
      <c r="AE164" s="19"/>
      <c r="AF164" s="19"/>
      <c r="AI164" s="19"/>
      <c r="AJ164" s="19"/>
    </row>
    <row r="165" spans="2:36" s="20" customFormat="1" ht="14.4" customHeight="1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4">
        <f t="shared" si="8"/>
        <v>2.3200000000000012</v>
      </c>
      <c r="Q165" s="38">
        <f t="shared" si="9"/>
        <v>2.7048099546881702E-2</v>
      </c>
      <c r="R165" s="38" t="b">
        <f t="shared" si="11"/>
        <v>1</v>
      </c>
      <c r="S165" s="38">
        <f t="shared" si="10"/>
        <v>2.7048099546881702E-2</v>
      </c>
      <c r="W165" s="52"/>
      <c r="X165" s="19"/>
      <c r="AC165" s="19"/>
      <c r="AE165" s="19"/>
      <c r="AF165" s="19"/>
      <c r="AI165" s="19"/>
      <c r="AJ165" s="19"/>
    </row>
    <row r="166" spans="2:36" s="20" customFormat="1" ht="14.4" customHeight="1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4">
        <f t="shared" si="8"/>
        <v>2.3600000000000012</v>
      </c>
      <c r="Q166" s="38">
        <f t="shared" si="9"/>
        <v>2.4631269306382431E-2</v>
      </c>
      <c r="R166" s="38" t="b">
        <f t="shared" si="11"/>
        <v>1</v>
      </c>
      <c r="S166" s="38">
        <f t="shared" si="10"/>
        <v>2.4631269306382431E-2</v>
      </c>
      <c r="W166" s="52"/>
      <c r="X166" s="19"/>
      <c r="AC166" s="19"/>
      <c r="AE166" s="19"/>
      <c r="AF166" s="19"/>
      <c r="AI166" s="19"/>
      <c r="AJ166" s="19"/>
    </row>
    <row r="167" spans="2:36" s="20" customFormat="1" ht="14.4" customHeight="1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4">
        <f t="shared" si="8"/>
        <v>2.4000000000000012</v>
      </c>
      <c r="Q167" s="38">
        <f t="shared" si="9"/>
        <v>2.239453029484283E-2</v>
      </c>
      <c r="R167" s="38" t="b">
        <f t="shared" si="11"/>
        <v>1</v>
      </c>
      <c r="S167" s="38">
        <f t="shared" si="10"/>
        <v>2.239453029484283E-2</v>
      </c>
      <c r="W167" s="52"/>
      <c r="X167" s="19"/>
      <c r="AC167" s="19"/>
      <c r="AE167" s="19"/>
      <c r="AF167" s="19"/>
      <c r="AI167" s="19"/>
      <c r="AJ167" s="19"/>
    </row>
    <row r="168" spans="2:36" s="20" customFormat="1" ht="14.4" customHeight="1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4">
        <f t="shared" si="8"/>
        <v>2.4400000000000013</v>
      </c>
      <c r="Q168" s="38">
        <f t="shared" si="9"/>
        <v>2.0328355738225775E-2</v>
      </c>
      <c r="R168" s="38" t="b">
        <f t="shared" si="11"/>
        <v>1</v>
      </c>
      <c r="S168" s="38">
        <f t="shared" si="10"/>
        <v>2.0328355738225775E-2</v>
      </c>
      <c r="W168" s="52"/>
      <c r="X168" s="19"/>
      <c r="AC168" s="19"/>
      <c r="AE168" s="19"/>
      <c r="AF168" s="19"/>
      <c r="AI168" s="19"/>
      <c r="AJ168" s="19"/>
    </row>
    <row r="169" spans="2:36" s="20" customFormat="1" ht="14.4" customHeight="1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4">
        <f t="shared" si="8"/>
        <v>2.4800000000000013</v>
      </c>
      <c r="Q169" s="38">
        <f t="shared" si="9"/>
        <v>1.8423310646861989E-2</v>
      </c>
      <c r="R169" s="38" t="b">
        <f t="shared" si="11"/>
        <v>1</v>
      </c>
      <c r="S169" s="38">
        <f t="shared" si="10"/>
        <v>1.8423310646861989E-2</v>
      </c>
      <c r="W169" s="52"/>
      <c r="X169" s="19"/>
      <c r="AC169" s="19"/>
      <c r="AE169" s="19"/>
      <c r="AF169" s="19"/>
      <c r="AI169" s="19"/>
      <c r="AJ169" s="19"/>
    </row>
    <row r="170" spans="2:36" s="20" customFormat="1" ht="14.4" customHeight="1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4">
        <f t="shared" si="8"/>
        <v>2.5200000000000014</v>
      </c>
      <c r="Q170" s="38">
        <f t="shared" si="9"/>
        <v>1.6670100837381005E-2</v>
      </c>
      <c r="R170" s="38" t="b">
        <f t="shared" si="11"/>
        <v>1</v>
      </c>
      <c r="S170" s="38">
        <f t="shared" si="10"/>
        <v>1.6670100837381005E-2</v>
      </c>
      <c r="W170" s="52"/>
      <c r="X170" s="19"/>
      <c r="AC170" s="19"/>
      <c r="AE170" s="19"/>
      <c r="AF170" s="19"/>
      <c r="AI170" s="19"/>
      <c r="AJ170" s="19"/>
    </row>
    <row r="171" spans="2:36" s="20" customFormat="1" ht="14.4" customHeight="1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4">
        <f t="shared" si="8"/>
        <v>2.5600000000000014</v>
      </c>
      <c r="Q171" s="38">
        <f t="shared" si="9"/>
        <v>1.5059616327377397E-2</v>
      </c>
      <c r="R171" s="38" t="b">
        <f t="shared" si="11"/>
        <v>1</v>
      </c>
      <c r="S171" s="38">
        <f t="shared" si="10"/>
        <v>1.5059616327377397E-2</v>
      </c>
      <c r="W171" s="52"/>
      <c r="X171" s="19"/>
      <c r="AC171" s="19"/>
      <c r="AE171" s="19"/>
      <c r="AF171" s="19"/>
      <c r="AI171" s="19"/>
      <c r="AJ171" s="19"/>
    </row>
    <row r="172" spans="2:36" s="20" customFormat="1" ht="14.4" customHeight="1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4">
        <f t="shared" si="8"/>
        <v>2.6000000000000014</v>
      </c>
      <c r="Q172" s="38">
        <f t="shared" si="9"/>
        <v>1.3582969233685566E-2</v>
      </c>
      <c r="R172" s="38" t="b">
        <f t="shared" si="11"/>
        <v>1</v>
      </c>
      <c r="S172" s="38">
        <f t="shared" si="10"/>
        <v>1.3582969233685566E-2</v>
      </c>
      <c r="W172" s="52"/>
      <c r="X172" s="19"/>
      <c r="AC172" s="19"/>
      <c r="AE172" s="19"/>
      <c r="AF172" s="19"/>
      <c r="AI172" s="19"/>
      <c r="AJ172" s="19"/>
    </row>
    <row r="173" spans="2:36" s="20" customFormat="1" ht="14.4" customHeight="1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4">
        <f t="shared" ref="P173:P207" si="12">P172+$P$6</f>
        <v>2.6400000000000015</v>
      </c>
      <c r="Q173" s="38">
        <f t="shared" si="9"/>
        <v>1.2231526351277926E-2</v>
      </c>
      <c r="R173" s="38" t="b">
        <f t="shared" si="11"/>
        <v>1</v>
      </c>
      <c r="S173" s="38">
        <f t="shared" si="10"/>
        <v>1.2231526351277926E-2</v>
      </c>
      <c r="W173" s="52"/>
      <c r="X173" s="19"/>
      <c r="AC173" s="19"/>
      <c r="AE173" s="19"/>
      <c r="AF173" s="19"/>
      <c r="AI173" s="19"/>
      <c r="AJ173" s="19"/>
    </row>
    <row r="174" spans="2:36" s="20" customFormat="1" ht="14.4" customHeight="1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4">
        <f t="shared" si="12"/>
        <v>2.6800000000000015</v>
      </c>
      <c r="Q174" s="38">
        <f t="shared" si="9"/>
        <v>1.0996936629405533E-2</v>
      </c>
      <c r="R174" s="38" t="b">
        <f t="shared" si="11"/>
        <v>1</v>
      </c>
      <c r="S174" s="38">
        <f t="shared" si="10"/>
        <v>1.0996936629405533E-2</v>
      </c>
      <c r="W174" s="52"/>
      <c r="X174" s="19"/>
      <c r="AC174" s="19"/>
      <c r="AE174" s="19"/>
      <c r="AF174" s="19"/>
      <c r="AI174" s="19"/>
      <c r="AJ174" s="19"/>
    </row>
    <row r="175" spans="2:36" s="20" customFormat="1" ht="14.4" customHeight="1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4">
        <f t="shared" si="12"/>
        <v>2.7200000000000015</v>
      </c>
      <c r="Q175" s="38">
        <f t="shared" si="9"/>
        <v>9.8711537947510954E-3</v>
      </c>
      <c r="R175" s="38" t="b">
        <f t="shared" si="11"/>
        <v>1</v>
      </c>
      <c r="S175" s="38">
        <f t="shared" si="10"/>
        <v>9.8711537947510954E-3</v>
      </c>
      <c r="W175" s="52"/>
      <c r="X175" s="19"/>
      <c r="AC175" s="19"/>
      <c r="AE175" s="19"/>
      <c r="AF175" s="19"/>
      <c r="AI175" s="19"/>
      <c r="AJ175" s="19"/>
    </row>
    <row r="176" spans="2:36" s="20" customFormat="1" ht="14.4" customHeight="1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4">
        <f t="shared" si="12"/>
        <v>2.7600000000000016</v>
      </c>
      <c r="Q176" s="38">
        <f t="shared" si="9"/>
        <v>8.8464543982371881E-3</v>
      </c>
      <c r="R176" s="38" t="b">
        <f t="shared" si="11"/>
        <v>1</v>
      </c>
      <c r="S176" s="38">
        <f t="shared" si="10"/>
        <v>8.8464543982371881E-3</v>
      </c>
      <c r="W176" s="52"/>
      <c r="X176" s="19"/>
      <c r="AC176" s="19"/>
      <c r="AE176" s="19"/>
      <c r="AF176" s="19"/>
      <c r="AI176" s="19"/>
      <c r="AJ176" s="19"/>
    </row>
    <row r="177" spans="2:36" s="20" customFormat="1" ht="14.4" customHeight="1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4">
        <f t="shared" si="12"/>
        <v>2.8000000000000016</v>
      </c>
      <c r="Q177" s="38">
        <f t="shared" si="9"/>
        <v>7.9154515829799287E-3</v>
      </c>
      <c r="R177" s="38" t="b">
        <f t="shared" si="11"/>
        <v>1</v>
      </c>
      <c r="S177" s="38">
        <f t="shared" si="10"/>
        <v>7.9154515829799287E-3</v>
      </c>
      <c r="W177" s="52"/>
      <c r="X177" s="19"/>
      <c r="AC177" s="19"/>
      <c r="AE177" s="19"/>
      <c r="AF177" s="19"/>
      <c r="AI177" s="19"/>
      <c r="AJ177" s="19"/>
    </row>
    <row r="178" spans="2:36" s="20" customFormat="1" ht="14.4" customHeight="1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4">
        <f t="shared" si="12"/>
        <v>2.8400000000000016</v>
      </c>
      <c r="Q178" s="38">
        <f t="shared" si="9"/>
        <v>7.0711048860194166E-3</v>
      </c>
      <c r="R178" s="38" t="b">
        <f t="shared" si="11"/>
        <v>1</v>
      </c>
      <c r="S178" s="38">
        <f t="shared" si="10"/>
        <v>7.0711048860194166E-3</v>
      </c>
      <c r="W178" s="52"/>
      <c r="X178" s="19"/>
      <c r="AC178" s="19"/>
      <c r="AE178" s="19"/>
      <c r="AF178" s="19"/>
      <c r="AI178" s="19"/>
      <c r="AJ178" s="19"/>
    </row>
    <row r="179" spans="2:36" s="20" customFormat="1" ht="14.4" customHeight="1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4">
        <f t="shared" si="12"/>
        <v>2.8800000000000017</v>
      </c>
      <c r="Q179" s="38">
        <f t="shared" si="9"/>
        <v>6.3067263962658937E-3</v>
      </c>
      <c r="R179" s="38" t="b">
        <f t="shared" si="11"/>
        <v>1</v>
      </c>
      <c r="S179" s="38">
        <f t="shared" si="10"/>
        <v>6.3067263962658937E-3</v>
      </c>
      <c r="W179" s="52"/>
      <c r="X179" s="19"/>
      <c r="AC179" s="19"/>
      <c r="AE179" s="19"/>
      <c r="AF179" s="19"/>
      <c r="AI179" s="19"/>
      <c r="AJ179" s="19"/>
    </row>
    <row r="180" spans="2:36" s="20" customFormat="1" ht="14.4" customHeight="1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4">
        <f t="shared" si="12"/>
        <v>2.9200000000000017</v>
      </c>
      <c r="Q180" s="38">
        <f t="shared" si="9"/>
        <v>5.6159835959909386E-3</v>
      </c>
      <c r="R180" s="38" t="b">
        <f t="shared" si="11"/>
        <v>1</v>
      </c>
      <c r="S180" s="38">
        <f t="shared" si="10"/>
        <v>5.6159835959909386E-3</v>
      </c>
      <c r="W180" s="52"/>
      <c r="X180" s="19"/>
      <c r="AC180" s="19"/>
      <c r="AE180" s="19"/>
      <c r="AF180" s="19"/>
      <c r="AI180" s="19"/>
      <c r="AJ180" s="19"/>
    </row>
    <row r="181" spans="2:36" s="20" customFormat="1" ht="14.4" customHeight="1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4">
        <f t="shared" si="12"/>
        <v>2.9600000000000017</v>
      </c>
      <c r="Q181" s="38">
        <f t="shared" si="9"/>
        <v>4.9928992136123495E-3</v>
      </c>
      <c r="R181" s="38" t="b">
        <f t="shared" si="11"/>
        <v>1</v>
      </c>
      <c r="S181" s="38">
        <f t="shared" si="10"/>
        <v>4.9928992136123495E-3</v>
      </c>
      <c r="W181" s="52"/>
      <c r="X181" s="19"/>
      <c r="AC181" s="19"/>
      <c r="AE181" s="19"/>
      <c r="AF181" s="19"/>
      <c r="AI181" s="19"/>
      <c r="AJ181" s="19"/>
    </row>
    <row r="182" spans="2:36" s="20" customFormat="1" ht="14.4" customHeight="1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4">
        <f t="shared" si="12"/>
        <v>3.0000000000000018</v>
      </c>
      <c r="Q182" s="38">
        <f t="shared" si="9"/>
        <v>4.4318484119379841E-3</v>
      </c>
      <c r="R182" s="38" t="b">
        <f t="shared" si="11"/>
        <v>1</v>
      </c>
      <c r="S182" s="38">
        <f t="shared" si="10"/>
        <v>4.4318484119379841E-3</v>
      </c>
      <c r="W182" s="52"/>
      <c r="X182" s="19"/>
      <c r="AC182" s="19"/>
      <c r="AE182" s="19"/>
      <c r="AF182" s="19"/>
      <c r="AI182" s="19"/>
      <c r="AJ182" s="19"/>
    </row>
    <row r="183" spans="2:36" s="20" customFormat="1" ht="14.4" customHeight="1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4">
        <f t="shared" si="12"/>
        <v>3.0400000000000018</v>
      </c>
      <c r="Q183" s="38">
        <f t="shared" si="9"/>
        <v>3.9275536289247581E-3</v>
      </c>
      <c r="R183" s="38" t="b">
        <f t="shared" si="11"/>
        <v>1</v>
      </c>
      <c r="S183" s="38">
        <f t="shared" si="10"/>
        <v>3.9275536289247581E-3</v>
      </c>
      <c r="W183" s="52"/>
      <c r="X183" s="19"/>
      <c r="AC183" s="19"/>
      <c r="AE183" s="19"/>
      <c r="AF183" s="19"/>
      <c r="AI183" s="19"/>
      <c r="AJ183" s="19"/>
    </row>
    <row r="184" spans="2:36" s="20" customFormat="1" ht="14.4" customHeight="1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4">
        <f t="shared" si="12"/>
        <v>3.0800000000000018</v>
      </c>
      <c r="Q184" s="38">
        <f t="shared" si="9"/>
        <v>3.4750773778549162E-3</v>
      </c>
      <c r="R184" s="38" t="b">
        <f t="shared" si="11"/>
        <v>1</v>
      </c>
      <c r="S184" s="38">
        <f t="shared" si="10"/>
        <v>3.4750773778549162E-3</v>
      </c>
      <c r="W184" s="52"/>
      <c r="X184" s="19"/>
      <c r="AC184" s="19"/>
      <c r="AE184" s="19"/>
      <c r="AF184" s="19"/>
      <c r="AI184" s="19"/>
      <c r="AJ184" s="19"/>
    </row>
    <row r="185" spans="2:36" s="20" customFormat="1" ht="14.4" customHeight="1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4">
        <f t="shared" si="12"/>
        <v>3.1200000000000019</v>
      </c>
      <c r="Q185" s="38">
        <f t="shared" si="9"/>
        <v>3.0698133011047243E-3</v>
      </c>
      <c r="R185" s="38" t="b">
        <f t="shared" si="11"/>
        <v>1</v>
      </c>
      <c r="S185" s="38">
        <f t="shared" si="10"/>
        <v>3.0698133011047243E-3</v>
      </c>
      <c r="W185" s="52"/>
      <c r="X185" s="19"/>
      <c r="AC185" s="19"/>
      <c r="AE185" s="19"/>
      <c r="AF185" s="19"/>
      <c r="AI185" s="19"/>
      <c r="AJ185" s="19"/>
    </row>
    <row r="186" spans="2:36" s="20" customFormat="1" ht="14.4" customHeight="1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4">
        <f t="shared" si="12"/>
        <v>3.1600000000000019</v>
      </c>
      <c r="Q186" s="38">
        <f t="shared" si="9"/>
        <v>2.7074757568406856E-3</v>
      </c>
      <c r="R186" s="38" t="b">
        <f t="shared" si="11"/>
        <v>1</v>
      </c>
      <c r="S186" s="38">
        <f t="shared" si="10"/>
        <v>2.7074757568406856E-3</v>
      </c>
      <c r="W186" s="52"/>
      <c r="X186" s="19"/>
      <c r="AC186" s="19"/>
      <c r="AE186" s="19"/>
      <c r="AF186" s="19"/>
      <c r="AI186" s="19"/>
      <c r="AJ186" s="19"/>
    </row>
    <row r="187" spans="2:36" s="20" customFormat="1" ht="14.4" customHeight="1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4">
        <f t="shared" si="12"/>
        <v>3.200000000000002</v>
      </c>
      <c r="Q187" s="38">
        <f t="shared" si="9"/>
        <v>2.3840882014648274E-3</v>
      </c>
      <c r="R187" s="38" t="b">
        <f t="shared" si="11"/>
        <v>1</v>
      </c>
      <c r="S187" s="38">
        <f t="shared" si="10"/>
        <v>2.3840882014648274E-3</v>
      </c>
      <c r="W187" s="52"/>
      <c r="X187" s="19"/>
      <c r="AC187" s="19"/>
      <c r="AE187" s="19"/>
      <c r="AF187" s="19"/>
      <c r="AI187" s="19"/>
      <c r="AJ187" s="19"/>
    </row>
    <row r="188" spans="2:36" s="20" customFormat="1" ht="14.4" customHeight="1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4">
        <f t="shared" si="12"/>
        <v>3.240000000000002</v>
      </c>
      <c r="Q188" s="38">
        <f t="shared" si="9"/>
        <v>2.0959706128579306E-3</v>
      </c>
      <c r="R188" s="38" t="b">
        <f t="shared" si="11"/>
        <v>1</v>
      </c>
      <c r="S188" s="38">
        <f t="shared" si="10"/>
        <v>2.0959706128579306E-3</v>
      </c>
      <c r="W188" s="52"/>
      <c r="X188" s="19"/>
      <c r="AC188" s="19"/>
      <c r="AE188" s="19"/>
      <c r="AF188" s="19"/>
      <c r="AI188" s="19"/>
      <c r="AJ188" s="19"/>
    </row>
    <row r="189" spans="2:36" s="20" customFormat="1" ht="14.4" customHeight="1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4">
        <f t="shared" si="12"/>
        <v>3.280000000000002</v>
      </c>
      <c r="Q189" s="38">
        <f t="shared" si="9"/>
        <v>1.839726180824268E-3</v>
      </c>
      <c r="R189" s="38" t="b">
        <f t="shared" si="11"/>
        <v>1</v>
      </c>
      <c r="S189" s="38">
        <f t="shared" si="10"/>
        <v>1.839726180824268E-3</v>
      </c>
      <c r="W189" s="52"/>
      <c r="X189" s="19"/>
      <c r="AC189" s="19"/>
      <c r="AE189" s="19"/>
      <c r="AF189" s="19"/>
      <c r="AI189" s="19"/>
      <c r="AJ189" s="19"/>
    </row>
    <row r="190" spans="2:36" s="20" customFormat="1" ht="14.4" customHeight="1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4">
        <f t="shared" si="12"/>
        <v>3.3200000000000021</v>
      </c>
      <c r="Q190" s="38">
        <f t="shared" si="9"/>
        <v>1.6122274719771129E-3</v>
      </c>
      <c r="R190" s="38" t="b">
        <f t="shared" si="11"/>
        <v>1</v>
      </c>
      <c r="S190" s="38">
        <f t="shared" si="10"/>
        <v>1.6122274719771129E-3</v>
      </c>
      <c r="W190" s="52"/>
      <c r="X190" s="19"/>
      <c r="AC190" s="19"/>
      <c r="AE190" s="19"/>
      <c r="AF190" s="19"/>
      <c r="AI190" s="19"/>
      <c r="AJ190" s="19"/>
    </row>
    <row r="191" spans="2:36" s="20" customFormat="1" ht="14.4" customHeight="1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4">
        <f t="shared" si="12"/>
        <v>3.3600000000000021</v>
      </c>
      <c r="Q191" s="38">
        <f t="shared" si="9"/>
        <v>1.4106022569413737E-3</v>
      </c>
      <c r="R191" s="38" t="b">
        <f t="shared" si="11"/>
        <v>1</v>
      </c>
      <c r="S191" s="38">
        <f t="shared" si="10"/>
        <v>1.4106022569413737E-3</v>
      </c>
      <c r="W191" s="52"/>
      <c r="X191" s="19"/>
      <c r="AC191" s="19"/>
      <c r="AE191" s="19"/>
      <c r="AF191" s="19"/>
      <c r="AI191" s="19"/>
      <c r="AJ191" s="19"/>
    </row>
    <row r="192" spans="2:36" s="20" customFormat="1" ht="14.4" customHeight="1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4">
        <f t="shared" si="12"/>
        <v>3.4000000000000021</v>
      </c>
      <c r="Q192" s="38">
        <f t="shared" si="9"/>
        <v>1.23221916847301E-3</v>
      </c>
      <c r="R192" s="38" t="b">
        <f t="shared" si="11"/>
        <v>1</v>
      </c>
      <c r="S192" s="38">
        <f t="shared" si="10"/>
        <v>1.23221916847301E-3</v>
      </c>
      <c r="W192" s="52"/>
      <c r="X192" s="19"/>
      <c r="AC192" s="19"/>
      <c r="AE192" s="19"/>
      <c r="AF192" s="19"/>
      <c r="AI192" s="19"/>
      <c r="AJ192" s="19"/>
    </row>
    <row r="193" spans="2:36" s="20" customFormat="1" ht="14.4" customHeight="1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4">
        <f t="shared" si="12"/>
        <v>3.4400000000000022</v>
      </c>
      <c r="Q193" s="38">
        <f t="shared" si="9"/>
        <v>1.0746733401537272E-3</v>
      </c>
      <c r="R193" s="38" t="b">
        <f t="shared" si="11"/>
        <v>1</v>
      </c>
      <c r="S193" s="38">
        <f t="shared" si="10"/>
        <v>1.0746733401537272E-3</v>
      </c>
      <c r="W193" s="52"/>
      <c r="X193" s="19"/>
      <c r="AC193" s="19"/>
      <c r="AE193" s="19"/>
      <c r="AF193" s="19"/>
      <c r="AI193" s="19"/>
      <c r="AJ193" s="19"/>
    </row>
    <row r="194" spans="2:36" s="20" customFormat="1" ht="14.4" customHeight="1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4">
        <f t="shared" si="12"/>
        <v>3.4800000000000022</v>
      </c>
      <c r="Q194" s="38">
        <f t="shared" si="9"/>
        <v>9.3577215692747294E-4</v>
      </c>
      <c r="R194" s="38" t="b">
        <f t="shared" si="11"/>
        <v>1</v>
      </c>
      <c r="S194" s="38">
        <f t="shared" si="10"/>
        <v>9.3577215692747294E-4</v>
      </c>
      <c r="W194" s="52"/>
      <c r="X194" s="19"/>
      <c r="AC194" s="19"/>
      <c r="AE194" s="19"/>
      <c r="AF194" s="19"/>
      <c r="AI194" s="19"/>
      <c r="AJ194" s="19"/>
    </row>
    <row r="195" spans="2:36" s="20" customFormat="1" ht="14.4" customHeight="1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4">
        <f t="shared" si="12"/>
        <v>3.5200000000000022</v>
      </c>
      <c r="Q195" s="38">
        <f t="shared" si="9"/>
        <v>8.1352123108180191E-4</v>
      </c>
      <c r="R195" s="38" t="b">
        <f t="shared" si="11"/>
        <v>1</v>
      </c>
      <c r="S195" s="38">
        <f t="shared" si="10"/>
        <v>8.1352123108180191E-4</v>
      </c>
      <c r="W195" s="52"/>
      <c r="X195" s="19"/>
      <c r="AC195" s="19"/>
      <c r="AE195" s="19"/>
      <c r="AF195" s="19"/>
      <c r="AI195" s="19"/>
      <c r="AJ195" s="19"/>
    </row>
    <row r="196" spans="2:36" s="20" customFormat="1" ht="14.4" customHeight="1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4">
        <f t="shared" si="12"/>
        <v>3.5600000000000023</v>
      </c>
      <c r="Q196" s="38">
        <f t="shared" si="9"/>
        <v>7.0611070048803056E-4</v>
      </c>
      <c r="R196" s="38" t="b">
        <f t="shared" si="11"/>
        <v>1</v>
      </c>
      <c r="S196" s="38">
        <f t="shared" si="10"/>
        <v>7.0611070048803056E-4</v>
      </c>
      <c r="W196" s="52"/>
      <c r="X196" s="19"/>
      <c r="AC196" s="19"/>
      <c r="AE196" s="19"/>
      <c r="AF196" s="19"/>
      <c r="AI196" s="19"/>
      <c r="AJ196" s="19"/>
    </row>
    <row r="197" spans="2:36" s="20" customFormat="1" ht="14.4" customHeight="1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4">
        <f t="shared" si="12"/>
        <v>3.6000000000000023</v>
      </c>
      <c r="Q197" s="38">
        <f t="shared" si="9"/>
        <v>6.1190193011376702E-4</v>
      </c>
      <c r="R197" s="38" t="b">
        <f t="shared" si="11"/>
        <v>1</v>
      </c>
      <c r="S197" s="38">
        <f t="shared" si="10"/>
        <v>6.1190193011376702E-4</v>
      </c>
      <c r="W197" s="52"/>
      <c r="X197" s="19"/>
      <c r="AC197" s="19"/>
      <c r="AE197" s="19"/>
      <c r="AF197" s="19"/>
      <c r="AI197" s="19"/>
      <c r="AJ197" s="19"/>
    </row>
    <row r="198" spans="2:36" s="20" customFormat="1" ht="14.4" customHeight="1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4">
        <f t="shared" si="12"/>
        <v>3.6400000000000023</v>
      </c>
      <c r="Q198" s="38">
        <f t="shared" si="9"/>
        <v>5.2941468309493042E-4</v>
      </c>
      <c r="R198" s="38" t="b">
        <f t="shared" si="11"/>
        <v>1</v>
      </c>
      <c r="S198" s="38">
        <f t="shared" si="10"/>
        <v>5.2941468309493042E-4</v>
      </c>
      <c r="W198" s="52"/>
      <c r="X198" s="19"/>
      <c r="AC198" s="19"/>
      <c r="AE198" s="19"/>
      <c r="AF198" s="19"/>
      <c r="AI198" s="19"/>
      <c r="AJ198" s="19"/>
    </row>
    <row r="199" spans="2:36" s="20" customFormat="1" ht="14.4" customHeight="1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4">
        <f t="shared" si="12"/>
        <v>3.6800000000000024</v>
      </c>
      <c r="Q199" s="38">
        <f t="shared" ref="Q199:Q207" si="13">NORMDIST(P199,$C$6,$C$7,0)</f>
        <v>4.5731481405985312E-4</v>
      </c>
      <c r="R199" s="38" t="b">
        <f t="shared" si="11"/>
        <v>1</v>
      </c>
      <c r="S199" s="38">
        <f t="shared" ref="S199:S207" si="14">IF(R199,Q199,"")</f>
        <v>4.5731481405985312E-4</v>
      </c>
      <c r="W199" s="52"/>
      <c r="X199" s="19"/>
      <c r="AC199" s="19"/>
      <c r="AE199" s="19"/>
      <c r="AF199" s="19"/>
      <c r="AI199" s="19"/>
      <c r="AJ199" s="19"/>
    </row>
    <row r="200" spans="2:36" s="20" customFormat="1" ht="14.4" customHeight="1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4">
        <f t="shared" si="12"/>
        <v>3.7200000000000024</v>
      </c>
      <c r="Q200" s="38">
        <f t="shared" si="13"/>
        <v>3.9440252496915313E-4</v>
      </c>
      <c r="R200" s="38" t="b">
        <f t="shared" ref="R200:R207" si="15">IF($R$4&gt;$R$3,IF(AND(P200&lt;$R$4,P200&gt;$R$3),TRUE,FALSE),IF(OR(P200&lt;$R$4,P200&gt;$R$3),TRUE,FALSE))</f>
        <v>1</v>
      </c>
      <c r="S200" s="38">
        <f t="shared" si="14"/>
        <v>3.9440252496915313E-4</v>
      </c>
      <c r="W200" s="52"/>
      <c r="X200" s="19"/>
      <c r="AC200" s="19"/>
      <c r="AE200" s="19"/>
      <c r="AF200" s="19"/>
      <c r="AI200" s="19"/>
      <c r="AJ200" s="19"/>
    </row>
    <row r="201" spans="2:36" s="20" customFormat="1" ht="14.4" customHeight="1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4">
        <f t="shared" si="12"/>
        <v>3.7600000000000025</v>
      </c>
      <c r="Q201" s="38">
        <f t="shared" si="13"/>
        <v>3.3960121248365147E-4</v>
      </c>
      <c r="R201" s="38" t="b">
        <f t="shared" si="15"/>
        <v>1</v>
      </c>
      <c r="S201" s="38">
        <f t="shared" si="14"/>
        <v>3.3960121248365147E-4</v>
      </c>
      <c r="W201" s="52"/>
      <c r="X201" s="19"/>
      <c r="AC201" s="19"/>
      <c r="AE201" s="19"/>
      <c r="AF201" s="19"/>
      <c r="AI201" s="19"/>
      <c r="AJ201" s="19"/>
    </row>
    <row r="202" spans="2:36" s="20" customFormat="1" ht="14.4" customHeight="1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4">
        <f t="shared" si="12"/>
        <v>3.8000000000000025</v>
      </c>
      <c r="Q202" s="38">
        <f t="shared" si="13"/>
        <v>2.919469257914574E-4</v>
      </c>
      <c r="R202" s="38" t="b">
        <f t="shared" si="15"/>
        <v>1</v>
      </c>
      <c r="S202" s="38">
        <f t="shared" si="14"/>
        <v>2.919469257914574E-4</v>
      </c>
      <c r="W202" s="52"/>
      <c r="X202" s="19"/>
      <c r="AC202" s="19"/>
      <c r="AE202" s="19"/>
      <c r="AF202" s="19"/>
      <c r="AI202" s="19"/>
      <c r="AJ202" s="19"/>
    </row>
    <row r="203" spans="2:36" s="20" customFormat="1" ht="14.4" customHeight="1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4">
        <f t="shared" si="12"/>
        <v>3.8400000000000025</v>
      </c>
      <c r="Q203" s="38">
        <f t="shared" si="13"/>
        <v>2.5057844489085836E-4</v>
      </c>
      <c r="R203" s="38" t="b">
        <f t="shared" si="15"/>
        <v>1</v>
      </c>
      <c r="S203" s="38">
        <f t="shared" si="14"/>
        <v>2.5057844489085836E-4</v>
      </c>
      <c r="W203" s="52"/>
      <c r="X203" s="19"/>
      <c r="AC203" s="19"/>
      <c r="AE203" s="19"/>
      <c r="AF203" s="19"/>
      <c r="AI203" s="19"/>
      <c r="AJ203" s="19"/>
    </row>
    <row r="204" spans="2:36" s="20" customFormat="1" ht="14.4" customHeight="1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4">
        <f t="shared" si="12"/>
        <v>3.8800000000000026</v>
      </c>
      <c r="Q204" s="38">
        <f t="shared" si="13"/>
        <v>2.1472798150036474E-4</v>
      </c>
      <c r="R204" s="38" t="b">
        <f t="shared" si="15"/>
        <v>1</v>
      </c>
      <c r="S204" s="38">
        <f t="shared" si="14"/>
        <v>2.1472798150036474E-4</v>
      </c>
      <c r="W204" s="52"/>
      <c r="X204" s="19"/>
      <c r="AC204" s="19"/>
      <c r="AE204" s="19"/>
      <c r="AF204" s="19"/>
      <c r="AI204" s="19"/>
      <c r="AJ204" s="19"/>
    </row>
    <row r="205" spans="2:36" s="20" customFormat="1" ht="14.4" customHeight="1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4">
        <f t="shared" si="12"/>
        <v>3.9200000000000026</v>
      </c>
      <c r="Q205" s="38">
        <f t="shared" si="13"/>
        <v>1.8371249800245516E-4</v>
      </c>
      <c r="R205" s="38" t="b">
        <f t="shared" si="15"/>
        <v>1</v>
      </c>
      <c r="S205" s="38">
        <f t="shared" si="14"/>
        <v>1.8371249800245516E-4</v>
      </c>
      <c r="W205" s="52"/>
      <c r="X205" s="19"/>
      <c r="AC205" s="19"/>
      <c r="AE205" s="19"/>
      <c r="AF205" s="19"/>
      <c r="AI205" s="19"/>
      <c r="AJ205" s="19"/>
    </row>
    <row r="206" spans="2:36" s="20" customFormat="1" ht="14.4" customHeight="1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4">
        <f t="shared" si="12"/>
        <v>3.9600000000000026</v>
      </c>
      <c r="Q206" s="38">
        <f t="shared" si="13"/>
        <v>1.5692563406553061E-4</v>
      </c>
      <c r="R206" s="38" t="b">
        <f t="shared" si="15"/>
        <v>1</v>
      </c>
      <c r="S206" s="38">
        <f t="shared" si="14"/>
        <v>1.5692563406553061E-4</v>
      </c>
      <c r="W206" s="52"/>
      <c r="X206" s="19"/>
      <c r="AC206" s="19"/>
      <c r="AE206" s="19"/>
      <c r="AF206" s="19"/>
      <c r="AI206" s="19"/>
      <c r="AJ206" s="19"/>
    </row>
    <row r="207" spans="2:36" s="20" customFormat="1" ht="14.4" customHeight="1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4">
        <f t="shared" si="12"/>
        <v>4.0000000000000027</v>
      </c>
      <c r="Q207" s="38">
        <f t="shared" si="13"/>
        <v>1.3383022576488393E-4</v>
      </c>
      <c r="R207" s="38" t="b">
        <f t="shared" si="15"/>
        <v>1</v>
      </c>
      <c r="S207" s="38">
        <f t="shared" si="14"/>
        <v>1.3383022576488393E-4</v>
      </c>
      <c r="W207" s="52"/>
      <c r="X207" s="19"/>
      <c r="AC207" s="19"/>
      <c r="AE207" s="19"/>
      <c r="AF207" s="19"/>
      <c r="AI207" s="19"/>
      <c r="AJ207" s="19"/>
    </row>
    <row r="208" spans="2:36" s="20" customFormat="1" ht="14.4" customHeight="1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53"/>
      <c r="T208" s="52"/>
      <c r="W208" s="52"/>
      <c r="X208" s="19"/>
      <c r="AC208" s="19"/>
      <c r="AE208" s="19"/>
      <c r="AF208" s="19"/>
      <c r="AI208" s="19"/>
      <c r="AJ208" s="19"/>
    </row>
    <row r="209" spans="2:36" s="20" customFormat="1" ht="14.4" customHeight="1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53"/>
      <c r="T209" s="52"/>
      <c r="W209" s="52"/>
      <c r="X209" s="19"/>
      <c r="AC209" s="19"/>
      <c r="AE209" s="19"/>
      <c r="AF209" s="19"/>
      <c r="AI209" s="19"/>
      <c r="AJ209" s="19"/>
    </row>
    <row r="210" spans="2:36" s="20" customFormat="1" ht="14.4" customHeight="1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53"/>
      <c r="T210" s="52"/>
      <c r="W210" s="52"/>
      <c r="X210" s="19"/>
      <c r="AC210" s="19"/>
      <c r="AE210" s="19"/>
      <c r="AF210" s="19"/>
      <c r="AI210" s="19"/>
      <c r="AJ210" s="19"/>
    </row>
    <row r="211" spans="2:36" s="20" customFormat="1" ht="14.4" customHeight="1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53"/>
      <c r="T211" s="52"/>
      <c r="W211" s="52"/>
      <c r="X211" s="19"/>
      <c r="AC211" s="19"/>
      <c r="AE211" s="19"/>
      <c r="AF211" s="19"/>
      <c r="AI211" s="19"/>
      <c r="AJ211" s="19"/>
    </row>
    <row r="212" spans="2:36" s="20" customFormat="1" ht="14.4" customHeight="1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53"/>
      <c r="T212" s="52"/>
      <c r="W212" s="52"/>
      <c r="X212" s="19"/>
      <c r="AC212" s="19"/>
      <c r="AE212" s="19"/>
      <c r="AF212" s="19"/>
      <c r="AI212" s="19"/>
      <c r="AJ212" s="19"/>
    </row>
  </sheetData>
  <sheetProtection sheet="1" selectLockedCells="1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B2:AJ212"/>
  <sheetViews>
    <sheetView zoomScaleNormal="100" workbookViewId="0">
      <selection activeCell="D19" sqref="D19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24" customWidth="1"/>
    <col min="7" max="12" width="12.6640625" style="10" customWidth="1"/>
    <col min="13" max="14" width="4.5546875" style="10" customWidth="1"/>
    <col min="15" max="15" width="12.6640625" style="10" customWidth="1"/>
    <col min="16" max="19" width="12.6640625" style="13"/>
    <col min="20" max="16384" width="12.6640625" style="10"/>
  </cols>
  <sheetData>
    <row r="2" spans="2:36" ht="14.4" customHeight="1" x14ac:dyDescent="0.3">
      <c r="B2" s="65" t="s">
        <v>37</v>
      </c>
      <c r="M2" s="12"/>
      <c r="N2" s="13"/>
      <c r="P2" s="13" t="s">
        <v>1</v>
      </c>
      <c r="R2" s="13" t="s">
        <v>8</v>
      </c>
      <c r="S2" s="13" t="s">
        <v>9</v>
      </c>
    </row>
    <row r="3" spans="2:36" s="20" customFormat="1" ht="14.4" customHeight="1" x14ac:dyDescent="0.3">
      <c r="B3" s="15"/>
      <c r="C3" s="15"/>
      <c r="D3" s="15"/>
      <c r="E3" s="24"/>
      <c r="F3" s="24"/>
      <c r="G3" s="16"/>
      <c r="H3" s="16"/>
      <c r="I3" s="16"/>
      <c r="J3" s="10"/>
      <c r="K3" s="10"/>
      <c r="L3" s="10"/>
      <c r="M3" s="10"/>
      <c r="N3" s="10"/>
      <c r="O3" s="10"/>
      <c r="P3" s="60">
        <f>-ROUNDDOWN(TINV(0.0001,C6),0)</f>
        <v>-5</v>
      </c>
      <c r="Q3" s="13"/>
      <c r="R3" s="13">
        <f>IF(COUNTBLANK($C$12:$C$13)=2,IF(COUNTBLANK($D$18:$D$19)=2,$P$4*10,IF(COUNTBLANK($C$18),$P$3*10,$C$18)),IF(COUNTBLANK($C$12),$P$3*10,$C$12))</f>
        <v>2.1789999999999998</v>
      </c>
      <c r="S3" s="13">
        <f>IF(R3&gt;0,1-TDIST(ABS(R3),$C$6,1),TDIST(ABS(R3),$C$6,1))</f>
        <v>0.9750083770364707</v>
      </c>
      <c r="T3" s="19"/>
      <c r="V3" s="21"/>
      <c r="X3" s="19"/>
      <c r="Y3" s="19"/>
      <c r="Z3" s="21"/>
      <c r="AF3" s="19"/>
      <c r="AH3" s="21"/>
      <c r="AI3" s="19"/>
      <c r="AJ3" s="19"/>
    </row>
    <row r="4" spans="2:36" s="20" customFormat="1" ht="14.4" customHeight="1" x14ac:dyDescent="0.3">
      <c r="B4" s="54" t="s">
        <v>29</v>
      </c>
      <c r="C4" s="22"/>
      <c r="D4" s="23"/>
      <c r="E4" s="24"/>
      <c r="F4" s="24"/>
      <c r="G4" s="25"/>
      <c r="H4" s="25"/>
      <c r="I4" s="25"/>
      <c r="J4" s="10"/>
      <c r="K4" s="10"/>
      <c r="L4" s="10"/>
      <c r="M4" s="10"/>
      <c r="N4" s="10"/>
      <c r="O4" s="10"/>
      <c r="P4" s="60">
        <f>ROUNDDOWN(TINV(0.0001,C6),0)</f>
        <v>5</v>
      </c>
      <c r="Q4" s="13"/>
      <c r="R4" s="13">
        <f>IF(COUNTBLANK($C$12:$C$13)=2,IF(COUNTBLANK($D$18:$D$19)=2,$P$3*10,IF(COUNTBLANK($C$19),$P$4*10,$C$19)),IF(COUNTBLANK($C$13),$P$4*10,$C$13))</f>
        <v>-2.1789999999999998</v>
      </c>
      <c r="S4" s="13">
        <f>IF(R4&gt;0,1-TDIST(ABS(R4),$C$6,1),TDIST(ABS(R4),$C$6,1))</f>
        <v>2.4991622963529261E-2</v>
      </c>
      <c r="V4" s="26"/>
      <c r="X4" s="19"/>
      <c r="Y4" s="19"/>
      <c r="AB4" s="27"/>
      <c r="AF4" s="19"/>
      <c r="AI4" s="19"/>
      <c r="AJ4" s="26"/>
    </row>
    <row r="5" spans="2:36" s="20" customFormat="1" ht="14.4" customHeight="1" x14ac:dyDescent="0.3">
      <c r="E5" s="30"/>
      <c r="F5" s="30"/>
      <c r="G5" s="31"/>
      <c r="H5" s="31"/>
      <c r="I5" s="10"/>
      <c r="J5" s="10"/>
      <c r="K5" s="10"/>
      <c r="L5" s="10"/>
      <c r="M5" s="10"/>
      <c r="N5" s="10"/>
      <c r="O5" s="10"/>
      <c r="P5" s="13"/>
      <c r="Q5" s="13"/>
      <c r="R5" s="13"/>
      <c r="S5" s="32"/>
      <c r="T5" s="33"/>
      <c r="U5" s="21"/>
      <c r="V5" s="19"/>
      <c r="W5" s="27"/>
      <c r="X5" s="33"/>
      <c r="Y5" s="19"/>
      <c r="AB5" s="27"/>
      <c r="AF5" s="19"/>
      <c r="AH5" s="21"/>
      <c r="AI5" s="33"/>
      <c r="AJ5" s="34"/>
    </row>
    <row r="6" spans="2:36" s="20" customFormat="1" ht="14.4" customHeight="1" x14ac:dyDescent="0.3">
      <c r="B6" s="55" t="s">
        <v>55</v>
      </c>
      <c r="C6" s="29">
        <v>12</v>
      </c>
      <c r="D6" s="30"/>
      <c r="E6" s="30"/>
      <c r="F6" s="30"/>
      <c r="J6" s="10"/>
      <c r="K6" s="10"/>
      <c r="L6" s="10"/>
      <c r="M6" s="10"/>
      <c r="N6" s="10"/>
      <c r="O6" s="10"/>
      <c r="P6" s="17">
        <f>(P4-P3)/200</f>
        <v>0.05</v>
      </c>
      <c r="Q6" s="35" t="s">
        <v>0</v>
      </c>
      <c r="R6" s="35" t="s">
        <v>3</v>
      </c>
      <c r="S6" s="36" t="s">
        <v>2</v>
      </c>
      <c r="V6" s="19"/>
      <c r="W6" s="27"/>
      <c r="X6" s="33"/>
      <c r="Y6" s="19"/>
      <c r="AF6" s="19"/>
      <c r="AI6" s="33"/>
      <c r="AJ6" s="33"/>
    </row>
    <row r="7" spans="2:36" s="20" customFormat="1" ht="14.4" customHeight="1" x14ac:dyDescent="0.3">
      <c r="B7" s="56"/>
      <c r="E7" s="30"/>
      <c r="F7" s="30"/>
      <c r="J7" s="10"/>
      <c r="K7" s="10"/>
      <c r="L7" s="10"/>
      <c r="M7" s="10"/>
      <c r="N7" s="10"/>
      <c r="O7" s="10"/>
      <c r="P7" s="14">
        <f t="shared" ref="P7:P70" si="0">P8-$P$6</f>
        <v>-4.9999999999999902</v>
      </c>
      <c r="Q7" s="37">
        <f t="shared" ref="Q7:Q70" si="1">((EXP(GAMMALN(($C$6+1)/2)))/(EXP(GAMMALN($C$6/2))))*(1/SQRT($C$6*PI()))*(1+(P7^2)/$C$6)^(-($C$6+1)/2)</f>
        <v>2.5896408876136239E-4</v>
      </c>
      <c r="R7" s="38" t="b">
        <f>IF($R$4&gt;$R$3,IF(AND(P7&lt;$R$4,P7&gt;$R$3),TRUE,FALSE),IF(OR(P7&lt;$R$4,P7&gt;$R$3),TRUE,FALSE))</f>
        <v>1</v>
      </c>
      <c r="S7" s="38">
        <f t="shared" ref="S7:S70" si="2">IF(R7,Q7,"")</f>
        <v>2.5896408876136239E-4</v>
      </c>
      <c r="V7" s="19"/>
      <c r="X7" s="19"/>
      <c r="AA7" s="21"/>
      <c r="AF7" s="19"/>
      <c r="AI7" s="19"/>
      <c r="AJ7" s="33"/>
    </row>
    <row r="8" spans="2:36" s="20" customFormat="1" ht="14.4" customHeight="1" x14ac:dyDescent="0.3">
      <c r="B8" s="10"/>
      <c r="F8" s="61"/>
      <c r="J8" s="10"/>
      <c r="K8" s="10"/>
      <c r="L8" s="10"/>
      <c r="M8" s="10"/>
      <c r="N8" s="10"/>
      <c r="O8" s="10"/>
      <c r="P8" s="14">
        <f t="shared" si="0"/>
        <v>-4.9499999999999904</v>
      </c>
      <c r="Q8" s="37">
        <f t="shared" si="1"/>
        <v>2.8278331890108094E-4</v>
      </c>
      <c r="R8" s="38" t="b">
        <f t="shared" ref="R8:R71" si="3">IF($R$4&gt;$R$3,IF(AND(P8&lt;$R$4,P8&gt;$R$3),TRUE,FALSE),IF(OR(P8&lt;$R$4,P8&gt;$R$3),TRUE,FALSE))</f>
        <v>1</v>
      </c>
      <c r="S8" s="38">
        <f t="shared" si="2"/>
        <v>2.8278331890108094E-4</v>
      </c>
      <c r="V8" s="19"/>
      <c r="W8" s="19"/>
      <c r="X8" s="19"/>
      <c r="Y8" s="21"/>
      <c r="AF8" s="19"/>
      <c r="AI8" s="19"/>
      <c r="AJ8" s="19"/>
    </row>
    <row r="9" spans="2:36" s="20" customFormat="1" ht="14.4" customHeight="1" x14ac:dyDescent="0.3">
      <c r="B9" s="54" t="s">
        <v>30</v>
      </c>
      <c r="F9" s="11"/>
      <c r="G9" s="10"/>
      <c r="H9" s="42"/>
      <c r="I9" s="10"/>
      <c r="J9" s="10"/>
      <c r="K9" s="10"/>
      <c r="L9" s="10"/>
      <c r="M9" s="10"/>
      <c r="N9" s="10"/>
      <c r="O9" s="10"/>
      <c r="P9" s="14">
        <f t="shared" si="0"/>
        <v>-4.8999999999999906</v>
      </c>
      <c r="Q9" s="37">
        <f t="shared" si="1"/>
        <v>3.0888759053868153E-4</v>
      </c>
      <c r="R9" s="38" t="b">
        <f t="shared" si="3"/>
        <v>1</v>
      </c>
      <c r="S9" s="38">
        <f t="shared" si="2"/>
        <v>3.0888759053868153E-4</v>
      </c>
      <c r="V9" s="19"/>
      <c r="X9" s="19"/>
      <c r="Y9" s="19"/>
      <c r="AB9" s="19"/>
      <c r="AF9" s="19"/>
      <c r="AI9" s="19"/>
      <c r="AJ9" s="19"/>
    </row>
    <row r="10" spans="2:36" s="20" customFormat="1" ht="14.4" customHeight="1" x14ac:dyDescent="0.3"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>
        <f t="shared" si="0"/>
        <v>-4.8499999999999908</v>
      </c>
      <c r="Q10" s="37">
        <f t="shared" si="1"/>
        <v>3.3750316579336527E-4</v>
      </c>
      <c r="R10" s="38" t="b">
        <f t="shared" si="3"/>
        <v>1</v>
      </c>
      <c r="S10" s="38">
        <f t="shared" si="2"/>
        <v>3.3750316579336527E-4</v>
      </c>
      <c r="V10" s="19"/>
      <c r="X10" s="19"/>
      <c r="Y10" s="19"/>
      <c r="AF10" s="19"/>
      <c r="AI10" s="19"/>
      <c r="AJ10" s="19"/>
    </row>
    <row r="11" spans="2:36" s="20" customFormat="1" ht="14.4" customHeight="1" x14ac:dyDescent="0.3">
      <c r="B11" s="39"/>
      <c r="C11" s="58" t="s">
        <v>7</v>
      </c>
      <c r="D11" s="59" t="s">
        <v>6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4">
        <f t="shared" si="0"/>
        <v>-4.7999999999999909</v>
      </c>
      <c r="Q11" s="37">
        <f t="shared" si="1"/>
        <v>3.6887915655721214E-4</v>
      </c>
      <c r="R11" s="38" t="b">
        <f t="shared" si="3"/>
        <v>1</v>
      </c>
      <c r="S11" s="38">
        <f t="shared" si="2"/>
        <v>3.6887915655721214E-4</v>
      </c>
      <c r="V11" s="19"/>
      <c r="X11" s="19"/>
      <c r="Y11" s="19"/>
      <c r="AF11" s="19"/>
      <c r="AI11" s="19"/>
      <c r="AJ11" s="19"/>
    </row>
    <row r="12" spans="2:36" s="20" customFormat="1" ht="14.4" customHeight="1" x14ac:dyDescent="0.3">
      <c r="B12" s="57" t="s">
        <v>34</v>
      </c>
      <c r="C12" s="41">
        <v>2.1789999999999998</v>
      </c>
      <c r="D12" s="11">
        <f>IF(C12="","",IF(C12&gt;0,1-TDIST(ABS(C12),$C$6,1),TDIST(ABS(C12),$C$6,1)))</f>
        <v>0.9750083770364707</v>
      </c>
      <c r="F12" s="61"/>
      <c r="G12" s="10"/>
      <c r="H12" s="10"/>
      <c r="I12" s="10"/>
      <c r="J12" s="10"/>
      <c r="K12" s="10"/>
      <c r="L12" s="10"/>
      <c r="M12" s="10"/>
      <c r="N12" s="10"/>
      <c r="O12" s="10"/>
      <c r="P12" s="14">
        <f t="shared" si="0"/>
        <v>-4.7499999999999911</v>
      </c>
      <c r="Q12" s="37">
        <f t="shared" si="1"/>
        <v>4.0328984246359116E-4</v>
      </c>
      <c r="R12" s="38" t="b">
        <f t="shared" si="3"/>
        <v>1</v>
      </c>
      <c r="S12" s="38">
        <f t="shared" si="2"/>
        <v>4.0328984246359116E-4</v>
      </c>
      <c r="V12" s="19"/>
      <c r="X12" s="19"/>
      <c r="Y12" s="19"/>
      <c r="AF12" s="19"/>
      <c r="AJ12" s="19"/>
    </row>
    <row r="13" spans="2:36" s="20" customFormat="1" ht="14.4" customHeight="1" x14ac:dyDescent="0.3">
      <c r="B13" s="57" t="s">
        <v>35</v>
      </c>
      <c r="C13" s="41">
        <v>-2.1789999999999998</v>
      </c>
      <c r="D13" s="11">
        <f>IF(C13="","",IF(C13&gt;0,1-TDIST(ABS(C13),$C$6,1),TDIST(ABS(C13),$C$6,1)))</f>
        <v>2.4991622963529261E-2</v>
      </c>
      <c r="E13" s="11"/>
      <c r="F13" s="73"/>
      <c r="G13" s="10"/>
      <c r="H13" s="10"/>
      <c r="I13" s="10"/>
      <c r="J13" s="10"/>
      <c r="K13" s="10"/>
      <c r="L13" s="10"/>
      <c r="M13" s="10"/>
      <c r="N13" s="10"/>
      <c r="O13" s="10"/>
      <c r="P13" s="14">
        <f t="shared" si="0"/>
        <v>-4.6999999999999913</v>
      </c>
      <c r="Q13" s="37">
        <f t="shared" si="1"/>
        <v>4.4103721995170526E-4</v>
      </c>
      <c r="R13" s="38" t="b">
        <f t="shared" si="3"/>
        <v>1</v>
      </c>
      <c r="S13" s="38">
        <f t="shared" si="2"/>
        <v>4.4103721995170526E-4</v>
      </c>
      <c r="V13" s="19"/>
      <c r="X13" s="19"/>
      <c r="Y13" s="19"/>
      <c r="AF13" s="19"/>
      <c r="AI13" s="19"/>
      <c r="AJ13" s="19"/>
    </row>
    <row r="14" spans="2:36" s="20" customFormat="1" ht="14.4" customHeight="1" x14ac:dyDescent="0.3">
      <c r="B14" s="25"/>
      <c r="C14" s="25"/>
      <c r="D14" s="62" t="s">
        <v>5</v>
      </c>
      <c r="F14" s="73"/>
      <c r="G14" s="10"/>
      <c r="H14" s="10"/>
      <c r="I14" s="10"/>
      <c r="J14" s="10"/>
      <c r="K14" s="10"/>
      <c r="L14" s="10"/>
      <c r="M14" s="10"/>
      <c r="N14" s="10"/>
      <c r="O14" s="10"/>
      <c r="P14" s="14">
        <f t="shared" si="0"/>
        <v>-4.6499999999999915</v>
      </c>
      <c r="Q14" s="37">
        <f t="shared" si="1"/>
        <v>4.8245380424185121E-4</v>
      </c>
      <c r="R14" s="38" t="b">
        <f t="shared" si="3"/>
        <v>1</v>
      </c>
      <c r="S14" s="38">
        <f t="shared" si="2"/>
        <v>4.8245380424185121E-4</v>
      </c>
      <c r="V14" s="19"/>
      <c r="X14" s="19"/>
      <c r="Y14" s="19"/>
      <c r="AF14" s="19"/>
      <c r="AI14" s="19"/>
      <c r="AJ14" s="19"/>
    </row>
    <row r="15" spans="2:36" s="20" customFormat="1" ht="14.4" customHeight="1" x14ac:dyDescent="0.3">
      <c r="B15" s="54" t="s">
        <v>31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4">
        <f t="shared" si="0"/>
        <v>-4.5999999999999917</v>
      </c>
      <c r="Q15" s="37">
        <f t="shared" si="1"/>
        <v>5.2790570783188724E-4</v>
      </c>
      <c r="R15" s="38" t="b">
        <f t="shared" si="3"/>
        <v>1</v>
      </c>
      <c r="S15" s="38">
        <f t="shared" si="2"/>
        <v>5.2790570783188724E-4</v>
      </c>
      <c r="V15" s="19"/>
      <c r="X15" s="19"/>
      <c r="Y15" s="19"/>
      <c r="AF15" s="19"/>
      <c r="AI15" s="19"/>
      <c r="AJ15" s="19"/>
    </row>
    <row r="16" spans="2:36" s="20" customFormat="1" ht="14.4" customHeight="1" x14ac:dyDescent="0.3">
      <c r="B16" s="25"/>
      <c r="F16" s="30"/>
      <c r="G16" s="10"/>
      <c r="H16" s="10"/>
      <c r="I16" s="10"/>
      <c r="J16" s="45"/>
      <c r="K16" s="46"/>
      <c r="L16" s="47"/>
      <c r="M16" s="47"/>
      <c r="N16" s="47"/>
      <c r="O16" s="47"/>
      <c r="P16" s="14">
        <f t="shared" si="0"/>
        <v>-4.5499999999999918</v>
      </c>
      <c r="Q16" s="37">
        <f t="shared" si="1"/>
        <v>5.7779602101651036E-4</v>
      </c>
      <c r="R16" s="38" t="b">
        <f t="shared" si="3"/>
        <v>1</v>
      </c>
      <c r="S16" s="38">
        <f t="shared" si="2"/>
        <v>5.7779602101651036E-4</v>
      </c>
      <c r="V16" s="19"/>
      <c r="X16" s="19"/>
      <c r="Y16" s="19"/>
      <c r="AF16" s="19"/>
      <c r="AI16" s="19"/>
      <c r="AJ16" s="19"/>
    </row>
    <row r="17" spans="2:36" s="20" customFormat="1" ht="14.4" customHeight="1" x14ac:dyDescent="0.3">
      <c r="B17" s="44"/>
      <c r="C17" s="58" t="s">
        <v>7</v>
      </c>
      <c r="D17" s="59" t="s">
        <v>6</v>
      </c>
      <c r="E17" s="30"/>
      <c r="F17" s="30"/>
      <c r="G17" s="10"/>
      <c r="H17" s="10"/>
      <c r="I17" s="10"/>
      <c r="M17" s="45"/>
      <c r="N17" s="45"/>
      <c r="O17" s="45"/>
      <c r="P17" s="14">
        <f t="shared" si="0"/>
        <v>-4.499999999999992</v>
      </c>
      <c r="Q17" s="37">
        <f t="shared" si="1"/>
        <v>6.3256852191105899E-4</v>
      </c>
      <c r="R17" s="38" t="b">
        <f t="shared" si="3"/>
        <v>1</v>
      </c>
      <c r="S17" s="38">
        <f t="shared" si="2"/>
        <v>6.3256852191105899E-4</v>
      </c>
      <c r="V17" s="19"/>
      <c r="X17" s="19"/>
      <c r="Y17" s="19"/>
      <c r="AF17" s="19"/>
      <c r="AI17" s="19"/>
      <c r="AJ17" s="19"/>
    </row>
    <row r="18" spans="2:36" s="20" customFormat="1" ht="14.4" customHeight="1" x14ac:dyDescent="0.3">
      <c r="B18" s="57" t="s">
        <v>34</v>
      </c>
      <c r="C18" s="11" t="str">
        <f>IF(D18="","",IF(D18&gt;0.5,TINV((1-D18)*2,$C$6),-TINV(D18*2,$C$6)))</f>
        <v/>
      </c>
      <c r="D18" s="41"/>
      <c r="E18" s="30"/>
      <c r="F18" s="30"/>
      <c r="G18" s="10"/>
      <c r="H18" s="10"/>
      <c r="I18" s="10"/>
      <c r="J18" s="47"/>
      <c r="K18" s="46"/>
      <c r="L18" s="45"/>
      <c r="M18" s="45"/>
      <c r="N18" s="45"/>
      <c r="O18" s="45"/>
      <c r="P18" s="14">
        <f t="shared" si="0"/>
        <v>-4.4499999999999922</v>
      </c>
      <c r="Q18" s="37">
        <f t="shared" si="1"/>
        <v>6.9271174552122032E-4</v>
      </c>
      <c r="R18" s="38" t="b">
        <f t="shared" si="3"/>
        <v>1</v>
      </c>
      <c r="S18" s="38">
        <f t="shared" si="2"/>
        <v>6.9271174552122032E-4</v>
      </c>
      <c r="V18" s="19"/>
      <c r="X18" s="19"/>
      <c r="Y18" s="19"/>
      <c r="AF18" s="19"/>
      <c r="AI18" s="19"/>
      <c r="AJ18" s="19"/>
    </row>
    <row r="19" spans="2:36" s="20" customFormat="1" ht="14.4" customHeight="1" x14ac:dyDescent="0.3">
      <c r="B19" s="57" t="s">
        <v>35</v>
      </c>
      <c r="C19" s="11" t="str">
        <f>IF(D19="","",IF(D19&gt;0.5,TINV((1-D19)*2,$C$6),-TINV(D19*2,$C$6)))</f>
        <v/>
      </c>
      <c r="D19" s="41"/>
      <c r="E19" s="30"/>
      <c r="F19" s="30"/>
      <c r="G19" s="10"/>
      <c r="H19" s="10"/>
      <c r="I19" s="10"/>
      <c r="L19" s="45"/>
      <c r="M19" s="45"/>
      <c r="N19" s="45"/>
      <c r="O19" s="45"/>
      <c r="P19" s="14">
        <f t="shared" si="0"/>
        <v>-4.3999999999999924</v>
      </c>
      <c r="Q19" s="37">
        <f t="shared" si="1"/>
        <v>7.5876344352612043E-4</v>
      </c>
      <c r="R19" s="38" t="b">
        <f t="shared" si="3"/>
        <v>1</v>
      </c>
      <c r="S19" s="38">
        <f t="shared" si="2"/>
        <v>7.5876344352612043E-4</v>
      </c>
      <c r="V19" s="19"/>
      <c r="X19" s="19"/>
      <c r="Y19" s="19"/>
      <c r="AF19" s="19"/>
      <c r="AI19" s="19"/>
      <c r="AJ19" s="19"/>
    </row>
    <row r="20" spans="2:36" s="20" customFormat="1" ht="14.4" customHeight="1" x14ac:dyDescent="0.3">
      <c r="D20" s="48"/>
      <c r="E20" s="30"/>
      <c r="F20" s="30"/>
      <c r="G20" s="10"/>
      <c r="H20" s="10"/>
      <c r="I20" s="25" t="s">
        <v>4</v>
      </c>
      <c r="J20" s="51">
        <f>IF(R3&lt;R4,S4-S3,S4+(1-S3))</f>
        <v>4.9983245927058564E-2</v>
      </c>
      <c r="M20" s="10"/>
      <c r="N20" s="10"/>
      <c r="O20" s="10"/>
      <c r="P20" s="14">
        <f t="shared" si="0"/>
        <v>-4.3499999999999925</v>
      </c>
      <c r="Q20" s="37">
        <f t="shared" si="1"/>
        <v>8.3131546861682482E-4</v>
      </c>
      <c r="R20" s="38" t="b">
        <f t="shared" si="3"/>
        <v>1</v>
      </c>
      <c r="S20" s="38">
        <f t="shared" si="2"/>
        <v>8.3131546861682482E-4</v>
      </c>
      <c r="V20" s="19"/>
      <c r="X20" s="19"/>
      <c r="Y20" s="19"/>
      <c r="AF20" s="19"/>
      <c r="AI20" s="19"/>
      <c r="AJ20" s="19"/>
    </row>
    <row r="21" spans="2:36" s="20" customFormat="1" ht="14.4" customHeight="1" x14ac:dyDescent="0.3">
      <c r="B21" s="25"/>
      <c r="E21" s="30"/>
      <c r="F21" s="30"/>
      <c r="G21" s="10"/>
      <c r="H21" s="10"/>
      <c r="I21" s="10"/>
      <c r="J21" s="45"/>
      <c r="K21" s="46"/>
      <c r="L21" s="10"/>
      <c r="M21" s="10"/>
      <c r="N21" s="10"/>
      <c r="O21" s="10"/>
      <c r="P21" s="14">
        <f t="shared" si="0"/>
        <v>-4.2999999999999927</v>
      </c>
      <c r="Q21" s="37">
        <f t="shared" si="1"/>
        <v>9.1101911943202579E-4</v>
      </c>
      <c r="R21" s="38" t="b">
        <f t="shared" si="3"/>
        <v>1</v>
      </c>
      <c r="S21" s="38">
        <f t="shared" si="2"/>
        <v>9.1101911943202579E-4</v>
      </c>
      <c r="V21" s="19"/>
      <c r="X21" s="19"/>
      <c r="Y21" s="19"/>
      <c r="AF21" s="19"/>
      <c r="AI21" s="19"/>
      <c r="AJ21" s="19"/>
    </row>
    <row r="22" spans="2:36" s="20" customFormat="1" ht="14.4" customHeight="1" x14ac:dyDescent="0.3">
      <c r="D22" s="45"/>
      <c r="E22" s="63"/>
      <c r="F22" s="63"/>
      <c r="G22" s="22"/>
      <c r="H22" s="10"/>
      <c r="I22" s="10"/>
      <c r="J22" s="45"/>
      <c r="K22" s="46"/>
      <c r="L22" s="10"/>
      <c r="M22" s="10"/>
      <c r="N22" s="10"/>
      <c r="O22" s="10"/>
      <c r="P22" s="14">
        <f t="shared" si="0"/>
        <v>-4.2499999999999929</v>
      </c>
      <c r="Q22" s="37">
        <f t="shared" si="1"/>
        <v>9.9859098432769676E-4</v>
      </c>
      <c r="R22" s="38" t="b">
        <f t="shared" si="3"/>
        <v>1</v>
      </c>
      <c r="S22" s="38">
        <f t="shared" si="2"/>
        <v>9.9859098432769676E-4</v>
      </c>
      <c r="V22" s="19"/>
      <c r="X22" s="19"/>
      <c r="Y22" s="19"/>
      <c r="AF22" s="19"/>
      <c r="AI22" s="19"/>
      <c r="AJ22" s="19"/>
    </row>
    <row r="23" spans="2:36" s="20" customFormat="1" ht="14.4" customHeight="1" x14ac:dyDescent="0.3">
      <c r="B23" s="48"/>
      <c r="C23" s="10"/>
      <c r="D23" s="45"/>
      <c r="E23" s="63"/>
      <c r="F23" s="63"/>
      <c r="G23" s="10"/>
      <c r="L23" s="10"/>
      <c r="M23" s="10"/>
      <c r="N23" s="10"/>
      <c r="O23" s="10"/>
      <c r="P23" s="14">
        <f t="shared" si="0"/>
        <v>-4.1999999999999931</v>
      </c>
      <c r="Q23" s="37">
        <f t="shared" si="1"/>
        <v>1.0948193243702814E-3</v>
      </c>
      <c r="R23" s="38" t="b">
        <f t="shared" si="3"/>
        <v>1</v>
      </c>
      <c r="S23" s="38">
        <f t="shared" si="2"/>
        <v>1.0948193243702814E-3</v>
      </c>
      <c r="V23" s="19"/>
      <c r="X23" s="19"/>
      <c r="Y23" s="19"/>
      <c r="AF23" s="19"/>
      <c r="AI23" s="19"/>
      <c r="AJ23" s="19"/>
    </row>
    <row r="24" spans="2:36" s="20" customFormat="1" ht="14.4" customHeight="1" x14ac:dyDescent="0.3">
      <c r="B24" s="25"/>
      <c r="C24" s="49"/>
      <c r="D24" s="25"/>
      <c r="E24" s="64"/>
      <c r="F24" s="64"/>
      <c r="G24" s="10"/>
      <c r="L24" s="10"/>
      <c r="M24" s="10"/>
      <c r="N24" s="10"/>
      <c r="O24" s="10"/>
      <c r="P24" s="14">
        <f t="shared" si="0"/>
        <v>-4.1499999999999932</v>
      </c>
      <c r="Q24" s="37">
        <f t="shared" si="1"/>
        <v>1.2005710380069772E-3</v>
      </c>
      <c r="R24" s="38" t="b">
        <f t="shared" si="3"/>
        <v>1</v>
      </c>
      <c r="S24" s="38">
        <f t="shared" si="2"/>
        <v>1.2005710380069772E-3</v>
      </c>
      <c r="V24" s="19"/>
      <c r="X24" s="19"/>
      <c r="Y24" s="19"/>
      <c r="AF24" s="19"/>
      <c r="AI24" s="19"/>
      <c r="AJ24" s="19"/>
    </row>
    <row r="25" spans="2:36" s="20" customFormat="1" ht="14.4" customHeight="1" x14ac:dyDescent="0.3">
      <c r="B25" s="25"/>
      <c r="C25" s="50"/>
      <c r="D25" s="25"/>
      <c r="E25" s="11"/>
      <c r="F25" s="11"/>
      <c r="G25" s="10"/>
      <c r="L25" s="10"/>
      <c r="M25" s="10"/>
      <c r="N25" s="10"/>
      <c r="O25" s="10"/>
      <c r="P25" s="14">
        <f t="shared" si="0"/>
        <v>-4.0999999999999934</v>
      </c>
      <c r="Q25" s="37">
        <f t="shared" si="1"/>
        <v>1.3167992517852843E-3</v>
      </c>
      <c r="R25" s="38" t="b">
        <f t="shared" si="3"/>
        <v>1</v>
      </c>
      <c r="S25" s="38">
        <f t="shared" si="2"/>
        <v>1.3167992517852843E-3</v>
      </c>
      <c r="V25" s="19"/>
      <c r="X25" s="19"/>
      <c r="Y25" s="19"/>
      <c r="AF25" s="19"/>
      <c r="AI25" s="19"/>
      <c r="AJ25" s="19"/>
    </row>
    <row r="26" spans="2:36" s="20" customFormat="1" ht="14.4" customHeight="1" x14ac:dyDescent="0.3">
      <c r="B26" s="25"/>
      <c r="C26" s="50"/>
      <c r="D26" s="25"/>
      <c r="E26" s="64"/>
      <c r="F26" s="64"/>
      <c r="G26" s="10"/>
      <c r="L26" s="10"/>
      <c r="M26" s="10"/>
      <c r="N26" s="10"/>
      <c r="O26" s="10"/>
      <c r="P26" s="14">
        <f t="shared" si="0"/>
        <v>-4.0499999999999936</v>
      </c>
      <c r="Q26" s="37">
        <f t="shared" si="1"/>
        <v>1.4445515831982595E-3</v>
      </c>
      <c r="R26" s="38" t="b">
        <f t="shared" si="3"/>
        <v>1</v>
      </c>
      <c r="S26" s="38">
        <f t="shared" si="2"/>
        <v>1.4445515831982595E-3</v>
      </c>
      <c r="V26" s="19"/>
      <c r="X26" s="19"/>
      <c r="Y26" s="19"/>
      <c r="AF26" s="19"/>
      <c r="AI26" s="19"/>
      <c r="AJ26" s="19"/>
    </row>
    <row r="27" spans="2:36" s="20" customFormat="1" ht="14.4" customHeight="1" x14ac:dyDescent="0.3">
      <c r="B27" s="25"/>
      <c r="C27" s="50"/>
      <c r="D27" s="25"/>
      <c r="E27" s="11"/>
      <c r="F27" s="11"/>
      <c r="G27" s="10"/>
      <c r="L27" s="10"/>
      <c r="M27" s="10"/>
      <c r="N27" s="10"/>
      <c r="O27" s="10"/>
      <c r="P27" s="14">
        <f t="shared" si="0"/>
        <v>-3.9999999999999938</v>
      </c>
      <c r="Q27" s="37">
        <f t="shared" si="1"/>
        <v>1.5849791231395637E-3</v>
      </c>
      <c r="R27" s="38" t="b">
        <f t="shared" si="3"/>
        <v>1</v>
      </c>
      <c r="S27" s="38">
        <f t="shared" si="2"/>
        <v>1.5849791231395637E-3</v>
      </c>
      <c r="V27" s="19"/>
      <c r="X27" s="19"/>
      <c r="Y27" s="19"/>
      <c r="AF27" s="19"/>
      <c r="AI27" s="19"/>
      <c r="AJ27" s="19"/>
    </row>
    <row r="28" spans="2:36" s="20" customFormat="1" ht="14.4" customHeight="1" x14ac:dyDescent="0.3">
      <c r="B28" s="25"/>
      <c r="C28" s="49"/>
      <c r="D28" s="25"/>
      <c r="E28" s="11"/>
      <c r="F28" s="11"/>
      <c r="G28" s="10"/>
      <c r="L28" s="10"/>
      <c r="M28" s="10"/>
      <c r="N28" s="10"/>
      <c r="O28" s="10"/>
      <c r="P28" s="14">
        <f t="shared" si="0"/>
        <v>-3.949999999999994</v>
      </c>
      <c r="Q28" s="37">
        <f t="shared" si="1"/>
        <v>1.7393461864655844E-3</v>
      </c>
      <c r="R28" s="38" t="b">
        <f t="shared" si="3"/>
        <v>1</v>
      </c>
      <c r="S28" s="38">
        <f t="shared" si="2"/>
        <v>1.7393461864655844E-3</v>
      </c>
      <c r="V28" s="19"/>
      <c r="X28" s="19"/>
      <c r="Y28" s="19"/>
      <c r="AF28" s="19"/>
      <c r="AI28" s="19"/>
      <c r="AJ28" s="19"/>
    </row>
    <row r="29" spans="2:36" s="20" customFormat="1" ht="14.4" customHeight="1" x14ac:dyDescent="0.3">
      <c r="B29" s="25"/>
      <c r="C29" s="50"/>
      <c r="D29" s="25"/>
      <c r="E29" s="64"/>
      <c r="F29" s="64"/>
      <c r="G29" s="10"/>
      <c r="L29" s="10"/>
      <c r="M29" s="10"/>
      <c r="N29" s="10"/>
      <c r="O29" s="10"/>
      <c r="P29" s="14">
        <f t="shared" si="0"/>
        <v>-3.8999999999999941</v>
      </c>
      <c r="Q29" s="37">
        <f t="shared" si="1"/>
        <v>1.9090408796652431E-3</v>
      </c>
      <c r="R29" s="38" t="b">
        <f t="shared" si="3"/>
        <v>1</v>
      </c>
      <c r="S29" s="38">
        <f t="shared" si="2"/>
        <v>1.9090408796652431E-3</v>
      </c>
      <c r="V29" s="19"/>
      <c r="X29" s="19"/>
      <c r="Y29" s="19"/>
      <c r="AF29" s="19"/>
      <c r="AI29" s="19"/>
      <c r="AJ29" s="19"/>
    </row>
    <row r="30" spans="2:36" s="20" customFormat="1" ht="14.4" customHeight="1" x14ac:dyDescent="0.3">
      <c r="B30" s="10"/>
      <c r="C30" s="10"/>
      <c r="D30" s="25"/>
      <c r="E30" s="11"/>
      <c r="F30" s="11"/>
      <c r="G30" s="10"/>
      <c r="L30" s="10"/>
      <c r="M30" s="10"/>
      <c r="N30" s="10"/>
      <c r="O30" s="10"/>
      <c r="P30" s="14">
        <f t="shared" si="0"/>
        <v>-3.8499999999999943</v>
      </c>
      <c r="Q30" s="37">
        <f t="shared" si="1"/>
        <v>2.0955865344964887E-3</v>
      </c>
      <c r="R30" s="38" t="b">
        <f t="shared" si="3"/>
        <v>1</v>
      </c>
      <c r="S30" s="38">
        <f t="shared" si="2"/>
        <v>2.0955865344964887E-3</v>
      </c>
      <c r="V30" s="19"/>
      <c r="X30" s="19"/>
      <c r="AF30" s="19"/>
      <c r="AI30" s="19"/>
      <c r="AJ30" s="19"/>
    </row>
    <row r="31" spans="2:36" s="20" customFormat="1" ht="14.4" customHeight="1" x14ac:dyDescent="0.3">
      <c r="B31" s="15"/>
      <c r="C31" s="15"/>
      <c r="D31" s="15"/>
      <c r="E31" s="24"/>
      <c r="F31" s="24"/>
      <c r="G31" s="10"/>
      <c r="L31" s="10"/>
      <c r="M31" s="10"/>
      <c r="N31" s="10"/>
      <c r="O31" s="10"/>
      <c r="P31" s="14">
        <f t="shared" si="0"/>
        <v>-3.7999999999999945</v>
      </c>
      <c r="Q31" s="37">
        <f t="shared" si="1"/>
        <v>2.3006540555053014E-3</v>
      </c>
      <c r="R31" s="38" t="b">
        <f t="shared" si="3"/>
        <v>1</v>
      </c>
      <c r="S31" s="38">
        <f t="shared" si="2"/>
        <v>2.3006540555053014E-3</v>
      </c>
      <c r="V31" s="19"/>
      <c r="X31" s="19"/>
      <c r="Y31" s="19"/>
      <c r="AF31" s="19"/>
      <c r="AI31" s="19"/>
      <c r="AJ31" s="19"/>
    </row>
    <row r="32" spans="2:36" s="20" customFormat="1" ht="14.4" customHeight="1" x14ac:dyDescent="0.3">
      <c r="B32" s="15"/>
      <c r="C32" s="15"/>
      <c r="D32" s="15"/>
      <c r="E32" s="24"/>
      <c r="F32" s="24"/>
      <c r="G32" s="10"/>
      <c r="H32" s="10"/>
      <c r="I32" s="10"/>
      <c r="J32" s="47"/>
      <c r="K32" s="46"/>
      <c r="L32" s="10"/>
      <c r="M32" s="10"/>
      <c r="N32" s="10"/>
      <c r="O32" s="10"/>
      <c r="P32" s="14">
        <f t="shared" si="0"/>
        <v>-3.7499999999999947</v>
      </c>
      <c r="Q32" s="37">
        <f t="shared" si="1"/>
        <v>2.5260752274174608E-3</v>
      </c>
      <c r="R32" s="38" t="b">
        <f t="shared" si="3"/>
        <v>1</v>
      </c>
      <c r="S32" s="38">
        <f t="shared" si="2"/>
        <v>2.5260752274174608E-3</v>
      </c>
      <c r="V32" s="19"/>
      <c r="X32" s="19"/>
      <c r="Y32" s="19"/>
      <c r="AF32" s="19"/>
      <c r="AI32" s="19"/>
      <c r="AJ32" s="19"/>
    </row>
    <row r="33" spans="2:36" s="20" customFormat="1" ht="14.4" customHeight="1" x14ac:dyDescent="0.3">
      <c r="B33" s="28"/>
      <c r="C33" s="28"/>
      <c r="D33" s="28"/>
      <c r="E33" s="24"/>
      <c r="F33" s="24"/>
      <c r="G33" s="10"/>
      <c r="H33" s="10"/>
      <c r="I33" s="10"/>
      <c r="J33" s="45"/>
      <c r="K33" s="46"/>
      <c r="L33" s="10"/>
      <c r="M33" s="10"/>
      <c r="N33" s="10"/>
      <c r="O33" s="10"/>
      <c r="P33" s="14">
        <f t="shared" si="0"/>
        <v>-3.6999999999999948</v>
      </c>
      <c r="Q33" s="37">
        <f t="shared" si="1"/>
        <v>2.7738570252785807E-3</v>
      </c>
      <c r="R33" s="38" t="b">
        <f t="shared" si="3"/>
        <v>1</v>
      </c>
      <c r="S33" s="38">
        <f t="shared" si="2"/>
        <v>2.7738570252785807E-3</v>
      </c>
      <c r="V33" s="19"/>
      <c r="X33" s="19"/>
      <c r="Y33" s="19"/>
      <c r="AF33" s="19"/>
      <c r="AI33" s="19"/>
      <c r="AJ33" s="19"/>
    </row>
    <row r="34" spans="2:36" s="20" customFormat="1" ht="14.4" customHeight="1" x14ac:dyDescent="0.3">
      <c r="B34" s="28"/>
      <c r="C34" s="28"/>
      <c r="D34" s="28"/>
      <c r="E34" s="24"/>
      <c r="F34" s="24"/>
      <c r="G34" s="10"/>
      <c r="H34" s="10"/>
      <c r="I34" s="10"/>
      <c r="J34" s="45"/>
      <c r="K34" s="46"/>
      <c r="L34" s="10"/>
      <c r="M34" s="10"/>
      <c r="N34" s="10"/>
      <c r="O34" s="10"/>
      <c r="P34" s="14">
        <f t="shared" si="0"/>
        <v>-3.649999999999995</v>
      </c>
      <c r="Q34" s="37">
        <f t="shared" si="1"/>
        <v>3.0461969656785754E-3</v>
      </c>
      <c r="R34" s="38" t="b">
        <f t="shared" si="3"/>
        <v>1</v>
      </c>
      <c r="S34" s="38">
        <f t="shared" si="2"/>
        <v>3.0461969656785754E-3</v>
      </c>
      <c r="V34" s="19"/>
      <c r="X34" s="19"/>
      <c r="Y34" s="19"/>
      <c r="AF34" s="19"/>
      <c r="AI34" s="19"/>
      <c r="AJ34" s="19"/>
    </row>
    <row r="35" spans="2:36" s="20" customFormat="1" ht="14.4" customHeight="1" x14ac:dyDescent="0.3">
      <c r="B35" s="10"/>
      <c r="C35" s="10"/>
      <c r="D35" s="10"/>
      <c r="E35" s="24"/>
      <c r="F35" s="24"/>
      <c r="G35" s="10"/>
      <c r="H35" s="10"/>
      <c r="I35" s="10"/>
      <c r="J35" s="45"/>
      <c r="K35" s="46"/>
      <c r="L35" s="10"/>
      <c r="M35" s="10"/>
      <c r="N35" s="10"/>
      <c r="O35" s="10"/>
      <c r="P35" s="14">
        <f t="shared" si="0"/>
        <v>-3.5999999999999952</v>
      </c>
      <c r="Q35" s="37">
        <f t="shared" si="1"/>
        <v>3.3454995311677951E-3</v>
      </c>
      <c r="R35" s="38" t="b">
        <f t="shared" si="3"/>
        <v>1</v>
      </c>
      <c r="S35" s="38">
        <f t="shared" si="2"/>
        <v>3.3454995311677951E-3</v>
      </c>
      <c r="V35" s="19"/>
      <c r="X35" s="19"/>
      <c r="Y35" s="19"/>
      <c r="AF35" s="19"/>
      <c r="AI35" s="19"/>
      <c r="AJ35" s="19"/>
    </row>
    <row r="36" spans="2:36" s="20" customFormat="1" ht="14.4" customHeight="1" x14ac:dyDescent="0.3">
      <c r="B36" s="10"/>
      <c r="C36" s="10"/>
      <c r="D36" s="10"/>
      <c r="E36" s="24"/>
      <c r="F36" s="24"/>
      <c r="G36" s="10"/>
      <c r="H36" s="10"/>
      <c r="I36" s="10"/>
      <c r="J36" s="45"/>
      <c r="K36" s="46"/>
      <c r="L36" s="10"/>
      <c r="M36" s="10"/>
      <c r="N36" s="10"/>
      <c r="O36" s="10"/>
      <c r="P36" s="14">
        <f t="shared" si="0"/>
        <v>-3.5499999999999954</v>
      </c>
      <c r="Q36" s="37">
        <f t="shared" si="1"/>
        <v>3.6743936917571864E-3</v>
      </c>
      <c r="R36" s="38" t="b">
        <f t="shared" si="3"/>
        <v>1</v>
      </c>
      <c r="S36" s="38">
        <f t="shared" si="2"/>
        <v>3.6743936917571864E-3</v>
      </c>
      <c r="V36" s="19"/>
      <c r="X36" s="19"/>
      <c r="Y36" s="19"/>
      <c r="AF36" s="19"/>
      <c r="AI36" s="19"/>
      <c r="AJ36" s="19"/>
    </row>
    <row r="37" spans="2:36" s="20" customFormat="1" ht="14.4" customHeight="1" x14ac:dyDescent="0.3">
      <c r="B37" s="10"/>
      <c r="C37" s="10"/>
      <c r="D37" s="10"/>
      <c r="E37" s="24"/>
      <c r="F37" s="24"/>
      <c r="G37" s="10"/>
      <c r="H37" s="10"/>
      <c r="I37" s="10"/>
      <c r="J37" s="45"/>
      <c r="K37" s="46"/>
      <c r="L37" s="10"/>
      <c r="M37" s="10"/>
      <c r="N37" s="10"/>
      <c r="O37" s="10"/>
      <c r="P37" s="14">
        <f t="shared" si="0"/>
        <v>-3.4999999999999956</v>
      </c>
      <c r="Q37" s="37">
        <f t="shared" si="1"/>
        <v>4.0357515368637025E-3</v>
      </c>
      <c r="R37" s="38" t="b">
        <f t="shared" si="3"/>
        <v>1</v>
      </c>
      <c r="S37" s="38">
        <f t="shared" si="2"/>
        <v>4.0357515368637025E-3</v>
      </c>
      <c r="V37" s="19"/>
      <c r="X37" s="19"/>
      <c r="Y37" s="19"/>
      <c r="AF37" s="19"/>
      <c r="AI37" s="19"/>
      <c r="AJ37" s="19"/>
    </row>
    <row r="38" spans="2:36" s="20" customFormat="1" ht="14.4" customHeight="1" x14ac:dyDescent="0.3">
      <c r="B38" s="10"/>
      <c r="C38" s="10"/>
      <c r="D38" s="10"/>
      <c r="E38" s="24"/>
      <c r="F38" s="24"/>
      <c r="G38" s="10"/>
      <c r="H38" s="10"/>
      <c r="I38" s="10"/>
      <c r="J38" s="45"/>
      <c r="K38" s="15"/>
      <c r="L38" s="10"/>
      <c r="M38" s="10"/>
      <c r="N38" s="10"/>
      <c r="O38" s="10"/>
      <c r="P38" s="14">
        <f t="shared" si="0"/>
        <v>-3.4499999999999957</v>
      </c>
      <c r="Q38" s="37">
        <f t="shared" si="1"/>
        <v>4.4327080178543409E-3</v>
      </c>
      <c r="R38" s="38" t="b">
        <f t="shared" si="3"/>
        <v>1</v>
      </c>
      <c r="S38" s="38">
        <f t="shared" si="2"/>
        <v>4.4327080178543409E-3</v>
      </c>
      <c r="V38" s="19"/>
      <c r="X38" s="19"/>
      <c r="Y38" s="19"/>
      <c r="AF38" s="19"/>
      <c r="AI38" s="19"/>
      <c r="AJ38" s="19"/>
    </row>
    <row r="39" spans="2:36" s="20" customFormat="1" ht="14.4" customHeight="1" x14ac:dyDescent="0.3">
      <c r="B39" s="10"/>
      <c r="C39" s="10"/>
      <c r="D39" s="10"/>
      <c r="E39" s="24"/>
      <c r="F39" s="24"/>
      <c r="G39" s="10"/>
      <c r="H39" s="10"/>
      <c r="I39" s="10"/>
      <c r="J39" s="45"/>
      <c r="K39" s="15"/>
      <c r="L39" s="10"/>
      <c r="M39" s="10"/>
      <c r="N39" s="10"/>
      <c r="O39" s="10"/>
      <c r="P39" s="14">
        <f t="shared" si="0"/>
        <v>-3.3999999999999959</v>
      </c>
      <c r="Q39" s="37">
        <f t="shared" si="1"/>
        <v>4.8686817850624097E-3</v>
      </c>
      <c r="R39" s="38" t="b">
        <f t="shared" si="3"/>
        <v>1</v>
      </c>
      <c r="S39" s="38">
        <f t="shared" si="2"/>
        <v>4.8686817850624097E-3</v>
      </c>
      <c r="V39" s="19"/>
      <c r="X39" s="19"/>
      <c r="Y39" s="19"/>
      <c r="AF39" s="19"/>
      <c r="AI39" s="19"/>
      <c r="AJ39" s="19"/>
    </row>
    <row r="40" spans="2:36" s="20" customFormat="1" ht="14.4" customHeight="1" x14ac:dyDescent="0.3">
      <c r="B40" s="10"/>
      <c r="C40" s="10"/>
      <c r="D40" s="10"/>
      <c r="E40" s="24"/>
      <c r="F40" s="24"/>
      <c r="G40" s="10"/>
      <c r="H40" s="10"/>
      <c r="I40" s="10"/>
      <c r="J40" s="45"/>
      <c r="K40" s="15"/>
      <c r="L40" s="10"/>
      <c r="M40" s="10"/>
      <c r="N40" s="10"/>
      <c r="O40" s="10"/>
      <c r="P40" s="14">
        <f t="shared" si="0"/>
        <v>-3.3499999999999961</v>
      </c>
      <c r="Q40" s="37">
        <f t="shared" si="1"/>
        <v>5.3473970833749617E-3</v>
      </c>
      <c r="R40" s="38" t="b">
        <f t="shared" si="3"/>
        <v>1</v>
      </c>
      <c r="S40" s="38">
        <f t="shared" si="2"/>
        <v>5.3473970833749617E-3</v>
      </c>
      <c r="V40" s="19"/>
      <c r="X40" s="19"/>
      <c r="Y40" s="19"/>
      <c r="AF40" s="19"/>
      <c r="AI40" s="19"/>
      <c r="AJ40" s="19"/>
    </row>
    <row r="41" spans="2:36" s="20" customFormat="1" ht="14.4" customHeight="1" x14ac:dyDescent="0.3">
      <c r="B41" s="10"/>
      <c r="C41" s="10"/>
      <c r="D41" s="10"/>
      <c r="E41" s="24"/>
      <c r="F41" s="24"/>
      <c r="G41" s="10"/>
      <c r="H41" s="10"/>
      <c r="I41" s="10"/>
      <c r="J41" s="45"/>
      <c r="K41" s="15"/>
      <c r="L41" s="10"/>
      <c r="M41" s="10"/>
      <c r="N41" s="10"/>
      <c r="O41" s="10"/>
      <c r="P41" s="14">
        <f t="shared" si="0"/>
        <v>-3.2999999999999963</v>
      </c>
      <c r="Q41" s="37">
        <f t="shared" si="1"/>
        <v>5.8729066467703706E-3</v>
      </c>
      <c r="R41" s="38" t="b">
        <f t="shared" si="3"/>
        <v>1</v>
      </c>
      <c r="S41" s="38">
        <f t="shared" si="2"/>
        <v>5.8729066467703706E-3</v>
      </c>
      <c r="V41" s="19"/>
      <c r="X41" s="19"/>
      <c r="Y41" s="19"/>
      <c r="AF41" s="19"/>
      <c r="AI41" s="19"/>
      <c r="AJ41" s="19"/>
    </row>
    <row r="42" spans="2:36" s="20" customFormat="1" ht="14.4" customHeight="1" x14ac:dyDescent="0.3">
      <c r="B42" s="10"/>
      <c r="C42" s="10"/>
      <c r="D42" s="10"/>
      <c r="E42" s="24"/>
      <c r="F42" s="24"/>
      <c r="G42" s="10"/>
      <c r="H42" s="10"/>
      <c r="I42" s="10"/>
      <c r="J42" s="45"/>
      <c r="K42" s="15"/>
      <c r="L42" s="10"/>
      <c r="M42" s="10"/>
      <c r="N42" s="10"/>
      <c r="O42" s="10"/>
      <c r="P42" s="14">
        <f t="shared" si="0"/>
        <v>-3.2499999999999964</v>
      </c>
      <c r="Q42" s="37">
        <f t="shared" si="1"/>
        <v>6.4496155040484424E-3</v>
      </c>
      <c r="R42" s="38" t="b">
        <f t="shared" si="3"/>
        <v>1</v>
      </c>
      <c r="S42" s="38">
        <f t="shared" si="2"/>
        <v>6.4496155040484424E-3</v>
      </c>
      <c r="V42" s="19"/>
      <c r="X42" s="19"/>
      <c r="Y42" s="19"/>
      <c r="AF42" s="19"/>
      <c r="AI42" s="19"/>
      <c r="AJ42" s="19"/>
    </row>
    <row r="43" spans="2:36" s="20" customFormat="1" ht="14.4" customHeight="1" x14ac:dyDescent="0.3">
      <c r="B43" s="10"/>
      <c r="C43" s="10"/>
      <c r="D43" s="10"/>
      <c r="E43" s="24"/>
      <c r="F43" s="24"/>
      <c r="G43" s="10"/>
      <c r="H43" s="10"/>
      <c r="I43" s="10"/>
      <c r="J43" s="45"/>
      <c r="K43" s="15"/>
      <c r="L43" s="10"/>
      <c r="M43" s="10"/>
      <c r="N43" s="10"/>
      <c r="O43" s="10"/>
      <c r="P43" s="14">
        <f t="shared" si="0"/>
        <v>-3.1999999999999966</v>
      </c>
      <c r="Q43" s="37">
        <f t="shared" si="1"/>
        <v>7.0823055749589308E-3</v>
      </c>
      <c r="R43" s="38" t="b">
        <f t="shared" si="3"/>
        <v>1</v>
      </c>
      <c r="S43" s="38">
        <f t="shared" si="2"/>
        <v>7.0823055749589308E-3</v>
      </c>
      <c r="V43" s="19"/>
      <c r="X43" s="19"/>
      <c r="Y43" s="19"/>
      <c r="AF43" s="19"/>
      <c r="AI43" s="19"/>
      <c r="AJ43" s="19"/>
    </row>
    <row r="44" spans="2:36" s="20" customFormat="1" ht="14.4" customHeight="1" x14ac:dyDescent="0.3">
      <c r="B44" s="10"/>
      <c r="C44" s="10"/>
      <c r="D44" s="10"/>
      <c r="E44" s="24"/>
      <c r="F44" s="24"/>
      <c r="G44" s="10"/>
      <c r="H44" s="10"/>
      <c r="I44" s="10"/>
      <c r="J44" s="45"/>
      <c r="K44" s="15"/>
      <c r="L44" s="10"/>
      <c r="M44" s="10"/>
      <c r="N44" s="10"/>
      <c r="O44" s="10"/>
      <c r="P44" s="14">
        <f t="shared" si="0"/>
        <v>-3.1499999999999968</v>
      </c>
      <c r="Q44" s="37">
        <f t="shared" si="1"/>
        <v>7.7761608975125494E-3</v>
      </c>
      <c r="R44" s="38" t="b">
        <f t="shared" si="3"/>
        <v>1</v>
      </c>
      <c r="S44" s="38">
        <f t="shared" si="2"/>
        <v>7.7761608975125494E-3</v>
      </c>
      <c r="V44" s="19"/>
      <c r="X44" s="19"/>
      <c r="Y44" s="19"/>
      <c r="AF44" s="19"/>
      <c r="AI44" s="19"/>
      <c r="AJ44" s="19"/>
    </row>
    <row r="45" spans="2:36" s="20" customFormat="1" ht="14.4" customHeight="1" x14ac:dyDescent="0.3">
      <c r="B45" s="10"/>
      <c r="C45" s="10"/>
      <c r="D45" s="10"/>
      <c r="E45" s="24"/>
      <c r="F45" s="24"/>
      <c r="G45" s="10"/>
      <c r="H45" s="10"/>
      <c r="I45" s="10"/>
      <c r="J45" s="45"/>
      <c r="K45" s="15"/>
      <c r="L45" s="10"/>
      <c r="M45" s="10"/>
      <c r="N45" s="10"/>
      <c r="O45" s="10"/>
      <c r="P45" s="14">
        <f t="shared" si="0"/>
        <v>-3.099999999999997</v>
      </c>
      <c r="Q45" s="37">
        <f t="shared" si="1"/>
        <v>8.5367932829765562E-3</v>
      </c>
      <c r="R45" s="38" t="b">
        <f t="shared" si="3"/>
        <v>1</v>
      </c>
      <c r="S45" s="38">
        <f t="shared" si="2"/>
        <v>8.5367932829765562E-3</v>
      </c>
      <c r="V45" s="19"/>
      <c r="X45" s="19"/>
      <c r="Y45" s="19"/>
      <c r="AF45" s="19"/>
      <c r="AI45" s="19"/>
      <c r="AJ45" s="19"/>
    </row>
    <row r="46" spans="2:36" s="20" customFormat="1" ht="14.4" customHeight="1" x14ac:dyDescent="0.3">
      <c r="B46" s="10"/>
      <c r="C46" s="10"/>
      <c r="D46" s="10"/>
      <c r="E46" s="24"/>
      <c r="F46" s="24"/>
      <c r="G46" s="10"/>
      <c r="H46" s="10"/>
      <c r="I46" s="10"/>
      <c r="J46" s="45"/>
      <c r="K46" s="15"/>
      <c r="L46" s="10"/>
      <c r="M46" s="10"/>
      <c r="N46" s="10"/>
      <c r="O46" s="10"/>
      <c r="P46" s="14">
        <f t="shared" si="0"/>
        <v>-3.0499999999999972</v>
      </c>
      <c r="Q46" s="37">
        <f t="shared" si="1"/>
        <v>9.3702681444743641E-3</v>
      </c>
      <c r="R46" s="38" t="b">
        <f t="shared" si="3"/>
        <v>1</v>
      </c>
      <c r="S46" s="38">
        <f t="shared" si="2"/>
        <v>9.3702681444743641E-3</v>
      </c>
      <c r="V46" s="19"/>
      <c r="X46" s="19"/>
      <c r="Y46" s="19"/>
      <c r="AF46" s="19"/>
      <c r="AI46" s="19"/>
      <c r="AJ46" s="19"/>
    </row>
    <row r="47" spans="2:36" s="20" customFormat="1" ht="14.4" customHeight="1" x14ac:dyDescent="0.3">
      <c r="B47" s="10"/>
      <c r="C47" s="10"/>
      <c r="D47" s="10"/>
      <c r="E47" s="24"/>
      <c r="F47" s="24"/>
      <c r="G47" s="10"/>
      <c r="H47" s="10"/>
      <c r="I47" s="10"/>
      <c r="J47" s="45"/>
      <c r="K47" s="15"/>
      <c r="L47" s="10"/>
      <c r="M47" s="10"/>
      <c r="N47" s="10"/>
      <c r="O47" s="10"/>
      <c r="P47" s="14">
        <f t="shared" si="0"/>
        <v>-2.9999999999999973</v>
      </c>
      <c r="Q47" s="37">
        <f t="shared" si="1"/>
        <v>1.0283130187832851E-2</v>
      </c>
      <c r="R47" s="38" t="b">
        <f t="shared" si="3"/>
        <v>1</v>
      </c>
      <c r="S47" s="38">
        <f t="shared" si="2"/>
        <v>1.0283130187832851E-2</v>
      </c>
      <c r="V47" s="19"/>
      <c r="X47" s="19"/>
      <c r="Y47" s="19"/>
      <c r="AF47" s="19"/>
      <c r="AI47" s="19"/>
      <c r="AJ47" s="19"/>
    </row>
    <row r="48" spans="2:36" s="20" customFormat="1" ht="14.4" customHeight="1" x14ac:dyDescent="0.3">
      <c r="B48" s="10"/>
      <c r="C48" s="10"/>
      <c r="D48" s="10"/>
      <c r="E48" s="24"/>
      <c r="F48" s="24"/>
      <c r="G48" s="10"/>
      <c r="H48" s="10"/>
      <c r="I48" s="10"/>
      <c r="J48" s="45"/>
      <c r="K48" s="15"/>
      <c r="L48" s="10"/>
      <c r="M48" s="10"/>
      <c r="N48" s="10"/>
      <c r="O48" s="10"/>
      <c r="P48" s="14">
        <f t="shared" si="0"/>
        <v>-2.9499999999999975</v>
      </c>
      <c r="Q48" s="37">
        <f t="shared" si="1"/>
        <v>1.1282428589045247E-2</v>
      </c>
      <c r="R48" s="38" t="b">
        <f t="shared" si="3"/>
        <v>1</v>
      </c>
      <c r="S48" s="38">
        <f t="shared" si="2"/>
        <v>1.1282428589045247E-2</v>
      </c>
      <c r="V48" s="19"/>
      <c r="X48" s="19"/>
      <c r="Y48" s="19"/>
      <c r="AF48" s="19"/>
      <c r="AI48" s="19"/>
      <c r="AJ48" s="19"/>
    </row>
    <row r="49" spans="2:36" s="20" customFormat="1" ht="14.4" customHeight="1" x14ac:dyDescent="0.3">
      <c r="B49" s="10"/>
      <c r="C49" s="10"/>
      <c r="D49" s="10"/>
      <c r="E49" s="24"/>
      <c r="F49" s="24"/>
      <c r="G49" s="10"/>
      <c r="H49" s="10"/>
      <c r="I49" s="10"/>
      <c r="J49" s="45"/>
      <c r="K49" s="15"/>
      <c r="L49" s="10"/>
      <c r="M49" s="10"/>
      <c r="N49" s="10"/>
      <c r="O49" s="10"/>
      <c r="P49" s="14">
        <f t="shared" si="0"/>
        <v>-2.8999999999999977</v>
      </c>
      <c r="Q49" s="37">
        <f t="shared" si="1"/>
        <v>1.237574121124364E-2</v>
      </c>
      <c r="R49" s="38" t="b">
        <f t="shared" si="3"/>
        <v>1</v>
      </c>
      <c r="S49" s="38">
        <f t="shared" si="2"/>
        <v>1.237574121124364E-2</v>
      </c>
      <c r="V49" s="19"/>
      <c r="X49" s="19"/>
      <c r="Y49" s="19"/>
      <c r="AF49" s="19"/>
      <c r="AI49" s="19"/>
      <c r="AJ49" s="19"/>
    </row>
    <row r="50" spans="2:36" s="20" customFormat="1" ht="14.4" customHeight="1" x14ac:dyDescent="0.3">
      <c r="B50" s="10"/>
      <c r="C50" s="10"/>
      <c r="D50" s="10"/>
      <c r="E50" s="24"/>
      <c r="F50" s="24"/>
      <c r="G50" s="10"/>
      <c r="H50" s="10"/>
      <c r="I50" s="10"/>
      <c r="J50" s="45"/>
      <c r="K50" s="15"/>
      <c r="L50" s="10"/>
      <c r="M50" s="10"/>
      <c r="N50" s="10"/>
      <c r="O50" s="10"/>
      <c r="P50" s="14">
        <f t="shared" si="0"/>
        <v>-2.8499999999999979</v>
      </c>
      <c r="Q50" s="37">
        <f t="shared" si="1"/>
        <v>1.3571197335363218E-2</v>
      </c>
      <c r="R50" s="38" t="b">
        <f t="shared" si="3"/>
        <v>1</v>
      </c>
      <c r="S50" s="38">
        <f t="shared" si="2"/>
        <v>1.3571197335363218E-2</v>
      </c>
      <c r="V50" s="19"/>
      <c r="X50" s="19"/>
      <c r="Y50" s="19"/>
      <c r="AF50" s="19"/>
      <c r="AI50" s="19"/>
      <c r="AJ50" s="19"/>
    </row>
    <row r="51" spans="2:36" s="20" customFormat="1" ht="14.4" customHeight="1" x14ac:dyDescent="0.3">
      <c r="B51" s="10"/>
      <c r="C51" s="10"/>
      <c r="D51" s="10"/>
      <c r="E51" s="24"/>
      <c r="F51" s="24"/>
      <c r="G51" s="10"/>
      <c r="H51" s="10"/>
      <c r="I51" s="10"/>
      <c r="J51" s="45"/>
      <c r="K51" s="15"/>
      <c r="L51" s="10"/>
      <c r="M51" s="10"/>
      <c r="N51" s="10"/>
      <c r="O51" s="10"/>
      <c r="P51" s="14">
        <f t="shared" si="0"/>
        <v>-2.799999999999998</v>
      </c>
      <c r="Q51" s="37">
        <f t="shared" si="1"/>
        <v>1.4877498292880521E-2</v>
      </c>
      <c r="R51" s="38" t="b">
        <f t="shared" si="3"/>
        <v>1</v>
      </c>
      <c r="S51" s="38">
        <f t="shared" si="2"/>
        <v>1.4877498292880521E-2</v>
      </c>
      <c r="V51" s="19"/>
      <c r="X51" s="19"/>
      <c r="Y51" s="19"/>
      <c r="AF51" s="19"/>
      <c r="AI51" s="19"/>
      <c r="AJ51" s="19"/>
    </row>
    <row r="52" spans="2:36" s="20" customFormat="1" ht="14.4" customHeight="1" x14ac:dyDescent="0.3">
      <c r="B52" s="10"/>
      <c r="C52" s="10"/>
      <c r="D52" s="10"/>
      <c r="E52" s="24"/>
      <c r="F52" s="24"/>
      <c r="G52" s="10"/>
      <c r="H52" s="10"/>
      <c r="I52" s="10"/>
      <c r="J52" s="45"/>
      <c r="K52" s="15"/>
      <c r="L52" s="10"/>
      <c r="M52" s="10"/>
      <c r="N52" s="10"/>
      <c r="O52" s="10"/>
      <c r="P52" s="14">
        <f t="shared" si="0"/>
        <v>-2.7499999999999982</v>
      </c>
      <c r="Q52" s="37">
        <f t="shared" si="1"/>
        <v>1.6303935296526424E-2</v>
      </c>
      <c r="R52" s="38" t="b">
        <f t="shared" si="3"/>
        <v>1</v>
      </c>
      <c r="S52" s="38">
        <f t="shared" si="2"/>
        <v>1.6303935296526424E-2</v>
      </c>
      <c r="V52" s="19"/>
      <c r="X52" s="19"/>
      <c r="Y52" s="19"/>
      <c r="AF52" s="19"/>
      <c r="AI52" s="19"/>
      <c r="AJ52" s="19"/>
    </row>
    <row r="53" spans="2:36" s="20" customFormat="1" ht="14.4" customHeight="1" x14ac:dyDescent="0.3">
      <c r="B53" s="10"/>
      <c r="C53" s="10"/>
      <c r="D53" s="10"/>
      <c r="E53" s="24"/>
      <c r="F53" s="24"/>
      <c r="G53" s="10"/>
      <c r="H53" s="10"/>
      <c r="I53" s="10"/>
      <c r="J53" s="10"/>
      <c r="K53" s="10"/>
      <c r="L53" s="10"/>
      <c r="M53" s="10"/>
      <c r="N53" s="10"/>
      <c r="O53" s="10"/>
      <c r="P53" s="14">
        <f t="shared" si="0"/>
        <v>-2.6999999999999984</v>
      </c>
      <c r="Q53" s="37">
        <f t="shared" si="1"/>
        <v>1.786040366641475E-2</v>
      </c>
      <c r="R53" s="38" t="b">
        <f t="shared" si="3"/>
        <v>1</v>
      </c>
      <c r="S53" s="38">
        <f t="shared" si="2"/>
        <v>1.786040366641475E-2</v>
      </c>
      <c r="V53" s="19"/>
      <c r="X53" s="19"/>
      <c r="Y53" s="19"/>
      <c r="AF53" s="19"/>
      <c r="AI53" s="19"/>
      <c r="AJ53" s="19"/>
    </row>
    <row r="54" spans="2:36" s="20" customFormat="1" ht="14.4" customHeight="1" x14ac:dyDescent="0.3">
      <c r="B54" s="10"/>
      <c r="C54" s="10"/>
      <c r="D54" s="10"/>
      <c r="E54" s="24"/>
      <c r="F54" s="24"/>
      <c r="G54" s="10"/>
      <c r="H54" s="10"/>
      <c r="I54" s="10"/>
      <c r="J54" s="10"/>
      <c r="K54" s="10"/>
      <c r="L54" s="10"/>
      <c r="M54" s="10"/>
      <c r="N54" s="10"/>
      <c r="O54" s="10"/>
      <c r="P54" s="14">
        <f t="shared" si="0"/>
        <v>-2.6499999999999986</v>
      </c>
      <c r="Q54" s="37">
        <f t="shared" si="1"/>
        <v>1.9557412545664458E-2</v>
      </c>
      <c r="R54" s="38" t="b">
        <f t="shared" si="3"/>
        <v>1</v>
      </c>
      <c r="S54" s="38">
        <f t="shared" si="2"/>
        <v>1.9557412545664458E-2</v>
      </c>
      <c r="V54" s="19"/>
      <c r="X54" s="19"/>
      <c r="Y54" s="19"/>
      <c r="AF54" s="19"/>
      <c r="AI54" s="19"/>
      <c r="AJ54" s="19"/>
    </row>
    <row r="55" spans="2:36" s="20" customFormat="1" ht="14.4" customHeight="1" x14ac:dyDescent="0.3">
      <c r="B55" s="10"/>
      <c r="C55" s="10"/>
      <c r="D55" s="10"/>
      <c r="E55" s="24"/>
      <c r="F55" s="24"/>
      <c r="G55" s="10"/>
      <c r="H55" s="10"/>
      <c r="I55" s="10"/>
      <c r="J55" s="10"/>
      <c r="K55" s="10"/>
      <c r="L55" s="10"/>
      <c r="M55" s="10"/>
      <c r="N55" s="10"/>
      <c r="O55" s="10"/>
      <c r="P55" s="14">
        <f t="shared" si="0"/>
        <v>-2.5999999999999988</v>
      </c>
      <c r="Q55" s="37">
        <f t="shared" si="1"/>
        <v>2.1406089092831648E-2</v>
      </c>
      <c r="R55" s="38" t="b">
        <f t="shared" si="3"/>
        <v>1</v>
      </c>
      <c r="S55" s="38">
        <f t="shared" si="2"/>
        <v>2.1406089092831648E-2</v>
      </c>
      <c r="V55" s="19"/>
      <c r="X55" s="19"/>
      <c r="Y55" s="19"/>
      <c r="AF55" s="19"/>
      <c r="AI55" s="19"/>
      <c r="AJ55" s="19"/>
    </row>
    <row r="56" spans="2:36" s="20" customFormat="1" ht="14.4" customHeight="1" x14ac:dyDescent="0.3">
      <c r="B56" s="10"/>
      <c r="C56" s="10"/>
      <c r="D56" s="10"/>
      <c r="E56" s="24"/>
      <c r="F56" s="24"/>
      <c r="G56" s="10"/>
      <c r="H56" s="10"/>
      <c r="I56" s="10"/>
      <c r="J56" s="10"/>
      <c r="K56" s="10"/>
      <c r="L56" s="10"/>
      <c r="M56" s="10"/>
      <c r="N56" s="10"/>
      <c r="O56" s="10"/>
      <c r="P56" s="14">
        <f t="shared" si="0"/>
        <v>-2.5499999999999989</v>
      </c>
      <c r="Q56" s="37">
        <f t="shared" si="1"/>
        <v>2.3418176030310017E-2</v>
      </c>
      <c r="R56" s="38" t="b">
        <f t="shared" si="3"/>
        <v>1</v>
      </c>
      <c r="S56" s="38">
        <f t="shared" si="2"/>
        <v>2.3418176030310017E-2</v>
      </c>
      <c r="V56" s="19"/>
      <c r="X56" s="19"/>
      <c r="Y56" s="19"/>
      <c r="AF56" s="19"/>
      <c r="AI56" s="19"/>
      <c r="AJ56" s="19"/>
    </row>
    <row r="57" spans="2:36" s="20" customFormat="1" ht="14.4" customHeight="1" x14ac:dyDescent="0.3">
      <c r="B57" s="10"/>
      <c r="C57" s="10"/>
      <c r="D57" s="10"/>
      <c r="E57" s="24"/>
      <c r="F57" s="24"/>
      <c r="G57" s="10"/>
      <c r="H57" s="10"/>
      <c r="I57" s="10"/>
      <c r="J57" s="10"/>
      <c r="K57" s="10"/>
      <c r="L57" s="10"/>
      <c r="M57" s="10"/>
      <c r="N57" s="10"/>
      <c r="O57" s="10"/>
      <c r="P57" s="14">
        <f t="shared" si="0"/>
        <v>-2.4999999999999991</v>
      </c>
      <c r="Q57" s="37">
        <f t="shared" si="1"/>
        <v>2.5606021320877918E-2</v>
      </c>
      <c r="R57" s="38" t="b">
        <f t="shared" si="3"/>
        <v>1</v>
      </c>
      <c r="S57" s="38">
        <f t="shared" si="2"/>
        <v>2.5606021320877918E-2</v>
      </c>
      <c r="V57" s="19"/>
      <c r="X57" s="19"/>
      <c r="Y57" s="19"/>
      <c r="AF57" s="19"/>
      <c r="AI57" s="19"/>
      <c r="AJ57" s="19"/>
    </row>
    <row r="58" spans="2:36" s="20" customFormat="1" ht="14.4" customHeight="1" x14ac:dyDescent="0.3">
      <c r="B58" s="10"/>
      <c r="C58" s="10"/>
      <c r="D58" s="10"/>
      <c r="E58" s="24"/>
      <c r="F58" s="24"/>
      <c r="G58" s="10"/>
      <c r="H58" s="10"/>
      <c r="I58" s="10"/>
      <c r="J58" s="10"/>
      <c r="K58" s="10"/>
      <c r="L58" s="10"/>
      <c r="M58" s="10"/>
      <c r="N58" s="10"/>
      <c r="O58" s="10"/>
      <c r="P58" s="14">
        <f t="shared" si="0"/>
        <v>-2.4499999999999993</v>
      </c>
      <c r="Q58" s="37">
        <f t="shared" si="1"/>
        <v>2.798255864196527E-2</v>
      </c>
      <c r="R58" s="38" t="b">
        <f t="shared" si="3"/>
        <v>1</v>
      </c>
      <c r="S58" s="38">
        <f t="shared" si="2"/>
        <v>2.798255864196527E-2</v>
      </c>
      <c r="V58" s="19"/>
      <c r="X58" s="19"/>
      <c r="Y58" s="19"/>
      <c r="AF58" s="19"/>
      <c r="AI58" s="19"/>
      <c r="AJ58" s="19"/>
    </row>
    <row r="59" spans="2:36" s="20" customFormat="1" ht="14.4" customHeight="1" x14ac:dyDescent="0.3">
      <c r="B59" s="10"/>
      <c r="C59" s="10"/>
      <c r="D59" s="10"/>
      <c r="E59" s="24"/>
      <c r="F59" s="24"/>
      <c r="G59" s="10"/>
      <c r="H59" s="10"/>
      <c r="I59" s="10"/>
      <c r="J59" s="10"/>
      <c r="K59" s="10"/>
      <c r="L59" s="10"/>
      <c r="M59" s="10"/>
      <c r="N59" s="10"/>
      <c r="O59" s="10"/>
      <c r="P59" s="14">
        <f t="shared" si="0"/>
        <v>-2.3999999999999995</v>
      </c>
      <c r="Q59" s="37">
        <f t="shared" si="1"/>
        <v>3.0561277232873333E-2</v>
      </c>
      <c r="R59" s="38" t="b">
        <f t="shared" si="3"/>
        <v>1</v>
      </c>
      <c r="S59" s="38">
        <f t="shared" si="2"/>
        <v>3.0561277232873333E-2</v>
      </c>
      <c r="V59" s="19"/>
      <c r="X59" s="19"/>
      <c r="Y59" s="19"/>
      <c r="AF59" s="19"/>
      <c r="AI59" s="19"/>
      <c r="AJ59" s="19"/>
    </row>
    <row r="60" spans="2:36" s="20" customFormat="1" ht="14.4" customHeight="1" x14ac:dyDescent="0.3">
      <c r="B60" s="10"/>
      <c r="C60" s="10"/>
      <c r="D60" s="10"/>
      <c r="E60" s="24"/>
      <c r="F60" s="24"/>
      <c r="G60" s="10"/>
      <c r="H60" s="10"/>
      <c r="I60" s="10"/>
      <c r="J60" s="10"/>
      <c r="K60" s="10"/>
      <c r="L60" s="10"/>
      <c r="M60" s="10"/>
      <c r="N60" s="10"/>
      <c r="O60" s="10"/>
      <c r="P60" s="14">
        <f t="shared" si="0"/>
        <v>-2.3499999999999996</v>
      </c>
      <c r="Q60" s="37">
        <f t="shared" si="1"/>
        <v>3.3356179608719762E-2</v>
      </c>
      <c r="R60" s="38" t="b">
        <f t="shared" si="3"/>
        <v>1</v>
      </c>
      <c r="S60" s="38">
        <f t="shared" si="2"/>
        <v>3.3356179608719762E-2</v>
      </c>
      <c r="V60" s="19"/>
      <c r="X60" s="19"/>
      <c r="Y60" s="19"/>
      <c r="AF60" s="19"/>
      <c r="AI60" s="19"/>
      <c r="AJ60" s="19"/>
    </row>
    <row r="61" spans="2:36" s="20" customFormat="1" ht="14.4" customHeight="1" x14ac:dyDescent="0.3">
      <c r="B61" s="10"/>
      <c r="C61" s="10"/>
      <c r="D61" s="10"/>
      <c r="E61" s="24"/>
      <c r="F61" s="24"/>
      <c r="G61" s="10"/>
      <c r="H61" s="10"/>
      <c r="I61" s="10"/>
      <c r="J61" s="10"/>
      <c r="K61" s="10"/>
      <c r="L61" s="10"/>
      <c r="M61" s="10"/>
      <c r="N61" s="10"/>
      <c r="O61" s="10"/>
      <c r="P61" s="14">
        <f t="shared" si="0"/>
        <v>-2.2999999999999998</v>
      </c>
      <c r="Q61" s="37">
        <f t="shared" si="1"/>
        <v>3.6381725571671436E-2</v>
      </c>
      <c r="R61" s="38" t="b">
        <f t="shared" si="3"/>
        <v>1</v>
      </c>
      <c r="S61" s="38">
        <f t="shared" si="2"/>
        <v>3.6381725571671436E-2</v>
      </c>
      <c r="V61" s="19"/>
      <c r="X61" s="19"/>
      <c r="Y61" s="19"/>
      <c r="AF61" s="19"/>
      <c r="AI61" s="19"/>
      <c r="AJ61" s="19"/>
    </row>
    <row r="62" spans="2:36" s="20" customFormat="1" ht="14.4" customHeight="1" x14ac:dyDescent="0.3">
      <c r="B62" s="10"/>
      <c r="C62" s="10"/>
      <c r="D62" s="10"/>
      <c r="E62" s="24"/>
      <c r="F62" s="24"/>
      <c r="G62" s="10"/>
      <c r="H62" s="10"/>
      <c r="I62" s="10"/>
      <c r="J62" s="10"/>
      <c r="K62" s="10"/>
      <c r="L62" s="10"/>
      <c r="M62" s="10"/>
      <c r="N62" s="10"/>
      <c r="O62" s="10"/>
      <c r="P62" s="14">
        <f t="shared" si="0"/>
        <v>-2.25</v>
      </c>
      <c r="Q62" s="37">
        <f t="shared" si="1"/>
        <v>3.9652760911187565E-2</v>
      </c>
      <c r="R62" s="38" t="b">
        <f t="shared" si="3"/>
        <v>1</v>
      </c>
      <c r="S62" s="38">
        <f t="shared" si="2"/>
        <v>3.9652760911187565E-2</v>
      </c>
      <c r="V62" s="19"/>
      <c r="X62" s="19"/>
      <c r="Y62" s="19"/>
      <c r="AF62" s="19"/>
      <c r="AI62" s="19"/>
      <c r="AJ62" s="19"/>
    </row>
    <row r="63" spans="2:36" s="20" customFormat="1" ht="14.4" customHeight="1" x14ac:dyDescent="0.3">
      <c r="B63" s="10"/>
      <c r="C63" s="10"/>
      <c r="D63" s="10"/>
      <c r="E63" s="24"/>
      <c r="F63" s="24"/>
      <c r="G63" s="10"/>
      <c r="H63" s="10"/>
      <c r="I63" s="10"/>
      <c r="J63" s="10"/>
      <c r="K63" s="10"/>
      <c r="L63" s="10"/>
      <c r="M63" s="10"/>
      <c r="N63" s="10"/>
      <c r="O63" s="10"/>
      <c r="P63" s="14">
        <f t="shared" si="0"/>
        <v>-2.2000000000000002</v>
      </c>
      <c r="Q63" s="37">
        <f t="shared" si="1"/>
        <v>4.3184429177365057E-2</v>
      </c>
      <c r="R63" s="38" t="b">
        <f t="shared" si="3"/>
        <v>1</v>
      </c>
      <c r="S63" s="38">
        <f t="shared" si="2"/>
        <v>4.3184429177365057E-2</v>
      </c>
      <c r="V63" s="19"/>
      <c r="X63" s="19"/>
      <c r="Y63" s="19"/>
      <c r="AF63" s="19"/>
      <c r="AI63" s="19"/>
      <c r="AJ63" s="19"/>
    </row>
    <row r="64" spans="2:36" s="20" customFormat="1" ht="14.4" customHeight="1" x14ac:dyDescent="0.3">
      <c r="B64" s="10"/>
      <c r="C64" s="10"/>
      <c r="D64" s="10"/>
      <c r="E64" s="24"/>
      <c r="F64" s="24"/>
      <c r="G64" s="10"/>
      <c r="H64" s="10"/>
      <c r="I64" s="10"/>
      <c r="J64" s="10"/>
      <c r="K64" s="10"/>
      <c r="L64" s="10"/>
      <c r="M64" s="10"/>
      <c r="N64" s="10"/>
      <c r="O64" s="10"/>
      <c r="P64" s="14">
        <f t="shared" si="0"/>
        <v>-2.1500000000000004</v>
      </c>
      <c r="Q64" s="37">
        <f t="shared" si="1"/>
        <v>4.6992064942528118E-2</v>
      </c>
      <c r="R64" s="38" t="b">
        <f t="shared" si="3"/>
        <v>0</v>
      </c>
      <c r="S64" s="38" t="str">
        <f t="shared" si="2"/>
        <v/>
      </c>
      <c r="V64" s="19"/>
      <c r="X64" s="19"/>
      <c r="Y64" s="19"/>
      <c r="AF64" s="19"/>
      <c r="AI64" s="19"/>
      <c r="AJ64" s="19"/>
    </row>
    <row r="65" spans="2:36" s="20" customFormat="1" ht="14.4" customHeight="1" x14ac:dyDescent="0.3">
      <c r="B65" s="10"/>
      <c r="C65" s="10"/>
      <c r="D65" s="10"/>
      <c r="E65" s="24"/>
      <c r="F65" s="24"/>
      <c r="G65" s="10"/>
      <c r="H65" s="10"/>
      <c r="I65" s="10"/>
      <c r="J65" s="10"/>
      <c r="K65" s="10"/>
      <c r="L65" s="10"/>
      <c r="M65" s="10"/>
      <c r="N65" s="10"/>
      <c r="O65" s="10"/>
      <c r="P65" s="14">
        <f t="shared" si="0"/>
        <v>-2.1000000000000005</v>
      </c>
      <c r="Q65" s="37">
        <f t="shared" si="1"/>
        <v>5.109106704392101E-2</v>
      </c>
      <c r="R65" s="38" t="b">
        <f t="shared" si="3"/>
        <v>0</v>
      </c>
      <c r="S65" s="38" t="str">
        <f t="shared" si="2"/>
        <v/>
      </c>
      <c r="V65" s="19"/>
      <c r="X65" s="19"/>
      <c r="Y65" s="19"/>
      <c r="AF65" s="19"/>
      <c r="AI65" s="19"/>
      <c r="AJ65" s="19"/>
    </row>
    <row r="66" spans="2:36" s="20" customFormat="1" ht="14.4" customHeight="1" x14ac:dyDescent="0.3">
      <c r="B66" s="10"/>
      <c r="C66" s="10"/>
      <c r="D66" s="10"/>
      <c r="E66" s="24"/>
      <c r="F66" s="24"/>
      <c r="G66" s="10"/>
      <c r="H66" s="10"/>
      <c r="I66" s="10"/>
      <c r="J66" s="10"/>
      <c r="K66" s="10"/>
      <c r="L66" s="10"/>
      <c r="M66" s="10"/>
      <c r="N66" s="10"/>
      <c r="O66" s="10"/>
      <c r="P66" s="14">
        <f t="shared" si="0"/>
        <v>-2.0500000000000007</v>
      </c>
      <c r="Q66" s="37">
        <f t="shared" si="1"/>
        <v>5.5496750433043918E-2</v>
      </c>
      <c r="R66" s="38" t="b">
        <f t="shared" si="3"/>
        <v>0</v>
      </c>
      <c r="S66" s="38" t="str">
        <f t="shared" si="2"/>
        <v/>
      </c>
      <c r="V66" s="19"/>
      <c r="X66" s="19"/>
      <c r="Y66" s="19"/>
      <c r="AF66" s="19"/>
      <c r="AI66" s="19"/>
      <c r="AJ66" s="19"/>
    </row>
    <row r="67" spans="2:36" s="20" customFormat="1" ht="14.4" customHeight="1" x14ac:dyDescent="0.3">
      <c r="B67" s="10"/>
      <c r="C67" s="10"/>
      <c r="D67" s="10"/>
      <c r="E67" s="24"/>
      <c r="F67" s="24"/>
      <c r="G67" s="10"/>
      <c r="H67" s="10"/>
      <c r="I67" s="10"/>
      <c r="J67" s="10"/>
      <c r="K67" s="10"/>
      <c r="L67" s="10"/>
      <c r="M67" s="10"/>
      <c r="N67" s="10"/>
      <c r="O67" s="10"/>
      <c r="P67" s="14">
        <f t="shared" si="0"/>
        <v>-2.0000000000000009</v>
      </c>
      <c r="Q67" s="37">
        <f t="shared" si="1"/>
        <v>6.022417545318591E-2</v>
      </c>
      <c r="R67" s="38" t="b">
        <f t="shared" si="3"/>
        <v>0</v>
      </c>
      <c r="S67" s="38" t="str">
        <f t="shared" si="2"/>
        <v/>
      </c>
      <c r="V67" s="19"/>
      <c r="X67" s="19"/>
      <c r="Y67" s="19"/>
      <c r="AE67" s="19"/>
      <c r="AF67" s="19"/>
      <c r="AI67" s="19"/>
      <c r="AJ67" s="19"/>
    </row>
    <row r="68" spans="2:36" s="20" customFormat="1" ht="14.4" customHeight="1" x14ac:dyDescent="0.3">
      <c r="B68" s="10"/>
      <c r="C68" s="10"/>
      <c r="D68" s="10"/>
      <c r="E68" s="24"/>
      <c r="F68" s="24"/>
      <c r="G68" s="10"/>
      <c r="H68" s="10"/>
      <c r="I68" s="10"/>
      <c r="J68" s="10"/>
      <c r="K68" s="10"/>
      <c r="L68" s="10"/>
      <c r="M68" s="10"/>
      <c r="N68" s="10"/>
      <c r="O68" s="10"/>
      <c r="P68" s="14">
        <f t="shared" si="0"/>
        <v>-1.9500000000000011</v>
      </c>
      <c r="Q68" s="37">
        <f t="shared" si="1"/>
        <v>6.5287953634145718E-2</v>
      </c>
      <c r="R68" s="38" t="b">
        <f t="shared" si="3"/>
        <v>0</v>
      </c>
      <c r="S68" s="38" t="str">
        <f t="shared" si="2"/>
        <v/>
      </c>
      <c r="V68" s="19"/>
      <c r="X68" s="19"/>
      <c r="Y68" s="19"/>
      <c r="AE68" s="19"/>
      <c r="AF68" s="19"/>
      <c r="AI68" s="19"/>
      <c r="AJ68" s="19"/>
    </row>
    <row r="69" spans="2:36" s="20" customFormat="1" ht="14.4" customHeight="1" x14ac:dyDescent="0.3">
      <c r="B69" s="10"/>
      <c r="C69" s="10"/>
      <c r="D69" s="10"/>
      <c r="E69" s="24"/>
      <c r="F69" s="24"/>
      <c r="G69" s="10"/>
      <c r="H69" s="10"/>
      <c r="I69" s="10"/>
      <c r="J69" s="10"/>
      <c r="K69" s="10"/>
      <c r="L69" s="10"/>
      <c r="M69" s="10"/>
      <c r="N69" s="10"/>
      <c r="O69" s="10"/>
      <c r="P69" s="14">
        <f t="shared" si="0"/>
        <v>-1.900000000000001</v>
      </c>
      <c r="Q69" s="37">
        <f t="shared" si="1"/>
        <v>7.0702029439418432E-2</v>
      </c>
      <c r="R69" s="38" t="b">
        <f t="shared" si="3"/>
        <v>0</v>
      </c>
      <c r="S69" s="38" t="str">
        <f t="shared" si="2"/>
        <v/>
      </c>
      <c r="V69" s="19"/>
      <c r="X69" s="19"/>
      <c r="Y69" s="19"/>
      <c r="AE69" s="19"/>
      <c r="AF69" s="19"/>
      <c r="AI69" s="19"/>
      <c r="AJ69" s="19"/>
    </row>
    <row r="70" spans="2:36" s="20" customFormat="1" ht="14.4" customHeight="1" x14ac:dyDescent="0.3">
      <c r="B70" s="10"/>
      <c r="C70" s="10"/>
      <c r="D70" s="10"/>
      <c r="E70" s="24"/>
      <c r="F70" s="24"/>
      <c r="G70" s="10"/>
      <c r="H70" s="10"/>
      <c r="I70" s="10"/>
      <c r="J70" s="10"/>
      <c r="K70" s="10"/>
      <c r="L70" s="10"/>
      <c r="M70" s="10"/>
      <c r="N70" s="10"/>
      <c r="O70" s="10"/>
      <c r="P70" s="14">
        <f t="shared" si="0"/>
        <v>-1.850000000000001</v>
      </c>
      <c r="Q70" s="37">
        <f t="shared" si="1"/>
        <v>7.647943783250824E-2</v>
      </c>
      <c r="R70" s="38" t="b">
        <f t="shared" si="3"/>
        <v>0</v>
      </c>
      <c r="S70" s="38" t="str">
        <f t="shared" si="2"/>
        <v/>
      </c>
      <c r="V70" s="19"/>
      <c r="X70" s="19"/>
      <c r="Y70" s="19"/>
      <c r="AE70" s="19"/>
      <c r="AF70" s="19"/>
      <c r="AI70" s="19"/>
      <c r="AJ70" s="19"/>
    </row>
    <row r="71" spans="2:36" s="20" customFormat="1" ht="14.4" customHeight="1" x14ac:dyDescent="0.3">
      <c r="B71" s="10"/>
      <c r="C71" s="10"/>
      <c r="D71" s="10"/>
      <c r="E71" s="24"/>
      <c r="F71" s="24"/>
      <c r="G71" s="10"/>
      <c r="H71" s="10"/>
      <c r="I71" s="10"/>
      <c r="J71" s="10"/>
      <c r="K71" s="10"/>
      <c r="L71" s="10"/>
      <c r="M71" s="10"/>
      <c r="N71" s="10"/>
      <c r="O71" s="10"/>
      <c r="P71" s="14">
        <f t="shared" ref="P71:P105" si="4">P72-$P$6</f>
        <v>-1.8000000000000009</v>
      </c>
      <c r="Q71" s="37">
        <f t="shared" ref="Q71:Q134" si="5">((EXP(GAMMALN(($C$6+1)/2)))/(EXP(GAMMALN($C$6/2))))*(1/SQRT($C$6*PI()))*(1+(P71^2)/$C$6)^(-($C$6+1)/2)</f>
        <v>8.2632038050057366E-2</v>
      </c>
      <c r="R71" s="38" t="b">
        <f t="shared" si="3"/>
        <v>0</v>
      </c>
      <c r="S71" s="38" t="str">
        <f t="shared" ref="S71:S134" si="6">IF(R71,Q71,"")</f>
        <v/>
      </c>
      <c r="V71" s="19"/>
      <c r="X71" s="19"/>
      <c r="Y71" s="19"/>
      <c r="AE71" s="19"/>
      <c r="AF71" s="19"/>
      <c r="AI71" s="19"/>
      <c r="AJ71" s="19"/>
    </row>
    <row r="72" spans="2:36" s="20" customFormat="1" ht="14.4" customHeight="1" x14ac:dyDescent="0.3">
      <c r="B72" s="10"/>
      <c r="C72" s="10"/>
      <c r="D72" s="10"/>
      <c r="E72" s="24"/>
      <c r="F72" s="24"/>
      <c r="G72" s="10"/>
      <c r="H72" s="10"/>
      <c r="I72" s="10"/>
      <c r="J72" s="10"/>
      <c r="K72" s="10"/>
      <c r="L72" s="10"/>
      <c r="M72" s="10"/>
      <c r="N72" s="10"/>
      <c r="O72" s="10"/>
      <c r="P72" s="14">
        <f t="shared" si="4"/>
        <v>-1.7500000000000009</v>
      </c>
      <c r="Q72" s="37">
        <f t="shared" si="5"/>
        <v>8.9170224582334784E-2</v>
      </c>
      <c r="R72" s="38" t="b">
        <f t="shared" ref="R72:R135" si="7">IF($R$4&gt;$R$3,IF(AND(P72&lt;$R$4,P72&gt;$R$3),TRUE,FALSE),IF(OR(P72&lt;$R$4,P72&gt;$R$3),TRUE,FALSE))</f>
        <v>0</v>
      </c>
      <c r="S72" s="38" t="str">
        <f t="shared" si="6"/>
        <v/>
      </c>
      <c r="V72" s="19"/>
      <c r="X72" s="19"/>
      <c r="Y72" s="19"/>
      <c r="AE72" s="19"/>
      <c r="AF72" s="19"/>
      <c r="AI72" s="19"/>
      <c r="AJ72" s="19"/>
    </row>
    <row r="73" spans="2:36" s="20" customFormat="1" ht="14.4" customHeight="1" x14ac:dyDescent="0.3">
      <c r="B73" s="10"/>
      <c r="C73" s="10"/>
      <c r="D73" s="10"/>
      <c r="E73" s="24"/>
      <c r="F73" s="24"/>
      <c r="G73" s="10"/>
      <c r="H73" s="10"/>
      <c r="I73" s="10"/>
      <c r="J73" s="10"/>
      <c r="K73" s="10"/>
      <c r="L73" s="10"/>
      <c r="M73" s="10"/>
      <c r="N73" s="10"/>
      <c r="O73" s="10"/>
      <c r="P73" s="14">
        <f t="shared" si="4"/>
        <v>-1.7000000000000008</v>
      </c>
      <c r="Q73" s="37">
        <f t="shared" si="5"/>
        <v>9.6102617065509141E-2</v>
      </c>
      <c r="R73" s="38" t="b">
        <f t="shared" si="7"/>
        <v>0</v>
      </c>
      <c r="S73" s="38" t="str">
        <f t="shared" si="6"/>
        <v/>
      </c>
      <c r="V73" s="19"/>
      <c r="X73" s="19"/>
      <c r="Y73" s="19"/>
      <c r="AE73" s="19"/>
      <c r="AF73" s="19"/>
      <c r="AI73" s="19"/>
      <c r="AJ73" s="19"/>
    </row>
    <row r="74" spans="2:36" s="20" customFormat="1" ht="14.4" customHeight="1" x14ac:dyDescent="0.3">
      <c r="B74" s="10"/>
      <c r="C74" s="10"/>
      <c r="D74" s="10"/>
      <c r="E74" s="24"/>
      <c r="F74" s="24"/>
      <c r="G74" s="10"/>
      <c r="H74" s="10"/>
      <c r="I74" s="10"/>
      <c r="J74" s="10"/>
      <c r="K74" s="10"/>
      <c r="L74" s="10"/>
      <c r="M74" s="10"/>
      <c r="N74" s="10"/>
      <c r="O74" s="10"/>
      <c r="P74" s="14">
        <f t="shared" si="4"/>
        <v>-1.6500000000000008</v>
      </c>
      <c r="Q74" s="37">
        <f t="shared" si="5"/>
        <v>0.10343573158051964</v>
      </c>
      <c r="R74" s="38" t="b">
        <f t="shared" si="7"/>
        <v>0</v>
      </c>
      <c r="S74" s="38" t="str">
        <f t="shared" si="6"/>
        <v/>
      </c>
      <c r="V74" s="19"/>
      <c r="X74" s="19"/>
      <c r="Y74" s="19"/>
      <c r="AE74" s="19"/>
      <c r="AF74" s="19"/>
      <c r="AI74" s="19"/>
      <c r="AJ74" s="19"/>
    </row>
    <row r="75" spans="2:36" s="20" customFormat="1" ht="14.4" customHeight="1" x14ac:dyDescent="0.3">
      <c r="B75" s="10"/>
      <c r="C75" s="10"/>
      <c r="D75" s="10"/>
      <c r="E75" s="24"/>
      <c r="F75" s="24"/>
      <c r="G75" s="10"/>
      <c r="H75" s="10"/>
      <c r="I75" s="10"/>
      <c r="J75" s="10"/>
      <c r="K75" s="10"/>
      <c r="L75" s="10"/>
      <c r="M75" s="10"/>
      <c r="N75" s="10"/>
      <c r="O75" s="10"/>
      <c r="P75" s="14">
        <f t="shared" si="4"/>
        <v>-1.6000000000000008</v>
      </c>
      <c r="Q75" s="37">
        <f t="shared" si="5"/>
        <v>0.11117363672139276</v>
      </c>
      <c r="R75" s="38" t="b">
        <f t="shared" si="7"/>
        <v>0</v>
      </c>
      <c r="S75" s="38" t="str">
        <f t="shared" si="6"/>
        <v/>
      </c>
      <c r="V75" s="19"/>
      <c r="X75" s="19"/>
      <c r="Y75" s="19"/>
      <c r="AE75" s="19"/>
      <c r="AF75" s="19"/>
      <c r="AI75" s="19"/>
      <c r="AJ75" s="19"/>
    </row>
    <row r="76" spans="2:36" s="20" customFormat="1" ht="14.4" customHeight="1" x14ac:dyDescent="0.3">
      <c r="B76" s="10"/>
      <c r="C76" s="10"/>
      <c r="D76" s="10"/>
      <c r="E76" s="24"/>
      <c r="F76" s="24"/>
      <c r="G76" s="10"/>
      <c r="H76" s="10"/>
      <c r="I76" s="10"/>
      <c r="J76" s="10"/>
      <c r="K76" s="10"/>
      <c r="L76" s="10"/>
      <c r="M76" s="10"/>
      <c r="N76" s="10"/>
      <c r="O76" s="10"/>
      <c r="P76" s="14">
        <f t="shared" si="4"/>
        <v>-1.5500000000000007</v>
      </c>
      <c r="Q76" s="37">
        <f t="shared" si="5"/>
        <v>0.11931759872770237</v>
      </c>
      <c r="R76" s="38" t="b">
        <f t="shared" si="7"/>
        <v>0</v>
      </c>
      <c r="S76" s="38" t="str">
        <f t="shared" si="6"/>
        <v/>
      </c>
      <c r="V76" s="19"/>
      <c r="X76" s="19"/>
      <c r="Y76" s="19"/>
      <c r="AE76" s="19"/>
      <c r="AF76" s="19"/>
      <c r="AI76" s="19"/>
      <c r="AJ76" s="19"/>
    </row>
    <row r="77" spans="2:36" s="20" customFormat="1" ht="14.4" customHeight="1" x14ac:dyDescent="0.3">
      <c r="B77" s="10"/>
      <c r="C77" s="10"/>
      <c r="D77" s="10"/>
      <c r="E77" s="24"/>
      <c r="F77" s="24"/>
      <c r="G77" s="10"/>
      <c r="H77" s="10"/>
      <c r="I77" s="10"/>
      <c r="J77" s="10"/>
      <c r="K77" s="10"/>
      <c r="L77" s="10"/>
      <c r="M77" s="10"/>
      <c r="N77" s="10"/>
      <c r="O77" s="10"/>
      <c r="P77" s="14">
        <f t="shared" si="4"/>
        <v>-1.5000000000000007</v>
      </c>
      <c r="Q77" s="37">
        <f t="shared" si="5"/>
        <v>0.12786572095219534</v>
      </c>
      <c r="R77" s="38" t="b">
        <f t="shared" si="7"/>
        <v>0</v>
      </c>
      <c r="S77" s="38" t="str">
        <f t="shared" si="6"/>
        <v/>
      </c>
      <c r="V77" s="19"/>
      <c r="X77" s="19"/>
      <c r="Y77" s="19"/>
      <c r="AE77" s="19"/>
      <c r="AF77" s="19"/>
      <c r="AI77" s="19"/>
      <c r="AJ77" s="19"/>
    </row>
    <row r="78" spans="2:36" s="20" customFormat="1" ht="14.4" customHeight="1" x14ac:dyDescent="0.3">
      <c r="B78" s="10"/>
      <c r="C78" s="10"/>
      <c r="D78" s="10"/>
      <c r="E78" s="24"/>
      <c r="F78" s="24"/>
      <c r="G78" s="10"/>
      <c r="H78" s="10"/>
      <c r="I78" s="10"/>
      <c r="J78" s="10"/>
      <c r="K78" s="10"/>
      <c r="L78" s="10"/>
      <c r="M78" s="10"/>
      <c r="N78" s="10"/>
      <c r="O78" s="10"/>
      <c r="P78" s="14">
        <f t="shared" si="4"/>
        <v>-1.4500000000000006</v>
      </c>
      <c r="Q78" s="37">
        <f t="shared" si="5"/>
        <v>0.13681258393032036</v>
      </c>
      <c r="R78" s="38" t="b">
        <f t="shared" si="7"/>
        <v>0</v>
      </c>
      <c r="S78" s="38" t="str">
        <f t="shared" si="6"/>
        <v/>
      </c>
      <c r="V78" s="19"/>
      <c r="X78" s="19"/>
      <c r="Y78" s="19"/>
      <c r="AE78" s="19"/>
      <c r="AF78" s="19"/>
      <c r="AI78" s="19"/>
      <c r="AJ78" s="19"/>
    </row>
    <row r="79" spans="2:36" s="20" customFormat="1" ht="14.4" customHeight="1" x14ac:dyDescent="0.3">
      <c r="B79" s="10"/>
      <c r="C79" s="10"/>
      <c r="D79" s="10"/>
      <c r="E79" s="24"/>
      <c r="F79" s="24"/>
      <c r="G79" s="10"/>
      <c r="H79" s="10"/>
      <c r="I79" s="10"/>
      <c r="J79" s="10"/>
      <c r="K79" s="10"/>
      <c r="L79" s="10"/>
      <c r="M79" s="10"/>
      <c r="N79" s="10"/>
      <c r="O79" s="10"/>
      <c r="P79" s="14">
        <f t="shared" si="4"/>
        <v>-1.4000000000000006</v>
      </c>
      <c r="Q79" s="37">
        <f t="shared" si="5"/>
        <v>0.14614889330243247</v>
      </c>
      <c r="R79" s="38" t="b">
        <f t="shared" si="7"/>
        <v>0</v>
      </c>
      <c r="S79" s="38" t="str">
        <f t="shared" si="6"/>
        <v/>
      </c>
      <c r="V79" s="19"/>
      <c r="X79" s="19"/>
      <c r="Y79" s="19"/>
      <c r="AE79" s="19"/>
      <c r="AF79" s="19"/>
      <c r="AI79" s="19"/>
      <c r="AJ79" s="19"/>
    </row>
    <row r="80" spans="2:36" s="20" customFormat="1" ht="14.4" customHeight="1" x14ac:dyDescent="0.3">
      <c r="B80" s="10"/>
      <c r="C80" s="10"/>
      <c r="D80" s="10"/>
      <c r="E80" s="24"/>
      <c r="F80" s="24"/>
      <c r="G80" s="10"/>
      <c r="H80" s="10"/>
      <c r="I80" s="10"/>
      <c r="J80" s="10"/>
      <c r="K80" s="10"/>
      <c r="L80" s="10"/>
      <c r="M80" s="10"/>
      <c r="N80" s="10"/>
      <c r="O80" s="10"/>
      <c r="P80" s="14">
        <f t="shared" si="4"/>
        <v>-1.3500000000000005</v>
      </c>
      <c r="Q80" s="37">
        <f t="shared" si="5"/>
        <v>0.15586114377508178</v>
      </c>
      <c r="R80" s="38" t="b">
        <f t="shared" si="7"/>
        <v>0</v>
      </c>
      <c r="S80" s="38" t="str">
        <f t="shared" si="6"/>
        <v/>
      </c>
      <c r="V80" s="19"/>
      <c r="X80" s="19"/>
      <c r="Y80" s="19"/>
      <c r="AE80" s="19"/>
      <c r="AF80" s="19"/>
      <c r="AI80" s="19"/>
      <c r="AJ80" s="19"/>
    </row>
    <row r="81" spans="2:36" s="20" customFormat="1" ht="14.4" customHeight="1" x14ac:dyDescent="0.3">
      <c r="B81" s="10"/>
      <c r="C81" s="10"/>
      <c r="D81" s="10"/>
      <c r="E81" s="24"/>
      <c r="F81" s="24"/>
      <c r="G81" s="10"/>
      <c r="H81" s="10"/>
      <c r="I81" s="10"/>
      <c r="J81" s="10"/>
      <c r="K81" s="10"/>
      <c r="L81" s="10"/>
      <c r="M81" s="10"/>
      <c r="N81" s="10"/>
      <c r="O81" s="10"/>
      <c r="P81" s="14">
        <f t="shared" si="4"/>
        <v>-1.3000000000000005</v>
      </c>
      <c r="Q81" s="37">
        <f t="shared" si="5"/>
        <v>0.16593130815305845</v>
      </c>
      <c r="R81" s="38" t="b">
        <f t="shared" si="7"/>
        <v>0</v>
      </c>
      <c r="S81" s="38" t="str">
        <f t="shared" si="6"/>
        <v/>
      </c>
      <c r="V81" s="19"/>
      <c r="X81" s="19"/>
      <c r="Y81" s="19"/>
      <c r="AE81" s="19"/>
      <c r="AF81" s="19"/>
      <c r="AI81" s="19"/>
      <c r="AJ81" s="19"/>
    </row>
    <row r="82" spans="2:36" s="20" customFormat="1" ht="14.4" customHeight="1" x14ac:dyDescent="0.3">
      <c r="B82" s="10"/>
      <c r="C82" s="10"/>
      <c r="D82" s="10"/>
      <c r="E82" s="24"/>
      <c r="F82" s="24"/>
      <c r="G82" s="10"/>
      <c r="H82" s="10"/>
      <c r="I82" s="10"/>
      <c r="J82" s="10"/>
      <c r="K82" s="10"/>
      <c r="L82" s="10"/>
      <c r="M82" s="10"/>
      <c r="N82" s="10"/>
      <c r="O82" s="10"/>
      <c r="P82" s="14">
        <f t="shared" si="4"/>
        <v>-1.2500000000000004</v>
      </c>
      <c r="Q82" s="37">
        <f t="shared" si="5"/>
        <v>0.17633656118261959</v>
      </c>
      <c r="R82" s="38" t="b">
        <f t="shared" si="7"/>
        <v>0</v>
      </c>
      <c r="S82" s="38" t="str">
        <f t="shared" si="6"/>
        <v/>
      </c>
      <c r="V82" s="19"/>
      <c r="X82" s="19"/>
      <c r="Y82" s="19"/>
      <c r="AE82" s="19"/>
      <c r="AF82" s="19"/>
      <c r="AI82" s="19"/>
      <c r="AJ82" s="19"/>
    </row>
    <row r="83" spans="2:36" s="20" customFormat="1" ht="14.4" customHeight="1" x14ac:dyDescent="0.3">
      <c r="B83" s="10"/>
      <c r="C83" s="10"/>
      <c r="D83" s="10"/>
      <c r="E83" s="24"/>
      <c r="F83" s="24"/>
      <c r="G83" s="10"/>
      <c r="H83" s="10"/>
      <c r="I83" s="10"/>
      <c r="J83" s="10"/>
      <c r="K83" s="10"/>
      <c r="L83" s="10"/>
      <c r="M83" s="10"/>
      <c r="N83" s="10"/>
      <c r="O83" s="10"/>
      <c r="P83" s="14">
        <f t="shared" si="4"/>
        <v>-1.2000000000000004</v>
      </c>
      <c r="Q83" s="37">
        <f t="shared" si="5"/>
        <v>0.18704904846950363</v>
      </c>
      <c r="R83" s="38" t="b">
        <f t="shared" si="7"/>
        <v>0</v>
      </c>
      <c r="S83" s="38" t="str">
        <f t="shared" si="6"/>
        <v/>
      </c>
      <c r="V83" s="19"/>
      <c r="X83" s="19"/>
      <c r="Y83" s="19"/>
      <c r="AE83" s="19"/>
      <c r="AF83" s="19"/>
      <c r="AI83" s="19"/>
      <c r="AJ83" s="19"/>
    </row>
    <row r="84" spans="2:36" s="20" customFormat="1" ht="14.4" customHeight="1" x14ac:dyDescent="0.3">
      <c r="B84" s="10"/>
      <c r="C84" s="10"/>
      <c r="D84" s="10"/>
      <c r="E84" s="24"/>
      <c r="F84" s="24"/>
      <c r="G84" s="10"/>
      <c r="H84" s="10"/>
      <c r="I84" s="10"/>
      <c r="J84" s="10"/>
      <c r="K84" s="10"/>
      <c r="L84" s="10"/>
      <c r="M84" s="10"/>
      <c r="N84" s="10"/>
      <c r="O84" s="10"/>
      <c r="P84" s="14">
        <f t="shared" si="4"/>
        <v>-1.1500000000000004</v>
      </c>
      <c r="Q84" s="37">
        <f t="shared" si="5"/>
        <v>0.1980357110228913</v>
      </c>
      <c r="R84" s="38" t="b">
        <f t="shared" si="7"/>
        <v>0</v>
      </c>
      <c r="S84" s="38" t="str">
        <f t="shared" si="6"/>
        <v/>
      </c>
      <c r="V84" s="19"/>
      <c r="X84" s="19"/>
      <c r="Y84" s="19"/>
      <c r="AE84" s="19"/>
      <c r="AF84" s="19"/>
      <c r="AI84" s="19"/>
      <c r="AJ84" s="19"/>
    </row>
    <row r="85" spans="2:36" s="20" customFormat="1" ht="14.4" customHeight="1" x14ac:dyDescent="0.3">
      <c r="B85" s="10"/>
      <c r="C85" s="10"/>
      <c r="D85" s="10"/>
      <c r="E85" s="24"/>
      <c r="F85" s="24"/>
      <c r="G85" s="10"/>
      <c r="H85" s="10"/>
      <c r="I85" s="10"/>
      <c r="J85" s="10"/>
      <c r="K85" s="10"/>
      <c r="L85" s="10"/>
      <c r="M85" s="10"/>
      <c r="N85" s="10"/>
      <c r="O85" s="10"/>
      <c r="P85" s="14">
        <f t="shared" si="4"/>
        <v>-1.1000000000000003</v>
      </c>
      <c r="Q85" s="37">
        <f t="shared" si="5"/>
        <v>0.20925817597958113</v>
      </c>
      <c r="R85" s="38" t="b">
        <f t="shared" si="7"/>
        <v>0</v>
      </c>
      <c r="S85" s="38" t="str">
        <f t="shared" si="6"/>
        <v/>
      </c>
      <c r="V85" s="19"/>
      <c r="X85" s="19"/>
      <c r="Y85" s="19"/>
      <c r="AE85" s="19"/>
      <c r="AF85" s="19"/>
      <c r="AI85" s="19"/>
      <c r="AJ85" s="19"/>
    </row>
    <row r="86" spans="2:36" s="20" customFormat="1" ht="14.4" customHeight="1" x14ac:dyDescent="0.3">
      <c r="B86" s="10"/>
      <c r="C86" s="10"/>
      <c r="D86" s="10"/>
      <c r="E86" s="24"/>
      <c r="F86" s="24"/>
      <c r="G86" s="10"/>
      <c r="H86" s="10"/>
      <c r="I86" s="10"/>
      <c r="J86" s="10"/>
      <c r="K86" s="10"/>
      <c r="L86" s="10"/>
      <c r="M86" s="10"/>
      <c r="N86" s="10"/>
      <c r="O86" s="10"/>
      <c r="P86" s="14">
        <f t="shared" si="4"/>
        <v>-1.0500000000000003</v>
      </c>
      <c r="Q86" s="37">
        <f t="shared" si="5"/>
        <v>0.22067272373632457</v>
      </c>
      <c r="R86" s="38" t="b">
        <f t="shared" si="7"/>
        <v>0</v>
      </c>
      <c r="S86" s="38" t="str">
        <f t="shared" si="6"/>
        <v/>
      </c>
      <c r="V86" s="19"/>
      <c r="X86" s="19"/>
      <c r="Y86" s="19"/>
      <c r="AE86" s="19"/>
      <c r="AF86" s="19"/>
      <c r="AI86" s="19"/>
      <c r="AJ86" s="19"/>
    </row>
    <row r="87" spans="2:36" s="20" customFormat="1" ht="14.4" customHeight="1" x14ac:dyDescent="0.3">
      <c r="B87" s="10"/>
      <c r="C87" s="10"/>
      <c r="D87" s="10"/>
      <c r="E87" s="24"/>
      <c r="F87" s="24"/>
      <c r="G87" s="10"/>
      <c r="H87" s="10"/>
      <c r="I87" s="10"/>
      <c r="J87" s="10"/>
      <c r="K87" s="10"/>
      <c r="L87" s="10"/>
      <c r="M87" s="10"/>
      <c r="N87" s="10"/>
      <c r="O87" s="10"/>
      <c r="P87" s="14">
        <f t="shared" si="4"/>
        <v>-1.0000000000000002</v>
      </c>
      <c r="Q87" s="37">
        <f t="shared" si="5"/>
        <v>0.23223034102438828</v>
      </c>
      <c r="R87" s="38" t="b">
        <f t="shared" si="7"/>
        <v>0</v>
      </c>
      <c r="S87" s="38" t="str">
        <f t="shared" si="6"/>
        <v/>
      </c>
      <c r="V87" s="19"/>
      <c r="X87" s="19"/>
      <c r="Y87" s="19"/>
      <c r="AE87" s="19"/>
      <c r="AF87" s="19"/>
      <c r="AI87" s="19"/>
      <c r="AJ87" s="19"/>
    </row>
    <row r="88" spans="2:36" s="20" customFormat="1" ht="14.4" customHeight="1" x14ac:dyDescent="0.3">
      <c r="B88" s="10"/>
      <c r="C88" s="10"/>
      <c r="D88" s="10"/>
      <c r="E88" s="24"/>
      <c r="F88" s="24"/>
      <c r="G88" s="10"/>
      <c r="H88" s="10"/>
      <c r="I88" s="10"/>
      <c r="J88" s="10"/>
      <c r="K88" s="10"/>
      <c r="L88" s="10"/>
      <c r="M88" s="10"/>
      <c r="N88" s="10"/>
      <c r="O88" s="10"/>
      <c r="P88" s="14">
        <f t="shared" si="4"/>
        <v>-0.95000000000000029</v>
      </c>
      <c r="Q88" s="37">
        <f t="shared" si="5"/>
        <v>0.24387686837070216</v>
      </c>
      <c r="R88" s="38" t="b">
        <f t="shared" si="7"/>
        <v>0</v>
      </c>
      <c r="S88" s="38" t="str">
        <f t="shared" si="6"/>
        <v/>
      </c>
      <c r="V88" s="19"/>
      <c r="X88" s="19"/>
      <c r="Y88" s="19"/>
      <c r="AE88" s="19"/>
      <c r="AF88" s="19"/>
      <c r="AI88" s="19"/>
      <c r="AJ88" s="19"/>
    </row>
    <row r="89" spans="2:36" s="20" customFormat="1" ht="14.4" customHeight="1" x14ac:dyDescent="0.3">
      <c r="B89" s="10"/>
      <c r="C89" s="10"/>
      <c r="D89" s="10"/>
      <c r="E89" s="24"/>
      <c r="F89" s="24"/>
      <c r="G89" s="10"/>
      <c r="H89" s="10"/>
      <c r="I89" s="10"/>
      <c r="J89" s="10"/>
      <c r="K89" s="10"/>
      <c r="L89" s="10"/>
      <c r="M89" s="10"/>
      <c r="N89" s="10"/>
      <c r="O89" s="10"/>
      <c r="P89" s="14">
        <f t="shared" si="4"/>
        <v>-0.90000000000000024</v>
      </c>
      <c r="Q89" s="37">
        <f t="shared" si="5"/>
        <v>0.25555324888915071</v>
      </c>
      <c r="R89" s="38" t="b">
        <f t="shared" si="7"/>
        <v>0</v>
      </c>
      <c r="S89" s="38" t="str">
        <f t="shared" si="6"/>
        <v/>
      </c>
      <c r="V89" s="19"/>
      <c r="X89" s="19"/>
      <c r="Y89" s="19"/>
      <c r="AE89" s="19"/>
      <c r="AF89" s="19"/>
      <c r="AI89" s="19"/>
      <c r="AJ89" s="19"/>
    </row>
    <row r="90" spans="2:36" s="20" customFormat="1" ht="14.4" customHeight="1" x14ac:dyDescent="0.3">
      <c r="B90" s="10"/>
      <c r="C90" s="10"/>
      <c r="D90" s="10"/>
      <c r="E90" s="24"/>
      <c r="F90" s="24"/>
      <c r="G90" s="10"/>
      <c r="H90" s="10"/>
      <c r="I90" s="10"/>
      <c r="J90" s="10"/>
      <c r="K90" s="10"/>
      <c r="L90" s="10"/>
      <c r="M90" s="10"/>
      <c r="N90" s="10"/>
      <c r="O90" s="10"/>
      <c r="P90" s="14">
        <f t="shared" si="4"/>
        <v>-0.8500000000000002</v>
      </c>
      <c r="Q90" s="37">
        <f t="shared" si="5"/>
        <v>0.26719588343428641</v>
      </c>
      <c r="R90" s="38" t="b">
        <f t="shared" si="7"/>
        <v>0</v>
      </c>
      <c r="S90" s="38" t="str">
        <f t="shared" si="6"/>
        <v/>
      </c>
      <c r="V90" s="19"/>
      <c r="X90" s="19"/>
      <c r="Y90" s="19"/>
      <c r="AE90" s="19"/>
      <c r="AF90" s="19"/>
      <c r="AI90" s="19"/>
      <c r="AJ90" s="19"/>
    </row>
    <row r="91" spans="2:36" s="20" customFormat="1" ht="14.4" customHeight="1" x14ac:dyDescent="0.3">
      <c r="B91" s="10"/>
      <c r="C91" s="10"/>
      <c r="D91" s="10"/>
      <c r="E91" s="24"/>
      <c r="F91" s="24"/>
      <c r="G91" s="10"/>
      <c r="H91" s="10"/>
      <c r="I91" s="10"/>
      <c r="J91" s="10"/>
      <c r="K91" s="10"/>
      <c r="L91" s="10"/>
      <c r="M91" s="10"/>
      <c r="N91" s="10"/>
      <c r="O91" s="10"/>
      <c r="P91" s="14">
        <f t="shared" si="4"/>
        <v>-0.80000000000000016</v>
      </c>
      <c r="Q91" s="37">
        <f t="shared" si="5"/>
        <v>0.27873709484680537</v>
      </c>
      <c r="R91" s="38" t="b">
        <f t="shared" si="7"/>
        <v>0</v>
      </c>
      <c r="S91" s="38" t="str">
        <f t="shared" si="6"/>
        <v/>
      </c>
      <c r="V91" s="19"/>
      <c r="X91" s="19"/>
      <c r="Y91" s="19"/>
      <c r="AE91" s="19"/>
      <c r="AF91" s="19"/>
      <c r="AI91" s="19"/>
      <c r="AJ91" s="19"/>
    </row>
    <row r="92" spans="2:36" s="20" customFormat="1" ht="14.4" customHeight="1" x14ac:dyDescent="0.3">
      <c r="B92" s="10"/>
      <c r="C92" s="10"/>
      <c r="D92" s="10"/>
      <c r="E92" s="24"/>
      <c r="F92" s="24"/>
      <c r="G92" s="10"/>
      <c r="H92" s="10"/>
      <c r="I92" s="10"/>
      <c r="J92" s="10"/>
      <c r="K92" s="10"/>
      <c r="L92" s="10"/>
      <c r="M92" s="10"/>
      <c r="N92" s="10"/>
      <c r="O92" s="10"/>
      <c r="P92" s="14">
        <f t="shared" si="4"/>
        <v>-0.75000000000000011</v>
      </c>
      <c r="Q92" s="37">
        <f t="shared" si="5"/>
        <v>0.29010570136456554</v>
      </c>
      <c r="R92" s="38" t="b">
        <f t="shared" si="7"/>
        <v>0</v>
      </c>
      <c r="S92" s="38" t="str">
        <f t="shared" si="6"/>
        <v/>
      </c>
      <c r="V92" s="19"/>
      <c r="X92" s="19"/>
      <c r="Y92" s="19"/>
      <c r="AE92" s="19"/>
      <c r="AF92" s="19"/>
      <c r="AI92" s="19"/>
      <c r="AJ92" s="19"/>
    </row>
    <row r="93" spans="2:36" s="20" customFormat="1" ht="14.4" customHeight="1" x14ac:dyDescent="0.3">
      <c r="B93" s="10"/>
      <c r="C93" s="10"/>
      <c r="D93" s="10"/>
      <c r="E93" s="24"/>
      <c r="F93" s="24"/>
      <c r="G93" s="10"/>
      <c r="H93" s="10"/>
      <c r="I93" s="10"/>
      <c r="J93" s="10"/>
      <c r="K93" s="10"/>
      <c r="L93" s="10"/>
      <c r="M93" s="10"/>
      <c r="N93" s="10"/>
      <c r="O93" s="10"/>
      <c r="P93" s="14">
        <f t="shared" si="4"/>
        <v>-0.70000000000000007</v>
      </c>
      <c r="Q93" s="37">
        <f t="shared" si="5"/>
        <v>0.30122769632449548</v>
      </c>
      <c r="R93" s="38" t="b">
        <f t="shared" si="7"/>
        <v>0</v>
      </c>
      <c r="S93" s="38" t="str">
        <f t="shared" si="6"/>
        <v/>
      </c>
      <c r="V93" s="19"/>
      <c r="X93" s="19"/>
      <c r="Y93" s="19"/>
      <c r="AE93" s="19"/>
      <c r="AF93" s="19"/>
      <c r="AI93" s="19"/>
      <c r="AJ93" s="19"/>
    </row>
    <row r="94" spans="2:36" s="20" customFormat="1" ht="14.4" customHeight="1" x14ac:dyDescent="0.3">
      <c r="B94" s="10"/>
      <c r="C94" s="10"/>
      <c r="D94" s="10"/>
      <c r="E94" s="24"/>
      <c r="F94" s="24"/>
      <c r="G94" s="10"/>
      <c r="H94" s="10"/>
      <c r="I94" s="10"/>
      <c r="J94" s="10"/>
      <c r="K94" s="10"/>
      <c r="L94" s="10"/>
      <c r="M94" s="10"/>
      <c r="N94" s="10"/>
      <c r="O94" s="10"/>
      <c r="P94" s="14">
        <f t="shared" si="4"/>
        <v>-0.65</v>
      </c>
      <c r="Q94" s="37">
        <f t="shared" si="5"/>
        <v>0.31202702812004585</v>
      </c>
      <c r="R94" s="38" t="b">
        <f t="shared" si="7"/>
        <v>0</v>
      </c>
      <c r="S94" s="38" t="str">
        <f t="shared" si="6"/>
        <v/>
      </c>
      <c r="V94" s="19"/>
      <c r="X94" s="19"/>
      <c r="Y94" s="19"/>
      <c r="AE94" s="19"/>
      <c r="AF94" s="19"/>
      <c r="AI94" s="19"/>
      <c r="AJ94" s="19"/>
    </row>
    <row r="95" spans="2:36" s="20" customFormat="1" ht="14.4" customHeight="1" x14ac:dyDescent="0.3">
      <c r="B95" s="10"/>
      <c r="C95" s="10"/>
      <c r="D95" s="10"/>
      <c r="E95" s="24"/>
      <c r="F95" s="24"/>
      <c r="G95" s="10"/>
      <c r="H95" s="10"/>
      <c r="I95" s="10"/>
      <c r="J95" s="10"/>
      <c r="K95" s="10"/>
      <c r="L95" s="10"/>
      <c r="M95" s="10"/>
      <c r="N95" s="10"/>
      <c r="O95" s="10"/>
      <c r="P95" s="14">
        <f t="shared" si="4"/>
        <v>-0.6</v>
      </c>
      <c r="Q95" s="37">
        <f t="shared" si="5"/>
        <v>0.32242647110547695</v>
      </c>
      <c r="R95" s="38" t="b">
        <f t="shared" si="7"/>
        <v>0</v>
      </c>
      <c r="S95" s="38" t="str">
        <f t="shared" si="6"/>
        <v/>
      </c>
      <c r="V95" s="19"/>
      <c r="X95" s="19"/>
      <c r="Y95" s="19"/>
      <c r="AE95" s="19"/>
      <c r="AF95" s="19"/>
      <c r="AI95" s="19"/>
      <c r="AJ95" s="19"/>
    </row>
    <row r="96" spans="2:36" s="20" customFormat="1" ht="14.4" customHeight="1" x14ac:dyDescent="0.3">
      <c r="B96" s="10"/>
      <c r="C96" s="10"/>
      <c r="D96" s="10"/>
      <c r="E96" s="24"/>
      <c r="F96" s="24"/>
      <c r="G96" s="10"/>
      <c r="H96" s="10"/>
      <c r="I96" s="10"/>
      <c r="J96" s="10"/>
      <c r="K96" s="10"/>
      <c r="L96" s="10"/>
      <c r="M96" s="10"/>
      <c r="N96" s="10"/>
      <c r="O96" s="10"/>
      <c r="P96" s="14">
        <f t="shared" si="4"/>
        <v>-0.54999999999999993</v>
      </c>
      <c r="Q96" s="37">
        <f t="shared" si="5"/>
        <v>0.33234857486829794</v>
      </c>
      <c r="R96" s="38" t="b">
        <f t="shared" si="7"/>
        <v>0</v>
      </c>
      <c r="S96" s="38" t="str">
        <f t="shared" si="6"/>
        <v/>
      </c>
      <c r="V96" s="19"/>
      <c r="X96" s="19"/>
      <c r="Y96" s="19"/>
      <c r="AE96" s="19"/>
      <c r="AF96" s="19"/>
      <c r="AI96" s="19"/>
      <c r="AJ96" s="19"/>
    </row>
    <row r="97" spans="2:36" s="20" customFormat="1" ht="14.4" customHeight="1" x14ac:dyDescent="0.3">
      <c r="B97" s="10"/>
      <c r="C97" s="10"/>
      <c r="D97" s="10"/>
      <c r="E97" s="24"/>
      <c r="F97" s="24"/>
      <c r="G97" s="10"/>
      <c r="H97" s="10"/>
      <c r="I97" s="10"/>
      <c r="J97" s="10"/>
      <c r="K97" s="10"/>
      <c r="L97" s="10"/>
      <c r="M97" s="10"/>
      <c r="N97" s="10"/>
      <c r="O97" s="10"/>
      <c r="P97" s="14">
        <f t="shared" si="4"/>
        <v>-0.49999999999999994</v>
      </c>
      <c r="Q97" s="37">
        <f t="shared" si="5"/>
        <v>0.34171667615265461</v>
      </c>
      <c r="R97" s="38" t="b">
        <f t="shared" si="7"/>
        <v>0</v>
      </c>
      <c r="S97" s="38" t="str">
        <f t="shared" si="6"/>
        <v/>
      </c>
      <c r="V97" s="19"/>
      <c r="X97" s="19"/>
      <c r="Y97" s="19"/>
      <c r="AE97" s="19"/>
      <c r="AF97" s="19"/>
      <c r="AI97" s="19"/>
      <c r="AJ97" s="19"/>
    </row>
    <row r="98" spans="2:36" s="20" customFormat="1" ht="14.4" customHeight="1" x14ac:dyDescent="0.3">
      <c r="B98" s="10"/>
      <c r="C98" s="10"/>
      <c r="D98" s="10"/>
      <c r="E98" s="24"/>
      <c r="F98" s="24"/>
      <c r="G98" s="10"/>
      <c r="H98" s="10"/>
      <c r="I98" s="10"/>
      <c r="J98" s="10"/>
      <c r="K98" s="10"/>
      <c r="L98" s="10"/>
      <c r="M98" s="10"/>
      <c r="N98" s="10"/>
      <c r="O98" s="10"/>
      <c r="P98" s="14">
        <f t="shared" si="4"/>
        <v>-0.44999999999999996</v>
      </c>
      <c r="Q98" s="37">
        <f t="shared" si="5"/>
        <v>0.35045595484429265</v>
      </c>
      <c r="R98" s="38" t="b">
        <f t="shared" si="7"/>
        <v>0</v>
      </c>
      <c r="S98" s="38" t="str">
        <f t="shared" si="6"/>
        <v/>
      </c>
      <c r="V98" s="19"/>
      <c r="X98" s="19"/>
      <c r="Y98" s="19"/>
      <c r="AE98" s="19"/>
      <c r="AF98" s="19"/>
      <c r="AI98" s="19"/>
      <c r="AJ98" s="19"/>
    </row>
    <row r="99" spans="2:36" s="20" customFormat="1" ht="14.4" customHeight="1" x14ac:dyDescent="0.3">
      <c r="B99" s="10"/>
      <c r="C99" s="10"/>
      <c r="D99" s="10"/>
      <c r="E99" s="24"/>
      <c r="F99" s="24"/>
      <c r="G99" s="10"/>
      <c r="H99" s="10"/>
      <c r="I99" s="10"/>
      <c r="J99" s="10"/>
      <c r="K99" s="10"/>
      <c r="L99" s="10"/>
      <c r="M99" s="10"/>
      <c r="N99" s="10"/>
      <c r="O99" s="10"/>
      <c r="P99" s="14">
        <f t="shared" si="4"/>
        <v>-0.39999999999999997</v>
      </c>
      <c r="Q99" s="37">
        <f t="shared" si="5"/>
        <v>0.35849451295704593</v>
      </c>
      <c r="R99" s="38" t="b">
        <f t="shared" si="7"/>
        <v>0</v>
      </c>
      <c r="S99" s="38" t="str">
        <f t="shared" si="6"/>
        <v/>
      </c>
      <c r="V99" s="19"/>
      <c r="X99" s="19"/>
      <c r="Y99" s="19"/>
      <c r="AF99" s="19"/>
      <c r="AI99" s="19"/>
      <c r="AJ99" s="19"/>
    </row>
    <row r="100" spans="2:36" s="20" customFormat="1" ht="14.4" customHeight="1" x14ac:dyDescent="0.3">
      <c r="B100" s="10"/>
      <c r="C100" s="10"/>
      <c r="D100" s="10"/>
      <c r="E100" s="24"/>
      <c r="F100" s="24"/>
      <c r="G100" s="10"/>
      <c r="H100" s="10"/>
      <c r="I100" s="10"/>
      <c r="J100" s="10"/>
      <c r="K100" s="10"/>
      <c r="L100" s="10"/>
      <c r="M100" s="10"/>
      <c r="N100" s="10"/>
      <c r="O100" s="10"/>
      <c r="P100" s="14">
        <f t="shared" si="4"/>
        <v>-0.35</v>
      </c>
      <c r="Q100" s="37">
        <f t="shared" si="5"/>
        <v>0.36576445362006127</v>
      </c>
      <c r="R100" s="38" t="b">
        <f t="shared" si="7"/>
        <v>0</v>
      </c>
      <c r="S100" s="38" t="str">
        <f t="shared" si="6"/>
        <v/>
      </c>
      <c r="V100" s="19"/>
      <c r="X100" s="19"/>
      <c r="Y100" s="19"/>
      <c r="AF100" s="19"/>
      <c r="AI100" s="19"/>
      <c r="AJ100" s="19"/>
    </row>
    <row r="101" spans="2:36" s="20" customFormat="1" ht="14.4" customHeight="1" x14ac:dyDescent="0.3">
      <c r="B101" s="10"/>
      <c r="C101" s="10"/>
      <c r="D101" s="10"/>
      <c r="E101" s="24"/>
      <c r="F101" s="24"/>
      <c r="G101" s="10"/>
      <c r="H101" s="10"/>
      <c r="I101" s="10"/>
      <c r="J101" s="10"/>
      <c r="K101" s="10"/>
      <c r="L101" s="10"/>
      <c r="M101" s="10"/>
      <c r="N101" s="10"/>
      <c r="O101" s="10"/>
      <c r="P101" s="14">
        <f t="shared" si="4"/>
        <v>-0.3</v>
      </c>
      <c r="Q101" s="37">
        <f t="shared" si="5"/>
        <v>0.37220293576841651</v>
      </c>
      <c r="R101" s="38" t="b">
        <f t="shared" si="7"/>
        <v>0</v>
      </c>
      <c r="S101" s="38" t="str">
        <f t="shared" si="6"/>
        <v/>
      </c>
      <c r="V101" s="19"/>
      <c r="X101" s="19"/>
      <c r="Y101" s="19"/>
      <c r="AF101" s="19"/>
      <c r="AI101" s="19"/>
      <c r="AJ101" s="19"/>
    </row>
    <row r="102" spans="2:36" s="20" customFormat="1" ht="14.4" customHeight="1" x14ac:dyDescent="0.3">
      <c r="B102" s="10"/>
      <c r="C102" s="10"/>
      <c r="D102" s="10"/>
      <c r="E102" s="24"/>
      <c r="F102" s="24"/>
      <c r="G102" s="10"/>
      <c r="H102" s="10"/>
      <c r="I102" s="10"/>
      <c r="J102" s="10"/>
      <c r="K102" s="10"/>
      <c r="L102" s="10"/>
      <c r="M102" s="10"/>
      <c r="N102" s="10"/>
      <c r="O102" s="10"/>
      <c r="P102" s="14">
        <f t="shared" si="4"/>
        <v>-0.25</v>
      </c>
      <c r="Q102" s="37">
        <f t="shared" si="5"/>
        <v>0.37775317968037991</v>
      </c>
      <c r="R102" s="38" t="b">
        <f t="shared" si="7"/>
        <v>0</v>
      </c>
      <c r="S102" s="38" t="str">
        <f t="shared" si="6"/>
        <v/>
      </c>
      <c r="V102" s="19"/>
      <c r="X102" s="19"/>
      <c r="Y102" s="19"/>
      <c r="AF102" s="19"/>
      <c r="AI102" s="19"/>
      <c r="AJ102" s="19"/>
    </row>
    <row r="103" spans="2:36" s="20" customFormat="1" ht="14.4" customHeight="1" x14ac:dyDescent="0.3">
      <c r="B103" s="10"/>
      <c r="C103" s="10"/>
      <c r="D103" s="10"/>
      <c r="E103" s="24"/>
      <c r="F103" s="24"/>
      <c r="G103" s="10"/>
      <c r="H103" s="10"/>
      <c r="I103" s="10"/>
      <c r="J103" s="10"/>
      <c r="K103" s="10"/>
      <c r="L103" s="10"/>
      <c r="M103" s="10"/>
      <c r="N103" s="10"/>
      <c r="O103" s="10"/>
      <c r="P103" s="14">
        <f t="shared" si="4"/>
        <v>-0.2</v>
      </c>
      <c r="Q103" s="37">
        <f t="shared" si="5"/>
        <v>0.38236539874741532</v>
      </c>
      <c r="R103" s="38" t="b">
        <f t="shared" si="7"/>
        <v>0</v>
      </c>
      <c r="S103" s="38" t="str">
        <f t="shared" si="6"/>
        <v/>
      </c>
      <c r="V103" s="19"/>
      <c r="X103" s="19"/>
      <c r="Y103" s="19"/>
      <c r="AF103" s="19"/>
      <c r="AI103" s="19"/>
      <c r="AJ103" s="19"/>
    </row>
    <row r="104" spans="2:36" s="20" customFormat="1" ht="14.4" customHeight="1" x14ac:dyDescent="0.3">
      <c r="B104" s="10"/>
      <c r="C104" s="10"/>
      <c r="D104" s="10"/>
      <c r="E104" s="24"/>
      <c r="F104" s="24"/>
      <c r="G104" s="10"/>
      <c r="H104" s="10"/>
      <c r="I104" s="10"/>
      <c r="J104" s="10"/>
      <c r="K104" s="10"/>
      <c r="L104" s="10"/>
      <c r="M104" s="10"/>
      <c r="N104" s="10"/>
      <c r="O104" s="10"/>
      <c r="P104" s="14">
        <f t="shared" si="4"/>
        <v>-0.15000000000000002</v>
      </c>
      <c r="Q104" s="37">
        <f t="shared" si="5"/>
        <v>0.38599763394026404</v>
      </c>
      <c r="R104" s="38" t="b">
        <f t="shared" si="7"/>
        <v>0</v>
      </c>
      <c r="S104" s="38" t="str">
        <f t="shared" si="6"/>
        <v/>
      </c>
      <c r="V104" s="19"/>
      <c r="X104" s="19"/>
      <c r="Y104" s="19"/>
      <c r="AF104" s="19"/>
      <c r="AI104" s="19"/>
      <c r="AJ104" s="19"/>
    </row>
    <row r="105" spans="2:36" s="20" customFormat="1" ht="14.4" customHeight="1" x14ac:dyDescent="0.3">
      <c r="B105" s="10"/>
      <c r="C105" s="10"/>
      <c r="D105" s="10"/>
      <c r="E105" s="24"/>
      <c r="F105" s="24"/>
      <c r="G105" s="10"/>
      <c r="H105" s="10"/>
      <c r="I105" s="10"/>
      <c r="J105" s="10"/>
      <c r="K105" s="10"/>
      <c r="L105" s="10"/>
      <c r="M105" s="10"/>
      <c r="N105" s="10"/>
      <c r="O105" s="10"/>
      <c r="P105" s="14">
        <f t="shared" si="4"/>
        <v>-0.1</v>
      </c>
      <c r="Q105" s="37">
        <f t="shared" si="5"/>
        <v>0.3886164693412969</v>
      </c>
      <c r="R105" s="38" t="b">
        <f t="shared" si="7"/>
        <v>0</v>
      </c>
      <c r="S105" s="38" t="str">
        <f t="shared" si="6"/>
        <v/>
      </c>
      <c r="V105" s="19"/>
      <c r="X105" s="19"/>
      <c r="Y105" s="19"/>
      <c r="AF105" s="19"/>
      <c r="AI105" s="19"/>
      <c r="AJ105" s="19"/>
    </row>
    <row r="106" spans="2:36" s="20" customFormat="1" ht="14.4" customHeight="1" x14ac:dyDescent="0.3">
      <c r="B106" s="10"/>
      <c r="C106" s="10"/>
      <c r="D106" s="10"/>
      <c r="E106" s="24"/>
      <c r="F106" s="24"/>
      <c r="G106" s="10"/>
      <c r="H106" s="10"/>
      <c r="I106" s="10"/>
      <c r="J106" s="10"/>
      <c r="K106" s="10"/>
      <c r="L106" s="10"/>
      <c r="M106" s="10"/>
      <c r="N106" s="10"/>
      <c r="O106" s="10"/>
      <c r="P106" s="14">
        <f>P107-$P$6</f>
        <v>-0.05</v>
      </c>
      <c r="Q106" s="37">
        <f t="shared" si="5"/>
        <v>0.39019760980689955</v>
      </c>
      <c r="R106" s="38" t="b">
        <f t="shared" si="7"/>
        <v>0</v>
      </c>
      <c r="S106" s="38" t="str">
        <f t="shared" si="6"/>
        <v/>
      </c>
      <c r="V106" s="19"/>
      <c r="X106" s="19"/>
      <c r="Y106" s="19"/>
      <c r="AF106" s="19"/>
      <c r="AI106" s="19"/>
      <c r="AJ106" s="19"/>
    </row>
    <row r="107" spans="2:36" s="20" customFormat="1" ht="14.4" customHeight="1" x14ac:dyDescent="0.3">
      <c r="B107" s="10"/>
      <c r="C107" s="10"/>
      <c r="D107" s="10"/>
      <c r="E107" s="24"/>
      <c r="F107" s="24"/>
      <c r="G107" s="10"/>
      <c r="H107" s="10"/>
      <c r="I107" s="10"/>
      <c r="J107" s="10"/>
      <c r="K107" s="10"/>
      <c r="L107" s="10"/>
      <c r="M107" s="10"/>
      <c r="N107" s="10"/>
      <c r="O107" s="10"/>
      <c r="P107" s="14">
        <v>0</v>
      </c>
      <c r="Q107" s="37">
        <f t="shared" si="5"/>
        <v>0.39072630522305707</v>
      </c>
      <c r="R107" s="38" t="b">
        <f t="shared" si="7"/>
        <v>0</v>
      </c>
      <c r="S107" s="38" t="str">
        <f t="shared" si="6"/>
        <v/>
      </c>
      <c r="V107" s="19"/>
      <c r="X107" s="19"/>
      <c r="Y107" s="19"/>
      <c r="AF107" s="19"/>
      <c r="AI107" s="19"/>
      <c r="AJ107" s="19"/>
    </row>
    <row r="108" spans="2:36" s="20" customFormat="1" ht="14.4" customHeight="1" x14ac:dyDescent="0.3">
      <c r="B108" s="10"/>
      <c r="C108" s="10"/>
      <c r="D108" s="10"/>
      <c r="E108" s="24"/>
      <c r="F108" s="24"/>
      <c r="G108" s="10"/>
      <c r="H108" s="10"/>
      <c r="I108" s="10"/>
      <c r="J108" s="10"/>
      <c r="K108" s="10"/>
      <c r="L108" s="10"/>
      <c r="M108" s="10"/>
      <c r="N108" s="10"/>
      <c r="O108" s="10"/>
      <c r="P108" s="14">
        <f>P107+$P$6</f>
        <v>0.05</v>
      </c>
      <c r="Q108" s="37">
        <f t="shared" si="5"/>
        <v>0.39019760980689955</v>
      </c>
      <c r="R108" s="38" t="b">
        <f t="shared" si="7"/>
        <v>0</v>
      </c>
      <c r="S108" s="38" t="str">
        <f t="shared" si="6"/>
        <v/>
      </c>
      <c r="V108" s="19"/>
      <c r="X108" s="19"/>
      <c r="Y108" s="19"/>
      <c r="AF108" s="19"/>
      <c r="AI108" s="19"/>
      <c r="AJ108" s="19"/>
    </row>
    <row r="109" spans="2:36" s="20" customFormat="1" ht="14.4" customHeight="1" x14ac:dyDescent="0.3">
      <c r="B109" s="10"/>
      <c r="C109" s="10"/>
      <c r="D109" s="10"/>
      <c r="E109" s="24"/>
      <c r="F109" s="24"/>
      <c r="G109" s="10"/>
      <c r="H109" s="10"/>
      <c r="I109" s="10"/>
      <c r="J109" s="10"/>
      <c r="K109" s="10"/>
      <c r="L109" s="10"/>
      <c r="M109" s="10"/>
      <c r="N109" s="10"/>
      <c r="O109" s="10"/>
      <c r="P109" s="14">
        <f t="shared" ref="P109:P172" si="8">P108+$P$6</f>
        <v>0.1</v>
      </c>
      <c r="Q109" s="37">
        <f t="shared" si="5"/>
        <v>0.3886164693412969</v>
      </c>
      <c r="R109" s="38" t="b">
        <f t="shared" si="7"/>
        <v>0</v>
      </c>
      <c r="S109" s="38" t="str">
        <f t="shared" si="6"/>
        <v/>
      </c>
      <c r="V109" s="19"/>
      <c r="X109" s="19"/>
      <c r="Y109" s="19"/>
      <c r="AF109" s="19"/>
      <c r="AI109" s="19"/>
      <c r="AJ109" s="19"/>
    </row>
    <row r="110" spans="2:36" s="20" customFormat="1" ht="14.4" customHeight="1" x14ac:dyDescent="0.3">
      <c r="B110" s="10"/>
      <c r="C110" s="10"/>
      <c r="D110" s="10"/>
      <c r="E110" s="24"/>
      <c r="F110" s="24"/>
      <c r="G110" s="10"/>
      <c r="H110" s="10"/>
      <c r="I110" s="10"/>
      <c r="J110" s="10"/>
      <c r="K110" s="10"/>
      <c r="L110" s="10"/>
      <c r="M110" s="10"/>
      <c r="N110" s="10"/>
      <c r="O110" s="10"/>
      <c r="P110" s="14">
        <f t="shared" si="8"/>
        <v>0.15000000000000002</v>
      </c>
      <c r="Q110" s="37">
        <f t="shared" si="5"/>
        <v>0.38599763394026404</v>
      </c>
      <c r="R110" s="38" t="b">
        <f t="shared" si="7"/>
        <v>0</v>
      </c>
      <c r="S110" s="38" t="str">
        <f t="shared" si="6"/>
        <v/>
      </c>
      <c r="W110" s="52"/>
      <c r="X110" s="19"/>
      <c r="AC110" s="19"/>
      <c r="AE110" s="19"/>
      <c r="AF110" s="19"/>
      <c r="AI110" s="19"/>
      <c r="AJ110" s="19"/>
    </row>
    <row r="111" spans="2:36" s="20" customFormat="1" ht="14.4" customHeight="1" x14ac:dyDescent="0.3">
      <c r="B111" s="10"/>
      <c r="C111" s="10"/>
      <c r="D111" s="10"/>
      <c r="E111" s="24"/>
      <c r="F111" s="24"/>
      <c r="G111" s="10"/>
      <c r="H111" s="10"/>
      <c r="I111" s="10"/>
      <c r="J111" s="10"/>
      <c r="K111" s="10"/>
      <c r="L111" s="10"/>
      <c r="M111" s="10"/>
      <c r="N111" s="10"/>
      <c r="O111" s="10"/>
      <c r="P111" s="14">
        <f t="shared" si="8"/>
        <v>0.2</v>
      </c>
      <c r="Q111" s="37">
        <f t="shared" si="5"/>
        <v>0.38236539874741532</v>
      </c>
      <c r="R111" s="38" t="b">
        <f t="shared" si="7"/>
        <v>0</v>
      </c>
      <c r="S111" s="38" t="str">
        <f t="shared" si="6"/>
        <v/>
      </c>
      <c r="W111" s="52"/>
      <c r="X111" s="19"/>
      <c r="AC111" s="19"/>
      <c r="AE111" s="19"/>
      <c r="AF111" s="19"/>
      <c r="AI111" s="19"/>
      <c r="AJ111" s="19"/>
    </row>
    <row r="112" spans="2:36" s="20" customFormat="1" ht="14.4" customHeight="1" x14ac:dyDescent="0.3">
      <c r="B112" s="10"/>
      <c r="C112" s="10"/>
      <c r="D112" s="10"/>
      <c r="E112" s="24"/>
      <c r="F112" s="24"/>
      <c r="G112" s="10"/>
      <c r="H112" s="10"/>
      <c r="I112" s="10"/>
      <c r="J112" s="10"/>
      <c r="K112" s="10"/>
      <c r="L112" s="10"/>
      <c r="M112" s="10"/>
      <c r="N112" s="10"/>
      <c r="O112" s="10"/>
      <c r="P112" s="14">
        <f t="shared" si="8"/>
        <v>0.25</v>
      </c>
      <c r="Q112" s="37">
        <f t="shared" si="5"/>
        <v>0.37775317968037991</v>
      </c>
      <c r="R112" s="38" t="b">
        <f t="shared" si="7"/>
        <v>0</v>
      </c>
      <c r="S112" s="38" t="str">
        <f t="shared" si="6"/>
        <v/>
      </c>
      <c r="W112" s="52"/>
      <c r="X112" s="19"/>
      <c r="AC112" s="19"/>
      <c r="AE112" s="19"/>
      <c r="AF112" s="19"/>
      <c r="AI112" s="19"/>
      <c r="AJ112" s="19"/>
    </row>
    <row r="113" spans="2:36" s="20" customFormat="1" ht="14.4" customHeight="1" x14ac:dyDescent="0.3">
      <c r="B113" s="10"/>
      <c r="C113" s="10"/>
      <c r="D113" s="10"/>
      <c r="E113" s="24"/>
      <c r="F113" s="24"/>
      <c r="G113" s="10"/>
      <c r="H113" s="10"/>
      <c r="I113" s="10"/>
      <c r="J113" s="10"/>
      <c r="K113" s="10"/>
      <c r="L113" s="10"/>
      <c r="M113" s="10"/>
      <c r="N113" s="10"/>
      <c r="O113" s="10"/>
      <c r="P113" s="14">
        <f t="shared" si="8"/>
        <v>0.3</v>
      </c>
      <c r="Q113" s="37">
        <f t="shared" si="5"/>
        <v>0.37220293576841651</v>
      </c>
      <c r="R113" s="38" t="b">
        <f t="shared" si="7"/>
        <v>0</v>
      </c>
      <c r="S113" s="38" t="str">
        <f t="shared" si="6"/>
        <v/>
      </c>
      <c r="W113" s="52"/>
      <c r="X113" s="19"/>
      <c r="AC113" s="19"/>
      <c r="AE113" s="19"/>
      <c r="AF113" s="19"/>
      <c r="AI113" s="19"/>
      <c r="AJ113" s="19"/>
    </row>
    <row r="114" spans="2:36" s="20" customFormat="1" ht="14.4" customHeight="1" x14ac:dyDescent="0.3">
      <c r="B114" s="10"/>
      <c r="C114" s="10"/>
      <c r="D114" s="10"/>
      <c r="E114" s="24"/>
      <c r="F114" s="24"/>
      <c r="G114" s="10"/>
      <c r="H114" s="10"/>
      <c r="I114" s="10"/>
      <c r="J114" s="10"/>
      <c r="K114" s="10"/>
      <c r="L114" s="10"/>
      <c r="M114" s="10"/>
      <c r="N114" s="10"/>
      <c r="O114" s="10"/>
      <c r="P114" s="14">
        <f t="shared" si="8"/>
        <v>0.35</v>
      </c>
      <c r="Q114" s="37">
        <f t="shared" si="5"/>
        <v>0.36576445362006127</v>
      </c>
      <c r="R114" s="38" t="b">
        <f t="shared" si="7"/>
        <v>0</v>
      </c>
      <c r="S114" s="38" t="str">
        <f t="shared" si="6"/>
        <v/>
      </c>
      <c r="W114" s="52"/>
      <c r="X114" s="19"/>
      <c r="AC114" s="19"/>
      <c r="AE114" s="19"/>
      <c r="AF114" s="19"/>
      <c r="AI114" s="19"/>
      <c r="AJ114" s="19"/>
    </row>
    <row r="115" spans="2:36" s="20" customFormat="1" ht="14.4" customHeight="1" x14ac:dyDescent="0.3">
      <c r="B115" s="10"/>
      <c r="C115" s="10"/>
      <c r="D115" s="10"/>
      <c r="E115" s="24"/>
      <c r="F115" s="24"/>
      <c r="G115" s="10"/>
      <c r="H115" s="10"/>
      <c r="I115" s="10"/>
      <c r="J115" s="10"/>
      <c r="K115" s="10"/>
      <c r="L115" s="10"/>
      <c r="M115" s="10"/>
      <c r="N115" s="10"/>
      <c r="O115" s="10"/>
      <c r="P115" s="14">
        <f t="shared" si="8"/>
        <v>0.39999999999999997</v>
      </c>
      <c r="Q115" s="37">
        <f t="shared" si="5"/>
        <v>0.35849451295704593</v>
      </c>
      <c r="R115" s="38" t="b">
        <f t="shared" si="7"/>
        <v>0</v>
      </c>
      <c r="S115" s="38" t="str">
        <f t="shared" si="6"/>
        <v/>
      </c>
      <c r="W115" s="52"/>
      <c r="X115" s="19"/>
      <c r="AC115" s="19"/>
      <c r="AE115" s="19"/>
      <c r="AF115" s="19"/>
      <c r="AI115" s="19"/>
      <c r="AJ115" s="19"/>
    </row>
    <row r="116" spans="2:36" s="20" customFormat="1" ht="14.4" customHeight="1" x14ac:dyDescent="0.3">
      <c r="B116" s="10"/>
      <c r="C116" s="10"/>
      <c r="D116" s="10"/>
      <c r="E116" s="24"/>
      <c r="F116" s="24"/>
      <c r="G116" s="10"/>
      <c r="H116" s="10"/>
      <c r="I116" s="10"/>
      <c r="J116" s="10"/>
      <c r="K116" s="10"/>
      <c r="L116" s="10"/>
      <c r="M116" s="10"/>
      <c r="N116" s="10"/>
      <c r="O116" s="10"/>
      <c r="P116" s="14">
        <f t="shared" si="8"/>
        <v>0.44999999999999996</v>
      </c>
      <c r="Q116" s="37">
        <f t="shared" si="5"/>
        <v>0.35045595484429265</v>
      </c>
      <c r="R116" s="38" t="b">
        <f t="shared" si="7"/>
        <v>0</v>
      </c>
      <c r="S116" s="38" t="str">
        <f t="shared" si="6"/>
        <v/>
      </c>
      <c r="W116" s="52"/>
      <c r="X116" s="19"/>
      <c r="AC116" s="19"/>
      <c r="AE116" s="19"/>
      <c r="AF116" s="19"/>
      <c r="AI116" s="19"/>
      <c r="AJ116" s="19"/>
    </row>
    <row r="117" spans="2:36" s="20" customFormat="1" ht="14.4" customHeight="1" x14ac:dyDescent="0.3">
      <c r="B117" s="10"/>
      <c r="C117" s="10"/>
      <c r="D117" s="10"/>
      <c r="E117" s="24"/>
      <c r="F117" s="24"/>
      <c r="G117" s="10"/>
      <c r="H117" s="10"/>
      <c r="I117" s="10"/>
      <c r="J117" s="10"/>
      <c r="K117" s="10"/>
      <c r="L117" s="10"/>
      <c r="M117" s="10"/>
      <c r="N117" s="10"/>
      <c r="O117" s="10"/>
      <c r="P117" s="14">
        <f t="shared" si="8"/>
        <v>0.49999999999999994</v>
      </c>
      <c r="Q117" s="37">
        <f t="shared" si="5"/>
        <v>0.34171667615265461</v>
      </c>
      <c r="R117" s="38" t="b">
        <f t="shared" si="7"/>
        <v>0</v>
      </c>
      <c r="S117" s="38" t="str">
        <f t="shared" si="6"/>
        <v/>
      </c>
      <c r="W117" s="52"/>
      <c r="X117" s="19"/>
      <c r="AC117" s="19"/>
      <c r="AE117" s="19"/>
      <c r="AF117" s="19"/>
      <c r="AI117" s="19"/>
      <c r="AJ117" s="19"/>
    </row>
    <row r="118" spans="2:36" s="20" customFormat="1" ht="14.4" customHeight="1" x14ac:dyDescent="0.3">
      <c r="B118" s="10"/>
      <c r="C118" s="10"/>
      <c r="D118" s="10"/>
      <c r="E118" s="24"/>
      <c r="F118" s="24"/>
      <c r="G118" s="10"/>
      <c r="H118" s="10"/>
      <c r="I118" s="10"/>
      <c r="J118" s="10"/>
      <c r="K118" s="10"/>
      <c r="L118" s="10"/>
      <c r="M118" s="10"/>
      <c r="N118" s="10"/>
      <c r="O118" s="10"/>
      <c r="P118" s="14">
        <f t="shared" si="8"/>
        <v>0.54999999999999993</v>
      </c>
      <c r="Q118" s="37">
        <f t="shared" si="5"/>
        <v>0.33234857486829794</v>
      </c>
      <c r="R118" s="38" t="b">
        <f t="shared" si="7"/>
        <v>0</v>
      </c>
      <c r="S118" s="38" t="str">
        <f t="shared" si="6"/>
        <v/>
      </c>
      <c r="W118" s="52"/>
      <c r="X118" s="19"/>
      <c r="AC118" s="19"/>
      <c r="AE118" s="19"/>
      <c r="AF118" s="19"/>
      <c r="AI118" s="19"/>
      <c r="AJ118" s="19"/>
    </row>
    <row r="119" spans="2:36" s="20" customFormat="1" ht="14.4" customHeight="1" x14ac:dyDescent="0.3">
      <c r="B119" s="10"/>
      <c r="C119" s="10"/>
      <c r="D119" s="10"/>
      <c r="E119" s="24"/>
      <c r="F119" s="24"/>
      <c r="G119" s="10"/>
      <c r="H119" s="10"/>
      <c r="I119" s="10"/>
      <c r="J119" s="10"/>
      <c r="K119" s="10"/>
      <c r="L119" s="10"/>
      <c r="M119" s="10"/>
      <c r="N119" s="10"/>
      <c r="O119" s="10"/>
      <c r="P119" s="14">
        <f t="shared" si="8"/>
        <v>0.6</v>
      </c>
      <c r="Q119" s="37">
        <f t="shared" si="5"/>
        <v>0.32242647110547695</v>
      </c>
      <c r="R119" s="38" t="b">
        <f t="shared" si="7"/>
        <v>0</v>
      </c>
      <c r="S119" s="38" t="str">
        <f t="shared" si="6"/>
        <v/>
      </c>
      <c r="W119" s="52"/>
      <c r="X119" s="19"/>
      <c r="AC119" s="19"/>
      <c r="AE119" s="19"/>
      <c r="AF119" s="19"/>
      <c r="AI119" s="19"/>
      <c r="AJ119" s="19"/>
    </row>
    <row r="120" spans="2:36" s="20" customFormat="1" ht="14.4" customHeight="1" x14ac:dyDescent="0.3">
      <c r="B120" s="10"/>
      <c r="C120" s="10"/>
      <c r="D120" s="10"/>
      <c r="E120" s="24"/>
      <c r="F120" s="24"/>
      <c r="G120" s="10"/>
      <c r="H120" s="10"/>
      <c r="I120" s="10"/>
      <c r="J120" s="10"/>
      <c r="K120" s="10"/>
      <c r="L120" s="10"/>
      <c r="M120" s="10"/>
      <c r="N120" s="10"/>
      <c r="O120" s="10"/>
      <c r="P120" s="14">
        <f t="shared" si="8"/>
        <v>0.65</v>
      </c>
      <c r="Q120" s="37">
        <f t="shared" si="5"/>
        <v>0.31202702812004585</v>
      </c>
      <c r="R120" s="38" t="b">
        <f t="shared" si="7"/>
        <v>0</v>
      </c>
      <c r="S120" s="38" t="str">
        <f t="shared" si="6"/>
        <v/>
      </c>
      <c r="W120" s="52"/>
      <c r="X120" s="19"/>
      <c r="AC120" s="19"/>
      <c r="AE120" s="19"/>
      <c r="AF120" s="19"/>
      <c r="AI120" s="19"/>
      <c r="AJ120" s="19"/>
    </row>
    <row r="121" spans="2:36" s="20" customFormat="1" ht="14.4" customHeight="1" x14ac:dyDescent="0.3">
      <c r="B121" s="10"/>
      <c r="C121" s="10"/>
      <c r="D121" s="10"/>
      <c r="E121" s="24"/>
      <c r="F121" s="24"/>
      <c r="G121" s="10"/>
      <c r="H121" s="10"/>
      <c r="I121" s="10"/>
      <c r="J121" s="10"/>
      <c r="K121" s="10"/>
      <c r="L121" s="10"/>
      <c r="M121" s="10"/>
      <c r="N121" s="10"/>
      <c r="O121" s="10"/>
      <c r="P121" s="14">
        <f t="shared" si="8"/>
        <v>0.70000000000000007</v>
      </c>
      <c r="Q121" s="37">
        <f t="shared" si="5"/>
        <v>0.30122769632449548</v>
      </c>
      <c r="R121" s="38" t="b">
        <f t="shared" si="7"/>
        <v>0</v>
      </c>
      <c r="S121" s="38" t="str">
        <f t="shared" si="6"/>
        <v/>
      </c>
      <c r="W121" s="52"/>
      <c r="X121" s="19"/>
      <c r="AC121" s="19"/>
      <c r="AE121" s="19"/>
      <c r="AF121" s="19"/>
      <c r="AI121" s="19"/>
      <c r="AJ121" s="19"/>
    </row>
    <row r="122" spans="2:36" s="20" customFormat="1" ht="14.4" customHeight="1" x14ac:dyDescent="0.3">
      <c r="B122" s="10"/>
      <c r="C122" s="10"/>
      <c r="D122" s="10"/>
      <c r="E122" s="24"/>
      <c r="F122" s="24"/>
      <c r="G122" s="10"/>
      <c r="H122" s="10"/>
      <c r="I122" s="10"/>
      <c r="J122" s="10"/>
      <c r="K122" s="10"/>
      <c r="L122" s="10"/>
      <c r="M122" s="10"/>
      <c r="N122" s="10"/>
      <c r="O122" s="10"/>
      <c r="P122" s="14">
        <f t="shared" si="8"/>
        <v>0.75000000000000011</v>
      </c>
      <c r="Q122" s="37">
        <f t="shared" si="5"/>
        <v>0.29010570136456554</v>
      </c>
      <c r="R122" s="38" t="b">
        <f t="shared" si="7"/>
        <v>0</v>
      </c>
      <c r="S122" s="38" t="str">
        <f t="shared" si="6"/>
        <v/>
      </c>
      <c r="W122" s="52"/>
      <c r="X122" s="19"/>
      <c r="AC122" s="19"/>
      <c r="AE122" s="19"/>
      <c r="AF122" s="19"/>
      <c r="AI122" s="19"/>
      <c r="AJ122" s="19"/>
    </row>
    <row r="123" spans="2:36" s="20" customFormat="1" ht="14.4" customHeight="1" x14ac:dyDescent="0.3">
      <c r="B123" s="10"/>
      <c r="C123" s="10"/>
      <c r="D123" s="10"/>
      <c r="E123" s="24"/>
      <c r="F123" s="24"/>
      <c r="G123" s="10"/>
      <c r="H123" s="10"/>
      <c r="I123" s="10"/>
      <c r="J123" s="10"/>
      <c r="K123" s="10"/>
      <c r="L123" s="10"/>
      <c r="M123" s="10"/>
      <c r="N123" s="10"/>
      <c r="O123" s="10"/>
      <c r="P123" s="14">
        <f t="shared" si="8"/>
        <v>0.80000000000000016</v>
      </c>
      <c r="Q123" s="37">
        <f t="shared" si="5"/>
        <v>0.27873709484680537</v>
      </c>
      <c r="R123" s="38" t="b">
        <f t="shared" si="7"/>
        <v>0</v>
      </c>
      <c r="S123" s="38" t="str">
        <f t="shared" si="6"/>
        <v/>
      </c>
      <c r="W123" s="52"/>
      <c r="X123" s="19"/>
      <c r="AC123" s="19"/>
      <c r="AE123" s="19"/>
      <c r="AF123" s="19"/>
      <c r="AI123" s="19"/>
      <c r="AJ123" s="19"/>
    </row>
    <row r="124" spans="2:36" s="20" customFormat="1" ht="14.4" customHeight="1" x14ac:dyDescent="0.3">
      <c r="B124" s="10"/>
      <c r="C124" s="10"/>
      <c r="D124" s="10"/>
      <c r="E124" s="24"/>
      <c r="F124" s="24"/>
      <c r="G124" s="10"/>
      <c r="H124" s="10"/>
      <c r="I124" s="10"/>
      <c r="J124" s="10"/>
      <c r="K124" s="10"/>
      <c r="L124" s="10"/>
      <c r="M124" s="10"/>
      <c r="N124" s="10"/>
      <c r="O124" s="10"/>
      <c r="P124" s="14">
        <f t="shared" si="8"/>
        <v>0.8500000000000002</v>
      </c>
      <c r="Q124" s="37">
        <f t="shared" si="5"/>
        <v>0.26719588343428641</v>
      </c>
      <c r="R124" s="38" t="b">
        <f t="shared" si="7"/>
        <v>0</v>
      </c>
      <c r="S124" s="38" t="str">
        <f t="shared" si="6"/>
        <v/>
      </c>
      <c r="W124" s="52"/>
      <c r="X124" s="19"/>
      <c r="AC124" s="19"/>
      <c r="AE124" s="19"/>
      <c r="AF124" s="19"/>
      <c r="AI124" s="19"/>
      <c r="AJ124" s="19"/>
    </row>
    <row r="125" spans="2:36" s="20" customFormat="1" ht="14.4" customHeight="1" x14ac:dyDescent="0.3">
      <c r="B125" s="10"/>
      <c r="C125" s="10"/>
      <c r="D125" s="10"/>
      <c r="E125" s="24"/>
      <c r="F125" s="24"/>
      <c r="G125" s="10"/>
      <c r="H125" s="10"/>
      <c r="I125" s="10"/>
      <c r="J125" s="10"/>
      <c r="K125" s="10"/>
      <c r="L125" s="10"/>
      <c r="M125" s="10"/>
      <c r="N125" s="10"/>
      <c r="O125" s="10"/>
      <c r="P125" s="14">
        <f t="shared" si="8"/>
        <v>0.90000000000000024</v>
      </c>
      <c r="Q125" s="37">
        <f t="shared" si="5"/>
        <v>0.25555324888915071</v>
      </c>
      <c r="R125" s="38" t="b">
        <f t="shared" si="7"/>
        <v>0</v>
      </c>
      <c r="S125" s="38" t="str">
        <f t="shared" si="6"/>
        <v/>
      </c>
      <c r="W125" s="52"/>
      <c r="X125" s="19"/>
      <c r="AC125" s="19"/>
      <c r="AE125" s="19"/>
      <c r="AF125" s="19"/>
      <c r="AI125" s="19"/>
      <c r="AJ125" s="19"/>
    </row>
    <row r="126" spans="2:36" s="20" customFormat="1" ht="14.4" customHeight="1" x14ac:dyDescent="0.3">
      <c r="B126" s="10"/>
      <c r="C126" s="10"/>
      <c r="D126" s="10"/>
      <c r="E126" s="24"/>
      <c r="F126" s="24"/>
      <c r="G126" s="10"/>
      <c r="H126" s="10"/>
      <c r="I126" s="10"/>
      <c r="J126" s="10"/>
      <c r="K126" s="10"/>
      <c r="L126" s="10"/>
      <c r="M126" s="10"/>
      <c r="N126" s="10"/>
      <c r="O126" s="10"/>
      <c r="P126" s="14">
        <f t="shared" si="8"/>
        <v>0.95000000000000029</v>
      </c>
      <c r="Q126" s="37">
        <f t="shared" si="5"/>
        <v>0.24387686837070216</v>
      </c>
      <c r="R126" s="38" t="b">
        <f t="shared" si="7"/>
        <v>0</v>
      </c>
      <c r="S126" s="38" t="str">
        <f t="shared" si="6"/>
        <v/>
      </c>
      <c r="W126" s="52"/>
      <c r="X126" s="19"/>
      <c r="AC126" s="19"/>
      <c r="AE126" s="19"/>
      <c r="AF126" s="19"/>
      <c r="AI126" s="19"/>
      <c r="AJ126" s="19"/>
    </row>
    <row r="127" spans="2:36" s="20" customFormat="1" ht="14.4" customHeight="1" x14ac:dyDescent="0.3">
      <c r="B127" s="10"/>
      <c r="C127" s="10"/>
      <c r="D127" s="10"/>
      <c r="E127" s="24"/>
      <c r="F127" s="24"/>
      <c r="G127" s="10"/>
      <c r="H127" s="10"/>
      <c r="I127" s="10"/>
      <c r="J127" s="10"/>
      <c r="K127" s="10"/>
      <c r="L127" s="10"/>
      <c r="M127" s="10"/>
      <c r="N127" s="10"/>
      <c r="O127" s="10"/>
      <c r="P127" s="14">
        <f t="shared" si="8"/>
        <v>1.0000000000000002</v>
      </c>
      <c r="Q127" s="37">
        <f t="shared" si="5"/>
        <v>0.23223034102438828</v>
      </c>
      <c r="R127" s="38" t="b">
        <f t="shared" si="7"/>
        <v>0</v>
      </c>
      <c r="S127" s="38" t="str">
        <f t="shared" si="6"/>
        <v/>
      </c>
      <c r="W127" s="52"/>
      <c r="X127" s="19"/>
      <c r="AC127" s="19"/>
      <c r="AE127" s="19"/>
      <c r="AF127" s="19"/>
      <c r="AI127" s="19"/>
      <c r="AJ127" s="19"/>
    </row>
    <row r="128" spans="2:36" s="20" customFormat="1" ht="14.4" customHeight="1" x14ac:dyDescent="0.3">
      <c r="B128" s="10"/>
      <c r="C128" s="10"/>
      <c r="D128" s="10"/>
      <c r="E128" s="24"/>
      <c r="F128" s="24"/>
      <c r="G128" s="10"/>
      <c r="H128" s="10"/>
      <c r="I128" s="10"/>
      <c r="J128" s="10"/>
      <c r="K128" s="10"/>
      <c r="L128" s="10"/>
      <c r="M128" s="10"/>
      <c r="N128" s="10"/>
      <c r="O128" s="10"/>
      <c r="P128" s="14">
        <f t="shared" si="8"/>
        <v>1.0500000000000003</v>
      </c>
      <c r="Q128" s="37">
        <f t="shared" si="5"/>
        <v>0.22067272373632457</v>
      </c>
      <c r="R128" s="38" t="b">
        <f t="shared" si="7"/>
        <v>0</v>
      </c>
      <c r="S128" s="38" t="str">
        <f t="shared" si="6"/>
        <v/>
      </c>
      <c r="W128" s="52"/>
      <c r="X128" s="19"/>
      <c r="AC128" s="19"/>
      <c r="AE128" s="19"/>
      <c r="AF128" s="19"/>
      <c r="AI128" s="19"/>
      <c r="AJ128" s="19"/>
    </row>
    <row r="129" spans="2:36" s="20" customFormat="1" ht="14.4" customHeight="1" x14ac:dyDescent="0.3">
      <c r="B129" s="10"/>
      <c r="C129" s="10"/>
      <c r="D129" s="10"/>
      <c r="E129" s="24"/>
      <c r="F129" s="24"/>
      <c r="G129" s="10"/>
      <c r="H129" s="10"/>
      <c r="I129" s="10"/>
      <c r="J129" s="10"/>
      <c r="K129" s="10"/>
      <c r="L129" s="10"/>
      <c r="M129" s="10"/>
      <c r="N129" s="10"/>
      <c r="O129" s="10"/>
      <c r="P129" s="14">
        <f t="shared" si="8"/>
        <v>1.1000000000000003</v>
      </c>
      <c r="Q129" s="37">
        <f t="shared" si="5"/>
        <v>0.20925817597958113</v>
      </c>
      <c r="R129" s="38" t="b">
        <f t="shared" si="7"/>
        <v>0</v>
      </c>
      <c r="S129" s="38" t="str">
        <f t="shared" si="6"/>
        <v/>
      </c>
      <c r="W129" s="52"/>
      <c r="X129" s="19"/>
      <c r="AC129" s="19"/>
      <c r="AE129" s="19"/>
      <c r="AF129" s="19"/>
      <c r="AI129" s="19"/>
      <c r="AJ129" s="19"/>
    </row>
    <row r="130" spans="2:36" s="20" customFormat="1" ht="14.4" customHeight="1" x14ac:dyDescent="0.3">
      <c r="B130" s="10"/>
      <c r="C130" s="10"/>
      <c r="D130" s="10"/>
      <c r="E130" s="24"/>
      <c r="F130" s="24"/>
      <c r="G130" s="10"/>
      <c r="H130" s="10"/>
      <c r="I130" s="10"/>
      <c r="J130" s="10"/>
      <c r="K130" s="10"/>
      <c r="L130" s="10"/>
      <c r="M130" s="10"/>
      <c r="N130" s="10"/>
      <c r="O130" s="10"/>
      <c r="P130" s="14">
        <f t="shared" si="8"/>
        <v>1.1500000000000004</v>
      </c>
      <c r="Q130" s="37">
        <f t="shared" si="5"/>
        <v>0.1980357110228913</v>
      </c>
      <c r="R130" s="38" t="b">
        <f t="shared" si="7"/>
        <v>0</v>
      </c>
      <c r="S130" s="38" t="str">
        <f t="shared" si="6"/>
        <v/>
      </c>
      <c r="W130" s="52"/>
      <c r="X130" s="19"/>
      <c r="AC130" s="19"/>
      <c r="AE130" s="19"/>
      <c r="AF130" s="19"/>
      <c r="AI130" s="19"/>
      <c r="AJ130" s="19"/>
    </row>
    <row r="131" spans="2:36" s="20" customFormat="1" ht="14.4" customHeight="1" x14ac:dyDescent="0.3">
      <c r="B131" s="10"/>
      <c r="C131" s="10"/>
      <c r="D131" s="10"/>
      <c r="E131" s="24"/>
      <c r="F131" s="24"/>
      <c r="G131" s="10"/>
      <c r="H131" s="10"/>
      <c r="I131" s="10"/>
      <c r="J131" s="10"/>
      <c r="K131" s="10"/>
      <c r="L131" s="10"/>
      <c r="M131" s="10"/>
      <c r="N131" s="10"/>
      <c r="O131" s="10"/>
      <c r="P131" s="14">
        <f t="shared" si="8"/>
        <v>1.2000000000000004</v>
      </c>
      <c r="Q131" s="37">
        <f t="shared" si="5"/>
        <v>0.18704904846950363</v>
      </c>
      <c r="R131" s="38" t="b">
        <f t="shared" si="7"/>
        <v>0</v>
      </c>
      <c r="S131" s="38" t="str">
        <f t="shared" si="6"/>
        <v/>
      </c>
      <c r="W131" s="52"/>
      <c r="X131" s="19"/>
      <c r="AC131" s="19"/>
      <c r="AE131" s="19"/>
      <c r="AF131" s="19"/>
      <c r="AI131" s="19"/>
      <c r="AJ131" s="19"/>
    </row>
    <row r="132" spans="2:36" s="20" customFormat="1" ht="14.4" customHeight="1" x14ac:dyDescent="0.3">
      <c r="B132" s="10"/>
      <c r="C132" s="10"/>
      <c r="D132" s="10"/>
      <c r="E132" s="24"/>
      <c r="F132" s="24"/>
      <c r="G132" s="10"/>
      <c r="H132" s="10"/>
      <c r="I132" s="10"/>
      <c r="J132" s="10"/>
      <c r="K132" s="10"/>
      <c r="L132" s="10"/>
      <c r="M132" s="10"/>
      <c r="N132" s="10"/>
      <c r="O132" s="10"/>
      <c r="P132" s="14">
        <f t="shared" si="8"/>
        <v>1.2500000000000004</v>
      </c>
      <c r="Q132" s="37">
        <f t="shared" si="5"/>
        <v>0.17633656118261959</v>
      </c>
      <c r="R132" s="38" t="b">
        <f t="shared" si="7"/>
        <v>0</v>
      </c>
      <c r="S132" s="38" t="str">
        <f t="shared" si="6"/>
        <v/>
      </c>
      <c r="W132" s="52"/>
      <c r="X132" s="19"/>
      <c r="AC132" s="19"/>
      <c r="AE132" s="19"/>
      <c r="AF132" s="19"/>
      <c r="AI132" s="19"/>
      <c r="AJ132" s="19"/>
    </row>
    <row r="133" spans="2:36" s="20" customFormat="1" ht="14.4" customHeight="1" x14ac:dyDescent="0.3">
      <c r="B133" s="10"/>
      <c r="C133" s="10"/>
      <c r="D133" s="10"/>
      <c r="E133" s="24"/>
      <c r="F133" s="24"/>
      <c r="G133" s="10"/>
      <c r="H133" s="10"/>
      <c r="I133" s="10"/>
      <c r="J133" s="10"/>
      <c r="K133" s="10"/>
      <c r="L133" s="10"/>
      <c r="M133" s="10"/>
      <c r="N133" s="10"/>
      <c r="O133" s="10"/>
      <c r="P133" s="14">
        <f t="shared" si="8"/>
        <v>1.3000000000000005</v>
      </c>
      <c r="Q133" s="37">
        <f t="shared" si="5"/>
        <v>0.16593130815305845</v>
      </c>
      <c r="R133" s="38" t="b">
        <f t="shared" si="7"/>
        <v>0</v>
      </c>
      <c r="S133" s="38" t="str">
        <f t="shared" si="6"/>
        <v/>
      </c>
      <c r="W133" s="52"/>
      <c r="X133" s="19"/>
      <c r="AC133" s="19"/>
      <c r="AE133" s="19"/>
      <c r="AF133" s="19"/>
      <c r="AI133" s="19"/>
      <c r="AJ133" s="19"/>
    </row>
    <row r="134" spans="2:36" s="20" customFormat="1" ht="14.4" customHeight="1" x14ac:dyDescent="0.3">
      <c r="B134" s="10"/>
      <c r="C134" s="10"/>
      <c r="D134" s="10"/>
      <c r="E134" s="24"/>
      <c r="F134" s="24"/>
      <c r="G134" s="10"/>
      <c r="H134" s="10"/>
      <c r="I134" s="10"/>
      <c r="J134" s="10"/>
      <c r="K134" s="10"/>
      <c r="L134" s="10"/>
      <c r="M134" s="10"/>
      <c r="N134" s="10"/>
      <c r="O134" s="10"/>
      <c r="P134" s="14">
        <f t="shared" si="8"/>
        <v>1.3500000000000005</v>
      </c>
      <c r="Q134" s="37">
        <f t="shared" si="5"/>
        <v>0.15586114377508178</v>
      </c>
      <c r="R134" s="38" t="b">
        <f t="shared" si="7"/>
        <v>0</v>
      </c>
      <c r="S134" s="38" t="str">
        <f t="shared" si="6"/>
        <v/>
      </c>
      <c r="W134" s="52"/>
      <c r="X134" s="19"/>
      <c r="AC134" s="19"/>
      <c r="AE134" s="19"/>
      <c r="AF134" s="19"/>
      <c r="AI134" s="19"/>
      <c r="AJ134" s="19"/>
    </row>
    <row r="135" spans="2:36" s="20" customFormat="1" ht="14.4" customHeight="1" x14ac:dyDescent="0.3">
      <c r="B135" s="10"/>
      <c r="C135" s="10"/>
      <c r="D135" s="10"/>
      <c r="E135" s="24"/>
      <c r="F135" s="24"/>
      <c r="G135" s="10"/>
      <c r="H135" s="10"/>
      <c r="I135" s="10"/>
      <c r="J135" s="10"/>
      <c r="K135" s="10"/>
      <c r="L135" s="10"/>
      <c r="M135" s="10"/>
      <c r="N135" s="10"/>
      <c r="O135" s="10"/>
      <c r="P135" s="14">
        <f t="shared" si="8"/>
        <v>1.4000000000000006</v>
      </c>
      <c r="Q135" s="37">
        <f t="shared" ref="Q135:Q198" si="9">((EXP(GAMMALN(($C$6+1)/2)))/(EXP(GAMMALN($C$6/2))))*(1/SQRT($C$6*PI()))*(1+(P135^2)/$C$6)^(-($C$6+1)/2)</f>
        <v>0.14614889330243247</v>
      </c>
      <c r="R135" s="38" t="b">
        <f t="shared" si="7"/>
        <v>0</v>
      </c>
      <c r="S135" s="38" t="str">
        <f t="shared" ref="S135:S198" si="10">IF(R135,Q135,"")</f>
        <v/>
      </c>
      <c r="W135" s="52"/>
      <c r="X135" s="19"/>
      <c r="AC135" s="19"/>
      <c r="AE135" s="19"/>
      <c r="AF135" s="19"/>
      <c r="AI135" s="19"/>
      <c r="AJ135" s="19"/>
    </row>
    <row r="136" spans="2:36" s="20" customFormat="1" ht="14.4" customHeight="1" x14ac:dyDescent="0.3">
      <c r="B136" s="10"/>
      <c r="C136" s="10"/>
      <c r="D136" s="10"/>
      <c r="E136" s="24"/>
      <c r="F136" s="24"/>
      <c r="G136" s="10"/>
      <c r="H136" s="10"/>
      <c r="I136" s="10"/>
      <c r="J136" s="10"/>
      <c r="K136" s="10"/>
      <c r="L136" s="10"/>
      <c r="M136" s="10"/>
      <c r="N136" s="10"/>
      <c r="O136" s="10"/>
      <c r="P136" s="14">
        <f t="shared" si="8"/>
        <v>1.4500000000000006</v>
      </c>
      <c r="Q136" s="37">
        <f t="shared" si="9"/>
        <v>0.13681258393032036</v>
      </c>
      <c r="R136" s="38" t="b">
        <f t="shared" ref="R136:R199" si="11">IF($R$4&gt;$R$3,IF(AND(P136&lt;$R$4,P136&gt;$R$3),TRUE,FALSE),IF(OR(P136&lt;$R$4,P136&gt;$R$3),TRUE,FALSE))</f>
        <v>0</v>
      </c>
      <c r="S136" s="38" t="str">
        <f t="shared" si="10"/>
        <v/>
      </c>
      <c r="W136" s="52"/>
      <c r="X136" s="19"/>
      <c r="AC136" s="19"/>
      <c r="AE136" s="19"/>
      <c r="AF136" s="19"/>
      <c r="AI136" s="19"/>
      <c r="AJ136" s="19"/>
    </row>
    <row r="137" spans="2:36" s="20" customFormat="1" ht="14.4" customHeight="1" x14ac:dyDescent="0.3">
      <c r="B137" s="10"/>
      <c r="C137" s="10"/>
      <c r="D137" s="10"/>
      <c r="E137" s="24"/>
      <c r="F137" s="24"/>
      <c r="G137" s="10"/>
      <c r="H137" s="10"/>
      <c r="I137" s="10"/>
      <c r="J137" s="10"/>
      <c r="K137" s="10"/>
      <c r="L137" s="10"/>
      <c r="M137" s="10"/>
      <c r="N137" s="10"/>
      <c r="O137" s="10"/>
      <c r="P137" s="14">
        <f t="shared" si="8"/>
        <v>1.5000000000000007</v>
      </c>
      <c r="Q137" s="37">
        <f t="shared" si="9"/>
        <v>0.12786572095219534</v>
      </c>
      <c r="R137" s="38" t="b">
        <f t="shared" si="11"/>
        <v>0</v>
      </c>
      <c r="S137" s="38" t="str">
        <f t="shared" si="10"/>
        <v/>
      </c>
      <c r="W137" s="52"/>
      <c r="X137" s="19"/>
      <c r="AC137" s="19"/>
      <c r="AE137" s="19"/>
      <c r="AF137" s="19"/>
      <c r="AI137" s="19"/>
      <c r="AJ137" s="19"/>
    </row>
    <row r="138" spans="2:36" s="20" customFormat="1" ht="14.4" customHeight="1" x14ac:dyDescent="0.3">
      <c r="B138" s="10"/>
      <c r="C138" s="10"/>
      <c r="D138" s="10"/>
      <c r="E138" s="24"/>
      <c r="F138" s="24"/>
      <c r="G138" s="10"/>
      <c r="H138" s="10"/>
      <c r="I138" s="10"/>
      <c r="J138" s="10"/>
      <c r="K138" s="10"/>
      <c r="L138" s="10"/>
      <c r="M138" s="10"/>
      <c r="N138" s="10"/>
      <c r="O138" s="10"/>
      <c r="P138" s="14">
        <f t="shared" si="8"/>
        <v>1.5500000000000007</v>
      </c>
      <c r="Q138" s="37">
        <f t="shared" si="9"/>
        <v>0.11931759872770237</v>
      </c>
      <c r="R138" s="38" t="b">
        <f t="shared" si="11"/>
        <v>0</v>
      </c>
      <c r="S138" s="38" t="str">
        <f t="shared" si="10"/>
        <v/>
      </c>
      <c r="W138" s="52"/>
      <c r="X138" s="19"/>
      <c r="AC138" s="19"/>
      <c r="AE138" s="19"/>
      <c r="AF138" s="19"/>
      <c r="AI138" s="19"/>
      <c r="AJ138" s="19"/>
    </row>
    <row r="139" spans="2:36" s="20" customFormat="1" ht="14.4" customHeight="1" x14ac:dyDescent="0.3">
      <c r="B139" s="10"/>
      <c r="C139" s="10"/>
      <c r="D139" s="10"/>
      <c r="E139" s="24"/>
      <c r="F139" s="24"/>
      <c r="G139" s="10"/>
      <c r="H139" s="10"/>
      <c r="I139" s="10"/>
      <c r="J139" s="10"/>
      <c r="K139" s="10"/>
      <c r="L139" s="10"/>
      <c r="M139" s="10"/>
      <c r="N139" s="10"/>
      <c r="O139" s="10"/>
      <c r="P139" s="14">
        <f t="shared" si="8"/>
        <v>1.6000000000000008</v>
      </c>
      <c r="Q139" s="37">
        <f t="shared" si="9"/>
        <v>0.11117363672139276</v>
      </c>
      <c r="R139" s="38" t="b">
        <f t="shared" si="11"/>
        <v>0</v>
      </c>
      <c r="S139" s="38" t="str">
        <f t="shared" si="10"/>
        <v/>
      </c>
      <c r="W139" s="52"/>
      <c r="X139" s="19"/>
      <c r="AC139" s="19"/>
      <c r="AE139" s="19"/>
      <c r="AF139" s="19"/>
      <c r="AI139" s="19"/>
      <c r="AJ139" s="19"/>
    </row>
    <row r="140" spans="2:36" s="20" customFormat="1" ht="14.4" customHeight="1" x14ac:dyDescent="0.3">
      <c r="B140" s="10"/>
      <c r="C140" s="10"/>
      <c r="D140" s="10"/>
      <c r="E140" s="24"/>
      <c r="F140" s="24"/>
      <c r="G140" s="10"/>
      <c r="H140" s="10"/>
      <c r="I140" s="10"/>
      <c r="J140" s="10"/>
      <c r="K140" s="10"/>
      <c r="L140" s="10"/>
      <c r="M140" s="10"/>
      <c r="N140" s="10"/>
      <c r="O140" s="10"/>
      <c r="P140" s="14">
        <f t="shared" si="8"/>
        <v>1.6500000000000008</v>
      </c>
      <c r="Q140" s="37">
        <f t="shared" si="9"/>
        <v>0.10343573158051964</v>
      </c>
      <c r="R140" s="38" t="b">
        <f t="shared" si="11"/>
        <v>0</v>
      </c>
      <c r="S140" s="38" t="str">
        <f t="shared" si="10"/>
        <v/>
      </c>
      <c r="W140" s="52"/>
      <c r="X140" s="19"/>
      <c r="AC140" s="19"/>
      <c r="AE140" s="19"/>
      <c r="AF140" s="19"/>
      <c r="AI140" s="19"/>
      <c r="AJ140" s="19"/>
    </row>
    <row r="141" spans="2:36" s="20" customFormat="1" ht="14.4" customHeight="1" x14ac:dyDescent="0.3">
      <c r="B141" s="10"/>
      <c r="C141" s="10"/>
      <c r="D141" s="10"/>
      <c r="E141" s="24"/>
      <c r="F141" s="24"/>
      <c r="G141" s="10"/>
      <c r="H141" s="10"/>
      <c r="I141" s="10"/>
      <c r="J141" s="10"/>
      <c r="K141" s="10"/>
      <c r="L141" s="10"/>
      <c r="M141" s="10"/>
      <c r="N141" s="10"/>
      <c r="O141" s="10"/>
      <c r="P141" s="14">
        <f t="shared" si="8"/>
        <v>1.7000000000000008</v>
      </c>
      <c r="Q141" s="37">
        <f t="shared" si="9"/>
        <v>9.6102617065509141E-2</v>
      </c>
      <c r="R141" s="38" t="b">
        <f t="shared" si="11"/>
        <v>0</v>
      </c>
      <c r="S141" s="38" t="str">
        <f t="shared" si="10"/>
        <v/>
      </c>
      <c r="W141" s="52"/>
      <c r="X141" s="19"/>
      <c r="AC141" s="19"/>
      <c r="AE141" s="19"/>
      <c r="AF141" s="19"/>
      <c r="AI141" s="19"/>
      <c r="AJ141" s="19"/>
    </row>
    <row r="142" spans="2:36" s="20" customFormat="1" ht="14.4" customHeight="1" x14ac:dyDescent="0.3">
      <c r="B142" s="10"/>
      <c r="C142" s="10"/>
      <c r="D142" s="10"/>
      <c r="E142" s="24"/>
      <c r="F142" s="24"/>
      <c r="G142" s="10"/>
      <c r="H142" s="10"/>
      <c r="I142" s="10"/>
      <c r="J142" s="10"/>
      <c r="K142" s="10"/>
      <c r="L142" s="10"/>
      <c r="M142" s="10"/>
      <c r="N142" s="10"/>
      <c r="O142" s="10"/>
      <c r="P142" s="14">
        <f t="shared" si="8"/>
        <v>1.7500000000000009</v>
      </c>
      <c r="Q142" s="37">
        <f t="shared" si="9"/>
        <v>8.9170224582334784E-2</v>
      </c>
      <c r="R142" s="38" t="b">
        <f t="shared" si="11"/>
        <v>0</v>
      </c>
      <c r="S142" s="38" t="str">
        <f t="shared" si="10"/>
        <v/>
      </c>
      <c r="W142" s="52"/>
      <c r="X142" s="19"/>
      <c r="AC142" s="19"/>
      <c r="AE142" s="19"/>
      <c r="AF142" s="19"/>
      <c r="AI142" s="19"/>
      <c r="AJ142" s="19"/>
    </row>
    <row r="143" spans="2:36" s="20" customFormat="1" ht="14.4" customHeight="1" x14ac:dyDescent="0.3">
      <c r="B143" s="10"/>
      <c r="C143" s="10"/>
      <c r="D143" s="10"/>
      <c r="E143" s="24"/>
      <c r="F143" s="24"/>
      <c r="G143" s="10"/>
      <c r="H143" s="10"/>
      <c r="I143" s="10"/>
      <c r="J143" s="10"/>
      <c r="K143" s="10"/>
      <c r="L143" s="10"/>
      <c r="M143" s="10"/>
      <c r="N143" s="10"/>
      <c r="O143" s="10"/>
      <c r="P143" s="14">
        <f t="shared" si="8"/>
        <v>1.8000000000000009</v>
      </c>
      <c r="Q143" s="37">
        <f t="shared" si="9"/>
        <v>8.2632038050057366E-2</v>
      </c>
      <c r="R143" s="38" t="b">
        <f t="shared" si="11"/>
        <v>0</v>
      </c>
      <c r="S143" s="38" t="str">
        <f t="shared" si="10"/>
        <v/>
      </c>
      <c r="W143" s="52"/>
      <c r="X143" s="19"/>
      <c r="AC143" s="19"/>
      <c r="AE143" s="19"/>
      <c r="AF143" s="19"/>
      <c r="AI143" s="19"/>
      <c r="AJ143" s="19"/>
    </row>
    <row r="144" spans="2:36" s="20" customFormat="1" ht="14.4" customHeight="1" x14ac:dyDescent="0.3">
      <c r="B144" s="10"/>
      <c r="C144" s="10"/>
      <c r="D144" s="10"/>
      <c r="E144" s="24"/>
      <c r="F144" s="24"/>
      <c r="G144" s="10"/>
      <c r="H144" s="10"/>
      <c r="I144" s="10"/>
      <c r="J144" s="10"/>
      <c r="K144" s="10"/>
      <c r="L144" s="10"/>
      <c r="M144" s="10"/>
      <c r="N144" s="10"/>
      <c r="O144" s="10"/>
      <c r="P144" s="14">
        <f t="shared" si="8"/>
        <v>1.850000000000001</v>
      </c>
      <c r="Q144" s="37">
        <f t="shared" si="9"/>
        <v>7.647943783250824E-2</v>
      </c>
      <c r="R144" s="38" t="b">
        <f t="shared" si="11"/>
        <v>0</v>
      </c>
      <c r="S144" s="38" t="str">
        <f t="shared" si="10"/>
        <v/>
      </c>
      <c r="W144" s="52"/>
      <c r="X144" s="19"/>
      <c r="AC144" s="19"/>
      <c r="AE144" s="19"/>
      <c r="AF144" s="19"/>
      <c r="AI144" s="19"/>
      <c r="AJ144" s="19"/>
    </row>
    <row r="145" spans="2:36" s="20" customFormat="1" ht="14.4" customHeight="1" x14ac:dyDescent="0.3">
      <c r="B145" s="10"/>
      <c r="C145" s="10"/>
      <c r="D145" s="10"/>
      <c r="E145" s="24"/>
      <c r="F145" s="24"/>
      <c r="G145" s="10"/>
      <c r="H145" s="10"/>
      <c r="I145" s="10"/>
      <c r="J145" s="10"/>
      <c r="K145" s="10"/>
      <c r="L145" s="10"/>
      <c r="M145" s="10"/>
      <c r="N145" s="10"/>
      <c r="O145" s="10"/>
      <c r="P145" s="14">
        <f t="shared" si="8"/>
        <v>1.900000000000001</v>
      </c>
      <c r="Q145" s="37">
        <f t="shared" si="9"/>
        <v>7.0702029439418432E-2</v>
      </c>
      <c r="R145" s="38" t="b">
        <f t="shared" si="11"/>
        <v>0</v>
      </c>
      <c r="S145" s="38" t="str">
        <f t="shared" si="10"/>
        <v/>
      </c>
      <c r="W145" s="52"/>
      <c r="X145" s="19"/>
      <c r="AC145" s="19"/>
      <c r="AE145" s="19"/>
      <c r="AF145" s="19"/>
      <c r="AI145" s="19"/>
      <c r="AJ145" s="19"/>
    </row>
    <row r="146" spans="2:36" s="20" customFormat="1" ht="14.4" customHeight="1" x14ac:dyDescent="0.3">
      <c r="B146" s="10"/>
      <c r="C146" s="10"/>
      <c r="D146" s="10"/>
      <c r="E146" s="24"/>
      <c r="F146" s="24"/>
      <c r="G146" s="10"/>
      <c r="H146" s="10"/>
      <c r="I146" s="10"/>
      <c r="J146" s="10"/>
      <c r="K146" s="10"/>
      <c r="L146" s="10"/>
      <c r="M146" s="10"/>
      <c r="N146" s="10"/>
      <c r="O146" s="10"/>
      <c r="P146" s="14">
        <f t="shared" si="8"/>
        <v>1.9500000000000011</v>
      </c>
      <c r="Q146" s="37">
        <f t="shared" si="9"/>
        <v>6.5287953634145718E-2</v>
      </c>
      <c r="R146" s="38" t="b">
        <f t="shared" si="11"/>
        <v>0</v>
      </c>
      <c r="S146" s="38" t="str">
        <f t="shared" si="10"/>
        <v/>
      </c>
      <c r="W146" s="52"/>
      <c r="X146" s="19"/>
      <c r="AC146" s="19"/>
      <c r="AE146" s="19"/>
      <c r="AF146" s="19"/>
      <c r="AI146" s="19"/>
      <c r="AJ146" s="19"/>
    </row>
    <row r="147" spans="2:36" s="20" customFormat="1" ht="14.4" customHeight="1" x14ac:dyDescent="0.3">
      <c r="B147" s="10"/>
      <c r="C147" s="10"/>
      <c r="D147" s="10"/>
      <c r="E147" s="24"/>
      <c r="F147" s="24"/>
      <c r="G147" s="10"/>
      <c r="H147" s="10"/>
      <c r="I147" s="10"/>
      <c r="J147" s="10"/>
      <c r="K147" s="10"/>
      <c r="L147" s="10"/>
      <c r="M147" s="10"/>
      <c r="N147" s="10"/>
      <c r="O147" s="10"/>
      <c r="P147" s="14">
        <f t="shared" si="8"/>
        <v>2.0000000000000009</v>
      </c>
      <c r="Q147" s="37">
        <f t="shared" si="9"/>
        <v>6.022417545318591E-2</v>
      </c>
      <c r="R147" s="38" t="b">
        <f t="shared" si="11"/>
        <v>0</v>
      </c>
      <c r="S147" s="38" t="str">
        <f t="shared" si="10"/>
        <v/>
      </c>
      <c r="W147" s="52"/>
      <c r="X147" s="19"/>
      <c r="AC147" s="19"/>
      <c r="AE147" s="19"/>
      <c r="AF147" s="19"/>
      <c r="AI147" s="19"/>
      <c r="AJ147" s="19"/>
    </row>
    <row r="148" spans="2:36" s="20" customFormat="1" ht="14.4" customHeight="1" x14ac:dyDescent="0.3">
      <c r="B148" s="10"/>
      <c r="C148" s="10"/>
      <c r="D148" s="10"/>
      <c r="E148" s="24"/>
      <c r="F148" s="24"/>
      <c r="G148" s="10"/>
      <c r="H148" s="10"/>
      <c r="I148" s="10"/>
      <c r="J148" s="10"/>
      <c r="K148" s="10"/>
      <c r="L148" s="10"/>
      <c r="M148" s="10"/>
      <c r="N148" s="10"/>
      <c r="O148" s="10"/>
      <c r="P148" s="14">
        <f t="shared" si="8"/>
        <v>2.0500000000000007</v>
      </c>
      <c r="Q148" s="37">
        <f t="shared" si="9"/>
        <v>5.5496750433043918E-2</v>
      </c>
      <c r="R148" s="38" t="b">
        <f t="shared" si="11"/>
        <v>0</v>
      </c>
      <c r="S148" s="38" t="str">
        <f t="shared" si="10"/>
        <v/>
      </c>
      <c r="W148" s="52"/>
      <c r="X148" s="19"/>
      <c r="AC148" s="19"/>
      <c r="AE148" s="19"/>
      <c r="AF148" s="19"/>
      <c r="AI148" s="19"/>
      <c r="AJ148" s="19"/>
    </row>
    <row r="149" spans="2:36" s="20" customFormat="1" ht="14.4" customHeight="1" x14ac:dyDescent="0.3">
      <c r="B149" s="10"/>
      <c r="C149" s="10"/>
      <c r="D149" s="10"/>
      <c r="E149" s="24"/>
      <c r="F149" s="24"/>
      <c r="G149" s="10"/>
      <c r="H149" s="10"/>
      <c r="I149" s="10"/>
      <c r="J149" s="10"/>
      <c r="K149" s="10"/>
      <c r="L149" s="10"/>
      <c r="M149" s="10"/>
      <c r="N149" s="10"/>
      <c r="O149" s="10"/>
      <c r="P149" s="14">
        <f t="shared" si="8"/>
        <v>2.1000000000000005</v>
      </c>
      <c r="Q149" s="37">
        <f t="shared" si="9"/>
        <v>5.109106704392101E-2</v>
      </c>
      <c r="R149" s="38" t="b">
        <f t="shared" si="11"/>
        <v>0</v>
      </c>
      <c r="S149" s="38" t="str">
        <f t="shared" si="10"/>
        <v/>
      </c>
      <c r="W149" s="52"/>
      <c r="X149" s="19"/>
      <c r="AC149" s="19"/>
      <c r="AE149" s="19"/>
      <c r="AF149" s="19"/>
      <c r="AI149" s="19"/>
      <c r="AJ149" s="19"/>
    </row>
    <row r="150" spans="2:36" s="20" customFormat="1" ht="14.4" customHeight="1" x14ac:dyDescent="0.3">
      <c r="B150" s="10"/>
      <c r="C150" s="10"/>
      <c r="D150" s="10"/>
      <c r="E150" s="24"/>
      <c r="F150" s="24"/>
      <c r="G150" s="10"/>
      <c r="H150" s="10"/>
      <c r="I150" s="10"/>
      <c r="J150" s="10"/>
      <c r="K150" s="10"/>
      <c r="L150" s="10"/>
      <c r="M150" s="10"/>
      <c r="N150" s="10"/>
      <c r="O150" s="10"/>
      <c r="P150" s="14">
        <f t="shared" si="8"/>
        <v>2.1500000000000004</v>
      </c>
      <c r="Q150" s="37">
        <f t="shared" si="9"/>
        <v>4.6992064942528118E-2</v>
      </c>
      <c r="R150" s="38" t="b">
        <f t="shared" si="11"/>
        <v>0</v>
      </c>
      <c r="S150" s="38" t="str">
        <f t="shared" si="10"/>
        <v/>
      </c>
      <c r="W150" s="52"/>
      <c r="X150" s="19"/>
      <c r="AC150" s="19"/>
      <c r="AE150" s="19"/>
      <c r="AF150" s="19"/>
      <c r="AI150" s="19"/>
      <c r="AJ150" s="19"/>
    </row>
    <row r="151" spans="2:36" s="20" customFormat="1" ht="14.4" customHeight="1" x14ac:dyDescent="0.3">
      <c r="B151" s="10"/>
      <c r="C151" s="10"/>
      <c r="D151" s="10"/>
      <c r="E151" s="24"/>
      <c r="F151" s="24"/>
      <c r="G151" s="10"/>
      <c r="H151" s="10"/>
      <c r="I151" s="10"/>
      <c r="J151" s="10"/>
      <c r="K151" s="10"/>
      <c r="L151" s="10"/>
      <c r="M151" s="10"/>
      <c r="N151" s="10"/>
      <c r="O151" s="10"/>
      <c r="P151" s="14">
        <f t="shared" si="8"/>
        <v>2.2000000000000002</v>
      </c>
      <c r="Q151" s="37">
        <f t="shared" si="9"/>
        <v>4.3184429177365057E-2</v>
      </c>
      <c r="R151" s="38" t="b">
        <f t="shared" si="11"/>
        <v>1</v>
      </c>
      <c r="S151" s="38">
        <f t="shared" si="10"/>
        <v>4.3184429177365057E-2</v>
      </c>
      <c r="W151" s="52"/>
      <c r="X151" s="19"/>
      <c r="AC151" s="19"/>
      <c r="AE151" s="19"/>
      <c r="AF151" s="19"/>
      <c r="AI151" s="19"/>
      <c r="AJ151" s="19"/>
    </row>
    <row r="152" spans="2:36" s="20" customFormat="1" ht="14.4" customHeight="1" x14ac:dyDescent="0.3">
      <c r="B152" s="10"/>
      <c r="C152" s="10"/>
      <c r="D152" s="10"/>
      <c r="E152" s="24"/>
      <c r="F152" s="24"/>
      <c r="G152" s="10"/>
      <c r="H152" s="10"/>
      <c r="I152" s="10"/>
      <c r="J152" s="10"/>
      <c r="K152" s="10"/>
      <c r="L152" s="10"/>
      <c r="M152" s="10"/>
      <c r="N152" s="10"/>
      <c r="O152" s="10"/>
      <c r="P152" s="14">
        <f t="shared" si="8"/>
        <v>2.25</v>
      </c>
      <c r="Q152" s="37">
        <f t="shared" si="9"/>
        <v>3.9652760911187565E-2</v>
      </c>
      <c r="R152" s="38" t="b">
        <f t="shared" si="11"/>
        <v>1</v>
      </c>
      <c r="S152" s="38">
        <f t="shared" si="10"/>
        <v>3.9652760911187565E-2</v>
      </c>
      <c r="W152" s="52"/>
      <c r="X152" s="19"/>
      <c r="AC152" s="19"/>
      <c r="AE152" s="19"/>
      <c r="AF152" s="19"/>
      <c r="AI152" s="19"/>
      <c r="AJ152" s="19"/>
    </row>
    <row r="153" spans="2:36" s="20" customFormat="1" ht="14.4" customHeight="1" x14ac:dyDescent="0.3">
      <c r="B153" s="10"/>
      <c r="C153" s="10"/>
      <c r="D153" s="10"/>
      <c r="E153" s="24"/>
      <c r="F153" s="24"/>
      <c r="G153" s="10"/>
      <c r="H153" s="10"/>
      <c r="I153" s="10"/>
      <c r="J153" s="10"/>
      <c r="K153" s="10"/>
      <c r="L153" s="10"/>
      <c r="M153" s="10"/>
      <c r="N153" s="10"/>
      <c r="O153" s="10"/>
      <c r="P153" s="14">
        <f t="shared" si="8"/>
        <v>2.2999999999999998</v>
      </c>
      <c r="Q153" s="37">
        <f t="shared" si="9"/>
        <v>3.6381725571671436E-2</v>
      </c>
      <c r="R153" s="38" t="b">
        <f t="shared" si="11"/>
        <v>1</v>
      </c>
      <c r="S153" s="38">
        <f t="shared" si="10"/>
        <v>3.6381725571671436E-2</v>
      </c>
      <c r="W153" s="52"/>
      <c r="X153" s="19"/>
      <c r="AC153" s="19"/>
      <c r="AE153" s="19"/>
      <c r="AF153" s="19"/>
      <c r="AI153" s="19"/>
      <c r="AJ153" s="19"/>
    </row>
    <row r="154" spans="2:36" s="20" customFormat="1" ht="14.4" customHeight="1" x14ac:dyDescent="0.3">
      <c r="B154" s="10"/>
      <c r="C154" s="10"/>
      <c r="D154" s="10"/>
      <c r="E154" s="24"/>
      <c r="F154" s="24"/>
      <c r="G154" s="10"/>
      <c r="H154" s="10"/>
      <c r="I154" s="10"/>
      <c r="J154" s="10"/>
      <c r="K154" s="10"/>
      <c r="L154" s="10"/>
      <c r="M154" s="10"/>
      <c r="N154" s="10"/>
      <c r="O154" s="10"/>
      <c r="P154" s="14">
        <f t="shared" si="8"/>
        <v>2.3499999999999996</v>
      </c>
      <c r="Q154" s="37">
        <f t="shared" si="9"/>
        <v>3.3356179608719762E-2</v>
      </c>
      <c r="R154" s="38" t="b">
        <f t="shared" si="11"/>
        <v>1</v>
      </c>
      <c r="S154" s="38">
        <f t="shared" si="10"/>
        <v>3.3356179608719762E-2</v>
      </c>
      <c r="W154" s="52"/>
      <c r="X154" s="19"/>
      <c r="AC154" s="19"/>
      <c r="AE154" s="19"/>
      <c r="AF154" s="19"/>
      <c r="AI154" s="19"/>
      <c r="AJ154" s="19"/>
    </row>
    <row r="155" spans="2:36" s="20" customFormat="1" ht="14.4" customHeight="1" x14ac:dyDescent="0.3">
      <c r="B155" s="10"/>
      <c r="C155" s="10"/>
      <c r="D155" s="10"/>
      <c r="E155" s="24"/>
      <c r="F155" s="24"/>
      <c r="G155" s="10"/>
      <c r="H155" s="10"/>
      <c r="I155" s="10"/>
      <c r="J155" s="10"/>
      <c r="K155" s="10"/>
      <c r="L155" s="10"/>
      <c r="M155" s="10"/>
      <c r="N155" s="10"/>
      <c r="O155" s="10"/>
      <c r="P155" s="14">
        <f t="shared" si="8"/>
        <v>2.3999999999999995</v>
      </c>
      <c r="Q155" s="37">
        <f t="shared" si="9"/>
        <v>3.0561277232873333E-2</v>
      </c>
      <c r="R155" s="38" t="b">
        <f t="shared" si="11"/>
        <v>1</v>
      </c>
      <c r="S155" s="38">
        <f t="shared" si="10"/>
        <v>3.0561277232873333E-2</v>
      </c>
      <c r="W155" s="52"/>
      <c r="X155" s="19"/>
      <c r="AC155" s="19"/>
      <c r="AE155" s="19"/>
      <c r="AF155" s="19"/>
      <c r="AI155" s="19"/>
      <c r="AJ155" s="19"/>
    </row>
    <row r="156" spans="2:36" s="20" customFormat="1" ht="14.4" customHeight="1" x14ac:dyDescent="0.3">
      <c r="B156" s="10"/>
      <c r="C156" s="10"/>
      <c r="D156" s="10"/>
      <c r="E156" s="24"/>
      <c r="F156" s="24"/>
      <c r="G156" s="10"/>
      <c r="H156" s="10"/>
      <c r="I156" s="10"/>
      <c r="J156" s="10"/>
      <c r="K156" s="10"/>
      <c r="L156" s="10"/>
      <c r="M156" s="10"/>
      <c r="N156" s="10"/>
      <c r="O156" s="10"/>
      <c r="P156" s="14">
        <f t="shared" si="8"/>
        <v>2.4499999999999993</v>
      </c>
      <c r="Q156" s="37">
        <f t="shared" si="9"/>
        <v>2.798255864196527E-2</v>
      </c>
      <c r="R156" s="38" t="b">
        <f t="shared" si="11"/>
        <v>1</v>
      </c>
      <c r="S156" s="38">
        <f t="shared" si="10"/>
        <v>2.798255864196527E-2</v>
      </c>
      <c r="W156" s="52"/>
      <c r="X156" s="19"/>
      <c r="AC156" s="19"/>
      <c r="AE156" s="19"/>
      <c r="AF156" s="19"/>
      <c r="AI156" s="19"/>
      <c r="AJ156" s="19"/>
    </row>
    <row r="157" spans="2:36" s="20" customFormat="1" ht="14.4" customHeight="1" x14ac:dyDescent="0.3">
      <c r="B157" s="10"/>
      <c r="C157" s="10"/>
      <c r="D157" s="10"/>
      <c r="E157" s="24"/>
      <c r="F157" s="24"/>
      <c r="G157" s="10"/>
      <c r="H157" s="10"/>
      <c r="I157" s="10"/>
      <c r="J157" s="10"/>
      <c r="K157" s="10"/>
      <c r="L157" s="10"/>
      <c r="M157" s="10"/>
      <c r="N157" s="10"/>
      <c r="O157" s="10"/>
      <c r="P157" s="14">
        <f t="shared" si="8"/>
        <v>2.4999999999999991</v>
      </c>
      <c r="Q157" s="37">
        <f t="shared" si="9"/>
        <v>2.5606021320877918E-2</v>
      </c>
      <c r="R157" s="38" t="b">
        <f t="shared" si="11"/>
        <v>1</v>
      </c>
      <c r="S157" s="38">
        <f t="shared" si="10"/>
        <v>2.5606021320877918E-2</v>
      </c>
      <c r="W157" s="52"/>
      <c r="X157" s="19"/>
      <c r="AC157" s="19"/>
      <c r="AE157" s="19"/>
      <c r="AF157" s="19"/>
      <c r="AI157" s="19"/>
      <c r="AJ157" s="19"/>
    </row>
    <row r="158" spans="2:36" s="20" customFormat="1" ht="14.4" customHeight="1" x14ac:dyDescent="0.3">
      <c r="B158" s="10"/>
      <c r="C158" s="10"/>
      <c r="D158" s="10"/>
      <c r="E158" s="24"/>
      <c r="F158" s="24"/>
      <c r="G158" s="10"/>
      <c r="H158" s="10"/>
      <c r="I158" s="10"/>
      <c r="J158" s="10"/>
      <c r="K158" s="10"/>
      <c r="L158" s="10"/>
      <c r="M158" s="10"/>
      <c r="N158" s="10"/>
      <c r="O158" s="10"/>
      <c r="P158" s="14">
        <f t="shared" si="8"/>
        <v>2.5499999999999989</v>
      </c>
      <c r="Q158" s="37">
        <f t="shared" si="9"/>
        <v>2.3418176030310017E-2</v>
      </c>
      <c r="R158" s="38" t="b">
        <f t="shared" si="11"/>
        <v>1</v>
      </c>
      <c r="S158" s="38">
        <f t="shared" si="10"/>
        <v>2.3418176030310017E-2</v>
      </c>
      <c r="W158" s="52"/>
      <c r="X158" s="19"/>
      <c r="AC158" s="19"/>
      <c r="AE158" s="19"/>
      <c r="AF158" s="19"/>
      <c r="AI158" s="19"/>
      <c r="AJ158" s="19"/>
    </row>
    <row r="159" spans="2:36" s="20" customFormat="1" ht="14.4" customHeight="1" x14ac:dyDescent="0.3">
      <c r="B159" s="10"/>
      <c r="C159" s="10"/>
      <c r="D159" s="10"/>
      <c r="E159" s="24"/>
      <c r="F159" s="24"/>
      <c r="G159" s="10"/>
      <c r="H159" s="10"/>
      <c r="I159" s="10"/>
      <c r="J159" s="10"/>
      <c r="K159" s="10"/>
      <c r="L159" s="10"/>
      <c r="M159" s="10"/>
      <c r="N159" s="10"/>
      <c r="O159" s="10"/>
      <c r="P159" s="14">
        <f t="shared" si="8"/>
        <v>2.5999999999999988</v>
      </c>
      <c r="Q159" s="37">
        <f t="shared" si="9"/>
        <v>2.1406089092831648E-2</v>
      </c>
      <c r="R159" s="38" t="b">
        <f t="shared" si="11"/>
        <v>1</v>
      </c>
      <c r="S159" s="38">
        <f t="shared" si="10"/>
        <v>2.1406089092831648E-2</v>
      </c>
      <c r="W159" s="52"/>
      <c r="X159" s="19"/>
      <c r="AC159" s="19"/>
      <c r="AE159" s="19"/>
      <c r="AF159" s="19"/>
      <c r="AI159" s="19"/>
      <c r="AJ159" s="19"/>
    </row>
    <row r="160" spans="2:36" s="20" customFormat="1" ht="14.4" customHeight="1" x14ac:dyDescent="0.3">
      <c r="B160" s="10"/>
      <c r="C160" s="10"/>
      <c r="D160" s="10"/>
      <c r="E160" s="24"/>
      <c r="F160" s="24"/>
      <c r="G160" s="10"/>
      <c r="H160" s="10"/>
      <c r="I160" s="10"/>
      <c r="J160" s="10"/>
      <c r="K160" s="10"/>
      <c r="L160" s="10"/>
      <c r="M160" s="10"/>
      <c r="N160" s="10"/>
      <c r="O160" s="10"/>
      <c r="P160" s="14">
        <f t="shared" si="8"/>
        <v>2.6499999999999986</v>
      </c>
      <c r="Q160" s="37">
        <f t="shared" si="9"/>
        <v>1.9557412545664458E-2</v>
      </c>
      <c r="R160" s="38" t="b">
        <f t="shared" si="11"/>
        <v>1</v>
      </c>
      <c r="S160" s="38">
        <f t="shared" si="10"/>
        <v>1.9557412545664458E-2</v>
      </c>
      <c r="W160" s="52"/>
      <c r="X160" s="19"/>
      <c r="AC160" s="19"/>
      <c r="AE160" s="19"/>
      <c r="AF160" s="19"/>
      <c r="AI160" s="19"/>
      <c r="AJ160" s="19"/>
    </row>
    <row r="161" spans="2:36" s="20" customFormat="1" ht="14.4" customHeight="1" x14ac:dyDescent="0.3">
      <c r="B161" s="10"/>
      <c r="C161" s="10"/>
      <c r="D161" s="10"/>
      <c r="E161" s="24"/>
      <c r="F161" s="24"/>
      <c r="G161" s="10"/>
      <c r="H161" s="10"/>
      <c r="I161" s="10"/>
      <c r="J161" s="10"/>
      <c r="K161" s="10"/>
      <c r="L161" s="10"/>
      <c r="M161" s="10"/>
      <c r="N161" s="10"/>
      <c r="O161" s="10"/>
      <c r="P161" s="14">
        <f t="shared" si="8"/>
        <v>2.6999999999999984</v>
      </c>
      <c r="Q161" s="37">
        <f t="shared" si="9"/>
        <v>1.786040366641475E-2</v>
      </c>
      <c r="R161" s="38" t="b">
        <f t="shared" si="11"/>
        <v>1</v>
      </c>
      <c r="S161" s="38">
        <f t="shared" si="10"/>
        <v>1.786040366641475E-2</v>
      </c>
      <c r="W161" s="52"/>
      <c r="X161" s="19"/>
      <c r="AC161" s="19"/>
      <c r="AE161" s="19"/>
      <c r="AF161" s="19"/>
      <c r="AI161" s="19"/>
      <c r="AJ161" s="19"/>
    </row>
    <row r="162" spans="2:36" s="20" customFormat="1" ht="14.4" customHeight="1" x14ac:dyDescent="0.3">
      <c r="B162" s="10"/>
      <c r="C162" s="10"/>
      <c r="D162" s="10"/>
      <c r="E162" s="24"/>
      <c r="F162" s="24"/>
      <c r="G162" s="10"/>
      <c r="H162" s="10"/>
      <c r="I162" s="10"/>
      <c r="J162" s="10"/>
      <c r="K162" s="10"/>
      <c r="L162" s="10"/>
      <c r="M162" s="10"/>
      <c r="N162" s="10"/>
      <c r="O162" s="10"/>
      <c r="P162" s="14">
        <f t="shared" si="8"/>
        <v>2.7499999999999982</v>
      </c>
      <c r="Q162" s="37">
        <f t="shared" si="9"/>
        <v>1.6303935296526424E-2</v>
      </c>
      <c r="R162" s="38" t="b">
        <f t="shared" si="11"/>
        <v>1</v>
      </c>
      <c r="S162" s="38">
        <f t="shared" si="10"/>
        <v>1.6303935296526424E-2</v>
      </c>
      <c r="W162" s="52"/>
      <c r="X162" s="19"/>
      <c r="AC162" s="19"/>
      <c r="AE162" s="19"/>
      <c r="AF162" s="19"/>
      <c r="AI162" s="19"/>
      <c r="AJ162" s="19"/>
    </row>
    <row r="163" spans="2:36" s="20" customFormat="1" ht="14.4" customHeight="1" x14ac:dyDescent="0.3">
      <c r="B163" s="10"/>
      <c r="C163" s="10"/>
      <c r="D163" s="10"/>
      <c r="E163" s="24"/>
      <c r="F163" s="24"/>
      <c r="G163" s="10"/>
      <c r="H163" s="10"/>
      <c r="I163" s="10"/>
      <c r="J163" s="10"/>
      <c r="K163" s="10"/>
      <c r="L163" s="10"/>
      <c r="M163" s="10"/>
      <c r="N163" s="10"/>
      <c r="O163" s="10"/>
      <c r="P163" s="14">
        <f t="shared" si="8"/>
        <v>2.799999999999998</v>
      </c>
      <c r="Q163" s="37">
        <f t="shared" si="9"/>
        <v>1.4877498292880521E-2</v>
      </c>
      <c r="R163" s="38" t="b">
        <f t="shared" si="11"/>
        <v>1</v>
      </c>
      <c r="S163" s="38">
        <f t="shared" si="10"/>
        <v>1.4877498292880521E-2</v>
      </c>
      <c r="W163" s="52"/>
      <c r="X163" s="19"/>
      <c r="AC163" s="19"/>
      <c r="AE163" s="19"/>
      <c r="AF163" s="19"/>
      <c r="AI163" s="19"/>
      <c r="AJ163" s="19"/>
    </row>
    <row r="164" spans="2:36" s="20" customFormat="1" ht="14.4" customHeight="1" x14ac:dyDescent="0.3">
      <c r="B164" s="10"/>
      <c r="C164" s="10"/>
      <c r="D164" s="10"/>
      <c r="E164" s="24"/>
      <c r="F164" s="24"/>
      <c r="G164" s="10"/>
      <c r="H164" s="10"/>
      <c r="I164" s="10"/>
      <c r="J164" s="10"/>
      <c r="K164" s="10"/>
      <c r="L164" s="10"/>
      <c r="M164" s="10"/>
      <c r="N164" s="10"/>
      <c r="O164" s="10"/>
      <c r="P164" s="14">
        <f t="shared" si="8"/>
        <v>2.8499999999999979</v>
      </c>
      <c r="Q164" s="37">
        <f t="shared" si="9"/>
        <v>1.3571197335363218E-2</v>
      </c>
      <c r="R164" s="38" t="b">
        <f t="shared" si="11"/>
        <v>1</v>
      </c>
      <c r="S164" s="38">
        <f t="shared" si="10"/>
        <v>1.3571197335363218E-2</v>
      </c>
      <c r="W164" s="52"/>
      <c r="X164" s="19"/>
      <c r="AC164" s="19"/>
      <c r="AE164" s="19"/>
      <c r="AF164" s="19"/>
      <c r="AI164" s="19"/>
      <c r="AJ164" s="19"/>
    </row>
    <row r="165" spans="2:36" s="20" customFormat="1" ht="14.4" customHeight="1" x14ac:dyDescent="0.3">
      <c r="B165" s="10"/>
      <c r="C165" s="10"/>
      <c r="D165" s="10"/>
      <c r="E165" s="24"/>
      <c r="F165" s="24"/>
      <c r="G165" s="10"/>
      <c r="H165" s="10"/>
      <c r="I165" s="10"/>
      <c r="J165" s="10"/>
      <c r="K165" s="10"/>
      <c r="L165" s="10"/>
      <c r="M165" s="10"/>
      <c r="N165" s="10"/>
      <c r="O165" s="10"/>
      <c r="P165" s="14">
        <f t="shared" si="8"/>
        <v>2.8999999999999977</v>
      </c>
      <c r="Q165" s="37">
        <f t="shared" si="9"/>
        <v>1.237574121124364E-2</v>
      </c>
      <c r="R165" s="38" t="b">
        <f t="shared" si="11"/>
        <v>1</v>
      </c>
      <c r="S165" s="38">
        <f t="shared" si="10"/>
        <v>1.237574121124364E-2</v>
      </c>
      <c r="W165" s="52"/>
      <c r="X165" s="19"/>
      <c r="AC165" s="19"/>
      <c r="AE165" s="19"/>
      <c r="AF165" s="19"/>
      <c r="AI165" s="19"/>
      <c r="AJ165" s="19"/>
    </row>
    <row r="166" spans="2:36" s="20" customFormat="1" ht="14.4" customHeight="1" x14ac:dyDescent="0.3">
      <c r="B166" s="10"/>
      <c r="C166" s="10"/>
      <c r="D166" s="10"/>
      <c r="E166" s="24"/>
      <c r="F166" s="24"/>
      <c r="G166" s="10"/>
      <c r="H166" s="10"/>
      <c r="I166" s="10"/>
      <c r="J166" s="10"/>
      <c r="K166" s="10"/>
      <c r="L166" s="10"/>
      <c r="M166" s="10"/>
      <c r="N166" s="10"/>
      <c r="O166" s="10"/>
      <c r="P166" s="14">
        <f t="shared" si="8"/>
        <v>2.9499999999999975</v>
      </c>
      <c r="Q166" s="37">
        <f t="shared" si="9"/>
        <v>1.1282428589045247E-2</v>
      </c>
      <c r="R166" s="38" t="b">
        <f t="shared" si="11"/>
        <v>1</v>
      </c>
      <c r="S166" s="38">
        <f t="shared" si="10"/>
        <v>1.1282428589045247E-2</v>
      </c>
      <c r="W166" s="52"/>
      <c r="X166" s="19"/>
      <c r="AC166" s="19"/>
      <c r="AE166" s="19"/>
      <c r="AF166" s="19"/>
      <c r="AI166" s="19"/>
      <c r="AJ166" s="19"/>
    </row>
    <row r="167" spans="2:36" s="20" customFormat="1" ht="14.4" customHeight="1" x14ac:dyDescent="0.3">
      <c r="B167" s="10"/>
      <c r="C167" s="10"/>
      <c r="D167" s="10"/>
      <c r="E167" s="24"/>
      <c r="F167" s="24"/>
      <c r="G167" s="10"/>
      <c r="H167" s="10"/>
      <c r="I167" s="10"/>
      <c r="J167" s="10"/>
      <c r="K167" s="10"/>
      <c r="L167" s="10"/>
      <c r="M167" s="10"/>
      <c r="N167" s="10"/>
      <c r="O167" s="10"/>
      <c r="P167" s="14">
        <f t="shared" si="8"/>
        <v>2.9999999999999973</v>
      </c>
      <c r="Q167" s="37">
        <f t="shared" si="9"/>
        <v>1.0283130187832851E-2</v>
      </c>
      <c r="R167" s="38" t="b">
        <f t="shared" si="11"/>
        <v>1</v>
      </c>
      <c r="S167" s="38">
        <f t="shared" si="10"/>
        <v>1.0283130187832851E-2</v>
      </c>
      <c r="W167" s="52"/>
      <c r="X167" s="19"/>
      <c r="AC167" s="19"/>
      <c r="AE167" s="19"/>
      <c r="AF167" s="19"/>
      <c r="AI167" s="19"/>
      <c r="AJ167" s="19"/>
    </row>
    <row r="168" spans="2:36" s="20" customFormat="1" ht="14.4" customHeight="1" x14ac:dyDescent="0.3">
      <c r="B168" s="10"/>
      <c r="C168" s="10"/>
      <c r="D168" s="10"/>
      <c r="E168" s="24"/>
      <c r="F168" s="24"/>
      <c r="G168" s="10"/>
      <c r="H168" s="10"/>
      <c r="I168" s="10"/>
      <c r="J168" s="10"/>
      <c r="K168" s="10"/>
      <c r="L168" s="10"/>
      <c r="M168" s="10"/>
      <c r="N168" s="10"/>
      <c r="O168" s="10"/>
      <c r="P168" s="14">
        <f t="shared" si="8"/>
        <v>3.0499999999999972</v>
      </c>
      <c r="Q168" s="37">
        <f t="shared" si="9"/>
        <v>9.3702681444743641E-3</v>
      </c>
      <c r="R168" s="38" t="b">
        <f t="shared" si="11"/>
        <v>1</v>
      </c>
      <c r="S168" s="38">
        <f t="shared" si="10"/>
        <v>9.3702681444743641E-3</v>
      </c>
      <c r="W168" s="52"/>
      <c r="X168" s="19"/>
      <c r="AC168" s="19"/>
      <c r="AE168" s="19"/>
      <c r="AF168" s="19"/>
      <c r="AI168" s="19"/>
      <c r="AJ168" s="19"/>
    </row>
    <row r="169" spans="2:36" s="20" customFormat="1" ht="14.4" customHeight="1" x14ac:dyDescent="0.3">
      <c r="B169" s="10"/>
      <c r="C169" s="10"/>
      <c r="D169" s="10"/>
      <c r="E169" s="24"/>
      <c r="F169" s="24"/>
      <c r="G169" s="10"/>
      <c r="H169" s="10"/>
      <c r="I169" s="10"/>
      <c r="J169" s="10"/>
      <c r="K169" s="10"/>
      <c r="L169" s="10"/>
      <c r="M169" s="10"/>
      <c r="N169" s="10"/>
      <c r="O169" s="10"/>
      <c r="P169" s="14">
        <f t="shared" si="8"/>
        <v>3.099999999999997</v>
      </c>
      <c r="Q169" s="37">
        <f t="shared" si="9"/>
        <v>8.5367932829765562E-3</v>
      </c>
      <c r="R169" s="38" t="b">
        <f t="shared" si="11"/>
        <v>1</v>
      </c>
      <c r="S169" s="38">
        <f t="shared" si="10"/>
        <v>8.5367932829765562E-3</v>
      </c>
      <c r="W169" s="52"/>
      <c r="X169" s="19"/>
      <c r="AC169" s="19"/>
      <c r="AE169" s="19"/>
      <c r="AF169" s="19"/>
      <c r="AI169" s="19"/>
      <c r="AJ169" s="19"/>
    </row>
    <row r="170" spans="2:36" s="20" customFormat="1" ht="14.4" customHeight="1" x14ac:dyDescent="0.3">
      <c r="B170" s="10"/>
      <c r="C170" s="10"/>
      <c r="D170" s="10"/>
      <c r="E170" s="24"/>
      <c r="F170" s="24"/>
      <c r="G170" s="10"/>
      <c r="H170" s="10"/>
      <c r="I170" s="10"/>
      <c r="J170" s="10"/>
      <c r="K170" s="10"/>
      <c r="L170" s="10"/>
      <c r="M170" s="10"/>
      <c r="N170" s="10"/>
      <c r="O170" s="10"/>
      <c r="P170" s="14">
        <f t="shared" si="8"/>
        <v>3.1499999999999968</v>
      </c>
      <c r="Q170" s="37">
        <f t="shared" si="9"/>
        <v>7.7761608975125494E-3</v>
      </c>
      <c r="R170" s="38" t="b">
        <f t="shared" si="11"/>
        <v>1</v>
      </c>
      <c r="S170" s="38">
        <f t="shared" si="10"/>
        <v>7.7761608975125494E-3</v>
      </c>
      <c r="W170" s="52"/>
      <c r="X170" s="19"/>
      <c r="AC170" s="19"/>
      <c r="AE170" s="19"/>
      <c r="AF170" s="19"/>
      <c r="AI170" s="19"/>
      <c r="AJ170" s="19"/>
    </row>
    <row r="171" spans="2:36" s="20" customFormat="1" ht="14.4" customHeight="1" x14ac:dyDescent="0.3">
      <c r="B171" s="10"/>
      <c r="C171" s="10"/>
      <c r="D171" s="10"/>
      <c r="E171" s="24"/>
      <c r="F171" s="24"/>
      <c r="G171" s="10"/>
      <c r="H171" s="10"/>
      <c r="I171" s="10"/>
      <c r="J171" s="10"/>
      <c r="K171" s="10"/>
      <c r="L171" s="10"/>
      <c r="M171" s="10"/>
      <c r="N171" s="10"/>
      <c r="O171" s="10"/>
      <c r="P171" s="14">
        <f t="shared" si="8"/>
        <v>3.1999999999999966</v>
      </c>
      <c r="Q171" s="37">
        <f t="shared" si="9"/>
        <v>7.0823055749589308E-3</v>
      </c>
      <c r="R171" s="38" t="b">
        <f t="shared" si="11"/>
        <v>1</v>
      </c>
      <c r="S171" s="38">
        <f t="shared" si="10"/>
        <v>7.0823055749589308E-3</v>
      </c>
      <c r="W171" s="52"/>
      <c r="X171" s="19"/>
      <c r="AC171" s="19"/>
      <c r="AE171" s="19"/>
      <c r="AF171" s="19"/>
      <c r="AI171" s="19"/>
      <c r="AJ171" s="19"/>
    </row>
    <row r="172" spans="2:36" s="20" customFormat="1" ht="14.4" customHeight="1" x14ac:dyDescent="0.3">
      <c r="B172" s="10"/>
      <c r="C172" s="10"/>
      <c r="D172" s="10"/>
      <c r="E172" s="24"/>
      <c r="F172" s="24"/>
      <c r="G172" s="10"/>
      <c r="H172" s="10"/>
      <c r="I172" s="10"/>
      <c r="J172" s="10"/>
      <c r="K172" s="10"/>
      <c r="L172" s="10"/>
      <c r="M172" s="10"/>
      <c r="N172" s="10"/>
      <c r="O172" s="10"/>
      <c r="P172" s="14">
        <f t="shared" si="8"/>
        <v>3.2499999999999964</v>
      </c>
      <c r="Q172" s="37">
        <f t="shared" si="9"/>
        <v>6.4496155040484424E-3</v>
      </c>
      <c r="R172" s="38" t="b">
        <f t="shared" si="11"/>
        <v>1</v>
      </c>
      <c r="S172" s="38">
        <f t="shared" si="10"/>
        <v>6.4496155040484424E-3</v>
      </c>
      <c r="W172" s="52"/>
      <c r="X172" s="19"/>
      <c r="AC172" s="19"/>
      <c r="AE172" s="19"/>
      <c r="AF172" s="19"/>
      <c r="AI172" s="19"/>
      <c r="AJ172" s="19"/>
    </row>
    <row r="173" spans="2:36" s="20" customFormat="1" ht="14.4" customHeight="1" x14ac:dyDescent="0.3">
      <c r="B173" s="10"/>
      <c r="C173" s="10"/>
      <c r="D173" s="10"/>
      <c r="E173" s="24"/>
      <c r="F173" s="24"/>
      <c r="G173" s="10"/>
      <c r="H173" s="10"/>
      <c r="I173" s="10"/>
      <c r="J173" s="10"/>
      <c r="K173" s="10"/>
      <c r="L173" s="10"/>
      <c r="M173" s="10"/>
      <c r="N173" s="10"/>
      <c r="O173" s="10"/>
      <c r="P173" s="14">
        <f t="shared" ref="P173:P207" si="12">P172+$P$6</f>
        <v>3.2999999999999963</v>
      </c>
      <c r="Q173" s="37">
        <f t="shared" si="9"/>
        <v>5.8729066467703706E-3</v>
      </c>
      <c r="R173" s="38" t="b">
        <f t="shared" si="11"/>
        <v>1</v>
      </c>
      <c r="S173" s="38">
        <f t="shared" si="10"/>
        <v>5.8729066467703706E-3</v>
      </c>
      <c r="W173" s="52"/>
      <c r="X173" s="19"/>
      <c r="AC173" s="19"/>
      <c r="AE173" s="19"/>
      <c r="AF173" s="19"/>
      <c r="AI173" s="19"/>
      <c r="AJ173" s="19"/>
    </row>
    <row r="174" spans="2:36" s="20" customFormat="1" ht="14.4" customHeight="1" x14ac:dyDescent="0.3">
      <c r="B174" s="10"/>
      <c r="C174" s="10"/>
      <c r="D174" s="10"/>
      <c r="E174" s="24"/>
      <c r="F174" s="24"/>
      <c r="G174" s="10"/>
      <c r="H174" s="10"/>
      <c r="I174" s="10"/>
      <c r="J174" s="10"/>
      <c r="K174" s="10"/>
      <c r="L174" s="10"/>
      <c r="M174" s="10"/>
      <c r="N174" s="10"/>
      <c r="O174" s="10"/>
      <c r="P174" s="14">
        <f t="shared" si="12"/>
        <v>3.3499999999999961</v>
      </c>
      <c r="Q174" s="37">
        <f t="shared" si="9"/>
        <v>5.3473970833749617E-3</v>
      </c>
      <c r="R174" s="38" t="b">
        <f t="shared" si="11"/>
        <v>1</v>
      </c>
      <c r="S174" s="38">
        <f t="shared" si="10"/>
        <v>5.3473970833749617E-3</v>
      </c>
      <c r="W174" s="52"/>
      <c r="X174" s="19"/>
      <c r="AC174" s="19"/>
      <c r="AE174" s="19"/>
      <c r="AF174" s="19"/>
      <c r="AI174" s="19"/>
      <c r="AJ174" s="19"/>
    </row>
    <row r="175" spans="2:36" s="20" customFormat="1" ht="14.4" customHeight="1" x14ac:dyDescent="0.3">
      <c r="B175" s="10"/>
      <c r="C175" s="10"/>
      <c r="D175" s="10"/>
      <c r="E175" s="24"/>
      <c r="F175" s="24"/>
      <c r="G175" s="10"/>
      <c r="H175" s="10"/>
      <c r="I175" s="10"/>
      <c r="J175" s="10"/>
      <c r="K175" s="10"/>
      <c r="L175" s="10"/>
      <c r="M175" s="10"/>
      <c r="N175" s="10"/>
      <c r="O175" s="10"/>
      <c r="P175" s="14">
        <f t="shared" si="12"/>
        <v>3.3999999999999959</v>
      </c>
      <c r="Q175" s="37">
        <f t="shared" si="9"/>
        <v>4.8686817850624097E-3</v>
      </c>
      <c r="R175" s="38" t="b">
        <f t="shared" si="11"/>
        <v>1</v>
      </c>
      <c r="S175" s="38">
        <f t="shared" si="10"/>
        <v>4.8686817850624097E-3</v>
      </c>
      <c r="W175" s="52"/>
      <c r="X175" s="19"/>
      <c r="AC175" s="19"/>
      <c r="AE175" s="19"/>
      <c r="AF175" s="19"/>
      <c r="AI175" s="19"/>
      <c r="AJ175" s="19"/>
    </row>
    <row r="176" spans="2:36" s="20" customFormat="1" ht="14.4" customHeight="1" x14ac:dyDescent="0.3">
      <c r="B176" s="10"/>
      <c r="C176" s="10"/>
      <c r="D176" s="10"/>
      <c r="E176" s="24"/>
      <c r="F176" s="24"/>
      <c r="G176" s="10"/>
      <c r="H176" s="10"/>
      <c r="I176" s="10"/>
      <c r="J176" s="10"/>
      <c r="K176" s="10"/>
      <c r="L176" s="10"/>
      <c r="M176" s="10"/>
      <c r="N176" s="10"/>
      <c r="O176" s="10"/>
      <c r="P176" s="14">
        <f t="shared" si="12"/>
        <v>3.4499999999999957</v>
      </c>
      <c r="Q176" s="37">
        <f t="shared" si="9"/>
        <v>4.4327080178543409E-3</v>
      </c>
      <c r="R176" s="38" t="b">
        <f t="shared" si="11"/>
        <v>1</v>
      </c>
      <c r="S176" s="38">
        <f t="shared" si="10"/>
        <v>4.4327080178543409E-3</v>
      </c>
      <c r="W176" s="52"/>
      <c r="X176" s="19"/>
      <c r="AC176" s="19"/>
      <c r="AE176" s="19"/>
      <c r="AF176" s="19"/>
      <c r="AI176" s="19"/>
      <c r="AJ176" s="19"/>
    </row>
    <row r="177" spans="2:36" s="20" customFormat="1" ht="14.4" customHeight="1" x14ac:dyDescent="0.3">
      <c r="B177" s="10"/>
      <c r="C177" s="10"/>
      <c r="D177" s="10"/>
      <c r="E177" s="24"/>
      <c r="F177" s="24"/>
      <c r="G177" s="10"/>
      <c r="H177" s="10"/>
      <c r="I177" s="10"/>
      <c r="J177" s="10"/>
      <c r="K177" s="10"/>
      <c r="L177" s="10"/>
      <c r="M177" s="10"/>
      <c r="N177" s="10"/>
      <c r="O177" s="10"/>
      <c r="P177" s="14">
        <f t="shared" si="12"/>
        <v>3.4999999999999956</v>
      </c>
      <c r="Q177" s="37">
        <f t="shared" si="9"/>
        <v>4.0357515368637025E-3</v>
      </c>
      <c r="R177" s="38" t="b">
        <f t="shared" si="11"/>
        <v>1</v>
      </c>
      <c r="S177" s="38">
        <f t="shared" si="10"/>
        <v>4.0357515368637025E-3</v>
      </c>
      <c r="W177" s="52"/>
      <c r="X177" s="19"/>
      <c r="AC177" s="19"/>
      <c r="AE177" s="19"/>
      <c r="AF177" s="19"/>
      <c r="AI177" s="19"/>
      <c r="AJ177" s="19"/>
    </row>
    <row r="178" spans="2:36" s="20" customFormat="1" ht="14.4" customHeight="1" x14ac:dyDescent="0.3">
      <c r="B178" s="10"/>
      <c r="C178" s="10"/>
      <c r="D178" s="10"/>
      <c r="E178" s="24"/>
      <c r="F178" s="24"/>
      <c r="G178" s="10"/>
      <c r="H178" s="10"/>
      <c r="I178" s="10"/>
      <c r="J178" s="10"/>
      <c r="K178" s="10"/>
      <c r="L178" s="10"/>
      <c r="M178" s="10"/>
      <c r="N178" s="10"/>
      <c r="O178" s="10"/>
      <c r="P178" s="14">
        <f t="shared" si="12"/>
        <v>3.5499999999999954</v>
      </c>
      <c r="Q178" s="37">
        <f t="shared" si="9"/>
        <v>3.6743936917571864E-3</v>
      </c>
      <c r="R178" s="38" t="b">
        <f t="shared" si="11"/>
        <v>1</v>
      </c>
      <c r="S178" s="38">
        <f t="shared" si="10"/>
        <v>3.6743936917571864E-3</v>
      </c>
      <c r="W178" s="52"/>
      <c r="X178" s="19"/>
      <c r="AC178" s="19"/>
      <c r="AE178" s="19"/>
      <c r="AF178" s="19"/>
      <c r="AI178" s="19"/>
      <c r="AJ178" s="19"/>
    </row>
    <row r="179" spans="2:36" s="20" customFormat="1" ht="14.4" customHeight="1" x14ac:dyDescent="0.3">
      <c r="B179" s="10"/>
      <c r="C179" s="10"/>
      <c r="D179" s="10"/>
      <c r="E179" s="24"/>
      <c r="F179" s="24"/>
      <c r="G179" s="10"/>
      <c r="H179" s="10"/>
      <c r="I179" s="10"/>
      <c r="J179" s="10"/>
      <c r="K179" s="10"/>
      <c r="L179" s="10"/>
      <c r="M179" s="10"/>
      <c r="N179" s="10"/>
      <c r="O179" s="10"/>
      <c r="P179" s="14">
        <f t="shared" si="12"/>
        <v>3.5999999999999952</v>
      </c>
      <c r="Q179" s="37">
        <f t="shared" si="9"/>
        <v>3.3454995311677951E-3</v>
      </c>
      <c r="R179" s="38" t="b">
        <f t="shared" si="11"/>
        <v>1</v>
      </c>
      <c r="S179" s="38">
        <f t="shared" si="10"/>
        <v>3.3454995311677951E-3</v>
      </c>
      <c r="W179" s="52"/>
      <c r="X179" s="19"/>
      <c r="AC179" s="19"/>
      <c r="AE179" s="19"/>
      <c r="AF179" s="19"/>
      <c r="AI179" s="19"/>
      <c r="AJ179" s="19"/>
    </row>
    <row r="180" spans="2:36" s="20" customFormat="1" ht="14.4" customHeight="1" x14ac:dyDescent="0.3">
      <c r="B180" s="10"/>
      <c r="C180" s="10"/>
      <c r="D180" s="10"/>
      <c r="E180" s="24"/>
      <c r="F180" s="24"/>
      <c r="G180" s="10"/>
      <c r="H180" s="10"/>
      <c r="I180" s="10"/>
      <c r="J180" s="10"/>
      <c r="K180" s="10"/>
      <c r="L180" s="10"/>
      <c r="M180" s="10"/>
      <c r="N180" s="10"/>
      <c r="O180" s="10"/>
      <c r="P180" s="14">
        <f t="shared" si="12"/>
        <v>3.649999999999995</v>
      </c>
      <c r="Q180" s="37">
        <f t="shared" si="9"/>
        <v>3.0461969656785754E-3</v>
      </c>
      <c r="R180" s="38" t="b">
        <f t="shared" si="11"/>
        <v>1</v>
      </c>
      <c r="S180" s="38">
        <f t="shared" si="10"/>
        <v>3.0461969656785754E-3</v>
      </c>
      <c r="W180" s="52"/>
      <c r="X180" s="19"/>
      <c r="AC180" s="19"/>
      <c r="AE180" s="19"/>
      <c r="AF180" s="19"/>
      <c r="AI180" s="19"/>
      <c r="AJ180" s="19"/>
    </row>
    <row r="181" spans="2:36" s="20" customFormat="1" ht="14.4" customHeight="1" x14ac:dyDescent="0.3">
      <c r="B181" s="10"/>
      <c r="C181" s="10"/>
      <c r="D181" s="10"/>
      <c r="E181" s="24"/>
      <c r="F181" s="24"/>
      <c r="G181" s="10"/>
      <c r="H181" s="10"/>
      <c r="I181" s="10"/>
      <c r="J181" s="10"/>
      <c r="K181" s="10"/>
      <c r="L181" s="10"/>
      <c r="M181" s="10"/>
      <c r="N181" s="10"/>
      <c r="O181" s="10"/>
      <c r="P181" s="14">
        <f t="shared" si="12"/>
        <v>3.6999999999999948</v>
      </c>
      <c r="Q181" s="37">
        <f t="shared" si="9"/>
        <v>2.7738570252785807E-3</v>
      </c>
      <c r="R181" s="38" t="b">
        <f t="shared" si="11"/>
        <v>1</v>
      </c>
      <c r="S181" s="38">
        <f t="shared" si="10"/>
        <v>2.7738570252785807E-3</v>
      </c>
      <c r="W181" s="52"/>
      <c r="X181" s="19"/>
      <c r="AC181" s="19"/>
      <c r="AE181" s="19"/>
      <c r="AF181" s="19"/>
      <c r="AI181" s="19"/>
      <c r="AJ181" s="19"/>
    </row>
    <row r="182" spans="2:36" s="20" customFormat="1" ht="14.4" customHeight="1" x14ac:dyDescent="0.3">
      <c r="B182" s="10"/>
      <c r="C182" s="10"/>
      <c r="D182" s="10"/>
      <c r="E182" s="24"/>
      <c r="F182" s="24"/>
      <c r="G182" s="10"/>
      <c r="H182" s="10"/>
      <c r="I182" s="10"/>
      <c r="J182" s="10"/>
      <c r="K182" s="10"/>
      <c r="L182" s="10"/>
      <c r="M182" s="10"/>
      <c r="N182" s="10"/>
      <c r="O182" s="10"/>
      <c r="P182" s="14">
        <f t="shared" si="12"/>
        <v>3.7499999999999947</v>
      </c>
      <c r="Q182" s="37">
        <f t="shared" si="9"/>
        <v>2.5260752274174608E-3</v>
      </c>
      <c r="R182" s="38" t="b">
        <f t="shared" si="11"/>
        <v>1</v>
      </c>
      <c r="S182" s="38">
        <f t="shared" si="10"/>
        <v>2.5260752274174608E-3</v>
      </c>
      <c r="W182" s="52"/>
      <c r="X182" s="19"/>
      <c r="AC182" s="19"/>
      <c r="AE182" s="19"/>
      <c r="AF182" s="19"/>
      <c r="AI182" s="19"/>
      <c r="AJ182" s="19"/>
    </row>
    <row r="183" spans="2:36" s="20" customFormat="1" ht="14.4" customHeight="1" x14ac:dyDescent="0.3">
      <c r="B183" s="10"/>
      <c r="C183" s="10"/>
      <c r="D183" s="10"/>
      <c r="E183" s="24"/>
      <c r="F183" s="24"/>
      <c r="G183" s="10"/>
      <c r="H183" s="10"/>
      <c r="I183" s="10"/>
      <c r="J183" s="10"/>
      <c r="K183" s="10"/>
      <c r="L183" s="10"/>
      <c r="M183" s="10"/>
      <c r="N183" s="10"/>
      <c r="O183" s="10"/>
      <c r="P183" s="14">
        <f t="shared" si="12"/>
        <v>3.7999999999999945</v>
      </c>
      <c r="Q183" s="37">
        <f t="shared" si="9"/>
        <v>2.3006540555053014E-3</v>
      </c>
      <c r="R183" s="38" t="b">
        <f t="shared" si="11"/>
        <v>1</v>
      </c>
      <c r="S183" s="38">
        <f t="shared" si="10"/>
        <v>2.3006540555053014E-3</v>
      </c>
      <c r="W183" s="52"/>
      <c r="X183" s="19"/>
      <c r="AC183" s="19"/>
      <c r="AE183" s="19"/>
      <c r="AF183" s="19"/>
      <c r="AI183" s="19"/>
      <c r="AJ183" s="19"/>
    </row>
    <row r="184" spans="2:36" s="20" customFormat="1" ht="14.4" customHeight="1" x14ac:dyDescent="0.3">
      <c r="B184" s="10"/>
      <c r="C184" s="10"/>
      <c r="D184" s="10"/>
      <c r="E184" s="24"/>
      <c r="F184" s="24"/>
      <c r="G184" s="10"/>
      <c r="H184" s="10"/>
      <c r="I184" s="10"/>
      <c r="J184" s="10"/>
      <c r="K184" s="10"/>
      <c r="L184" s="10"/>
      <c r="M184" s="10"/>
      <c r="N184" s="10"/>
      <c r="O184" s="10"/>
      <c r="P184" s="14">
        <f t="shared" si="12"/>
        <v>3.8499999999999943</v>
      </c>
      <c r="Q184" s="37">
        <f t="shared" si="9"/>
        <v>2.0955865344964887E-3</v>
      </c>
      <c r="R184" s="38" t="b">
        <f t="shared" si="11"/>
        <v>1</v>
      </c>
      <c r="S184" s="38">
        <f t="shared" si="10"/>
        <v>2.0955865344964887E-3</v>
      </c>
      <c r="W184" s="52"/>
      <c r="X184" s="19"/>
      <c r="AC184" s="19"/>
      <c r="AE184" s="19"/>
      <c r="AF184" s="19"/>
      <c r="AI184" s="19"/>
      <c r="AJ184" s="19"/>
    </row>
    <row r="185" spans="2:36" s="20" customFormat="1" ht="14.4" customHeight="1" x14ac:dyDescent="0.3">
      <c r="B185" s="10"/>
      <c r="C185" s="10"/>
      <c r="D185" s="10"/>
      <c r="E185" s="24"/>
      <c r="F185" s="24"/>
      <c r="G185" s="10"/>
      <c r="H185" s="10"/>
      <c r="I185" s="10"/>
      <c r="J185" s="10"/>
      <c r="K185" s="10"/>
      <c r="L185" s="10"/>
      <c r="M185" s="10"/>
      <c r="N185" s="10"/>
      <c r="O185" s="10"/>
      <c r="P185" s="14">
        <f t="shared" si="12"/>
        <v>3.8999999999999941</v>
      </c>
      <c r="Q185" s="37">
        <f t="shared" si="9"/>
        <v>1.9090408796652431E-3</v>
      </c>
      <c r="R185" s="38" t="b">
        <f t="shared" si="11"/>
        <v>1</v>
      </c>
      <c r="S185" s="38">
        <f t="shared" si="10"/>
        <v>1.9090408796652431E-3</v>
      </c>
      <c r="W185" s="52"/>
      <c r="X185" s="19"/>
      <c r="AC185" s="19"/>
      <c r="AE185" s="19"/>
      <c r="AF185" s="19"/>
      <c r="AI185" s="19"/>
      <c r="AJ185" s="19"/>
    </row>
    <row r="186" spans="2:36" s="20" customFormat="1" ht="14.4" customHeight="1" x14ac:dyDescent="0.3">
      <c r="B186" s="10"/>
      <c r="C186" s="10"/>
      <c r="D186" s="10"/>
      <c r="E186" s="24"/>
      <c r="F186" s="24"/>
      <c r="G186" s="10"/>
      <c r="H186" s="10"/>
      <c r="I186" s="10"/>
      <c r="J186" s="10"/>
      <c r="K186" s="10"/>
      <c r="L186" s="10"/>
      <c r="M186" s="10"/>
      <c r="N186" s="10"/>
      <c r="O186" s="10"/>
      <c r="P186" s="14">
        <f t="shared" si="12"/>
        <v>3.949999999999994</v>
      </c>
      <c r="Q186" s="37">
        <f t="shared" si="9"/>
        <v>1.7393461864655844E-3</v>
      </c>
      <c r="R186" s="38" t="b">
        <f t="shared" si="11"/>
        <v>1</v>
      </c>
      <c r="S186" s="38">
        <f t="shared" si="10"/>
        <v>1.7393461864655844E-3</v>
      </c>
      <c r="W186" s="52"/>
      <c r="X186" s="19"/>
      <c r="AC186" s="19"/>
      <c r="AE186" s="19"/>
      <c r="AF186" s="19"/>
      <c r="AI186" s="19"/>
      <c r="AJ186" s="19"/>
    </row>
    <row r="187" spans="2:36" s="20" customFormat="1" ht="14.4" customHeight="1" x14ac:dyDescent="0.3">
      <c r="B187" s="10"/>
      <c r="C187" s="10"/>
      <c r="D187" s="10"/>
      <c r="E187" s="24"/>
      <c r="F187" s="24"/>
      <c r="G187" s="10"/>
      <c r="H187" s="10"/>
      <c r="I187" s="10"/>
      <c r="J187" s="10"/>
      <c r="K187" s="10"/>
      <c r="L187" s="10"/>
      <c r="M187" s="10"/>
      <c r="N187" s="10"/>
      <c r="O187" s="10"/>
      <c r="P187" s="14">
        <f t="shared" si="12"/>
        <v>3.9999999999999938</v>
      </c>
      <c r="Q187" s="37">
        <f t="shared" si="9"/>
        <v>1.5849791231395637E-3</v>
      </c>
      <c r="R187" s="38" t="b">
        <f t="shared" si="11"/>
        <v>1</v>
      </c>
      <c r="S187" s="38">
        <f t="shared" si="10"/>
        <v>1.5849791231395637E-3</v>
      </c>
      <c r="W187" s="52"/>
      <c r="X187" s="19"/>
      <c r="AC187" s="19"/>
      <c r="AE187" s="19"/>
      <c r="AF187" s="19"/>
      <c r="AI187" s="19"/>
      <c r="AJ187" s="19"/>
    </row>
    <row r="188" spans="2:36" s="20" customFormat="1" ht="14.4" customHeight="1" x14ac:dyDescent="0.3">
      <c r="B188" s="10"/>
      <c r="C188" s="10"/>
      <c r="D188" s="10"/>
      <c r="E188" s="24"/>
      <c r="F188" s="24"/>
      <c r="G188" s="10"/>
      <c r="H188" s="10"/>
      <c r="I188" s="10"/>
      <c r="J188" s="10"/>
      <c r="K188" s="10"/>
      <c r="L188" s="10"/>
      <c r="M188" s="10"/>
      <c r="N188" s="10"/>
      <c r="O188" s="10"/>
      <c r="P188" s="14">
        <f t="shared" si="12"/>
        <v>4.0499999999999936</v>
      </c>
      <c r="Q188" s="37">
        <f t="shared" si="9"/>
        <v>1.4445515831982595E-3</v>
      </c>
      <c r="R188" s="38" t="b">
        <f t="shared" si="11"/>
        <v>1</v>
      </c>
      <c r="S188" s="38">
        <f t="shared" si="10"/>
        <v>1.4445515831982595E-3</v>
      </c>
      <c r="W188" s="52"/>
      <c r="X188" s="19"/>
      <c r="AC188" s="19"/>
      <c r="AE188" s="19"/>
      <c r="AF188" s="19"/>
      <c r="AI188" s="19"/>
      <c r="AJ188" s="19"/>
    </row>
    <row r="189" spans="2:36" s="20" customFormat="1" ht="14.4" customHeight="1" x14ac:dyDescent="0.3">
      <c r="B189" s="10"/>
      <c r="C189" s="10"/>
      <c r="D189" s="10"/>
      <c r="E189" s="24"/>
      <c r="F189" s="24"/>
      <c r="G189" s="10"/>
      <c r="H189" s="10"/>
      <c r="I189" s="10"/>
      <c r="J189" s="10"/>
      <c r="K189" s="10"/>
      <c r="L189" s="10"/>
      <c r="M189" s="10"/>
      <c r="N189" s="10"/>
      <c r="O189" s="10"/>
      <c r="P189" s="14">
        <f t="shared" si="12"/>
        <v>4.0999999999999934</v>
      </c>
      <c r="Q189" s="37">
        <f t="shared" si="9"/>
        <v>1.3167992517852843E-3</v>
      </c>
      <c r="R189" s="38" t="b">
        <f t="shared" si="11"/>
        <v>1</v>
      </c>
      <c r="S189" s="38">
        <f t="shared" si="10"/>
        <v>1.3167992517852843E-3</v>
      </c>
      <c r="W189" s="52"/>
      <c r="X189" s="19"/>
      <c r="AC189" s="19"/>
      <c r="AE189" s="19"/>
      <c r="AF189" s="19"/>
      <c r="AI189" s="19"/>
      <c r="AJ189" s="19"/>
    </row>
    <row r="190" spans="2:36" s="20" customFormat="1" ht="14.4" customHeight="1" x14ac:dyDescent="0.3">
      <c r="B190" s="10"/>
      <c r="C190" s="10"/>
      <c r="D190" s="10"/>
      <c r="E190" s="24"/>
      <c r="F190" s="24"/>
      <c r="G190" s="10"/>
      <c r="H190" s="10"/>
      <c r="I190" s="10"/>
      <c r="J190" s="10"/>
      <c r="K190" s="10"/>
      <c r="L190" s="10"/>
      <c r="M190" s="10"/>
      <c r="N190" s="10"/>
      <c r="O190" s="10"/>
      <c r="P190" s="14">
        <f t="shared" si="12"/>
        <v>4.1499999999999932</v>
      </c>
      <c r="Q190" s="37">
        <f t="shared" si="9"/>
        <v>1.2005710380069772E-3</v>
      </c>
      <c r="R190" s="38" t="b">
        <f t="shared" si="11"/>
        <v>1</v>
      </c>
      <c r="S190" s="38">
        <f t="shared" si="10"/>
        <v>1.2005710380069772E-3</v>
      </c>
      <c r="W190" s="52"/>
      <c r="X190" s="19"/>
      <c r="AC190" s="19"/>
      <c r="AE190" s="19"/>
      <c r="AF190" s="19"/>
      <c r="AI190" s="19"/>
      <c r="AJ190" s="19"/>
    </row>
    <row r="191" spans="2:36" s="20" customFormat="1" ht="14.4" customHeight="1" x14ac:dyDescent="0.3">
      <c r="B191" s="10"/>
      <c r="C191" s="10"/>
      <c r="D191" s="10"/>
      <c r="E191" s="24"/>
      <c r="F191" s="24"/>
      <c r="G191" s="10"/>
      <c r="H191" s="10"/>
      <c r="I191" s="10"/>
      <c r="J191" s="10"/>
      <c r="K191" s="10"/>
      <c r="L191" s="10"/>
      <c r="M191" s="10"/>
      <c r="N191" s="10"/>
      <c r="O191" s="10"/>
      <c r="P191" s="14">
        <f t="shared" si="12"/>
        <v>4.1999999999999931</v>
      </c>
      <c r="Q191" s="37">
        <f t="shared" si="9"/>
        <v>1.0948193243702814E-3</v>
      </c>
      <c r="R191" s="38" t="b">
        <f t="shared" si="11"/>
        <v>1</v>
      </c>
      <c r="S191" s="38">
        <f t="shared" si="10"/>
        <v>1.0948193243702814E-3</v>
      </c>
      <c r="W191" s="52"/>
      <c r="X191" s="19"/>
      <c r="AC191" s="19"/>
      <c r="AE191" s="19"/>
      <c r="AF191" s="19"/>
      <c r="AI191" s="19"/>
      <c r="AJ191" s="19"/>
    </row>
    <row r="192" spans="2:36" s="20" customFormat="1" ht="14.4" customHeight="1" x14ac:dyDescent="0.3">
      <c r="B192" s="10"/>
      <c r="C192" s="10"/>
      <c r="D192" s="10"/>
      <c r="E192" s="24"/>
      <c r="F192" s="24"/>
      <c r="G192" s="10"/>
      <c r="H192" s="10"/>
      <c r="I192" s="10"/>
      <c r="J192" s="10"/>
      <c r="K192" s="10"/>
      <c r="L192" s="10"/>
      <c r="M192" s="10"/>
      <c r="N192" s="10"/>
      <c r="O192" s="10"/>
      <c r="P192" s="14">
        <f t="shared" si="12"/>
        <v>4.2499999999999929</v>
      </c>
      <c r="Q192" s="37">
        <f t="shared" si="9"/>
        <v>9.9859098432769676E-4</v>
      </c>
      <c r="R192" s="38" t="b">
        <f t="shared" si="11"/>
        <v>1</v>
      </c>
      <c r="S192" s="38">
        <f t="shared" si="10"/>
        <v>9.9859098432769676E-4</v>
      </c>
      <c r="W192" s="52"/>
      <c r="X192" s="19"/>
      <c r="AC192" s="19"/>
      <c r="AE192" s="19"/>
      <c r="AF192" s="19"/>
      <c r="AI192" s="19"/>
      <c r="AJ192" s="19"/>
    </row>
    <row r="193" spans="2:36" s="20" customFormat="1" ht="14.4" customHeight="1" x14ac:dyDescent="0.3">
      <c r="B193" s="10"/>
      <c r="C193" s="10"/>
      <c r="D193" s="10"/>
      <c r="E193" s="24"/>
      <c r="F193" s="24"/>
      <c r="G193" s="10"/>
      <c r="H193" s="10"/>
      <c r="I193" s="10"/>
      <c r="J193" s="10"/>
      <c r="K193" s="10"/>
      <c r="L193" s="10"/>
      <c r="M193" s="10"/>
      <c r="N193" s="10"/>
      <c r="O193" s="10"/>
      <c r="P193" s="14">
        <f t="shared" si="12"/>
        <v>4.2999999999999927</v>
      </c>
      <c r="Q193" s="37">
        <f t="shared" si="9"/>
        <v>9.1101911943202579E-4</v>
      </c>
      <c r="R193" s="38" t="b">
        <f t="shared" si="11"/>
        <v>1</v>
      </c>
      <c r="S193" s="38">
        <f t="shared" si="10"/>
        <v>9.1101911943202579E-4</v>
      </c>
      <c r="W193" s="52"/>
      <c r="X193" s="19"/>
      <c r="AC193" s="19"/>
      <c r="AE193" s="19"/>
      <c r="AF193" s="19"/>
      <c r="AI193" s="19"/>
      <c r="AJ193" s="19"/>
    </row>
    <row r="194" spans="2:36" s="20" customFormat="1" ht="14.4" customHeight="1" x14ac:dyDescent="0.3">
      <c r="B194" s="10"/>
      <c r="C194" s="10"/>
      <c r="D194" s="10"/>
      <c r="E194" s="24"/>
      <c r="F194" s="24"/>
      <c r="G194" s="10"/>
      <c r="H194" s="10"/>
      <c r="I194" s="10"/>
      <c r="J194" s="10"/>
      <c r="K194" s="10"/>
      <c r="L194" s="10"/>
      <c r="M194" s="10"/>
      <c r="N194" s="10"/>
      <c r="O194" s="10"/>
      <c r="P194" s="14">
        <f t="shared" si="12"/>
        <v>4.3499999999999925</v>
      </c>
      <c r="Q194" s="37">
        <f t="shared" si="9"/>
        <v>8.3131546861682482E-4</v>
      </c>
      <c r="R194" s="38" t="b">
        <f t="shared" si="11"/>
        <v>1</v>
      </c>
      <c r="S194" s="38">
        <f t="shared" si="10"/>
        <v>8.3131546861682482E-4</v>
      </c>
      <c r="W194" s="52"/>
      <c r="X194" s="19"/>
      <c r="AC194" s="19"/>
      <c r="AE194" s="19"/>
      <c r="AF194" s="19"/>
      <c r="AI194" s="19"/>
      <c r="AJ194" s="19"/>
    </row>
    <row r="195" spans="2:36" s="20" customFormat="1" ht="14.4" customHeight="1" x14ac:dyDescent="0.3">
      <c r="B195" s="10"/>
      <c r="C195" s="10"/>
      <c r="D195" s="10"/>
      <c r="E195" s="24"/>
      <c r="F195" s="24"/>
      <c r="G195" s="10"/>
      <c r="H195" s="10"/>
      <c r="I195" s="10"/>
      <c r="J195" s="10"/>
      <c r="K195" s="10"/>
      <c r="L195" s="10"/>
      <c r="M195" s="10"/>
      <c r="N195" s="10"/>
      <c r="O195" s="10"/>
      <c r="P195" s="14">
        <f t="shared" si="12"/>
        <v>4.3999999999999924</v>
      </c>
      <c r="Q195" s="37">
        <f t="shared" si="9"/>
        <v>7.5876344352612043E-4</v>
      </c>
      <c r="R195" s="38" t="b">
        <f t="shared" si="11"/>
        <v>1</v>
      </c>
      <c r="S195" s="38">
        <f t="shared" si="10"/>
        <v>7.5876344352612043E-4</v>
      </c>
      <c r="W195" s="52"/>
      <c r="X195" s="19"/>
      <c r="AC195" s="19"/>
      <c r="AE195" s="19"/>
      <c r="AF195" s="19"/>
      <c r="AI195" s="19"/>
      <c r="AJ195" s="19"/>
    </row>
    <row r="196" spans="2:36" s="20" customFormat="1" ht="14.4" customHeight="1" x14ac:dyDescent="0.3">
      <c r="B196" s="10"/>
      <c r="C196" s="10"/>
      <c r="D196" s="10"/>
      <c r="E196" s="24"/>
      <c r="F196" s="24"/>
      <c r="G196" s="10"/>
      <c r="H196" s="10"/>
      <c r="I196" s="10"/>
      <c r="J196" s="10"/>
      <c r="K196" s="10"/>
      <c r="L196" s="10"/>
      <c r="M196" s="10"/>
      <c r="N196" s="10"/>
      <c r="O196" s="10"/>
      <c r="P196" s="14">
        <f t="shared" si="12"/>
        <v>4.4499999999999922</v>
      </c>
      <c r="Q196" s="37">
        <f t="shared" si="9"/>
        <v>6.9271174552122032E-4</v>
      </c>
      <c r="R196" s="38" t="b">
        <f t="shared" si="11"/>
        <v>1</v>
      </c>
      <c r="S196" s="38">
        <f t="shared" si="10"/>
        <v>6.9271174552122032E-4</v>
      </c>
      <c r="W196" s="52"/>
      <c r="X196" s="19"/>
      <c r="AC196" s="19"/>
      <c r="AE196" s="19"/>
      <c r="AF196" s="19"/>
      <c r="AI196" s="19"/>
      <c r="AJ196" s="19"/>
    </row>
    <row r="197" spans="2:36" s="20" customFormat="1" ht="14.4" customHeight="1" x14ac:dyDescent="0.3">
      <c r="B197" s="10"/>
      <c r="C197" s="10"/>
      <c r="D197" s="10"/>
      <c r="E197" s="24"/>
      <c r="F197" s="24"/>
      <c r="G197" s="10"/>
      <c r="H197" s="10"/>
      <c r="I197" s="10"/>
      <c r="J197" s="10"/>
      <c r="K197" s="10"/>
      <c r="L197" s="10"/>
      <c r="M197" s="10"/>
      <c r="N197" s="10"/>
      <c r="O197" s="10"/>
      <c r="P197" s="14">
        <f t="shared" si="12"/>
        <v>4.499999999999992</v>
      </c>
      <c r="Q197" s="37">
        <f t="shared" si="9"/>
        <v>6.3256852191105899E-4</v>
      </c>
      <c r="R197" s="38" t="b">
        <f t="shared" si="11"/>
        <v>1</v>
      </c>
      <c r="S197" s="38">
        <f t="shared" si="10"/>
        <v>6.3256852191105899E-4</v>
      </c>
      <c r="W197" s="52"/>
      <c r="X197" s="19"/>
      <c r="AC197" s="19"/>
      <c r="AE197" s="19"/>
      <c r="AF197" s="19"/>
      <c r="AI197" s="19"/>
      <c r="AJ197" s="19"/>
    </row>
    <row r="198" spans="2:36" s="20" customFormat="1" ht="14.4" customHeight="1" x14ac:dyDescent="0.3">
      <c r="B198" s="10"/>
      <c r="C198" s="10"/>
      <c r="D198" s="10"/>
      <c r="E198" s="24"/>
      <c r="F198" s="24"/>
      <c r="G198" s="10"/>
      <c r="H198" s="10"/>
      <c r="I198" s="10"/>
      <c r="J198" s="10"/>
      <c r="K198" s="10"/>
      <c r="L198" s="10"/>
      <c r="M198" s="10"/>
      <c r="N198" s="10"/>
      <c r="O198" s="10"/>
      <c r="P198" s="14">
        <f t="shared" si="12"/>
        <v>4.5499999999999918</v>
      </c>
      <c r="Q198" s="37">
        <f t="shared" si="9"/>
        <v>5.7779602101651036E-4</v>
      </c>
      <c r="R198" s="38" t="b">
        <f t="shared" si="11"/>
        <v>1</v>
      </c>
      <c r="S198" s="38">
        <f t="shared" si="10"/>
        <v>5.7779602101651036E-4</v>
      </c>
      <c r="W198" s="52"/>
      <c r="X198" s="19"/>
      <c r="AC198" s="19"/>
      <c r="AE198" s="19"/>
      <c r="AF198" s="19"/>
      <c r="AI198" s="19"/>
      <c r="AJ198" s="19"/>
    </row>
    <row r="199" spans="2:36" s="20" customFormat="1" ht="14.4" customHeight="1" x14ac:dyDescent="0.3">
      <c r="B199" s="10"/>
      <c r="C199" s="10"/>
      <c r="D199" s="10"/>
      <c r="E199" s="24"/>
      <c r="F199" s="24"/>
      <c r="G199" s="10"/>
      <c r="H199" s="10"/>
      <c r="I199" s="10"/>
      <c r="J199" s="10"/>
      <c r="K199" s="10"/>
      <c r="L199" s="10"/>
      <c r="M199" s="10"/>
      <c r="N199" s="10"/>
      <c r="O199" s="10"/>
      <c r="P199" s="14">
        <f t="shared" si="12"/>
        <v>4.5999999999999917</v>
      </c>
      <c r="Q199" s="37">
        <f t="shared" ref="Q199:Q207" si="13">((EXP(GAMMALN(($C$6+1)/2)))/(EXP(GAMMALN($C$6/2))))*(1/SQRT($C$6*PI()))*(1+(P199^2)/$C$6)^(-($C$6+1)/2)</f>
        <v>5.2790570783188724E-4</v>
      </c>
      <c r="R199" s="38" t="b">
        <f t="shared" si="11"/>
        <v>1</v>
      </c>
      <c r="S199" s="38">
        <f t="shared" ref="S199:S207" si="14">IF(R199,Q199,"")</f>
        <v>5.2790570783188724E-4</v>
      </c>
      <c r="W199" s="52"/>
      <c r="X199" s="19"/>
      <c r="AC199" s="19"/>
      <c r="AE199" s="19"/>
      <c r="AF199" s="19"/>
      <c r="AI199" s="19"/>
      <c r="AJ199" s="19"/>
    </row>
    <row r="200" spans="2:36" s="20" customFormat="1" ht="14.4" customHeight="1" x14ac:dyDescent="0.3">
      <c r="B200" s="10"/>
      <c r="C200" s="10"/>
      <c r="D200" s="10"/>
      <c r="E200" s="24"/>
      <c r="F200" s="24"/>
      <c r="G200" s="10"/>
      <c r="H200" s="10"/>
      <c r="I200" s="10"/>
      <c r="J200" s="10"/>
      <c r="K200" s="10"/>
      <c r="L200" s="10"/>
      <c r="M200" s="10"/>
      <c r="N200" s="10"/>
      <c r="O200" s="10"/>
      <c r="P200" s="14">
        <f t="shared" si="12"/>
        <v>4.6499999999999915</v>
      </c>
      <c r="Q200" s="37">
        <f t="shared" si="13"/>
        <v>4.8245380424185121E-4</v>
      </c>
      <c r="R200" s="38" t="b">
        <f t="shared" ref="R200:R207" si="15">IF($R$4&gt;$R$3,IF(AND(P200&lt;$R$4,P200&gt;$R$3),TRUE,FALSE),IF(OR(P200&lt;$R$4,P200&gt;$R$3),TRUE,FALSE))</f>
        <v>1</v>
      </c>
      <c r="S200" s="38">
        <f t="shared" si="14"/>
        <v>4.8245380424185121E-4</v>
      </c>
      <c r="W200" s="52"/>
      <c r="X200" s="19"/>
      <c r="AC200" s="19"/>
      <c r="AE200" s="19"/>
      <c r="AF200" s="19"/>
      <c r="AI200" s="19"/>
      <c r="AJ200" s="19"/>
    </row>
    <row r="201" spans="2:36" s="20" customFormat="1" ht="14.4" customHeight="1" x14ac:dyDescent="0.3">
      <c r="B201" s="10"/>
      <c r="C201" s="10"/>
      <c r="D201" s="10"/>
      <c r="E201" s="24"/>
      <c r="F201" s="24"/>
      <c r="G201" s="10"/>
      <c r="H201" s="10"/>
      <c r="I201" s="10"/>
      <c r="J201" s="10"/>
      <c r="K201" s="10"/>
      <c r="L201" s="10"/>
      <c r="M201" s="10"/>
      <c r="N201" s="10"/>
      <c r="O201" s="10"/>
      <c r="P201" s="14">
        <f t="shared" si="12"/>
        <v>4.6999999999999913</v>
      </c>
      <c r="Q201" s="37">
        <f t="shared" si="13"/>
        <v>4.4103721995170526E-4</v>
      </c>
      <c r="R201" s="38" t="b">
        <f t="shared" si="15"/>
        <v>1</v>
      </c>
      <c r="S201" s="38">
        <f t="shared" si="14"/>
        <v>4.4103721995170526E-4</v>
      </c>
      <c r="W201" s="52"/>
      <c r="X201" s="19"/>
      <c r="AC201" s="19"/>
      <c r="AE201" s="19"/>
      <c r="AF201" s="19"/>
      <c r="AI201" s="19"/>
      <c r="AJ201" s="19"/>
    </row>
    <row r="202" spans="2:36" s="20" customFormat="1" ht="14.4" customHeight="1" x14ac:dyDescent="0.3">
      <c r="B202" s="10"/>
      <c r="C202" s="10"/>
      <c r="D202" s="10"/>
      <c r="E202" s="24"/>
      <c r="F202" s="24"/>
      <c r="G202" s="10"/>
      <c r="H202" s="10"/>
      <c r="I202" s="10"/>
      <c r="J202" s="10"/>
      <c r="K202" s="10"/>
      <c r="L202" s="10"/>
      <c r="M202" s="10"/>
      <c r="N202" s="10"/>
      <c r="O202" s="10"/>
      <c r="P202" s="14">
        <f t="shared" si="12"/>
        <v>4.7499999999999911</v>
      </c>
      <c r="Q202" s="37">
        <f t="shared" si="13"/>
        <v>4.0328984246359116E-4</v>
      </c>
      <c r="R202" s="38" t="b">
        <f t="shared" si="15"/>
        <v>1</v>
      </c>
      <c r="S202" s="38">
        <f t="shared" si="14"/>
        <v>4.0328984246359116E-4</v>
      </c>
      <c r="W202" s="52"/>
      <c r="X202" s="19"/>
      <c r="AC202" s="19"/>
      <c r="AE202" s="19"/>
      <c r="AF202" s="19"/>
      <c r="AI202" s="19"/>
      <c r="AJ202" s="19"/>
    </row>
    <row r="203" spans="2:36" s="20" customFormat="1" ht="14.4" customHeight="1" x14ac:dyDescent="0.3">
      <c r="B203" s="10"/>
      <c r="C203" s="10"/>
      <c r="D203" s="10"/>
      <c r="E203" s="24"/>
      <c r="F203" s="24"/>
      <c r="G203" s="10"/>
      <c r="H203" s="10"/>
      <c r="I203" s="10"/>
      <c r="J203" s="10"/>
      <c r="K203" s="10"/>
      <c r="L203" s="10"/>
      <c r="M203" s="10"/>
      <c r="N203" s="10"/>
      <c r="O203" s="10"/>
      <c r="P203" s="14">
        <f t="shared" si="12"/>
        <v>4.7999999999999909</v>
      </c>
      <c r="Q203" s="37">
        <f t="shared" si="13"/>
        <v>3.6887915655721214E-4</v>
      </c>
      <c r="R203" s="38" t="b">
        <f t="shared" si="15"/>
        <v>1</v>
      </c>
      <c r="S203" s="38">
        <f t="shared" si="14"/>
        <v>3.6887915655721214E-4</v>
      </c>
      <c r="W203" s="52"/>
      <c r="X203" s="19"/>
      <c r="AC203" s="19"/>
      <c r="AE203" s="19"/>
      <c r="AF203" s="19"/>
      <c r="AI203" s="19"/>
      <c r="AJ203" s="19"/>
    </row>
    <row r="204" spans="2:36" s="20" customFormat="1" ht="14.4" customHeight="1" x14ac:dyDescent="0.3">
      <c r="B204" s="10"/>
      <c r="C204" s="10"/>
      <c r="D204" s="10"/>
      <c r="E204" s="24"/>
      <c r="F204" s="24"/>
      <c r="G204" s="10"/>
      <c r="H204" s="10"/>
      <c r="I204" s="10"/>
      <c r="J204" s="10"/>
      <c r="K204" s="10"/>
      <c r="L204" s="10"/>
      <c r="M204" s="10"/>
      <c r="N204" s="10"/>
      <c r="O204" s="10"/>
      <c r="P204" s="14">
        <f t="shared" si="12"/>
        <v>4.8499999999999908</v>
      </c>
      <c r="Q204" s="37">
        <f t="shared" si="13"/>
        <v>3.3750316579336527E-4</v>
      </c>
      <c r="R204" s="38" t="b">
        <f t="shared" si="15"/>
        <v>1</v>
      </c>
      <c r="S204" s="38">
        <f t="shared" si="14"/>
        <v>3.3750316579336527E-4</v>
      </c>
      <c r="W204" s="52"/>
      <c r="X204" s="19"/>
      <c r="AC204" s="19"/>
      <c r="AE204" s="19"/>
      <c r="AF204" s="19"/>
      <c r="AI204" s="19"/>
      <c r="AJ204" s="19"/>
    </row>
    <row r="205" spans="2:36" s="20" customFormat="1" ht="14.4" customHeight="1" x14ac:dyDescent="0.3">
      <c r="B205" s="10"/>
      <c r="C205" s="10"/>
      <c r="D205" s="10"/>
      <c r="E205" s="24"/>
      <c r="F205" s="24"/>
      <c r="G205" s="10"/>
      <c r="H205" s="10"/>
      <c r="I205" s="10"/>
      <c r="J205" s="10"/>
      <c r="K205" s="10"/>
      <c r="L205" s="10"/>
      <c r="M205" s="10"/>
      <c r="N205" s="10"/>
      <c r="O205" s="10"/>
      <c r="P205" s="14">
        <f t="shared" si="12"/>
        <v>4.8999999999999906</v>
      </c>
      <c r="Q205" s="37">
        <f t="shared" si="13"/>
        <v>3.0888759053868153E-4</v>
      </c>
      <c r="R205" s="38" t="b">
        <f t="shared" si="15"/>
        <v>1</v>
      </c>
      <c r="S205" s="38">
        <f t="shared" si="14"/>
        <v>3.0888759053868153E-4</v>
      </c>
      <c r="W205" s="52"/>
      <c r="X205" s="19"/>
      <c r="AC205" s="19"/>
      <c r="AE205" s="19"/>
      <c r="AF205" s="19"/>
      <c r="AI205" s="19"/>
      <c r="AJ205" s="19"/>
    </row>
    <row r="206" spans="2:36" s="20" customFormat="1" ht="14.4" customHeight="1" x14ac:dyDescent="0.3">
      <c r="B206" s="10"/>
      <c r="C206" s="10"/>
      <c r="D206" s="10"/>
      <c r="E206" s="24"/>
      <c r="F206" s="24"/>
      <c r="G206" s="10"/>
      <c r="H206" s="10"/>
      <c r="I206" s="10"/>
      <c r="J206" s="10"/>
      <c r="K206" s="10"/>
      <c r="L206" s="10"/>
      <c r="M206" s="10"/>
      <c r="N206" s="10"/>
      <c r="O206" s="10"/>
      <c r="P206" s="14">
        <f t="shared" si="12"/>
        <v>4.9499999999999904</v>
      </c>
      <c r="Q206" s="37">
        <f t="shared" si="13"/>
        <v>2.8278331890108094E-4</v>
      </c>
      <c r="R206" s="38" t="b">
        <f t="shared" si="15"/>
        <v>1</v>
      </c>
      <c r="S206" s="38">
        <f t="shared" si="14"/>
        <v>2.8278331890108094E-4</v>
      </c>
      <c r="W206" s="52"/>
      <c r="X206" s="19"/>
      <c r="AC206" s="19"/>
      <c r="AE206" s="19"/>
      <c r="AF206" s="19"/>
      <c r="AI206" s="19"/>
      <c r="AJ206" s="19"/>
    </row>
    <row r="207" spans="2:36" s="20" customFormat="1" ht="14.4" customHeight="1" x14ac:dyDescent="0.3">
      <c r="B207" s="10"/>
      <c r="C207" s="10"/>
      <c r="D207" s="10"/>
      <c r="E207" s="24"/>
      <c r="F207" s="24"/>
      <c r="G207" s="10"/>
      <c r="H207" s="10"/>
      <c r="I207" s="10"/>
      <c r="J207" s="10"/>
      <c r="K207" s="10"/>
      <c r="L207" s="10"/>
      <c r="M207" s="10"/>
      <c r="N207" s="10"/>
      <c r="O207" s="10"/>
      <c r="P207" s="14">
        <f t="shared" si="12"/>
        <v>4.9999999999999902</v>
      </c>
      <c r="Q207" s="37">
        <f t="shared" si="13"/>
        <v>2.5896408876136239E-4</v>
      </c>
      <c r="R207" s="38" t="b">
        <f t="shared" si="15"/>
        <v>1</v>
      </c>
      <c r="S207" s="38">
        <f t="shared" si="14"/>
        <v>2.5896408876136239E-4</v>
      </c>
      <c r="W207" s="52"/>
      <c r="X207" s="19"/>
      <c r="AC207" s="19"/>
      <c r="AE207" s="19"/>
      <c r="AF207" s="19"/>
      <c r="AI207" s="19"/>
      <c r="AJ207" s="19"/>
    </row>
    <row r="208" spans="2:36" s="20" customFormat="1" ht="14.4" customHeight="1" x14ac:dyDescent="0.3">
      <c r="B208" s="10"/>
      <c r="C208" s="10"/>
      <c r="D208" s="10"/>
      <c r="E208" s="24"/>
      <c r="F208" s="24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53"/>
      <c r="T208" s="52"/>
      <c r="W208" s="52"/>
      <c r="X208" s="19"/>
      <c r="AC208" s="19"/>
      <c r="AE208" s="19"/>
      <c r="AF208" s="19"/>
      <c r="AI208" s="19"/>
      <c r="AJ208" s="19"/>
    </row>
    <row r="209" spans="2:36" s="20" customFormat="1" ht="14.4" customHeight="1" x14ac:dyDescent="0.3">
      <c r="B209" s="10"/>
      <c r="C209" s="10"/>
      <c r="D209" s="10"/>
      <c r="E209" s="24"/>
      <c r="F209" s="24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53"/>
      <c r="T209" s="52"/>
      <c r="W209" s="52"/>
      <c r="X209" s="19"/>
      <c r="AC209" s="19"/>
      <c r="AE209" s="19"/>
      <c r="AF209" s="19"/>
      <c r="AI209" s="19"/>
      <c r="AJ209" s="19"/>
    </row>
    <row r="210" spans="2:36" s="20" customFormat="1" ht="14.4" customHeight="1" x14ac:dyDescent="0.3">
      <c r="B210" s="10"/>
      <c r="C210" s="10"/>
      <c r="D210" s="10"/>
      <c r="E210" s="24"/>
      <c r="F210" s="24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53"/>
      <c r="T210" s="52"/>
      <c r="W210" s="52"/>
      <c r="X210" s="19"/>
      <c r="AC210" s="19"/>
      <c r="AE210" s="19"/>
      <c r="AF210" s="19"/>
      <c r="AI210" s="19"/>
      <c r="AJ210" s="19"/>
    </row>
    <row r="211" spans="2:36" s="20" customFormat="1" ht="14.4" customHeight="1" x14ac:dyDescent="0.3">
      <c r="B211" s="10"/>
      <c r="C211" s="10"/>
      <c r="D211" s="10"/>
      <c r="E211" s="24"/>
      <c r="F211" s="24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53"/>
      <c r="T211" s="52"/>
      <c r="W211" s="52"/>
      <c r="X211" s="19"/>
      <c r="AC211" s="19"/>
      <c r="AE211" s="19"/>
      <c r="AF211" s="19"/>
      <c r="AI211" s="19"/>
      <c r="AJ211" s="19"/>
    </row>
    <row r="212" spans="2:36" s="20" customFormat="1" ht="14.4" customHeight="1" x14ac:dyDescent="0.3">
      <c r="B212" s="10"/>
      <c r="C212" s="10"/>
      <c r="D212" s="10"/>
      <c r="E212" s="24"/>
      <c r="F212" s="24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53"/>
      <c r="T212" s="52"/>
      <c r="W212" s="52"/>
      <c r="X212" s="19"/>
      <c r="AC212" s="19"/>
      <c r="AE212" s="19"/>
      <c r="AF212" s="19"/>
      <c r="AI212" s="19"/>
      <c r="AJ212" s="19"/>
    </row>
  </sheetData>
  <sheetProtection sheet="1" selectLockedCells="1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autoPageBreaks="0"/>
  </sheetPr>
  <dimension ref="B2:AK212"/>
  <sheetViews>
    <sheetView zoomScaleNormal="100" workbookViewId="0">
      <selection activeCell="D19" sqref="D19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10" customWidth="1"/>
    <col min="7" max="12" width="12.6640625" style="10" customWidth="1"/>
    <col min="13" max="14" width="4.5546875" style="10" customWidth="1"/>
    <col min="15" max="15" width="12.6640625" style="10" customWidth="1"/>
    <col min="16" max="16" width="15" style="14" bestFit="1" customWidth="1"/>
    <col min="17" max="17" width="15" style="13" bestFit="1" customWidth="1"/>
    <col min="18" max="18" width="15" style="13" customWidth="1"/>
    <col min="19" max="20" width="12.6640625" style="13"/>
    <col min="21" max="16384" width="12.6640625" style="10"/>
  </cols>
  <sheetData>
    <row r="2" spans="2:37" ht="14.4" customHeight="1" x14ac:dyDescent="0.3">
      <c r="B2" s="80" t="s">
        <v>36</v>
      </c>
      <c r="C2" s="81"/>
      <c r="D2" s="81"/>
      <c r="G2" s="11"/>
      <c r="M2" s="12"/>
      <c r="N2" s="13"/>
      <c r="P2" s="14" t="s">
        <v>1</v>
      </c>
    </row>
    <row r="3" spans="2:37" s="20" customFormat="1" ht="14.4" customHeight="1" x14ac:dyDescent="0.3">
      <c r="B3" s="10"/>
      <c r="C3" s="15"/>
      <c r="D3" s="15"/>
      <c r="E3" s="10"/>
      <c r="F3" s="10"/>
      <c r="G3" s="16"/>
      <c r="H3" s="16"/>
      <c r="I3" s="16"/>
      <c r="J3" s="10"/>
      <c r="K3" s="10"/>
      <c r="L3" s="10"/>
      <c r="M3" s="10"/>
      <c r="N3" s="10"/>
      <c r="O3" s="10"/>
      <c r="P3" s="17">
        <v>0</v>
      </c>
      <c r="Q3" s="13"/>
      <c r="R3" s="13"/>
      <c r="S3" s="13">
        <f>IF(COUNTBLANK($C$12:$C$13)=2,IF(COUNTBLANK($D$18:$D$19)=2,$P$4*10,IF(COUNTBLANK($C$18),$P$3,$C$18)),IF(COUNTBLANK($C$12),$P$3,$C$12))</f>
        <v>3.4902948194976031</v>
      </c>
      <c r="T3" s="18">
        <f>IF(S3="","",1-FDIST(S3,$C$6,$C$7))</f>
        <v>0.94999999999999984</v>
      </c>
      <c r="U3" s="19"/>
      <c r="W3" s="21"/>
      <c r="Y3" s="19"/>
      <c r="Z3" s="19"/>
      <c r="AA3" s="21"/>
      <c r="AG3" s="19"/>
      <c r="AI3" s="21"/>
      <c r="AJ3" s="19"/>
      <c r="AK3" s="19"/>
    </row>
    <row r="4" spans="2:37" s="20" customFormat="1" ht="14.4" customHeight="1" x14ac:dyDescent="0.3">
      <c r="B4" s="54" t="s">
        <v>29</v>
      </c>
      <c r="C4" s="22"/>
      <c r="D4" s="23"/>
      <c r="E4" s="24"/>
      <c r="F4" s="24"/>
      <c r="G4" s="25"/>
      <c r="H4" s="25"/>
      <c r="I4" s="25"/>
      <c r="J4" s="10"/>
      <c r="K4" s="10"/>
      <c r="L4" s="10"/>
      <c r="M4" s="10"/>
      <c r="N4" s="10"/>
      <c r="O4" s="10"/>
      <c r="P4" s="17">
        <f>FINV(0.01,C6,C7)+0.1</f>
        <v>6.0525446815458679</v>
      </c>
      <c r="Q4" s="13"/>
      <c r="R4" s="13"/>
      <c r="S4" s="13">
        <f>IF(COUNTBLANK($C$12:$C$13)=2,IF(COUNTBLANK($D$18:$D$19)=2,$P$3,IF(COUNTBLANK($C$19),$P$4*10,$C$19)),IF(COUNTBLANK($C$13),$P$4*10,$C$13))</f>
        <v>60.525446815458679</v>
      </c>
      <c r="T4" s="18">
        <f>IF(S4="","",1-FDIST(S4,$C$6,$C$7))</f>
        <v>0.99999983805421588</v>
      </c>
      <c r="W4" s="26"/>
      <c r="Y4" s="19"/>
      <c r="Z4" s="19"/>
      <c r="AC4" s="27"/>
      <c r="AG4" s="19"/>
      <c r="AJ4" s="19"/>
      <c r="AK4" s="26"/>
    </row>
    <row r="5" spans="2:37" s="20" customFormat="1" ht="14.4" customHeight="1" x14ac:dyDescent="0.3">
      <c r="E5" s="30"/>
      <c r="F5" s="30"/>
      <c r="G5" s="31"/>
      <c r="H5" s="31"/>
      <c r="I5" s="10"/>
      <c r="J5" s="10"/>
      <c r="K5" s="10"/>
      <c r="L5" s="10"/>
      <c r="M5" s="10"/>
      <c r="N5" s="10"/>
      <c r="O5" s="10"/>
      <c r="P5" s="14"/>
      <c r="Q5" s="13"/>
      <c r="R5" s="13"/>
      <c r="S5" s="13"/>
      <c r="T5" s="32"/>
      <c r="U5" s="33"/>
      <c r="V5" s="21"/>
      <c r="W5" s="19"/>
      <c r="X5" s="27"/>
      <c r="Y5" s="33"/>
      <c r="Z5" s="19"/>
      <c r="AC5" s="27"/>
      <c r="AG5" s="19"/>
      <c r="AI5" s="21"/>
      <c r="AJ5" s="33"/>
      <c r="AK5" s="34"/>
    </row>
    <row r="6" spans="2:37" s="20" customFormat="1" ht="14.4" customHeight="1" x14ac:dyDescent="0.3">
      <c r="B6" s="55" t="s">
        <v>32</v>
      </c>
      <c r="C6" s="29">
        <v>3</v>
      </c>
      <c r="E6" s="30"/>
      <c r="F6" s="30"/>
      <c r="J6" s="10"/>
      <c r="K6" s="10"/>
      <c r="L6" s="10"/>
      <c r="M6" s="10"/>
      <c r="N6" s="10"/>
      <c r="O6" s="10"/>
      <c r="P6" s="17">
        <f>ROUND((P4-P3)/200,2)</f>
        <v>0.03</v>
      </c>
      <c r="Q6" s="13" t="s">
        <v>10</v>
      </c>
      <c r="R6" s="35" t="s">
        <v>0</v>
      </c>
      <c r="S6" s="35" t="s">
        <v>3</v>
      </c>
      <c r="T6" s="36" t="s">
        <v>2</v>
      </c>
      <c r="W6" s="19"/>
      <c r="X6" s="27"/>
      <c r="Y6" s="33"/>
      <c r="Z6" s="19"/>
      <c r="AG6" s="19"/>
      <c r="AJ6" s="33"/>
      <c r="AK6" s="33"/>
    </row>
    <row r="7" spans="2:37" s="20" customFormat="1" ht="14.4" customHeight="1" x14ac:dyDescent="0.3">
      <c r="B7" s="56" t="s">
        <v>33</v>
      </c>
      <c r="C7" s="29">
        <v>12</v>
      </c>
      <c r="E7" s="30"/>
      <c r="F7" s="30"/>
      <c r="J7" s="10"/>
      <c r="K7" s="10"/>
      <c r="L7" s="10"/>
      <c r="M7" s="10"/>
      <c r="N7" s="10"/>
      <c r="O7" s="10"/>
      <c r="P7" s="14">
        <f>P3</f>
        <v>0</v>
      </c>
      <c r="Q7" s="37">
        <f t="shared" ref="Q7:Q70" si="0">1-FDIST(P7,$C$6,$C$7)</f>
        <v>0</v>
      </c>
      <c r="R7" s="37">
        <f>IF(C6=1,NA(),IF(C6=2,1,(Q7-P7)/2/$P$6))</f>
        <v>0</v>
      </c>
      <c r="S7" s="38" t="b">
        <f t="shared" ref="S7:S70" si="1">IF(AND(COUNTBLANK($C$12:$C$13)=2,COUNTBLANK($D$18:$D$19)=2),FALSE,IF($S$4&gt;$S$3,IF(AND(P7&gt;$S$3,P7&lt;$S$4),TRUE,FALSE),IF(OR(P7&lt;$S$4,P7&gt;$S$3),TRUE,FALSE)))</f>
        <v>0</v>
      </c>
      <c r="T7" s="38" t="str">
        <f>IF(S7,R7,"")</f>
        <v/>
      </c>
      <c r="W7" s="19"/>
      <c r="Y7" s="19"/>
      <c r="AB7" s="21"/>
      <c r="AG7" s="19"/>
      <c r="AJ7" s="19"/>
      <c r="AK7" s="33"/>
    </row>
    <row r="8" spans="2:37" s="20" customFormat="1" ht="14.4" customHeight="1" x14ac:dyDescent="0.3">
      <c r="B8" s="10"/>
      <c r="D8" s="30"/>
      <c r="E8" s="40"/>
      <c r="F8" s="40"/>
      <c r="J8" s="10"/>
      <c r="K8" s="10"/>
      <c r="L8" s="10"/>
      <c r="M8" s="10"/>
      <c r="N8" s="10"/>
      <c r="O8" s="10"/>
      <c r="P8" s="14">
        <f>P7+$P$6</f>
        <v>0.03</v>
      </c>
      <c r="Q8" s="37">
        <f t="shared" si="0"/>
        <v>7.3677644506975337E-3</v>
      </c>
      <c r="R8" s="37">
        <f>(Q9-Q7)/2/$P$6</f>
        <v>0.33599121816562849</v>
      </c>
      <c r="S8" s="38" t="b">
        <f t="shared" si="1"/>
        <v>0</v>
      </c>
      <c r="T8" s="38" t="str">
        <f t="shared" ref="T8:T71" si="2">IF(S8,R8,"")</f>
        <v/>
      </c>
      <c r="W8" s="19"/>
      <c r="X8" s="19"/>
      <c r="Y8" s="19"/>
      <c r="Z8" s="21"/>
      <c r="AG8" s="19"/>
      <c r="AJ8" s="19"/>
      <c r="AK8" s="19"/>
    </row>
    <row r="9" spans="2:37" s="20" customFormat="1" ht="14.4" customHeight="1" x14ac:dyDescent="0.3">
      <c r="B9" s="54" t="s">
        <v>30</v>
      </c>
      <c r="E9" s="11"/>
      <c r="F9" s="11"/>
      <c r="G9" s="10"/>
      <c r="H9" s="42"/>
      <c r="I9" s="10"/>
      <c r="J9" s="10"/>
      <c r="K9" s="10"/>
      <c r="L9" s="10"/>
      <c r="M9" s="10"/>
      <c r="N9" s="10"/>
      <c r="O9" s="10"/>
      <c r="P9" s="14">
        <f t="shared" ref="P9:P72" si="3">P8+$P$6</f>
        <v>0.06</v>
      </c>
      <c r="Q9" s="37">
        <f t="shared" si="0"/>
        <v>2.0159473089937707E-2</v>
      </c>
      <c r="R9" s="37">
        <f t="shared" ref="R9:R72" si="4">(Q10-Q8)/2/$P$6</f>
        <v>0.47455620423620581</v>
      </c>
      <c r="S9" s="38" t="b">
        <f t="shared" si="1"/>
        <v>0</v>
      </c>
      <c r="T9" s="38" t="str">
        <f t="shared" si="2"/>
        <v/>
      </c>
      <c r="W9" s="19"/>
      <c r="Y9" s="19"/>
      <c r="Z9" s="19"/>
      <c r="AC9" s="19"/>
      <c r="AG9" s="19"/>
      <c r="AJ9" s="19"/>
      <c r="AK9" s="19"/>
    </row>
    <row r="10" spans="2:37" s="20" customFormat="1" ht="14.4" customHeight="1" x14ac:dyDescent="0.3"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>
        <f t="shared" si="3"/>
        <v>0.09</v>
      </c>
      <c r="Q10" s="37">
        <f t="shared" si="0"/>
        <v>3.584113670486988E-2</v>
      </c>
      <c r="R10" s="37">
        <f t="shared" si="4"/>
        <v>0.55437552562817016</v>
      </c>
      <c r="S10" s="38" t="b">
        <f t="shared" si="1"/>
        <v>0</v>
      </c>
      <c r="T10" s="38" t="str">
        <f t="shared" si="2"/>
        <v/>
      </c>
      <c r="W10" s="19"/>
      <c r="Y10" s="19"/>
      <c r="Z10" s="19"/>
      <c r="AG10" s="19"/>
      <c r="AJ10" s="19"/>
      <c r="AK10" s="19"/>
    </row>
    <row r="11" spans="2:37" s="20" customFormat="1" ht="14.4" customHeight="1" x14ac:dyDescent="0.3">
      <c r="B11" s="39"/>
      <c r="C11" s="58" t="s">
        <v>7</v>
      </c>
      <c r="D11" s="59" t="s">
        <v>6</v>
      </c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4">
        <f t="shared" si="3"/>
        <v>0.12</v>
      </c>
      <c r="Q11" s="37">
        <f t="shared" si="0"/>
        <v>5.3422004627627917E-2</v>
      </c>
      <c r="R11" s="37">
        <f t="shared" si="4"/>
        <v>0.60775642935555863</v>
      </c>
      <c r="S11" s="38" t="b">
        <f t="shared" si="1"/>
        <v>0</v>
      </c>
      <c r="T11" s="38" t="str">
        <f t="shared" si="2"/>
        <v/>
      </c>
      <c r="W11" s="19"/>
      <c r="Y11" s="19"/>
      <c r="Z11" s="19"/>
      <c r="AG11" s="19"/>
      <c r="AJ11" s="19"/>
      <c r="AK11" s="19"/>
    </row>
    <row r="12" spans="2:37" s="20" customFormat="1" ht="14.4" customHeight="1" x14ac:dyDescent="0.3">
      <c r="B12" s="57" t="s">
        <v>34</v>
      </c>
      <c r="C12" s="41"/>
      <c r="D12" s="11" t="str">
        <f>IF(C12="","",1-FDIST(C12,$C$6,$C$7))</f>
        <v/>
      </c>
      <c r="E12" s="40"/>
      <c r="F12" s="40"/>
      <c r="G12" s="10"/>
      <c r="H12" s="10"/>
      <c r="I12" s="10"/>
      <c r="J12" s="10"/>
      <c r="K12" s="10"/>
      <c r="L12" s="10"/>
      <c r="M12" s="10"/>
      <c r="N12" s="10"/>
      <c r="O12" s="10"/>
      <c r="P12" s="14">
        <f t="shared" si="3"/>
        <v>0.15</v>
      </c>
      <c r="Q12" s="37">
        <f t="shared" si="0"/>
        <v>7.2306522466203393E-2</v>
      </c>
      <c r="R12" s="37">
        <f t="shared" si="4"/>
        <v>0.64442613235731749</v>
      </c>
      <c r="S12" s="38" t="b">
        <f t="shared" si="1"/>
        <v>0</v>
      </c>
      <c r="T12" s="38" t="str">
        <f t="shared" si="2"/>
        <v/>
      </c>
      <c r="W12" s="19"/>
      <c r="Y12" s="19"/>
      <c r="Z12" s="19"/>
      <c r="AG12" s="19"/>
      <c r="AK12" s="19"/>
    </row>
    <row r="13" spans="2:37" s="20" customFormat="1" ht="14.4" customHeight="1" x14ac:dyDescent="0.3">
      <c r="B13" s="57" t="s">
        <v>35</v>
      </c>
      <c r="C13" s="41"/>
      <c r="D13" s="11" t="str">
        <f>IF(C13="","",1-FDIST(C13,$C$6,$C$7))</f>
        <v/>
      </c>
      <c r="E13" s="72"/>
      <c r="F13" s="72"/>
      <c r="G13" s="10"/>
      <c r="H13" s="10"/>
      <c r="I13" s="10"/>
      <c r="J13" s="10"/>
      <c r="K13" s="10"/>
      <c r="L13" s="10"/>
      <c r="M13" s="10"/>
      <c r="N13" s="10"/>
      <c r="O13" s="10"/>
      <c r="P13" s="14">
        <f t="shared" si="3"/>
        <v>0.18</v>
      </c>
      <c r="Q13" s="37">
        <f t="shared" si="0"/>
        <v>9.2087572569066967E-2</v>
      </c>
      <c r="R13" s="37">
        <f t="shared" si="4"/>
        <v>0.66936143511953095</v>
      </c>
      <c r="S13" s="38" t="b">
        <f t="shared" si="1"/>
        <v>0</v>
      </c>
      <c r="T13" s="38" t="str">
        <f t="shared" si="2"/>
        <v/>
      </c>
      <c r="W13" s="19"/>
      <c r="Y13" s="19"/>
      <c r="Z13" s="19"/>
      <c r="AG13" s="19"/>
      <c r="AJ13" s="19"/>
      <c r="AK13" s="19"/>
    </row>
    <row r="14" spans="2:37" s="20" customFormat="1" ht="14.4" customHeight="1" x14ac:dyDescent="0.3">
      <c r="B14" s="25"/>
      <c r="C14" s="25"/>
      <c r="D14" s="43"/>
      <c r="E14" s="72"/>
      <c r="F14" s="72"/>
      <c r="G14" s="10"/>
      <c r="H14" s="10"/>
      <c r="I14" s="10"/>
      <c r="J14" s="10"/>
      <c r="K14" s="10"/>
      <c r="L14" s="10"/>
      <c r="M14" s="10"/>
      <c r="N14" s="10"/>
      <c r="O14" s="10"/>
      <c r="P14" s="14">
        <f t="shared" si="3"/>
        <v>0.21</v>
      </c>
      <c r="Q14" s="37">
        <f t="shared" si="0"/>
        <v>0.11246820857337525</v>
      </c>
      <c r="R14" s="37">
        <f t="shared" si="4"/>
        <v>0.68559798225802937</v>
      </c>
      <c r="S14" s="38" t="b">
        <f t="shared" si="1"/>
        <v>0</v>
      </c>
      <c r="T14" s="38" t="str">
        <f t="shared" si="2"/>
        <v/>
      </c>
      <c r="W14" s="19"/>
      <c r="Y14" s="19"/>
      <c r="Z14" s="19"/>
      <c r="AG14" s="19"/>
      <c r="AJ14" s="19"/>
      <c r="AK14" s="19"/>
    </row>
    <row r="15" spans="2:37" s="20" customFormat="1" ht="14.4" customHeight="1" x14ac:dyDescent="0.3">
      <c r="B15" s="54" t="s">
        <v>31</v>
      </c>
      <c r="E15" s="1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4">
        <f t="shared" si="3"/>
        <v>0.24</v>
      </c>
      <c r="Q15" s="37">
        <f t="shared" si="0"/>
        <v>0.13322345150454873</v>
      </c>
      <c r="R15" s="37">
        <f t="shared" si="4"/>
        <v>0.69517519385418802</v>
      </c>
      <c r="S15" s="38" t="b">
        <f t="shared" si="1"/>
        <v>0</v>
      </c>
      <c r="T15" s="38" t="str">
        <f t="shared" si="2"/>
        <v/>
      </c>
      <c r="W15" s="19"/>
      <c r="Y15" s="19"/>
      <c r="Z15" s="19"/>
      <c r="AG15" s="19"/>
      <c r="AJ15" s="19"/>
      <c r="AK15" s="19"/>
    </row>
    <row r="16" spans="2:37" s="20" customFormat="1" ht="14.4" customHeight="1" x14ac:dyDescent="0.3">
      <c r="B16" s="25"/>
      <c r="G16" s="10"/>
      <c r="H16" s="10"/>
      <c r="I16" s="10"/>
      <c r="J16" s="45"/>
      <c r="K16" s="46"/>
      <c r="L16" s="47"/>
      <c r="M16" s="47"/>
      <c r="N16" s="47"/>
      <c r="O16" s="47"/>
      <c r="P16" s="14">
        <f t="shared" si="3"/>
        <v>0.27</v>
      </c>
      <c r="Q16" s="37">
        <f t="shared" si="0"/>
        <v>0.15417872020462653</v>
      </c>
      <c r="R16" s="37">
        <f t="shared" si="4"/>
        <v>0.69954963782821922</v>
      </c>
      <c r="S16" s="38" t="b">
        <f t="shared" si="1"/>
        <v>0</v>
      </c>
      <c r="T16" s="38" t="str">
        <f t="shared" si="2"/>
        <v/>
      </c>
      <c r="W16" s="19"/>
      <c r="Y16" s="19"/>
      <c r="Z16" s="19"/>
      <c r="AG16" s="19"/>
      <c r="AJ16" s="19"/>
      <c r="AK16" s="19"/>
    </row>
    <row r="17" spans="2:37" s="20" customFormat="1" ht="14.4" customHeight="1" x14ac:dyDescent="0.3">
      <c r="B17" s="44"/>
      <c r="C17" s="58" t="s">
        <v>7</v>
      </c>
      <c r="D17" s="59" t="s">
        <v>6</v>
      </c>
      <c r="G17" s="10"/>
      <c r="H17" s="10"/>
      <c r="I17" s="10"/>
      <c r="M17" s="45"/>
      <c r="N17" s="45"/>
      <c r="O17" s="45"/>
      <c r="P17" s="14">
        <f t="shared" si="3"/>
        <v>0.30000000000000004</v>
      </c>
      <c r="Q17" s="37">
        <f t="shared" si="0"/>
        <v>0.17519642977424188</v>
      </c>
      <c r="R17" s="37">
        <f t="shared" si="4"/>
        <v>0.69980601169549739</v>
      </c>
      <c r="S17" s="38" t="b">
        <f t="shared" si="1"/>
        <v>0</v>
      </c>
      <c r="T17" s="38" t="str">
        <f t="shared" si="2"/>
        <v/>
      </c>
      <c r="W17" s="19"/>
      <c r="Y17" s="19"/>
      <c r="Z17" s="19"/>
      <c r="AG17" s="19"/>
      <c r="AJ17" s="19"/>
      <c r="AK17" s="19"/>
    </row>
    <row r="18" spans="2:37" s="20" customFormat="1" ht="14.4" customHeight="1" x14ac:dyDescent="0.3">
      <c r="B18" s="57" t="s">
        <v>34</v>
      </c>
      <c r="C18" s="11">
        <f>IF(D18="","",FINV(1-D18,$C$6,$C$7))</f>
        <v>3.4902948194976031</v>
      </c>
      <c r="D18" s="41">
        <v>0.95</v>
      </c>
      <c r="G18" s="10"/>
      <c r="H18" s="10"/>
      <c r="K18" s="46"/>
      <c r="L18" s="45"/>
      <c r="M18" s="45"/>
      <c r="N18" s="45"/>
      <c r="O18" s="45"/>
      <c r="P18" s="14">
        <f t="shared" si="3"/>
        <v>0.33000000000000007</v>
      </c>
      <c r="Q18" s="37">
        <f t="shared" si="0"/>
        <v>0.19616708090635637</v>
      </c>
      <c r="R18" s="37">
        <f t="shared" si="4"/>
        <v>0.69677666724473808</v>
      </c>
      <c r="S18" s="38" t="b">
        <f t="shared" si="1"/>
        <v>0</v>
      </c>
      <c r="T18" s="38" t="str">
        <f t="shared" si="2"/>
        <v/>
      </c>
      <c r="W18" s="19"/>
      <c r="Y18" s="19"/>
      <c r="Z18" s="19"/>
      <c r="AG18" s="19"/>
      <c r="AJ18" s="19"/>
      <c r="AK18" s="19"/>
    </row>
    <row r="19" spans="2:37" s="20" customFormat="1" ht="14.4" customHeight="1" x14ac:dyDescent="0.3">
      <c r="B19" s="57" t="s">
        <v>35</v>
      </c>
      <c r="C19" s="11" t="str">
        <f>IF(D19="","",FINV(1-D19,$C$6,$C$7))</f>
        <v/>
      </c>
      <c r="D19" s="41"/>
      <c r="G19" s="10"/>
      <c r="H19" s="10"/>
      <c r="L19" s="45"/>
      <c r="M19" s="45"/>
      <c r="N19" s="45"/>
      <c r="O19" s="45"/>
      <c r="P19" s="14">
        <f t="shared" si="3"/>
        <v>0.3600000000000001</v>
      </c>
      <c r="Q19" s="37">
        <f t="shared" si="0"/>
        <v>0.21700302980892616</v>
      </c>
      <c r="R19" s="37">
        <f t="shared" si="4"/>
        <v>0.69111467610205224</v>
      </c>
      <c r="S19" s="38" t="b">
        <f t="shared" si="1"/>
        <v>0</v>
      </c>
      <c r="T19" s="38" t="str">
        <f t="shared" si="2"/>
        <v/>
      </c>
      <c r="W19" s="19"/>
      <c r="Y19" s="19"/>
      <c r="Z19" s="19"/>
      <c r="AG19" s="19"/>
      <c r="AJ19" s="19"/>
      <c r="AK19" s="19"/>
    </row>
    <row r="20" spans="2:37" s="20" customFormat="1" ht="14.4" customHeight="1" x14ac:dyDescent="0.3">
      <c r="D20" s="48"/>
      <c r="G20" s="10"/>
      <c r="H20" s="10"/>
      <c r="I20" s="25" t="s">
        <v>4</v>
      </c>
      <c r="J20" s="51">
        <f>IF(S3&lt;S4,T4-T3,T4+(1-T3))</f>
        <v>4.9999838054216039E-2</v>
      </c>
      <c r="M20" s="10"/>
      <c r="N20" s="10"/>
      <c r="O20" s="10"/>
      <c r="P20" s="14">
        <f t="shared" si="3"/>
        <v>0.39000000000000012</v>
      </c>
      <c r="Q20" s="37">
        <f t="shared" si="0"/>
        <v>0.2376339614724795</v>
      </c>
      <c r="R20" s="37">
        <f t="shared" si="4"/>
        <v>0.68334116822130198</v>
      </c>
      <c r="S20" s="38" t="b">
        <f t="shared" si="1"/>
        <v>0</v>
      </c>
      <c r="T20" s="38" t="str">
        <f t="shared" si="2"/>
        <v/>
      </c>
      <c r="W20" s="19"/>
      <c r="Y20" s="19"/>
      <c r="Z20" s="19"/>
      <c r="AG20" s="19"/>
      <c r="AJ20" s="19"/>
      <c r="AK20" s="19"/>
    </row>
    <row r="21" spans="2:37" s="20" customFormat="1" ht="14.4" customHeight="1" x14ac:dyDescent="0.3">
      <c r="B21" s="25"/>
      <c r="G21" s="10"/>
      <c r="H21" s="10"/>
      <c r="I21" s="10"/>
      <c r="J21" s="45"/>
      <c r="K21" s="46"/>
      <c r="L21" s="10"/>
      <c r="M21" s="10"/>
      <c r="N21" s="10"/>
      <c r="O21" s="10"/>
      <c r="P21" s="14">
        <f t="shared" si="3"/>
        <v>0.42000000000000015</v>
      </c>
      <c r="Q21" s="37">
        <f t="shared" si="0"/>
        <v>0.25800349990220428</v>
      </c>
      <c r="R21" s="37">
        <f t="shared" si="4"/>
        <v>0.67387744090345314</v>
      </c>
      <c r="S21" s="38" t="b">
        <f t="shared" si="1"/>
        <v>0</v>
      </c>
      <c r="T21" s="38" t="str">
        <f t="shared" si="2"/>
        <v/>
      </c>
      <c r="W21" s="19"/>
      <c r="Y21" s="19"/>
      <c r="Z21" s="19"/>
      <c r="AG21" s="19"/>
      <c r="AJ21" s="19"/>
      <c r="AK21" s="19"/>
    </row>
    <row r="22" spans="2:37" s="20" customFormat="1" ht="14.4" customHeight="1" x14ac:dyDescent="0.3">
      <c r="D22" s="45"/>
      <c r="E22" s="46"/>
      <c r="F22" s="46"/>
      <c r="G22" s="22"/>
      <c r="H22" s="10"/>
      <c r="I22" s="10"/>
      <c r="J22" s="45"/>
      <c r="K22" s="46"/>
      <c r="L22" s="10"/>
      <c r="M22" s="10"/>
      <c r="N22" s="10"/>
      <c r="O22" s="10"/>
      <c r="P22" s="14">
        <f t="shared" si="3"/>
        <v>0.45000000000000018</v>
      </c>
      <c r="Q22" s="37">
        <f t="shared" si="0"/>
        <v>0.27806660792668669</v>
      </c>
      <c r="R22" s="37">
        <f t="shared" si="4"/>
        <v>0.66306755862320932</v>
      </c>
      <c r="S22" s="38" t="b">
        <f t="shared" si="1"/>
        <v>0</v>
      </c>
      <c r="T22" s="38" t="str">
        <f t="shared" si="2"/>
        <v/>
      </c>
      <c r="W22" s="19"/>
      <c r="Y22" s="19"/>
      <c r="Z22" s="19"/>
      <c r="AG22" s="19"/>
      <c r="AJ22" s="19"/>
      <c r="AK22" s="19"/>
    </row>
    <row r="23" spans="2:37" s="20" customFormat="1" ht="14.4" customHeight="1" x14ac:dyDescent="0.3">
      <c r="B23" s="48"/>
      <c r="C23" s="10"/>
      <c r="D23" s="45"/>
      <c r="E23" s="46"/>
      <c r="F23" s="46"/>
      <c r="G23" s="10"/>
      <c r="L23" s="10"/>
      <c r="M23" s="10"/>
      <c r="N23" s="10"/>
      <c r="O23" s="10"/>
      <c r="P23" s="14">
        <f t="shared" si="3"/>
        <v>0.4800000000000002</v>
      </c>
      <c r="Q23" s="37">
        <f t="shared" si="0"/>
        <v>0.29778755341959684</v>
      </c>
      <c r="R23" s="37">
        <f t="shared" si="4"/>
        <v>0.65119475023750117</v>
      </c>
      <c r="S23" s="38" t="b">
        <f t="shared" si="1"/>
        <v>0</v>
      </c>
      <c r="T23" s="38" t="str">
        <f t="shared" si="2"/>
        <v/>
      </c>
      <c r="W23" s="19"/>
      <c r="Y23" s="19"/>
      <c r="Z23" s="19"/>
      <c r="AG23" s="19"/>
      <c r="AJ23" s="19"/>
      <c r="AK23" s="19"/>
    </row>
    <row r="24" spans="2:37" s="20" customFormat="1" ht="14.4" customHeight="1" x14ac:dyDescent="0.3">
      <c r="B24" s="25"/>
      <c r="C24" s="49"/>
      <c r="D24" s="25"/>
      <c r="E24" s="49"/>
      <c r="F24" s="49"/>
      <c r="G24" s="10"/>
      <c r="L24" s="10"/>
      <c r="M24" s="10"/>
      <c r="N24" s="10"/>
      <c r="O24" s="10"/>
      <c r="P24" s="14">
        <f t="shared" si="3"/>
        <v>0.51000000000000023</v>
      </c>
      <c r="Q24" s="37">
        <f t="shared" si="0"/>
        <v>0.31713829294093676</v>
      </c>
      <c r="R24" s="37">
        <f t="shared" si="4"/>
        <v>0.63849361022703111</v>
      </c>
      <c r="S24" s="38" t="b">
        <f t="shared" si="1"/>
        <v>0</v>
      </c>
      <c r="T24" s="38" t="str">
        <f t="shared" si="2"/>
        <v/>
      </c>
      <c r="W24" s="19"/>
      <c r="Y24" s="19"/>
      <c r="Z24" s="19"/>
      <c r="AG24" s="19"/>
      <c r="AJ24" s="19"/>
      <c r="AK24" s="19"/>
    </row>
    <row r="25" spans="2:37" s="20" customFormat="1" ht="14.4" customHeight="1" x14ac:dyDescent="0.3">
      <c r="B25" s="25"/>
      <c r="C25" s="50"/>
      <c r="D25" s="25"/>
      <c r="E25" s="50"/>
      <c r="F25" s="50"/>
      <c r="G25" s="10"/>
      <c r="L25" s="10"/>
      <c r="M25" s="10"/>
      <c r="N25" s="10"/>
      <c r="O25" s="10"/>
      <c r="P25" s="14">
        <f t="shared" si="3"/>
        <v>0.54000000000000026</v>
      </c>
      <c r="Q25" s="37">
        <f t="shared" si="0"/>
        <v>0.33609717003321871</v>
      </c>
      <c r="R25" s="37">
        <f t="shared" si="4"/>
        <v>0.62515937256799425</v>
      </c>
      <c r="S25" s="38" t="b">
        <f t="shared" si="1"/>
        <v>0</v>
      </c>
      <c r="T25" s="38" t="str">
        <f t="shared" si="2"/>
        <v/>
      </c>
      <c r="W25" s="19"/>
      <c r="Y25" s="19"/>
      <c r="Z25" s="19"/>
      <c r="AG25" s="19"/>
      <c r="AJ25" s="19"/>
      <c r="AK25" s="19"/>
    </row>
    <row r="26" spans="2:37" s="20" customFormat="1" ht="14.4" customHeight="1" x14ac:dyDescent="0.3">
      <c r="B26" s="25"/>
      <c r="C26" s="50"/>
      <c r="D26" s="25"/>
      <c r="E26" s="49"/>
      <c r="F26" s="49"/>
      <c r="G26" s="10"/>
      <c r="L26" s="10"/>
      <c r="M26" s="10"/>
      <c r="N26" s="10"/>
      <c r="O26" s="10"/>
      <c r="P26" s="14">
        <f t="shared" si="3"/>
        <v>0.57000000000000028</v>
      </c>
      <c r="Q26" s="37">
        <f t="shared" si="0"/>
        <v>0.35464785529501641</v>
      </c>
      <c r="R26" s="37">
        <f t="shared" si="4"/>
        <v>0.61135508770795066</v>
      </c>
      <c r="S26" s="38" t="b">
        <f t="shared" si="1"/>
        <v>0</v>
      </c>
      <c r="T26" s="38" t="str">
        <f t="shared" si="2"/>
        <v/>
      </c>
      <c r="W26" s="19"/>
      <c r="Y26" s="19"/>
      <c r="Z26" s="19"/>
      <c r="AG26" s="19"/>
      <c r="AJ26" s="19"/>
      <c r="AK26" s="19"/>
    </row>
    <row r="27" spans="2:37" s="20" customFormat="1" ht="14.4" customHeight="1" x14ac:dyDescent="0.3">
      <c r="B27" s="25"/>
      <c r="C27" s="50"/>
      <c r="D27" s="25"/>
      <c r="E27" s="50"/>
      <c r="F27" s="50"/>
      <c r="G27" s="10"/>
      <c r="L27" s="10"/>
      <c r="M27" s="10"/>
      <c r="N27" s="10"/>
      <c r="O27" s="10"/>
      <c r="P27" s="14">
        <f t="shared" si="3"/>
        <v>0.60000000000000031</v>
      </c>
      <c r="Q27" s="37">
        <f t="shared" si="0"/>
        <v>0.37277847529569574</v>
      </c>
      <c r="R27" s="37">
        <f t="shared" si="4"/>
        <v>0.59721726293476651</v>
      </c>
      <c r="S27" s="38" t="b">
        <f t="shared" si="1"/>
        <v>0</v>
      </c>
      <c r="T27" s="38" t="str">
        <f t="shared" si="2"/>
        <v/>
      </c>
      <c r="W27" s="19"/>
      <c r="Y27" s="19"/>
      <c r="Z27" s="19"/>
      <c r="AG27" s="19"/>
      <c r="AJ27" s="19"/>
      <c r="AK27" s="19"/>
    </row>
    <row r="28" spans="2:37" s="20" customFormat="1" ht="14.4" customHeight="1" x14ac:dyDescent="0.3">
      <c r="B28" s="25"/>
      <c r="C28" s="49"/>
      <c r="D28" s="25"/>
      <c r="E28" s="50"/>
      <c r="F28" s="50"/>
      <c r="G28" s="10"/>
      <c r="L28" s="10"/>
      <c r="M28" s="10"/>
      <c r="N28" s="10"/>
      <c r="O28" s="10"/>
      <c r="P28" s="14">
        <f t="shared" si="3"/>
        <v>0.63000000000000034</v>
      </c>
      <c r="Q28" s="37">
        <f t="shared" si="0"/>
        <v>0.3904808910711024</v>
      </c>
      <c r="R28" s="37">
        <f t="shared" si="4"/>
        <v>0.58286035420739479</v>
      </c>
      <c r="S28" s="38" t="b">
        <f t="shared" si="1"/>
        <v>0</v>
      </c>
      <c r="T28" s="38" t="str">
        <f t="shared" si="2"/>
        <v/>
      </c>
      <c r="W28" s="19"/>
      <c r="Y28" s="19"/>
      <c r="Z28" s="19"/>
      <c r="AG28" s="19"/>
      <c r="AJ28" s="19"/>
      <c r="AK28" s="19"/>
    </row>
    <row r="29" spans="2:37" s="20" customFormat="1" ht="14.4" customHeight="1" x14ac:dyDescent="0.3">
      <c r="B29" s="25"/>
      <c r="C29" s="50"/>
      <c r="D29" s="25"/>
      <c r="E29" s="49"/>
      <c r="F29" s="49"/>
      <c r="G29" s="10"/>
      <c r="L29" s="10"/>
      <c r="M29" s="10"/>
      <c r="N29" s="10"/>
      <c r="O29" s="10"/>
      <c r="P29" s="14">
        <f t="shared" si="3"/>
        <v>0.66000000000000036</v>
      </c>
      <c r="Q29" s="37">
        <f t="shared" si="0"/>
        <v>0.40775009654813943</v>
      </c>
      <c r="R29" s="37">
        <f t="shared" si="4"/>
        <v>0.56838038451535833</v>
      </c>
      <c r="S29" s="38" t="b">
        <f t="shared" si="1"/>
        <v>0</v>
      </c>
      <c r="T29" s="38" t="str">
        <f t="shared" si="2"/>
        <v/>
      </c>
      <c r="W29" s="19"/>
      <c r="Y29" s="19"/>
      <c r="Z29" s="19"/>
      <c r="AG29" s="19"/>
      <c r="AJ29" s="19"/>
      <c r="AK29" s="19"/>
    </row>
    <row r="30" spans="2:37" s="20" customFormat="1" ht="14.4" customHeight="1" x14ac:dyDescent="0.3">
      <c r="B30" s="10"/>
      <c r="C30" s="10"/>
      <c r="D30" s="25"/>
      <c r="E30" s="50"/>
      <c r="F30" s="50"/>
      <c r="G30" s="10"/>
      <c r="L30" s="10"/>
      <c r="M30" s="10"/>
      <c r="N30" s="10"/>
      <c r="O30" s="10"/>
      <c r="P30" s="14">
        <f t="shared" si="3"/>
        <v>0.69000000000000039</v>
      </c>
      <c r="Q30" s="37">
        <f t="shared" si="0"/>
        <v>0.42458371414202389</v>
      </c>
      <c r="R30" s="37">
        <f t="shared" si="4"/>
        <v>0.55385788776506728</v>
      </c>
      <c r="S30" s="38" t="b">
        <f t="shared" si="1"/>
        <v>0</v>
      </c>
      <c r="T30" s="38" t="str">
        <f t="shared" si="2"/>
        <v/>
      </c>
      <c r="W30" s="19"/>
      <c r="Y30" s="19"/>
      <c r="AG30" s="19"/>
      <c r="AJ30" s="19"/>
      <c r="AK30" s="19"/>
    </row>
    <row r="31" spans="2:37" s="20" customFormat="1" ht="14.4" customHeight="1" x14ac:dyDescent="0.3">
      <c r="B31" s="15"/>
      <c r="C31" s="15"/>
      <c r="D31" s="15"/>
      <c r="E31" s="10"/>
      <c r="F31" s="10"/>
      <c r="G31" s="10"/>
      <c r="L31" s="10"/>
      <c r="M31" s="10"/>
      <c r="N31" s="10"/>
      <c r="O31" s="10"/>
      <c r="P31" s="14">
        <f t="shared" si="3"/>
        <v>0.72000000000000042</v>
      </c>
      <c r="Q31" s="37">
        <f t="shared" si="0"/>
        <v>0.44098156981404346</v>
      </c>
      <c r="R31" s="37">
        <f t="shared" si="4"/>
        <v>0.53936032480304363</v>
      </c>
      <c r="S31" s="38" t="b">
        <f t="shared" si="1"/>
        <v>0</v>
      </c>
      <c r="T31" s="38" t="str">
        <f t="shared" si="2"/>
        <v/>
      </c>
      <c r="W31" s="19"/>
      <c r="Y31" s="19"/>
      <c r="Z31" s="19"/>
      <c r="AG31" s="19"/>
      <c r="AJ31" s="19"/>
      <c r="AK31" s="19"/>
    </row>
    <row r="32" spans="2:37" s="20" customFormat="1" ht="14.4" customHeight="1" x14ac:dyDescent="0.3">
      <c r="B32" s="15"/>
      <c r="C32" s="15"/>
      <c r="D32" s="15"/>
      <c r="E32" s="10"/>
      <c r="F32" s="10"/>
      <c r="G32" s="10"/>
      <c r="H32" s="10"/>
      <c r="I32" s="10"/>
      <c r="J32" s="47"/>
      <c r="K32" s="46"/>
      <c r="L32" s="10"/>
      <c r="M32" s="10"/>
      <c r="N32" s="10"/>
      <c r="O32" s="10"/>
      <c r="P32" s="14">
        <f t="shared" si="3"/>
        <v>0.75000000000000044</v>
      </c>
      <c r="Q32" s="37">
        <f t="shared" si="0"/>
        <v>0.45694533363020651</v>
      </c>
      <c r="R32" s="37">
        <f t="shared" si="4"/>
        <v>0.52494408136237924</v>
      </c>
      <c r="S32" s="38" t="b">
        <f t="shared" si="1"/>
        <v>0</v>
      </c>
      <c r="T32" s="38" t="str">
        <f t="shared" si="2"/>
        <v/>
      </c>
      <c r="W32" s="19"/>
      <c r="Y32" s="19"/>
      <c r="Z32" s="19"/>
      <c r="AG32" s="19"/>
      <c r="AJ32" s="19"/>
      <c r="AK32" s="19"/>
    </row>
    <row r="33" spans="2:37" s="20" customFormat="1" ht="14.4" customHeight="1" x14ac:dyDescent="0.3">
      <c r="B33" s="28"/>
      <c r="C33" s="28"/>
      <c r="D33" s="28"/>
      <c r="E33" s="25"/>
      <c r="F33" s="25"/>
      <c r="G33" s="10"/>
      <c r="H33" s="10"/>
      <c r="I33" s="10"/>
      <c r="J33" s="45"/>
      <c r="K33" s="46"/>
      <c r="L33" s="10"/>
      <c r="M33" s="10"/>
      <c r="N33" s="10"/>
      <c r="O33" s="10"/>
      <c r="P33" s="14">
        <f t="shared" si="3"/>
        <v>0.78000000000000047</v>
      </c>
      <c r="Q33" s="37">
        <f t="shared" si="0"/>
        <v>0.47247821469578621</v>
      </c>
      <c r="R33" s="37">
        <f t="shared" si="4"/>
        <v>0.51065613135429233</v>
      </c>
      <c r="S33" s="38" t="b">
        <f t="shared" si="1"/>
        <v>0</v>
      </c>
      <c r="T33" s="38" t="str">
        <f t="shared" si="2"/>
        <v/>
      </c>
      <c r="W33" s="19"/>
      <c r="Y33" s="19"/>
      <c r="Z33" s="19"/>
      <c r="AG33" s="19"/>
      <c r="AJ33" s="19"/>
      <c r="AK33" s="19"/>
    </row>
    <row r="34" spans="2:37" s="20" customFormat="1" ht="14.4" customHeight="1" x14ac:dyDescent="0.3">
      <c r="B34" s="28"/>
      <c r="C34" s="28"/>
      <c r="D34" s="28"/>
      <c r="E34" s="25"/>
      <c r="F34" s="25"/>
      <c r="G34" s="10"/>
      <c r="H34" s="10"/>
      <c r="I34" s="10"/>
      <c r="J34" s="45"/>
      <c r="K34" s="46"/>
      <c r="L34" s="10"/>
      <c r="M34" s="10"/>
      <c r="N34" s="10"/>
      <c r="O34" s="10"/>
      <c r="P34" s="14">
        <f t="shared" si="3"/>
        <v>0.8100000000000005</v>
      </c>
      <c r="Q34" s="37">
        <f t="shared" si="0"/>
        <v>0.48758470151146405</v>
      </c>
      <c r="R34" s="37">
        <f t="shared" si="4"/>
        <v>0.49653542973330617</v>
      </c>
      <c r="S34" s="38" t="b">
        <f t="shared" si="1"/>
        <v>0</v>
      </c>
      <c r="T34" s="38" t="str">
        <f t="shared" si="2"/>
        <v/>
      </c>
      <c r="W34" s="19"/>
      <c r="Y34" s="19"/>
      <c r="Z34" s="19"/>
      <c r="AG34" s="19"/>
      <c r="AJ34" s="19"/>
      <c r="AK34" s="19"/>
    </row>
    <row r="35" spans="2:37" s="20" customFormat="1" ht="14.4" customHeight="1" x14ac:dyDescent="0.3">
      <c r="B35" s="10"/>
      <c r="C35" s="10"/>
      <c r="D35" s="10"/>
      <c r="E35" s="10"/>
      <c r="F35" s="10"/>
      <c r="G35" s="10"/>
      <c r="H35" s="10"/>
      <c r="I35" s="10"/>
      <c r="J35" s="45"/>
      <c r="K35" s="46"/>
      <c r="L35" s="10"/>
      <c r="M35" s="10"/>
      <c r="N35" s="10"/>
      <c r="O35" s="10"/>
      <c r="P35" s="14">
        <f t="shared" si="3"/>
        <v>0.84000000000000052</v>
      </c>
      <c r="Q35" s="37">
        <f t="shared" si="0"/>
        <v>0.50227034047978458</v>
      </c>
      <c r="R35" s="37">
        <f t="shared" si="4"/>
        <v>0.48261408497914937</v>
      </c>
      <c r="S35" s="38" t="b">
        <f t="shared" si="1"/>
        <v>0</v>
      </c>
      <c r="T35" s="38" t="str">
        <f t="shared" si="2"/>
        <v/>
      </c>
      <c r="W35" s="19"/>
      <c r="Y35" s="19"/>
      <c r="Z35" s="19"/>
      <c r="AG35" s="19"/>
      <c r="AJ35" s="19"/>
      <c r="AK35" s="19"/>
    </row>
    <row r="36" spans="2:37" s="20" customFormat="1" ht="14.4" customHeight="1" x14ac:dyDescent="0.3">
      <c r="B36" s="10"/>
      <c r="C36" s="10"/>
      <c r="D36" s="10"/>
      <c r="E36" s="10"/>
      <c r="F36" s="10"/>
      <c r="G36" s="10"/>
      <c r="H36" s="10"/>
      <c r="I36" s="10"/>
      <c r="J36" s="45"/>
      <c r="K36" s="46"/>
      <c r="L36" s="10"/>
      <c r="M36" s="10"/>
      <c r="N36" s="10"/>
      <c r="O36" s="10"/>
      <c r="P36" s="14">
        <f t="shared" si="3"/>
        <v>0.87000000000000055</v>
      </c>
      <c r="Q36" s="37">
        <f t="shared" si="0"/>
        <v>0.51654154661021301</v>
      </c>
      <c r="R36" s="37">
        <f t="shared" si="4"/>
        <v>0.46891835060821435</v>
      </c>
      <c r="S36" s="38" t="b">
        <f t="shared" si="1"/>
        <v>0</v>
      </c>
      <c r="T36" s="38" t="str">
        <f t="shared" si="2"/>
        <v/>
      </c>
      <c r="W36" s="19"/>
      <c r="Y36" s="19"/>
      <c r="Z36" s="19"/>
      <c r="AG36" s="19"/>
      <c r="AJ36" s="19"/>
      <c r="AK36" s="19"/>
    </row>
    <row r="37" spans="2:37" s="20" customFormat="1" ht="14.4" customHeight="1" x14ac:dyDescent="0.3">
      <c r="B37" s="10"/>
      <c r="C37" s="10"/>
      <c r="D37" s="10"/>
      <c r="E37" s="10"/>
      <c r="F37" s="10"/>
      <c r="G37" s="10"/>
      <c r="H37" s="10"/>
      <c r="I37" s="10"/>
      <c r="J37" s="45"/>
      <c r="K37" s="46"/>
      <c r="L37" s="10"/>
      <c r="M37" s="10"/>
      <c r="N37" s="10"/>
      <c r="O37" s="10"/>
      <c r="P37" s="14">
        <f t="shared" si="3"/>
        <v>0.90000000000000058</v>
      </c>
      <c r="Q37" s="37">
        <f t="shared" si="0"/>
        <v>0.53040544151627744</v>
      </c>
      <c r="R37" s="37">
        <f t="shared" si="4"/>
        <v>0.45546946706048752</v>
      </c>
      <c r="S37" s="38" t="b">
        <f t="shared" si="1"/>
        <v>0</v>
      </c>
      <c r="T37" s="38" t="str">
        <f t="shared" si="2"/>
        <v/>
      </c>
      <c r="W37" s="19"/>
      <c r="Y37" s="19"/>
      <c r="Z37" s="19"/>
      <c r="AG37" s="19"/>
      <c r="AJ37" s="19"/>
      <c r="AK37" s="19"/>
    </row>
    <row r="38" spans="2:37" s="20" customFormat="1" ht="14.4" customHeight="1" x14ac:dyDescent="0.3">
      <c r="B38" s="10"/>
      <c r="C38" s="10"/>
      <c r="D38" s="10"/>
      <c r="E38" s="10"/>
      <c r="F38" s="10"/>
      <c r="G38" s="10"/>
      <c r="H38" s="10"/>
      <c r="I38" s="10"/>
      <c r="J38" s="45"/>
      <c r="K38" s="15"/>
      <c r="L38" s="10"/>
      <c r="M38" s="10"/>
      <c r="N38" s="10"/>
      <c r="O38" s="10"/>
      <c r="P38" s="14">
        <f t="shared" si="3"/>
        <v>0.9300000000000006</v>
      </c>
      <c r="Q38" s="37">
        <f t="shared" si="0"/>
        <v>0.54386971463384226</v>
      </c>
      <c r="R38" s="37">
        <f t="shared" si="4"/>
        <v>0.44228437911495633</v>
      </c>
      <c r="S38" s="38" t="b">
        <f t="shared" si="1"/>
        <v>0</v>
      </c>
      <c r="T38" s="38" t="str">
        <f t="shared" si="2"/>
        <v/>
      </c>
      <c r="W38" s="19"/>
      <c r="Y38" s="19"/>
      <c r="Z38" s="19"/>
      <c r="AG38" s="19"/>
      <c r="AJ38" s="19"/>
      <c r="AK38" s="19"/>
    </row>
    <row r="39" spans="2:37" s="20" customFormat="1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45"/>
      <c r="K39" s="15"/>
      <c r="L39" s="10"/>
      <c r="M39" s="10"/>
      <c r="N39" s="10"/>
      <c r="O39" s="10"/>
      <c r="P39" s="14">
        <f t="shared" si="3"/>
        <v>0.96000000000000063</v>
      </c>
      <c r="Q39" s="37">
        <f t="shared" si="0"/>
        <v>0.55694250426317482</v>
      </c>
      <c r="R39" s="37">
        <f t="shared" si="4"/>
        <v>0.42937634918129669</v>
      </c>
      <c r="S39" s="38" t="b">
        <f t="shared" si="1"/>
        <v>0</v>
      </c>
      <c r="T39" s="38" t="str">
        <f t="shared" si="2"/>
        <v/>
      </c>
      <c r="W39" s="19"/>
      <c r="Y39" s="19"/>
      <c r="Z39" s="19"/>
      <c r="AG39" s="19"/>
      <c r="AJ39" s="19"/>
      <c r="AK39" s="19"/>
    </row>
    <row r="40" spans="2:37" s="20" customFormat="1" ht="14.4" customHeight="1" x14ac:dyDescent="0.3">
      <c r="B40" s="10"/>
      <c r="C40" s="10"/>
      <c r="D40" s="10"/>
      <c r="E40" s="10"/>
      <c r="F40" s="10"/>
      <c r="G40" s="10"/>
      <c r="H40" s="10"/>
      <c r="I40" s="10"/>
      <c r="J40" s="45"/>
      <c r="K40" s="15"/>
      <c r="L40" s="10"/>
      <c r="M40" s="10"/>
      <c r="N40" s="10"/>
      <c r="O40" s="10"/>
      <c r="P40" s="14">
        <f t="shared" si="3"/>
        <v>0.99000000000000066</v>
      </c>
      <c r="Q40" s="37">
        <f t="shared" si="0"/>
        <v>0.56963229558472006</v>
      </c>
      <c r="R40" s="37">
        <f t="shared" si="4"/>
        <v>0.416755483050818</v>
      </c>
      <c r="S40" s="38" t="b">
        <f t="shared" si="1"/>
        <v>0</v>
      </c>
      <c r="T40" s="38" t="str">
        <f t="shared" si="2"/>
        <v/>
      </c>
      <c r="W40" s="19"/>
      <c r="Y40" s="19"/>
      <c r="Z40" s="19"/>
      <c r="AG40" s="19"/>
      <c r="AJ40" s="19"/>
      <c r="AK40" s="19"/>
    </row>
    <row r="41" spans="2:37" s="20" customFormat="1" ht="14.4" customHeight="1" x14ac:dyDescent="0.3">
      <c r="B41" s="10"/>
      <c r="C41" s="10"/>
      <c r="D41" s="10"/>
      <c r="E41" s="10"/>
      <c r="F41" s="10"/>
      <c r="G41" s="10"/>
      <c r="H41" s="10"/>
      <c r="I41" s="10"/>
      <c r="J41" s="45"/>
      <c r="K41" s="15"/>
      <c r="L41" s="10"/>
      <c r="M41" s="10"/>
      <c r="N41" s="10"/>
      <c r="O41" s="10"/>
      <c r="P41" s="14">
        <f t="shared" si="3"/>
        <v>1.0200000000000007</v>
      </c>
      <c r="Q41" s="37">
        <f t="shared" si="0"/>
        <v>0.5819478332462239</v>
      </c>
      <c r="R41" s="37">
        <f t="shared" si="4"/>
        <v>0.40442918171337461</v>
      </c>
      <c r="S41" s="38" t="b">
        <f t="shared" si="1"/>
        <v>0</v>
      </c>
      <c r="T41" s="38" t="str">
        <f t="shared" si="2"/>
        <v/>
      </c>
      <c r="W41" s="19"/>
      <c r="Y41" s="19"/>
      <c r="Z41" s="19"/>
      <c r="AG41" s="19"/>
      <c r="AJ41" s="19"/>
      <c r="AK41" s="19"/>
    </row>
    <row r="42" spans="2:37" s="20" customFormat="1" ht="14.4" customHeight="1" x14ac:dyDescent="0.3">
      <c r="B42" s="10"/>
      <c r="C42" s="10"/>
      <c r="D42" s="10"/>
      <c r="E42" s="10"/>
      <c r="F42" s="10"/>
      <c r="G42" s="10"/>
      <c r="H42" s="10"/>
      <c r="I42" s="10"/>
      <c r="J42" s="45"/>
      <c r="K42" s="15"/>
      <c r="L42" s="10"/>
      <c r="M42" s="10"/>
      <c r="N42" s="10"/>
      <c r="O42" s="10"/>
      <c r="P42" s="14">
        <f t="shared" si="3"/>
        <v>1.0500000000000007</v>
      </c>
      <c r="Q42" s="37">
        <f t="shared" si="0"/>
        <v>0.59389804648752254</v>
      </c>
      <c r="R42" s="37">
        <f t="shared" si="4"/>
        <v>0.39240253047401014</v>
      </c>
      <c r="S42" s="38" t="b">
        <f t="shared" si="1"/>
        <v>0</v>
      </c>
      <c r="T42" s="38" t="str">
        <f t="shared" si="2"/>
        <v/>
      </c>
      <c r="W42" s="19"/>
      <c r="Y42" s="19"/>
      <c r="Z42" s="19"/>
      <c r="AG42" s="19"/>
      <c r="AJ42" s="19"/>
      <c r="AK42" s="19"/>
    </row>
    <row r="43" spans="2:37" s="20" customFormat="1" ht="14.4" customHeight="1" x14ac:dyDescent="0.3">
      <c r="B43" s="10"/>
      <c r="C43" s="10"/>
      <c r="D43" s="10"/>
      <c r="E43" s="10"/>
      <c r="F43" s="10"/>
      <c r="G43" s="10"/>
      <c r="H43" s="10"/>
      <c r="I43" s="10"/>
      <c r="J43" s="45"/>
      <c r="K43" s="15"/>
      <c r="L43" s="10"/>
      <c r="M43" s="10"/>
      <c r="N43" s="10"/>
      <c r="O43" s="10"/>
      <c r="P43" s="14">
        <f t="shared" si="3"/>
        <v>1.0800000000000007</v>
      </c>
      <c r="Q43" s="37">
        <f t="shared" si="0"/>
        <v>0.60549198507466451</v>
      </c>
      <c r="R43" s="37">
        <f t="shared" si="4"/>
        <v>0.38067863469693303</v>
      </c>
      <c r="S43" s="38" t="b">
        <f t="shared" si="1"/>
        <v>0</v>
      </c>
      <c r="T43" s="38" t="str">
        <f t="shared" si="2"/>
        <v/>
      </c>
      <c r="W43" s="19"/>
      <c r="Y43" s="19"/>
      <c r="Z43" s="19"/>
      <c r="AG43" s="19"/>
      <c r="AJ43" s="19"/>
      <c r="AK43" s="19"/>
    </row>
    <row r="44" spans="2:37" s="20" customFormat="1" ht="14.4" customHeight="1" x14ac:dyDescent="0.3">
      <c r="B44" s="10"/>
      <c r="C44" s="10"/>
      <c r="D44" s="10"/>
      <c r="E44" s="10"/>
      <c r="F44" s="10"/>
      <c r="G44" s="10"/>
      <c r="H44" s="10"/>
      <c r="I44" s="10"/>
      <c r="J44" s="45"/>
      <c r="K44" s="15"/>
      <c r="L44" s="10"/>
      <c r="M44" s="10"/>
      <c r="N44" s="10"/>
      <c r="O44" s="10"/>
      <c r="P44" s="14">
        <f t="shared" si="3"/>
        <v>1.1100000000000008</v>
      </c>
      <c r="Q44" s="37">
        <f t="shared" si="0"/>
        <v>0.61673876456933852</v>
      </c>
      <c r="R44" s="37">
        <f t="shared" si="4"/>
        <v>0.36925890996240368</v>
      </c>
      <c r="S44" s="38" t="b">
        <f t="shared" si="1"/>
        <v>0</v>
      </c>
      <c r="T44" s="38" t="str">
        <f t="shared" si="2"/>
        <v/>
      </c>
      <c r="W44" s="19"/>
      <c r="Y44" s="19"/>
      <c r="Z44" s="19"/>
      <c r="AG44" s="19"/>
      <c r="AJ44" s="19"/>
      <c r="AK44" s="19"/>
    </row>
    <row r="45" spans="2:37" s="20" customFormat="1" ht="14.4" customHeight="1" x14ac:dyDescent="0.3">
      <c r="B45" s="10"/>
      <c r="C45" s="10"/>
      <c r="D45" s="10"/>
      <c r="E45" s="10"/>
      <c r="F45" s="10"/>
      <c r="G45" s="10"/>
      <c r="H45" s="10"/>
      <c r="I45" s="10"/>
      <c r="J45" s="45"/>
      <c r="K45" s="15"/>
      <c r="L45" s="10"/>
      <c r="M45" s="10"/>
      <c r="N45" s="10"/>
      <c r="O45" s="10"/>
      <c r="P45" s="14">
        <f t="shared" si="3"/>
        <v>1.1400000000000008</v>
      </c>
      <c r="Q45" s="37">
        <f t="shared" si="0"/>
        <v>0.62764751967240873</v>
      </c>
      <c r="R45" s="37">
        <f t="shared" si="4"/>
        <v>0.35814333316590752</v>
      </c>
      <c r="S45" s="38" t="b">
        <f t="shared" si="1"/>
        <v>0</v>
      </c>
      <c r="T45" s="38" t="str">
        <f t="shared" si="2"/>
        <v/>
      </c>
      <c r="W45" s="19"/>
      <c r="Y45" s="19"/>
      <c r="Z45" s="19"/>
      <c r="AG45" s="19"/>
      <c r="AJ45" s="19"/>
      <c r="AK45" s="19"/>
    </row>
    <row r="46" spans="2:37" s="20" customFormat="1" ht="14.4" customHeight="1" x14ac:dyDescent="0.3">
      <c r="B46" s="10"/>
      <c r="C46" s="10"/>
      <c r="D46" s="10"/>
      <c r="E46" s="10"/>
      <c r="F46" s="10"/>
      <c r="G46" s="10"/>
      <c r="H46" s="10"/>
      <c r="I46" s="10"/>
      <c r="J46" s="45"/>
      <c r="K46" s="15"/>
      <c r="L46" s="10"/>
      <c r="M46" s="10"/>
      <c r="N46" s="10"/>
      <c r="O46" s="10"/>
      <c r="P46" s="14">
        <f t="shared" si="3"/>
        <v>1.1700000000000008</v>
      </c>
      <c r="Q46" s="37">
        <f t="shared" si="0"/>
        <v>0.63822736455929296</v>
      </c>
      <c r="R46" s="37">
        <f t="shared" si="4"/>
        <v>0.34733066006011892</v>
      </c>
      <c r="S46" s="38" t="b">
        <f t="shared" si="1"/>
        <v>0</v>
      </c>
      <c r="T46" s="38" t="str">
        <f t="shared" si="2"/>
        <v/>
      </c>
      <c r="W46" s="19"/>
      <c r="Y46" s="19"/>
      <c r="Z46" s="19"/>
      <c r="AG46" s="19"/>
      <c r="AJ46" s="19"/>
      <c r="AK46" s="19"/>
    </row>
    <row r="47" spans="2:37" s="20" customFormat="1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45"/>
      <c r="K47" s="15"/>
      <c r="L47" s="10"/>
      <c r="M47" s="10"/>
      <c r="N47" s="10"/>
      <c r="O47" s="10"/>
      <c r="P47" s="14">
        <f t="shared" si="3"/>
        <v>1.2000000000000008</v>
      </c>
      <c r="Q47" s="37">
        <f t="shared" si="0"/>
        <v>0.64848735927601586</v>
      </c>
      <c r="R47" s="37">
        <f t="shared" si="4"/>
        <v>0.33681861389193346</v>
      </c>
      <c r="S47" s="38" t="b">
        <f t="shared" si="1"/>
        <v>0</v>
      </c>
      <c r="T47" s="38" t="str">
        <f t="shared" si="2"/>
        <v/>
      </c>
      <c r="W47" s="19"/>
      <c r="Y47" s="19"/>
      <c r="Z47" s="19"/>
      <c r="AG47" s="19"/>
      <c r="AJ47" s="19"/>
      <c r="AK47" s="19"/>
    </row>
    <row r="48" spans="2:37" s="20" customFormat="1" ht="14.4" customHeight="1" x14ac:dyDescent="0.3">
      <c r="B48" s="10"/>
      <c r="C48" s="10"/>
      <c r="D48" s="10"/>
      <c r="E48" s="10"/>
      <c r="F48" s="10"/>
      <c r="G48" s="10"/>
      <c r="H48" s="10"/>
      <c r="I48" s="10"/>
      <c r="J48" s="45"/>
      <c r="K48" s="15"/>
      <c r="L48" s="10"/>
      <c r="M48" s="10"/>
      <c r="N48" s="10"/>
      <c r="O48" s="10"/>
      <c r="P48" s="14">
        <f t="shared" si="3"/>
        <v>1.2300000000000009</v>
      </c>
      <c r="Q48" s="37">
        <f t="shared" si="0"/>
        <v>0.65843648139280897</v>
      </c>
      <c r="R48" s="37">
        <f t="shared" si="4"/>
        <v>0.32660404908423368</v>
      </c>
      <c r="S48" s="38" t="b">
        <f t="shared" si="1"/>
        <v>0</v>
      </c>
      <c r="T48" s="38" t="str">
        <f t="shared" si="2"/>
        <v/>
      </c>
      <c r="W48" s="19"/>
      <c r="Y48" s="19"/>
      <c r="Z48" s="19"/>
      <c r="AG48" s="19"/>
      <c r="AJ48" s="19"/>
      <c r="AK48" s="19"/>
    </row>
    <row r="49" spans="2:37" s="20" customFormat="1" ht="14.4" customHeight="1" x14ac:dyDescent="0.3">
      <c r="B49" s="10"/>
      <c r="C49" s="10"/>
      <c r="D49" s="10"/>
      <c r="E49" s="10"/>
      <c r="F49" s="10"/>
      <c r="G49" s="10"/>
      <c r="H49" s="10"/>
      <c r="I49" s="10"/>
      <c r="J49" s="45"/>
      <c r="K49" s="15"/>
      <c r="L49" s="10"/>
      <c r="M49" s="10"/>
      <c r="N49" s="10"/>
      <c r="O49" s="10"/>
      <c r="P49" s="14">
        <f t="shared" si="3"/>
        <v>1.2600000000000009</v>
      </c>
      <c r="Q49" s="37">
        <f t="shared" si="0"/>
        <v>0.66808360222106988</v>
      </c>
      <c r="R49" s="37">
        <f t="shared" si="4"/>
        <v>0.31668309332758365</v>
      </c>
      <c r="S49" s="38" t="b">
        <f t="shared" si="1"/>
        <v>0</v>
      </c>
      <c r="T49" s="38" t="str">
        <f t="shared" si="2"/>
        <v/>
      </c>
      <c r="W49" s="19"/>
      <c r="Y49" s="19"/>
      <c r="Z49" s="19"/>
      <c r="AG49" s="19"/>
      <c r="AJ49" s="19"/>
      <c r="AK49" s="19"/>
    </row>
    <row r="50" spans="2:37" s="20" customFormat="1" ht="14.4" customHeight="1" x14ac:dyDescent="0.3">
      <c r="B50" s="10"/>
      <c r="C50" s="10"/>
      <c r="D50" s="10"/>
      <c r="E50" s="10"/>
      <c r="F50" s="10"/>
      <c r="G50" s="10"/>
      <c r="H50" s="10"/>
      <c r="I50" s="10"/>
      <c r="J50" s="45"/>
      <c r="K50" s="15"/>
      <c r="L50" s="10"/>
      <c r="M50" s="10"/>
      <c r="N50" s="10"/>
      <c r="O50" s="10"/>
      <c r="P50" s="14">
        <f t="shared" si="3"/>
        <v>1.2900000000000009</v>
      </c>
      <c r="Q50" s="37">
        <f t="shared" si="0"/>
        <v>0.67743746699246399</v>
      </c>
      <c r="R50" s="37">
        <f t="shared" si="4"/>
        <v>0.30705127095761453</v>
      </c>
      <c r="S50" s="38" t="b">
        <f t="shared" si="1"/>
        <v>0</v>
      </c>
      <c r="T50" s="38" t="str">
        <f t="shared" si="2"/>
        <v/>
      </c>
      <c r="W50" s="19"/>
      <c r="Y50" s="19"/>
      <c r="Z50" s="19"/>
      <c r="AG50" s="19"/>
      <c r="AJ50" s="19"/>
      <c r="AK50" s="19"/>
    </row>
    <row r="51" spans="2:37" s="20" customFormat="1" ht="14.4" customHeight="1" x14ac:dyDescent="0.3">
      <c r="B51" s="10"/>
      <c r="C51" s="10"/>
      <c r="D51" s="10"/>
      <c r="E51" s="10"/>
      <c r="F51" s="10"/>
      <c r="G51" s="10"/>
      <c r="H51" s="10"/>
      <c r="I51" s="10"/>
      <c r="J51" s="45"/>
      <c r="K51" s="15"/>
      <c r="L51" s="10"/>
      <c r="M51" s="10"/>
      <c r="N51" s="10"/>
      <c r="O51" s="10"/>
      <c r="P51" s="14">
        <f t="shared" si="3"/>
        <v>1.320000000000001</v>
      </c>
      <c r="Q51" s="37">
        <f t="shared" si="0"/>
        <v>0.68650667847852676</v>
      </c>
      <c r="R51" s="37">
        <f t="shared" si="4"/>
        <v>0.29770361008335522</v>
      </c>
      <c r="S51" s="38" t="b">
        <f t="shared" si="1"/>
        <v>0</v>
      </c>
      <c r="T51" s="38" t="str">
        <f t="shared" si="2"/>
        <v/>
      </c>
      <c r="W51" s="19"/>
      <c r="Y51" s="19"/>
      <c r="Z51" s="19"/>
      <c r="AG51" s="19"/>
      <c r="AJ51" s="19"/>
      <c r="AK51" s="19"/>
    </row>
    <row r="52" spans="2:37" s="20" customFormat="1" ht="14.4" customHeight="1" x14ac:dyDescent="0.3">
      <c r="B52" s="10"/>
      <c r="C52" s="10"/>
      <c r="D52" s="10"/>
      <c r="E52" s="10"/>
      <c r="F52" s="10"/>
      <c r="G52" s="10"/>
      <c r="H52" s="10"/>
      <c r="I52" s="10"/>
      <c r="J52" s="45"/>
      <c r="K52" s="15"/>
      <c r="L52" s="10"/>
      <c r="M52" s="10"/>
      <c r="N52" s="10"/>
      <c r="O52" s="10"/>
      <c r="P52" s="14">
        <f t="shared" si="3"/>
        <v>1.350000000000001</v>
      </c>
      <c r="Q52" s="37">
        <f t="shared" si="0"/>
        <v>0.6952996835974653</v>
      </c>
      <c r="R52" s="37">
        <f t="shared" si="4"/>
        <v>0.28863473558542463</v>
      </c>
      <c r="S52" s="38" t="b">
        <f t="shared" si="1"/>
        <v>0</v>
      </c>
      <c r="T52" s="38" t="str">
        <f t="shared" si="2"/>
        <v/>
      </c>
      <c r="W52" s="19"/>
      <c r="Y52" s="19"/>
      <c r="Z52" s="19"/>
      <c r="AG52" s="19"/>
      <c r="AJ52" s="19"/>
      <c r="AK52" s="19"/>
    </row>
    <row r="53" spans="2:37" s="20" customFormat="1" ht="14.4" customHeigh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4">
        <f t="shared" si="3"/>
        <v>1.380000000000001</v>
      </c>
      <c r="Q53" s="37">
        <f t="shared" si="0"/>
        <v>0.70382476261365223</v>
      </c>
      <c r="R53" s="37">
        <f t="shared" si="4"/>
        <v>0.27983894980989821</v>
      </c>
      <c r="S53" s="38" t="b">
        <f t="shared" si="1"/>
        <v>0</v>
      </c>
      <c r="T53" s="38" t="str">
        <f t="shared" si="2"/>
        <v/>
      </c>
      <c r="W53" s="19"/>
      <c r="Y53" s="19"/>
      <c r="Z53" s="19"/>
      <c r="AG53" s="19"/>
      <c r="AJ53" s="19"/>
      <c r="AK53" s="19"/>
    </row>
    <row r="54" spans="2:37" s="20" customFormat="1" ht="14.4" customHeigh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4">
        <f t="shared" si="3"/>
        <v>1.410000000000001</v>
      </c>
      <c r="Q54" s="37">
        <f t="shared" si="0"/>
        <v>0.71209002058605919</v>
      </c>
      <c r="R54" s="37">
        <f t="shared" si="4"/>
        <v>0.27131030253497168</v>
      </c>
      <c r="S54" s="38" t="b">
        <f t="shared" si="1"/>
        <v>0</v>
      </c>
      <c r="T54" s="38" t="str">
        <f t="shared" si="2"/>
        <v/>
      </c>
      <c r="W54" s="19"/>
      <c r="Y54" s="19"/>
      <c r="Z54" s="19"/>
      <c r="AG54" s="19"/>
      <c r="AJ54" s="19"/>
      <c r="AK54" s="19"/>
    </row>
    <row r="55" spans="2:37" s="20" customFormat="1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4">
        <f t="shared" si="3"/>
        <v>1.4400000000000011</v>
      </c>
      <c r="Q55" s="37">
        <f t="shared" si="0"/>
        <v>0.72010338076575053</v>
      </c>
      <c r="R55" s="37">
        <f t="shared" si="4"/>
        <v>0.26304265157535889</v>
      </c>
      <c r="S55" s="38" t="b">
        <f t="shared" si="1"/>
        <v>0</v>
      </c>
      <c r="T55" s="38" t="str">
        <f t="shared" si="2"/>
        <v/>
      </c>
      <c r="W55" s="19"/>
      <c r="Y55" s="19"/>
      <c r="Z55" s="19"/>
      <c r="AG55" s="19"/>
      <c r="AJ55" s="19"/>
      <c r="AK55" s="19"/>
    </row>
    <row r="56" spans="2:37" s="20" customFormat="1" ht="14.4" customHeigh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4">
        <f t="shared" si="3"/>
        <v>1.4700000000000011</v>
      </c>
      <c r="Q56" s="37">
        <f t="shared" si="0"/>
        <v>0.72787257968058072</v>
      </c>
      <c r="R56" s="37">
        <f t="shared" si="4"/>
        <v>0.25502971520834733</v>
      </c>
      <c r="S56" s="38" t="b">
        <f t="shared" si="1"/>
        <v>0</v>
      </c>
      <c r="T56" s="38" t="str">
        <f t="shared" si="2"/>
        <v/>
      </c>
      <c r="W56" s="19"/>
      <c r="Y56" s="19"/>
      <c r="Z56" s="19"/>
      <c r="AG56" s="19"/>
      <c r="AJ56" s="19"/>
      <c r="AK56" s="19"/>
    </row>
    <row r="57" spans="2:37" s="20" customFormat="1" ht="14.4" customHeigh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4">
        <f t="shared" si="3"/>
        <v>1.5000000000000011</v>
      </c>
      <c r="Q57" s="37">
        <f t="shared" si="0"/>
        <v>0.73540516367825137</v>
      </c>
      <c r="R57" s="37">
        <f t="shared" si="4"/>
        <v>0.24726511745019608</v>
      </c>
      <c r="S57" s="38" t="b">
        <f t="shared" si="1"/>
        <v>0</v>
      </c>
      <c r="T57" s="38" t="str">
        <f t="shared" si="2"/>
        <v/>
      </c>
      <c r="W57" s="19"/>
      <c r="Y57" s="19"/>
      <c r="Z57" s="19"/>
      <c r="AG57" s="19"/>
      <c r="AJ57" s="19"/>
      <c r="AK57" s="19"/>
    </row>
    <row r="58" spans="2:37" s="20" customFormat="1" ht="14.4" customHeigh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4">
        <f t="shared" si="3"/>
        <v>1.5300000000000011</v>
      </c>
      <c r="Q58" s="37">
        <f t="shared" si="0"/>
        <v>0.74270848672759249</v>
      </c>
      <c r="R58" s="37">
        <f t="shared" si="4"/>
        <v>0.23974242707824706</v>
      </c>
      <c r="S58" s="38" t="b">
        <f t="shared" si="1"/>
        <v>0</v>
      </c>
      <c r="T58" s="38" t="str">
        <f t="shared" si="2"/>
        <v/>
      </c>
      <c r="W58" s="19"/>
      <c r="Y58" s="19"/>
      <c r="Z58" s="19"/>
      <c r="AG58" s="19"/>
      <c r="AJ58" s="19"/>
      <c r="AK58" s="19"/>
    </row>
    <row r="59" spans="2:37" s="20" customFormat="1" ht="14.4" customHeigh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4">
        <f t="shared" si="3"/>
        <v>1.5600000000000012</v>
      </c>
      <c r="Q59" s="37">
        <f t="shared" si="0"/>
        <v>0.74978970930294619</v>
      </c>
      <c r="R59" s="37">
        <f t="shared" si="4"/>
        <v>0.23245519117923349</v>
      </c>
      <c r="S59" s="38" t="b">
        <f t="shared" si="1"/>
        <v>0</v>
      </c>
      <c r="T59" s="38" t="str">
        <f t="shared" si="2"/>
        <v/>
      </c>
      <c r="W59" s="19"/>
      <c r="Y59" s="19"/>
      <c r="Z59" s="19"/>
      <c r="AG59" s="19"/>
      <c r="AJ59" s="19"/>
      <c r="AK59" s="19"/>
    </row>
    <row r="60" spans="2:37" s="20" customFormat="1" ht="14.4" customHeigh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4">
        <f t="shared" si="3"/>
        <v>1.5900000000000012</v>
      </c>
      <c r="Q60" s="37">
        <f t="shared" si="0"/>
        <v>0.7566557981983465</v>
      </c>
      <c r="R60" s="37">
        <f t="shared" si="4"/>
        <v>0.22539696390515562</v>
      </c>
      <c r="S60" s="38" t="b">
        <f t="shared" si="1"/>
        <v>0</v>
      </c>
      <c r="T60" s="38" t="str">
        <f t="shared" si="2"/>
        <v/>
      </c>
      <c r="W60" s="19"/>
      <c r="Y60" s="19"/>
      <c r="Z60" s="19"/>
      <c r="AG60" s="19"/>
      <c r="AJ60" s="19"/>
      <c r="AK60" s="19"/>
    </row>
    <row r="61" spans="2:37" s="20" customFormat="1" ht="14.4" customHeigh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4">
        <f t="shared" si="3"/>
        <v>1.6200000000000012</v>
      </c>
      <c r="Q61" s="37">
        <f t="shared" si="0"/>
        <v>0.76331352713725553</v>
      </c>
      <c r="R61" s="37">
        <f t="shared" si="4"/>
        <v>0.21856133103237049</v>
      </c>
      <c r="S61" s="38" t="b">
        <f t="shared" si="1"/>
        <v>0</v>
      </c>
      <c r="T61" s="38" t="str">
        <f t="shared" si="2"/>
        <v/>
      </c>
      <c r="W61" s="19"/>
      <c r="Y61" s="19"/>
      <c r="Z61" s="19"/>
      <c r="AG61" s="19"/>
      <c r="AJ61" s="19"/>
      <c r="AK61" s="19"/>
    </row>
    <row r="62" spans="2:37" s="20" customFormat="1" ht="14.4" customHeigh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4">
        <f t="shared" si="3"/>
        <v>1.6500000000000012</v>
      </c>
      <c r="Q62" s="37">
        <f t="shared" si="0"/>
        <v>0.76976947806028873</v>
      </c>
      <c r="R62" s="37">
        <f t="shared" si="4"/>
        <v>0.2119419308452053</v>
      </c>
      <c r="S62" s="38" t="b">
        <f t="shared" si="1"/>
        <v>0</v>
      </c>
      <c r="T62" s="38" t="str">
        <f t="shared" si="2"/>
        <v/>
      </c>
      <c r="W62" s="19"/>
      <c r="Y62" s="19"/>
      <c r="Z62" s="19"/>
      <c r="AG62" s="19"/>
      <c r="AJ62" s="19"/>
      <c r="AK62" s="19"/>
    </row>
    <row r="63" spans="2:37" s="20" customFormat="1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4">
        <f t="shared" si="3"/>
        <v>1.6800000000000013</v>
      </c>
      <c r="Q63" s="37">
        <f t="shared" si="0"/>
        <v>0.77603004298796785</v>
      </c>
      <c r="R63" s="37">
        <f t="shared" si="4"/>
        <v>0.20553247180081041</v>
      </c>
      <c r="S63" s="38" t="b">
        <f t="shared" si="1"/>
        <v>0</v>
      </c>
      <c r="T63" s="38" t="str">
        <f t="shared" si="2"/>
        <v/>
      </c>
      <c r="W63" s="19"/>
      <c r="Y63" s="19"/>
      <c r="Z63" s="19"/>
      <c r="AG63" s="19"/>
      <c r="AJ63" s="19"/>
      <c r="AK63" s="19"/>
    </row>
    <row r="64" spans="2:37" s="20" customFormat="1" ht="14.4" customHeigh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4">
        <f t="shared" si="3"/>
        <v>1.7100000000000013</v>
      </c>
      <c r="Q64" s="37">
        <f t="shared" si="0"/>
        <v>0.78210142636833735</v>
      </c>
      <c r="R64" s="37">
        <f t="shared" si="4"/>
        <v>0.19932674737584793</v>
      </c>
      <c r="S64" s="38" t="b">
        <f t="shared" si="1"/>
        <v>0</v>
      </c>
      <c r="T64" s="38" t="str">
        <f t="shared" si="2"/>
        <v/>
      </c>
      <c r="W64" s="19"/>
      <c r="Y64" s="19"/>
      <c r="Z64" s="19"/>
      <c r="AG64" s="19"/>
      <c r="AJ64" s="19"/>
      <c r="AK64" s="19"/>
    </row>
    <row r="65" spans="2:37" s="20" customFormat="1" ht="14.4" customHeight="1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4">
        <f t="shared" si="3"/>
        <v>1.7400000000000013</v>
      </c>
      <c r="Q65" s="37">
        <f t="shared" si="0"/>
        <v>0.78798964783051872</v>
      </c>
      <c r="R65" s="37">
        <f t="shared" si="4"/>
        <v>0.19331864844667201</v>
      </c>
      <c r="S65" s="38" t="b">
        <f t="shared" si="1"/>
        <v>0</v>
      </c>
      <c r="T65" s="38" t="str">
        <f t="shared" si="2"/>
        <v/>
      </c>
      <c r="W65" s="19"/>
      <c r="Y65" s="19"/>
      <c r="Z65" s="19"/>
      <c r="AG65" s="19"/>
      <c r="AJ65" s="19"/>
      <c r="AK65" s="19"/>
    </row>
    <row r="66" spans="2:37" s="20" customFormat="1" ht="14.4" customHeigh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4">
        <f t="shared" si="3"/>
        <v>1.7700000000000014</v>
      </c>
      <c r="Q66" s="37">
        <f t="shared" si="0"/>
        <v>0.79370054527513767</v>
      </c>
      <c r="R66" s="37">
        <f t="shared" si="4"/>
        <v>0.18750217351191276</v>
      </c>
      <c r="S66" s="38" t="b">
        <f t="shared" si="1"/>
        <v>0</v>
      </c>
      <c r="T66" s="38" t="str">
        <f t="shared" si="2"/>
        <v/>
      </c>
      <c r="W66" s="19"/>
      <c r="Y66" s="19"/>
      <c r="Z66" s="19"/>
      <c r="AG66" s="19"/>
      <c r="AJ66" s="19"/>
      <c r="AK66" s="19"/>
    </row>
    <row r="67" spans="2:37" s="20" customFormat="1" ht="14.4" customHeigh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4">
        <f t="shared" si="3"/>
        <v>1.8000000000000014</v>
      </c>
      <c r="Q67" s="37">
        <f t="shared" si="0"/>
        <v>0.79923977824123349</v>
      </c>
      <c r="R67" s="37">
        <f t="shared" si="4"/>
        <v>0.18187143702908157</v>
      </c>
      <c r="S67" s="38" t="b">
        <f t="shared" si="1"/>
        <v>0</v>
      </c>
      <c r="T67" s="38" t="str">
        <f t="shared" si="2"/>
        <v/>
      </c>
      <c r="W67" s="19"/>
      <c r="Y67" s="19"/>
      <c r="Z67" s="19"/>
      <c r="AF67" s="19"/>
      <c r="AG67" s="19"/>
      <c r="AJ67" s="19"/>
      <c r="AK67" s="19"/>
    </row>
    <row r="68" spans="2:37" s="20" customFormat="1" ht="14.4" customHeigh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4">
        <f t="shared" si="3"/>
        <v>1.8300000000000014</v>
      </c>
      <c r="Q68" s="37">
        <f t="shared" si="0"/>
        <v>0.80461283149688256</v>
      </c>
      <c r="R68" s="37">
        <f t="shared" si="4"/>
        <v>0.17642067610407025</v>
      </c>
      <c r="S68" s="38" t="b">
        <f t="shared" si="1"/>
        <v>0</v>
      </c>
      <c r="T68" s="38" t="str">
        <f t="shared" si="2"/>
        <v/>
      </c>
      <c r="W68" s="19"/>
      <c r="Y68" s="19"/>
      <c r="Z68" s="19"/>
      <c r="AF68" s="19"/>
      <c r="AG68" s="19"/>
      <c r="AJ68" s="19"/>
      <c r="AK68" s="19"/>
    </row>
    <row r="69" spans="2:37" s="20" customFormat="1" ht="14.4" customHeight="1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4">
        <f t="shared" si="3"/>
        <v>1.8600000000000014</v>
      </c>
      <c r="Q69" s="37">
        <f t="shared" si="0"/>
        <v>0.8098250188074777</v>
      </c>
      <c r="R69" s="37">
        <f t="shared" si="4"/>
        <v>0.17114425574390099</v>
      </c>
      <c r="S69" s="38" t="b">
        <f t="shared" si="1"/>
        <v>0</v>
      </c>
      <c r="T69" s="38" t="str">
        <f t="shared" si="2"/>
        <v/>
      </c>
      <c r="W69" s="19"/>
      <c r="Y69" s="19"/>
      <c r="Z69" s="19"/>
      <c r="AF69" s="19"/>
      <c r="AG69" s="19"/>
      <c r="AJ69" s="19"/>
      <c r="AK69" s="19"/>
    </row>
    <row r="70" spans="2:37" s="20" customFormat="1" ht="14.4" customHeigh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4">
        <f t="shared" si="3"/>
        <v>1.8900000000000015</v>
      </c>
      <c r="Q70" s="37">
        <f t="shared" si="0"/>
        <v>0.81488148684151662</v>
      </c>
      <c r="R70" s="37">
        <f t="shared" si="4"/>
        <v>0.16603667285783147</v>
      </c>
      <c r="S70" s="38" t="b">
        <f t="shared" si="1"/>
        <v>0</v>
      </c>
      <c r="T70" s="38" t="str">
        <f t="shared" si="2"/>
        <v/>
      </c>
      <c r="W70" s="19"/>
      <c r="Y70" s="19"/>
      <c r="Z70" s="19"/>
      <c r="AF70" s="19"/>
      <c r="AG70" s="19"/>
      <c r="AJ70" s="19"/>
      <c r="AK70" s="19"/>
    </row>
    <row r="71" spans="2:37" s="20" customFormat="1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4">
        <f t="shared" si="3"/>
        <v>1.9200000000000015</v>
      </c>
      <c r="Q71" s="37">
        <f t="shared" ref="Q71:Q134" si="5">1-FDIST(P71,$C$6,$C$7)</f>
        <v>0.81978721917894759</v>
      </c>
      <c r="R71" s="37">
        <f t="shared" si="4"/>
        <v>0.16109255916993231</v>
      </c>
      <c r="S71" s="38" t="b">
        <f t="shared" ref="S71:S134" si="6">IF(AND(COUNTBLANK($C$12:$C$13)=2,COUNTBLANK($D$18:$D$19)=2),FALSE,IF($S$4&gt;$S$3,IF(AND(P71&gt;$S$3,P71&lt;$S$4),TRUE,FALSE),IF(OR(P71&lt;$S$4,P71&gt;$S$3),TRUE,FALSE)))</f>
        <v>0</v>
      </c>
      <c r="T71" s="38" t="str">
        <f t="shared" si="2"/>
        <v/>
      </c>
      <c r="W71" s="19"/>
      <c r="Y71" s="19"/>
      <c r="Z71" s="19"/>
      <c r="AF71" s="19"/>
      <c r="AG71" s="19"/>
      <c r="AJ71" s="19"/>
      <c r="AK71" s="19"/>
    </row>
    <row r="72" spans="2:37" s="20" customFormat="1" ht="14.4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4">
        <f t="shared" si="3"/>
        <v>1.9500000000000015</v>
      </c>
      <c r="Q72" s="37">
        <f t="shared" si="5"/>
        <v>0.82454704039171256</v>
      </c>
      <c r="R72" s="37">
        <f t="shared" si="4"/>
        <v>0.15630668318682614</v>
      </c>
      <c r="S72" s="38" t="b">
        <f t="shared" si="6"/>
        <v>0</v>
      </c>
      <c r="T72" s="38" t="str">
        <f t="shared" ref="T72:T135" si="7">IF(S72,R72,"")</f>
        <v/>
      </c>
      <c r="W72" s="19"/>
      <c r="Y72" s="19"/>
      <c r="Z72" s="19"/>
      <c r="AF72" s="19"/>
      <c r="AG72" s="19"/>
      <c r="AJ72" s="19"/>
      <c r="AK72" s="19"/>
    </row>
    <row r="73" spans="2:37" s="20" customFormat="1" ht="14.4" customHeight="1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4">
        <f t="shared" ref="P73:P136" si="8">P72+$P$6</f>
        <v>1.9800000000000015</v>
      </c>
      <c r="Q73" s="37">
        <f t="shared" si="5"/>
        <v>0.82916562017015716</v>
      </c>
      <c r="R73" s="37">
        <f t="shared" ref="R73:R136" si="9">(Q74-Q72)/2/$P$6</f>
        <v>0.1516739513471736</v>
      </c>
      <c r="S73" s="38" t="b">
        <f t="shared" si="6"/>
        <v>0</v>
      </c>
      <c r="T73" s="38" t="str">
        <f t="shared" si="7"/>
        <v/>
      </c>
      <c r="W73" s="19"/>
      <c r="Y73" s="19"/>
      <c r="Z73" s="19"/>
      <c r="AF73" s="19"/>
      <c r="AG73" s="19"/>
      <c r="AJ73" s="19"/>
      <c r="AK73" s="19"/>
    </row>
    <row r="74" spans="2:37" s="20" customFormat="1" ht="14.4" customHeigh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4">
        <f t="shared" si="8"/>
        <v>2.0100000000000016</v>
      </c>
      <c r="Q74" s="37">
        <f t="shared" si="5"/>
        <v>0.83364747747254297</v>
      </c>
      <c r="R74" s="37">
        <f t="shared" si="9"/>
        <v>0.14718940846457271</v>
      </c>
      <c r="S74" s="38" t="b">
        <f t="shared" si="6"/>
        <v>0</v>
      </c>
      <c r="T74" s="38" t="str">
        <f t="shared" si="7"/>
        <v/>
      </c>
      <c r="W74" s="19"/>
      <c r="Y74" s="19"/>
      <c r="Z74" s="19"/>
      <c r="AF74" s="19"/>
      <c r="AG74" s="19"/>
      <c r="AJ74" s="19"/>
      <c r="AK74" s="19"/>
    </row>
    <row r="75" spans="2:37" s="20" customFormat="1" ht="14.4" customHeight="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4">
        <f t="shared" si="8"/>
        <v>2.0400000000000014</v>
      </c>
      <c r="Q75" s="37">
        <f t="shared" si="5"/>
        <v>0.83799698467803152</v>
      </c>
      <c r="R75" s="37">
        <f t="shared" si="9"/>
        <v>0.14284823756209319</v>
      </c>
      <c r="S75" s="38" t="b">
        <f t="shared" si="6"/>
        <v>0</v>
      </c>
      <c r="T75" s="38" t="str">
        <f t="shared" si="7"/>
        <v/>
      </c>
      <c r="W75" s="19"/>
      <c r="Y75" s="19"/>
      <c r="Z75" s="19"/>
      <c r="AF75" s="19"/>
      <c r="AG75" s="19"/>
      <c r="AJ75" s="19"/>
      <c r="AK75" s="19"/>
    </row>
    <row r="76" spans="2:37" s="20" customFormat="1" ht="14.4" customHeigh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4">
        <f t="shared" si="8"/>
        <v>2.0700000000000012</v>
      </c>
      <c r="Q76" s="37">
        <f t="shared" si="5"/>
        <v>0.84221837172626857</v>
      </c>
      <c r="R76" s="37">
        <f t="shared" si="9"/>
        <v>0.13864575918509278</v>
      </c>
      <c r="S76" s="38" t="b">
        <f t="shared" si="6"/>
        <v>0</v>
      </c>
      <c r="T76" s="38" t="str">
        <f t="shared" si="7"/>
        <v/>
      </c>
      <c r="W76" s="19"/>
      <c r="Y76" s="19"/>
      <c r="Z76" s="19"/>
      <c r="AF76" s="19"/>
      <c r="AG76" s="19"/>
      <c r="AJ76" s="19"/>
      <c r="AK76" s="19"/>
    </row>
    <row r="77" spans="2:37" s="20" customFormat="1" ht="14.4" customHeight="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4">
        <f t="shared" si="8"/>
        <v>2.100000000000001</v>
      </c>
      <c r="Q77" s="37">
        <f t="shared" si="5"/>
        <v>0.84631573022913709</v>
      </c>
      <c r="R77" s="37">
        <f t="shared" si="9"/>
        <v>0.13457743026869345</v>
      </c>
      <c r="S77" s="38" t="b">
        <f t="shared" si="6"/>
        <v>0</v>
      </c>
      <c r="T77" s="38" t="str">
        <f t="shared" si="7"/>
        <v/>
      </c>
      <c r="W77" s="19"/>
      <c r="Y77" s="19"/>
      <c r="Z77" s="19"/>
      <c r="AF77" s="19"/>
      <c r="AG77" s="19"/>
      <c r="AJ77" s="19"/>
      <c r="AK77" s="19"/>
    </row>
    <row r="78" spans="2:37" s="20" customFormat="1" ht="14.4" customHeigh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4">
        <f t="shared" si="8"/>
        <v>2.1300000000000008</v>
      </c>
      <c r="Q78" s="37">
        <f t="shared" si="5"/>
        <v>0.85029301754239017</v>
      </c>
      <c r="R78" s="37">
        <f t="shared" si="9"/>
        <v>0.13063884262698075</v>
      </c>
      <c r="S78" s="38" t="b">
        <f t="shared" si="6"/>
        <v>0</v>
      </c>
      <c r="T78" s="38" t="str">
        <f t="shared" si="7"/>
        <v/>
      </c>
      <c r="W78" s="19"/>
      <c r="Y78" s="19"/>
      <c r="Z78" s="19"/>
      <c r="AF78" s="19"/>
      <c r="AG78" s="19"/>
      <c r="AJ78" s="19"/>
      <c r="AK78" s="19"/>
    </row>
    <row r="79" spans="2:37" s="20" customFormat="1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4">
        <f t="shared" si="8"/>
        <v>2.1600000000000006</v>
      </c>
      <c r="Q79" s="37">
        <f t="shared" si="5"/>
        <v>0.85415406078675593</v>
      </c>
      <c r="R79" s="37">
        <f t="shared" si="9"/>
        <v>0.12682572112311385</v>
      </c>
      <c r="S79" s="38" t="b">
        <f t="shared" si="6"/>
        <v>0</v>
      </c>
      <c r="T79" s="38" t="str">
        <f t="shared" si="7"/>
        <v/>
      </c>
      <c r="W79" s="19"/>
      <c r="Y79" s="19"/>
      <c r="Z79" s="19"/>
      <c r="AF79" s="19"/>
      <c r="AG79" s="19"/>
      <c r="AJ79" s="19"/>
      <c r="AK79" s="19"/>
    </row>
    <row r="80" spans="2:37" s="20" customFormat="1" ht="14.4" customHeigh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4">
        <f t="shared" si="8"/>
        <v>2.1900000000000004</v>
      </c>
      <c r="Q80" s="37">
        <f t="shared" si="5"/>
        <v>0.857902560809777</v>
      </c>
      <c r="R80" s="37">
        <f t="shared" si="9"/>
        <v>0.12313392157236407</v>
      </c>
      <c r="S80" s="38" t="b">
        <f t="shared" si="6"/>
        <v>0</v>
      </c>
      <c r="T80" s="38" t="str">
        <f t="shared" si="7"/>
        <v/>
      </c>
      <c r="W80" s="19"/>
      <c r="Y80" s="19"/>
      <c r="Z80" s="19"/>
      <c r="AF80" s="19"/>
      <c r="AG80" s="19"/>
      <c r="AJ80" s="19"/>
      <c r="AK80" s="19"/>
    </row>
    <row r="81" spans="2:37" s="20" customFormat="1" ht="14.4" customHeight="1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4">
        <f t="shared" si="8"/>
        <v>2.2200000000000002</v>
      </c>
      <c r="Q81" s="37">
        <f t="shared" si="5"/>
        <v>0.86154209608109777</v>
      </c>
      <c r="R81" s="37">
        <f t="shared" si="9"/>
        <v>0.11955942842371745</v>
      </c>
      <c r="S81" s="38" t="b">
        <f t="shared" si="6"/>
        <v>0</v>
      </c>
      <c r="T81" s="38" t="str">
        <f t="shared" si="7"/>
        <v/>
      </c>
      <c r="W81" s="19"/>
      <c r="Y81" s="19"/>
      <c r="Z81" s="19"/>
      <c r="AF81" s="19"/>
      <c r="AG81" s="19"/>
      <c r="AJ81" s="19"/>
      <c r="AK81" s="19"/>
    </row>
    <row r="82" spans="2:37" s="20" customFormat="1" ht="14.4" customHeight="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4">
        <f t="shared" si="8"/>
        <v>2.25</v>
      </c>
      <c r="Q82" s="37">
        <f t="shared" si="5"/>
        <v>0.86507612651520005</v>
      </c>
      <c r="R82" s="37">
        <f t="shared" si="9"/>
        <v>0.11609835226019105</v>
      </c>
      <c r="S82" s="38" t="b">
        <f t="shared" si="6"/>
        <v>0</v>
      </c>
      <c r="T82" s="38" t="str">
        <f t="shared" si="7"/>
        <v/>
      </c>
      <c r="W82" s="19"/>
      <c r="Y82" s="19"/>
      <c r="Z82" s="19"/>
      <c r="AF82" s="19"/>
      <c r="AG82" s="19"/>
      <c r="AJ82" s="19"/>
      <c r="AK82" s="19"/>
    </row>
    <row r="83" spans="2:37" s="20" customFormat="1" ht="14.4" customHeight="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4">
        <f t="shared" si="8"/>
        <v>2.2799999999999998</v>
      </c>
      <c r="Q83" s="37">
        <f t="shared" si="5"/>
        <v>0.86850799721670924</v>
      </c>
      <c r="R83" s="37">
        <f t="shared" si="9"/>
        <v>0.11274692715304568</v>
      </c>
      <c r="S83" s="38" t="b">
        <f t="shared" si="6"/>
        <v>0</v>
      </c>
      <c r="T83" s="38" t="str">
        <f t="shared" si="7"/>
        <v/>
      </c>
      <c r="W83" s="19"/>
      <c r="Y83" s="19"/>
      <c r="Z83" s="19"/>
      <c r="AF83" s="19"/>
      <c r="AG83" s="19"/>
      <c r="AJ83" s="19"/>
      <c r="AK83" s="19"/>
    </row>
    <row r="84" spans="2:37" s="20" customFormat="1" ht="14.4" customHeight="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4">
        <f t="shared" si="8"/>
        <v>2.3099999999999996</v>
      </c>
      <c r="Q84" s="37">
        <f t="shared" si="5"/>
        <v>0.87184094214438279</v>
      </c>
      <c r="R84" s="37">
        <f t="shared" si="9"/>
        <v>0.10950150790071667</v>
      </c>
      <c r="S84" s="38" t="b">
        <f t="shared" si="6"/>
        <v>0</v>
      </c>
      <c r="T84" s="38" t="str">
        <f t="shared" si="7"/>
        <v/>
      </c>
      <c r="W84" s="19"/>
      <c r="Y84" s="19"/>
      <c r="Z84" s="19"/>
      <c r="AF84" s="19"/>
      <c r="AG84" s="19"/>
      <c r="AJ84" s="19"/>
      <c r="AK84" s="19"/>
    </row>
    <row r="85" spans="2:37" s="20" customFormat="1" ht="14.4" customHeight="1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4">
        <f t="shared" si="8"/>
        <v>2.3399999999999994</v>
      </c>
      <c r="Q85" s="37">
        <f t="shared" si="5"/>
        <v>0.87507808769075224</v>
      </c>
      <c r="R85" s="37">
        <f t="shared" si="9"/>
        <v>0.10635856717936913</v>
      </c>
      <c r="S85" s="38" t="b">
        <f t="shared" si="6"/>
        <v>0</v>
      </c>
      <c r="T85" s="38" t="str">
        <f t="shared" si="7"/>
        <v/>
      </c>
      <c r="W85" s="19"/>
      <c r="Y85" s="19"/>
      <c r="Z85" s="19"/>
      <c r="AF85" s="19"/>
      <c r="AG85" s="19"/>
      <c r="AJ85" s="19"/>
      <c r="AK85" s="19"/>
    </row>
    <row r="86" spans="2:37" s="20" customFormat="1" ht="14.4" customHeigh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4">
        <f t="shared" si="8"/>
        <v>2.3699999999999992</v>
      </c>
      <c r="Q86" s="37">
        <f t="shared" si="5"/>
        <v>0.87822245617514494</v>
      </c>
      <c r="R86" s="37">
        <f t="shared" si="9"/>
        <v>0.10331469262865878</v>
      </c>
      <c r="S86" s="38" t="b">
        <f t="shared" si="6"/>
        <v>0</v>
      </c>
      <c r="T86" s="38" t="str">
        <f t="shared" si="7"/>
        <v/>
      </c>
      <c r="W86" s="19"/>
      <c r="Y86" s="19"/>
      <c r="Z86" s="19"/>
      <c r="AF86" s="19"/>
      <c r="AG86" s="19"/>
      <c r="AJ86" s="19"/>
      <c r="AK86" s="19"/>
    </row>
    <row r="87" spans="2:37" s="20" customFormat="1" ht="14.4" customHeigh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4">
        <f t="shared" si="8"/>
        <v>2.399999999999999</v>
      </c>
      <c r="Q87" s="37">
        <f t="shared" si="5"/>
        <v>0.88127696924847176</v>
      </c>
      <c r="R87" s="37">
        <f t="shared" si="9"/>
        <v>0.10036658389314113</v>
      </c>
      <c r="S87" s="38" t="b">
        <f t="shared" si="6"/>
        <v>0</v>
      </c>
      <c r="T87" s="38" t="str">
        <f t="shared" si="7"/>
        <v/>
      </c>
      <c r="W87" s="19"/>
      <c r="Y87" s="19"/>
      <c r="Z87" s="19"/>
      <c r="AF87" s="19"/>
      <c r="AG87" s="19"/>
      <c r="AJ87" s="19"/>
      <c r="AK87" s="19"/>
    </row>
    <row r="88" spans="2:37" s="20" customFormat="1" ht="14.4" customHeight="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4">
        <f t="shared" si="8"/>
        <v>2.4299999999999988</v>
      </c>
      <c r="Q88" s="37">
        <f t="shared" si="5"/>
        <v>0.88424445120873341</v>
      </c>
      <c r="R88" s="37">
        <f t="shared" si="9"/>
        <v>9.7511049637151931E-2</v>
      </c>
      <c r="S88" s="38" t="b">
        <f t="shared" si="6"/>
        <v>0</v>
      </c>
      <c r="T88" s="38" t="str">
        <f t="shared" si="7"/>
        <v/>
      </c>
      <c r="W88" s="19"/>
      <c r="Y88" s="19"/>
      <c r="Z88" s="19"/>
      <c r="AF88" s="19"/>
      <c r="AG88" s="19"/>
      <c r="AJ88" s="19"/>
      <c r="AK88" s="19"/>
    </row>
    <row r="89" spans="2:37" s="20" customFormat="1" ht="14.4" customHeight="1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4">
        <f t="shared" si="8"/>
        <v>2.4599999999999986</v>
      </c>
      <c r="Q89" s="37">
        <f t="shared" si="5"/>
        <v>0.88712763222670088</v>
      </c>
      <c r="R89" s="37">
        <f t="shared" si="9"/>
        <v>9.4745004548603878E-2</v>
      </c>
      <c r="S89" s="38" t="b">
        <f t="shared" si="6"/>
        <v>0</v>
      </c>
      <c r="T89" s="38" t="str">
        <f t="shared" si="7"/>
        <v/>
      </c>
      <c r="W89" s="19"/>
      <c r="Y89" s="19"/>
      <c r="Z89" s="19"/>
      <c r="AF89" s="19"/>
      <c r="AG89" s="19"/>
      <c r="AJ89" s="19"/>
      <c r="AK89" s="19"/>
    </row>
    <row r="90" spans="2:37" s="20" customFormat="1" ht="14.4" customHeight="1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4">
        <f t="shared" si="8"/>
        <v>2.4899999999999984</v>
      </c>
      <c r="Q90" s="37">
        <f t="shared" si="5"/>
        <v>0.88992915148164964</v>
      </c>
      <c r="R90" s="37">
        <f t="shared" si="9"/>
        <v>9.2065466344983443E-2</v>
      </c>
      <c r="S90" s="38" t="b">
        <f t="shared" si="6"/>
        <v>0</v>
      </c>
      <c r="T90" s="38" t="str">
        <f t="shared" si="7"/>
        <v/>
      </c>
      <c r="W90" s="19"/>
      <c r="Y90" s="19"/>
      <c r="Z90" s="19"/>
      <c r="AF90" s="19"/>
      <c r="AG90" s="19"/>
      <c r="AJ90" s="19"/>
      <c r="AK90" s="19"/>
    </row>
    <row r="91" spans="2:37" s="20" customFormat="1" ht="14.4" customHeight="1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4">
        <f t="shared" si="8"/>
        <v>2.5199999999999982</v>
      </c>
      <c r="Q91" s="37">
        <f t="shared" si="5"/>
        <v>0.89265156020739989</v>
      </c>
      <c r="R91" s="37">
        <f t="shared" si="9"/>
        <v>8.9469552793084814E-2</v>
      </c>
      <c r="S91" s="38" t="b">
        <f t="shared" si="6"/>
        <v>0</v>
      </c>
      <c r="T91" s="38" t="str">
        <f t="shared" si="7"/>
        <v/>
      </c>
      <c r="W91" s="19"/>
      <c r="Y91" s="19"/>
      <c r="Z91" s="19"/>
      <c r="AF91" s="19"/>
      <c r="AG91" s="19"/>
      <c r="AJ91" s="19"/>
      <c r="AK91" s="19"/>
    </row>
    <row r="92" spans="2:37" s="20" customFormat="1" ht="14.4" customHeight="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4">
        <f t="shared" si="8"/>
        <v>2.549999999999998</v>
      </c>
      <c r="Q92" s="37">
        <f t="shared" si="5"/>
        <v>0.89529732464923473</v>
      </c>
      <c r="R92" s="37">
        <f t="shared" si="9"/>
        <v>8.695447875223436E-2</v>
      </c>
      <c r="S92" s="38" t="b">
        <f t="shared" si="6"/>
        <v>0</v>
      </c>
      <c r="T92" s="38" t="str">
        <f t="shared" si="7"/>
        <v/>
      </c>
      <c r="W92" s="19"/>
      <c r="Y92" s="19"/>
      <c r="Z92" s="19"/>
      <c r="AF92" s="19"/>
      <c r="AG92" s="19"/>
      <c r="AJ92" s="19"/>
      <c r="AK92" s="19"/>
    </row>
    <row r="93" spans="2:37" s="20" customFormat="1" ht="14.4" customHeight="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4">
        <f t="shared" si="8"/>
        <v>2.5799999999999979</v>
      </c>
      <c r="Q93" s="37">
        <f t="shared" si="5"/>
        <v>0.89786882893253395</v>
      </c>
      <c r="R93" s="37">
        <f t="shared" si="9"/>
        <v>8.4517553249411723E-2</v>
      </c>
      <c r="S93" s="38" t="b">
        <f t="shared" si="6"/>
        <v>0</v>
      </c>
      <c r="T93" s="38" t="str">
        <f t="shared" si="7"/>
        <v/>
      </c>
      <c r="W93" s="19"/>
      <c r="Y93" s="19"/>
      <c r="Z93" s="19"/>
      <c r="AF93" s="19"/>
      <c r="AG93" s="19"/>
      <c r="AJ93" s="19"/>
      <c r="AK93" s="19"/>
    </row>
    <row r="94" spans="2:37" s="20" customFormat="1" ht="14.4" customHeight="1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4">
        <f t="shared" si="8"/>
        <v>2.6099999999999977</v>
      </c>
      <c r="Q94" s="37">
        <f t="shared" si="5"/>
        <v>0.90036837784419943</v>
      </c>
      <c r="R94" s="37">
        <f t="shared" si="9"/>
        <v>8.2156176593373154E-2</v>
      </c>
      <c r="S94" s="38" t="b">
        <f t="shared" si="6"/>
        <v>0</v>
      </c>
      <c r="T94" s="38" t="str">
        <f t="shared" si="7"/>
        <v/>
      </c>
      <c r="W94" s="19"/>
      <c r="Y94" s="19"/>
      <c r="Z94" s="19"/>
      <c r="AF94" s="19"/>
      <c r="AG94" s="19"/>
      <c r="AJ94" s="19"/>
      <c r="AK94" s="19"/>
    </row>
    <row r="95" spans="2:37" s="20" customFormat="1" ht="14.4" customHeight="1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4">
        <f t="shared" si="8"/>
        <v>2.6399999999999975</v>
      </c>
      <c r="Q95" s="37">
        <f t="shared" si="5"/>
        <v>0.90279819952813634</v>
      </c>
      <c r="R95" s="37">
        <f t="shared" si="9"/>
        <v>7.9867837533674033E-2</v>
      </c>
      <c r="S95" s="38" t="b">
        <f t="shared" si="6"/>
        <v>0</v>
      </c>
      <c r="T95" s="38" t="str">
        <f t="shared" si="7"/>
        <v/>
      </c>
      <c r="W95" s="19"/>
      <c r="Y95" s="19"/>
      <c r="Z95" s="19"/>
      <c r="AF95" s="19"/>
      <c r="AG95" s="19"/>
      <c r="AJ95" s="19"/>
      <c r="AK95" s="19"/>
    </row>
    <row r="96" spans="2:37" s="20" customFormat="1" ht="14.4" customHeight="1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4">
        <f t="shared" si="8"/>
        <v>2.6699999999999973</v>
      </c>
      <c r="Q96" s="37">
        <f t="shared" si="5"/>
        <v>0.90516044809621987</v>
      </c>
      <c r="R96" s="37">
        <f t="shared" si="9"/>
        <v>7.7650110469608874E-2</v>
      </c>
      <c r="S96" s="38" t="b">
        <f t="shared" si="6"/>
        <v>0</v>
      </c>
      <c r="T96" s="38" t="str">
        <f t="shared" si="7"/>
        <v/>
      </c>
      <c r="W96" s="19"/>
      <c r="Y96" s="19"/>
      <c r="Z96" s="19"/>
      <c r="AF96" s="19"/>
      <c r="AG96" s="19"/>
      <c r="AJ96" s="19"/>
      <c r="AK96" s="19"/>
    </row>
    <row r="97" spans="2:37" s="20" customFormat="1" ht="14.4" customHeight="1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4">
        <f t="shared" si="8"/>
        <v>2.6999999999999971</v>
      </c>
      <c r="Q97" s="37">
        <f t="shared" si="5"/>
        <v>0.90745720615631287</v>
      </c>
      <c r="R97" s="37">
        <f t="shared" si="9"/>
        <v>7.5500652713100802E-2</v>
      </c>
      <c r="S97" s="38" t="b">
        <f t="shared" si="6"/>
        <v>0</v>
      </c>
      <c r="T97" s="38" t="str">
        <f t="shared" si="7"/>
        <v/>
      </c>
      <c r="W97" s="19"/>
      <c r="Y97" s="19"/>
      <c r="Z97" s="19"/>
      <c r="AF97" s="19"/>
      <c r="AG97" s="19"/>
      <c r="AJ97" s="19"/>
      <c r="AK97" s="19"/>
    </row>
    <row r="98" spans="2:37" s="20" customFormat="1" ht="14.4" customHeight="1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4">
        <f t="shared" si="8"/>
        <v>2.7299999999999969</v>
      </c>
      <c r="Q98" s="37">
        <f t="shared" si="5"/>
        <v>0.90969048725900592</v>
      </c>
      <c r="R98" s="37">
        <f t="shared" si="9"/>
        <v>7.3417201808848961E-2</v>
      </c>
      <c r="S98" s="38" t="b">
        <f t="shared" si="6"/>
        <v>0</v>
      </c>
      <c r="T98" s="38" t="str">
        <f t="shared" si="7"/>
        <v/>
      </c>
      <c r="W98" s="19"/>
      <c r="Y98" s="19"/>
      <c r="Z98" s="19"/>
      <c r="AF98" s="19"/>
      <c r="AG98" s="19"/>
      <c r="AJ98" s="19"/>
      <c r="AK98" s="19"/>
    </row>
    <row r="99" spans="2:37" s="20" customFormat="1" ht="14.4" customHeight="1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4">
        <f t="shared" si="8"/>
        <v>2.7599999999999967</v>
      </c>
      <c r="Q99" s="37">
        <f t="shared" si="5"/>
        <v>0.91186223826484381</v>
      </c>
      <c r="R99" s="37">
        <f t="shared" si="9"/>
        <v>7.1397572914396384E-2</v>
      </c>
      <c r="S99" s="38" t="b">
        <f t="shared" si="6"/>
        <v>0</v>
      </c>
      <c r="T99" s="38" t="str">
        <f t="shared" si="7"/>
        <v/>
      </c>
      <c r="W99" s="19"/>
      <c r="Y99" s="19"/>
      <c r="Z99" s="19"/>
      <c r="AG99" s="19"/>
      <c r="AJ99" s="19"/>
      <c r="AK99" s="19"/>
    </row>
    <row r="100" spans="2:37" s="20" customFormat="1" ht="14.4" customHeight="1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4">
        <f t="shared" si="8"/>
        <v>2.7899999999999965</v>
      </c>
      <c r="Q100" s="37">
        <f t="shared" si="5"/>
        <v>0.9139743416338697</v>
      </c>
      <c r="R100" s="37">
        <f t="shared" si="9"/>
        <v>6.9439656242076264E-2</v>
      </c>
      <c r="S100" s="38" t="b">
        <f t="shared" si="6"/>
        <v>0</v>
      </c>
      <c r="T100" s="38" t="str">
        <f t="shared" si="7"/>
        <v/>
      </c>
      <c r="W100" s="19"/>
      <c r="Y100" s="19"/>
      <c r="Z100" s="19"/>
      <c r="AG100" s="19"/>
      <c r="AJ100" s="19"/>
      <c r="AK100" s="19"/>
    </row>
    <row r="101" spans="2:37" s="20" customFormat="1" ht="14.4" customHeight="1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4">
        <f t="shared" si="8"/>
        <v>2.8199999999999963</v>
      </c>
      <c r="Q101" s="37">
        <f t="shared" si="5"/>
        <v>0.91602861763936838</v>
      </c>
      <c r="R101" s="37">
        <f t="shared" si="9"/>
        <v>6.7541414564407473E-2</v>
      </c>
      <c r="S101" s="38" t="b">
        <f t="shared" si="6"/>
        <v>0</v>
      </c>
      <c r="T101" s="38" t="str">
        <f t="shared" si="7"/>
        <v/>
      </c>
      <c r="W101" s="19"/>
      <c r="Y101" s="19"/>
      <c r="Z101" s="19"/>
      <c r="AG101" s="19"/>
      <c r="AJ101" s="19"/>
      <c r="AK101" s="19"/>
    </row>
    <row r="102" spans="2:37" s="20" customFormat="1" ht="14.4" customHeight="1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4">
        <f t="shared" si="8"/>
        <v>2.8499999999999961</v>
      </c>
      <c r="Q102" s="37">
        <f t="shared" si="5"/>
        <v>0.91802682650773415</v>
      </c>
      <c r="R102" s="37">
        <f t="shared" si="9"/>
        <v>6.5700880783940249E-2</v>
      </c>
      <c r="S102" s="38" t="b">
        <f t="shared" si="6"/>
        <v>0</v>
      </c>
      <c r="T102" s="38" t="str">
        <f t="shared" si="7"/>
        <v/>
      </c>
      <c r="W102" s="19"/>
      <c r="Y102" s="19"/>
      <c r="Z102" s="19"/>
      <c r="AG102" s="19"/>
      <c r="AJ102" s="19"/>
      <c r="AK102" s="19"/>
    </row>
    <row r="103" spans="2:37" s="20" customFormat="1" ht="14.4" customHeight="1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4">
        <f t="shared" si="8"/>
        <v>2.8799999999999959</v>
      </c>
      <c r="Q103" s="37">
        <f t="shared" si="5"/>
        <v>0.9199706704864048</v>
      </c>
      <c r="R103" s="37">
        <f t="shared" si="9"/>
        <v>6.3916155568209218E-2</v>
      </c>
      <c r="S103" s="38" t="b">
        <f t="shared" si="6"/>
        <v>0</v>
      </c>
      <c r="T103" s="38" t="str">
        <f t="shared" si="7"/>
        <v/>
      </c>
      <c r="W103" s="19"/>
      <c r="Y103" s="19"/>
      <c r="Z103" s="19"/>
      <c r="AG103" s="19"/>
      <c r="AJ103" s="19"/>
      <c r="AK103" s="19"/>
    </row>
    <row r="104" spans="2:37" s="20" customFormat="1" ht="14.4" customHeight="1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4">
        <f t="shared" si="8"/>
        <v>2.9099999999999957</v>
      </c>
      <c r="Q104" s="37">
        <f t="shared" si="5"/>
        <v>0.9218617958418267</v>
      </c>
      <c r="R104" s="37">
        <f t="shared" si="9"/>
        <v>6.2185405050159868E-2</v>
      </c>
      <c r="S104" s="38" t="b">
        <f t="shared" si="6"/>
        <v>0</v>
      </c>
      <c r="T104" s="38" t="str">
        <f t="shared" si="7"/>
        <v/>
      </c>
      <c r="W104" s="19"/>
      <c r="Y104" s="19"/>
      <c r="Z104" s="19"/>
      <c r="AG104" s="19"/>
      <c r="AJ104" s="19"/>
      <c r="AK104" s="19"/>
    </row>
    <row r="105" spans="2:37" s="20" customFormat="1" ht="14.4" customHeight="1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4">
        <f t="shared" si="8"/>
        <v>2.9399999999999955</v>
      </c>
      <c r="Q105" s="37">
        <f t="shared" si="5"/>
        <v>0.92370179478941439</v>
      </c>
      <c r="R105" s="37">
        <f t="shared" si="9"/>
        <v>6.0506858593941303E-2</v>
      </c>
      <c r="S105" s="38" t="b">
        <f t="shared" si="6"/>
        <v>0</v>
      </c>
      <c r="T105" s="38" t="str">
        <f t="shared" si="7"/>
        <v/>
      </c>
      <c r="W105" s="19"/>
      <c r="Y105" s="19"/>
      <c r="Z105" s="19"/>
      <c r="AG105" s="19"/>
      <c r="AJ105" s="19"/>
      <c r="AK105" s="19"/>
    </row>
    <row r="106" spans="2:37" s="20" customFormat="1" ht="14.4" customHeight="1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4">
        <f t="shared" si="8"/>
        <v>2.9699999999999953</v>
      </c>
      <c r="Q106" s="37">
        <f t="shared" si="5"/>
        <v>0.92549220735746318</v>
      </c>
      <c r="R106" s="37">
        <f t="shared" si="9"/>
        <v>5.8878806625913459E-2</v>
      </c>
      <c r="S106" s="38" t="b">
        <f t="shared" si="6"/>
        <v>0</v>
      </c>
      <c r="T106" s="38" t="str">
        <f t="shared" si="7"/>
        <v/>
      </c>
      <c r="W106" s="19"/>
      <c r="Y106" s="19"/>
      <c r="Z106" s="19"/>
      <c r="AG106" s="19"/>
      <c r="AJ106" s="19"/>
      <c r="AK106" s="19"/>
    </row>
    <row r="107" spans="2:37" s="20" customFormat="1" ht="14.4" customHeight="1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4">
        <f t="shared" si="8"/>
        <v>2.9999999999999951</v>
      </c>
      <c r="Q107" s="37">
        <f t="shared" si="5"/>
        <v>0.9272345231869692</v>
      </c>
      <c r="R107" s="37">
        <f t="shared" si="9"/>
        <v>5.7299598530376659E-2</v>
      </c>
      <c r="S107" s="38" t="b">
        <f t="shared" si="6"/>
        <v>0</v>
      </c>
      <c r="T107" s="38" t="str">
        <f t="shared" si="7"/>
        <v/>
      </c>
      <c r="W107" s="19"/>
      <c r="Y107" s="19"/>
      <c r="Z107" s="19"/>
      <c r="AG107" s="19"/>
      <c r="AJ107" s="19"/>
      <c r="AK107" s="19"/>
    </row>
    <row r="108" spans="2:37" s="20" customFormat="1" ht="14.4" customHeight="1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4">
        <f t="shared" si="8"/>
        <v>3.0299999999999949</v>
      </c>
      <c r="Q108" s="37">
        <f t="shared" si="5"/>
        <v>0.92893018326928578</v>
      </c>
      <c r="R108" s="37">
        <f t="shared" si="9"/>
        <v>5.57676406092944E-2</v>
      </c>
      <c r="S108" s="38" t="b">
        <f t="shared" si="6"/>
        <v>0</v>
      </c>
      <c r="T108" s="38" t="str">
        <f t="shared" si="7"/>
        <v/>
      </c>
      <c r="W108" s="19"/>
      <c r="Y108" s="19"/>
      <c r="Z108" s="19"/>
      <c r="AG108" s="19"/>
      <c r="AJ108" s="19"/>
      <c r="AK108" s="19"/>
    </row>
    <row r="109" spans="2:37" s="20" customFormat="1" ht="14.4" customHeigh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4">
        <f t="shared" si="8"/>
        <v>3.0599999999999947</v>
      </c>
      <c r="Q109" s="37">
        <f t="shared" si="5"/>
        <v>0.93058058162352686</v>
      </c>
      <c r="R109" s="37">
        <f t="shared" si="9"/>
        <v>5.4281394105278512E-2</v>
      </c>
      <c r="S109" s="38" t="b">
        <f t="shared" si="6"/>
        <v>0</v>
      </c>
      <c r="T109" s="38" t="str">
        <f t="shared" si="7"/>
        <v/>
      </c>
      <c r="W109" s="19"/>
      <c r="Y109" s="19"/>
      <c r="Z109" s="19"/>
      <c r="AG109" s="19"/>
      <c r="AJ109" s="19"/>
      <c r="AK109" s="19"/>
    </row>
    <row r="110" spans="2:37" s="20" customFormat="1" ht="14.4" customHeight="1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4">
        <f t="shared" si="8"/>
        <v>3.0899999999999945</v>
      </c>
      <c r="Q110" s="37">
        <f t="shared" si="5"/>
        <v>0.93218706691560249</v>
      </c>
      <c r="R110" s="37">
        <f t="shared" si="9"/>
        <v>5.2839373286813394E-2</v>
      </c>
      <c r="S110" s="38" t="b">
        <f t="shared" si="6"/>
        <v>0</v>
      </c>
      <c r="T110" s="38" t="str">
        <f t="shared" si="7"/>
        <v/>
      </c>
      <c r="X110" s="52"/>
      <c r="Y110" s="19"/>
      <c r="AD110" s="19"/>
      <c r="AF110" s="19"/>
      <c r="AG110" s="19"/>
      <c r="AJ110" s="19"/>
      <c r="AK110" s="19"/>
    </row>
    <row r="111" spans="2:37" s="20" customFormat="1" ht="14.4" customHeight="1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4">
        <f t="shared" si="8"/>
        <v>3.1199999999999943</v>
      </c>
      <c r="Q111" s="37">
        <f t="shared" si="5"/>
        <v>0.93375094402073566</v>
      </c>
      <c r="R111" s="37">
        <f t="shared" si="9"/>
        <v>5.1440143594666532E-2</v>
      </c>
      <c r="S111" s="38" t="b">
        <f t="shared" si="6"/>
        <v>0</v>
      </c>
      <c r="T111" s="38" t="str">
        <f t="shared" si="7"/>
        <v/>
      </c>
      <c r="X111" s="52"/>
      <c r="Y111" s="19"/>
      <c r="AD111" s="19"/>
      <c r="AF111" s="19"/>
      <c r="AG111" s="19"/>
      <c r="AJ111" s="19"/>
      <c r="AK111" s="19"/>
    </row>
    <row r="112" spans="2:37" s="20" customFormat="1" ht="14.4" customHeight="1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4">
        <f t="shared" si="8"/>
        <v>3.1499999999999941</v>
      </c>
      <c r="Q112" s="37">
        <f t="shared" si="5"/>
        <v>0.93527347553128248</v>
      </c>
      <c r="R112" s="37">
        <f t="shared" si="9"/>
        <v>5.0082319848328748E-2</v>
      </c>
      <c r="S112" s="38" t="b">
        <f t="shared" si="6"/>
        <v>0</v>
      </c>
      <c r="T112" s="38" t="str">
        <f t="shared" si="7"/>
        <v/>
      </c>
      <c r="X112" s="52"/>
      <c r="Y112" s="19"/>
      <c r="AD112" s="19"/>
      <c r="AF112" s="19"/>
      <c r="AG112" s="19"/>
      <c r="AJ112" s="19"/>
      <c r="AK112" s="19"/>
    </row>
    <row r="113" spans="2:37" s="20" customFormat="1" ht="14.4" customHeight="1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4">
        <f t="shared" si="8"/>
        <v>3.1799999999999939</v>
      </c>
      <c r="Q113" s="37">
        <f t="shared" si="5"/>
        <v>0.93675588321163539</v>
      </c>
      <c r="R113" s="37">
        <f t="shared" si="9"/>
        <v>4.8764564511214845E-2</v>
      </c>
      <c r="S113" s="38" t="b">
        <f t="shared" si="6"/>
        <v>0</v>
      </c>
      <c r="T113" s="38" t="str">
        <f t="shared" si="7"/>
        <v/>
      </c>
      <c r="X113" s="52"/>
      <c r="Y113" s="19"/>
      <c r="AD113" s="19"/>
      <c r="AF113" s="19"/>
      <c r="AG113" s="19"/>
      <c r="AJ113" s="19"/>
      <c r="AK113" s="19"/>
    </row>
    <row r="114" spans="2:37" s="20" customFormat="1" ht="14.4" customHeight="1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4">
        <f t="shared" si="8"/>
        <v>3.2099999999999937</v>
      </c>
      <c r="Q114" s="37">
        <f t="shared" si="5"/>
        <v>0.93819934940195537</v>
      </c>
      <c r="R114" s="37">
        <f t="shared" si="9"/>
        <v>4.7485586013338674E-2</v>
      </c>
      <c r="S114" s="38" t="b">
        <f t="shared" si="6"/>
        <v>0</v>
      </c>
      <c r="T114" s="38" t="str">
        <f t="shared" si="7"/>
        <v/>
      </c>
      <c r="X114" s="52"/>
      <c r="Y114" s="19"/>
      <c r="AD114" s="19"/>
      <c r="AF114" s="19"/>
      <c r="AG114" s="19"/>
      <c r="AJ114" s="19"/>
      <c r="AK114" s="19"/>
    </row>
    <row r="115" spans="2:37" s="20" customFormat="1" ht="14.4" customHeight="1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4">
        <f t="shared" si="8"/>
        <v>3.2399999999999936</v>
      </c>
      <c r="Q115" s="37">
        <f t="shared" si="5"/>
        <v>0.93960501837243571</v>
      </c>
      <c r="R115" s="37">
        <f t="shared" si="9"/>
        <v>4.6244137130113661E-2</v>
      </c>
      <c r="S115" s="38" t="b">
        <f t="shared" si="6"/>
        <v>0</v>
      </c>
      <c r="T115" s="38" t="str">
        <f t="shared" si="7"/>
        <v/>
      </c>
      <c r="X115" s="52"/>
      <c r="Y115" s="19"/>
      <c r="AD115" s="19"/>
      <c r="AF115" s="19"/>
      <c r="AG115" s="19"/>
      <c r="AJ115" s="19"/>
      <c r="AK115" s="19"/>
    </row>
    <row r="116" spans="2:37" s="20" customFormat="1" ht="14.4" customHeight="1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4">
        <f t="shared" si="8"/>
        <v>3.2699999999999934</v>
      </c>
      <c r="Q116" s="37">
        <f t="shared" si="5"/>
        <v>0.94097399762976219</v>
      </c>
      <c r="R116" s="37">
        <f t="shared" si="9"/>
        <v>4.5039013415876239E-2</v>
      </c>
      <c r="S116" s="38" t="b">
        <f t="shared" si="6"/>
        <v>0</v>
      </c>
      <c r="T116" s="38" t="str">
        <f t="shared" si="7"/>
        <v/>
      </c>
      <c r="X116" s="52"/>
      <c r="Y116" s="19"/>
      <c r="AD116" s="19"/>
      <c r="AF116" s="19"/>
      <c r="AG116" s="19"/>
      <c r="AJ116" s="19"/>
      <c r="AK116" s="19"/>
    </row>
    <row r="117" spans="2:37" s="20" customFormat="1" ht="14.4" customHeight="1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4">
        <f t="shared" si="8"/>
        <v>3.2999999999999932</v>
      </c>
      <c r="Q117" s="37">
        <f t="shared" si="5"/>
        <v>0.94230735917738828</v>
      </c>
      <c r="R117" s="37">
        <f t="shared" si="9"/>
        <v>4.3869051690725858E-2</v>
      </c>
      <c r="S117" s="38" t="b">
        <f t="shared" si="6"/>
        <v>0</v>
      </c>
      <c r="T117" s="38" t="str">
        <f t="shared" si="7"/>
        <v/>
      </c>
      <c r="X117" s="52"/>
      <c r="Y117" s="19"/>
      <c r="AD117" s="19"/>
      <c r="AF117" s="19"/>
      <c r="AG117" s="19"/>
      <c r="AJ117" s="19"/>
      <c r="AK117" s="19"/>
    </row>
    <row r="118" spans="2:37" s="20" customFormat="1" ht="14.4" customHeight="1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4">
        <f t="shared" si="8"/>
        <v>3.329999999999993</v>
      </c>
      <c r="Q118" s="37">
        <f t="shared" si="5"/>
        <v>0.94360614073120574</v>
      </c>
      <c r="R118" s="37">
        <f t="shared" si="9"/>
        <v>4.2733128579253155E-2</v>
      </c>
      <c r="S118" s="38" t="b">
        <f t="shared" si="6"/>
        <v>0</v>
      </c>
      <c r="T118" s="38" t="str">
        <f t="shared" si="7"/>
        <v/>
      </c>
      <c r="X118" s="52"/>
      <c r="Y118" s="19"/>
      <c r="AD118" s="19"/>
      <c r="AF118" s="19"/>
      <c r="AG118" s="19"/>
      <c r="AJ118" s="19"/>
      <c r="AK118" s="19"/>
    </row>
    <row r="119" spans="2:37" s="20" customFormat="1" ht="14.4" customHeight="1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4">
        <f t="shared" si="8"/>
        <v>3.3599999999999928</v>
      </c>
      <c r="Q119" s="37">
        <f t="shared" si="5"/>
        <v>0.94487134689214347</v>
      </c>
      <c r="R119" s="37">
        <f t="shared" si="9"/>
        <v>4.1630159099711093E-2</v>
      </c>
      <c r="S119" s="38" t="b">
        <f t="shared" si="6"/>
        <v>0</v>
      </c>
      <c r="T119" s="38" t="str">
        <f t="shared" si="7"/>
        <v/>
      </c>
      <c r="X119" s="52"/>
      <c r="Y119" s="19"/>
      <c r="AD119" s="19"/>
      <c r="AF119" s="19"/>
      <c r="AG119" s="19"/>
      <c r="AJ119" s="19"/>
      <c r="AK119" s="19"/>
    </row>
    <row r="120" spans="2:37" s="20" customFormat="1" ht="14.4" customHeigh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4">
        <f t="shared" si="8"/>
        <v>3.3899999999999926</v>
      </c>
      <c r="Q120" s="37">
        <f t="shared" si="5"/>
        <v>0.94610395027718841</v>
      </c>
      <c r="R120" s="37">
        <f t="shared" si="9"/>
        <v>4.0559095302204293E-2</v>
      </c>
      <c r="S120" s="38" t="b">
        <f t="shared" si="6"/>
        <v>0</v>
      </c>
      <c r="T120" s="38" t="str">
        <f t="shared" si="7"/>
        <v/>
      </c>
      <c r="X120" s="52"/>
      <c r="Y120" s="19"/>
      <c r="AD120" s="19"/>
      <c r="AF120" s="19"/>
      <c r="AG120" s="19"/>
      <c r="AJ120" s="19"/>
      <c r="AK120" s="19"/>
    </row>
    <row r="121" spans="2:37" s="20" customFormat="1" ht="14.4" customHeight="1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4">
        <f t="shared" si="8"/>
        <v>3.4199999999999924</v>
      </c>
      <c r="Q121" s="37">
        <f t="shared" si="5"/>
        <v>0.94730489261027573</v>
      </c>
      <c r="R121" s="37">
        <f t="shared" si="9"/>
        <v>3.9518924954419964E-2</v>
      </c>
      <c r="S121" s="38" t="b">
        <f t="shared" si="6"/>
        <v>0</v>
      </c>
      <c r="T121" s="38" t="str">
        <f t="shared" si="7"/>
        <v/>
      </c>
      <c r="X121" s="52"/>
      <c r="Y121" s="19"/>
      <c r="AD121" s="19"/>
      <c r="AF121" s="19"/>
      <c r="AG121" s="19"/>
      <c r="AJ121" s="19"/>
      <c r="AK121" s="19"/>
    </row>
    <row r="122" spans="2:37" s="20" customFormat="1" ht="14.4" customHeight="1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4">
        <f t="shared" si="8"/>
        <v>3.4499999999999922</v>
      </c>
      <c r="Q122" s="37">
        <f t="shared" si="5"/>
        <v>0.94847508577445361</v>
      </c>
      <c r="R122" s="37">
        <f t="shared" si="9"/>
        <v>3.8508670273536737E-2</v>
      </c>
      <c r="S122" s="38" t="b">
        <f t="shared" si="6"/>
        <v>0</v>
      </c>
      <c r="T122" s="38" t="str">
        <f t="shared" si="7"/>
        <v/>
      </c>
      <c r="X122" s="52"/>
      <c r="Y122" s="19"/>
      <c r="AD122" s="19"/>
      <c r="AF122" s="19"/>
      <c r="AG122" s="19"/>
      <c r="AJ122" s="19"/>
      <c r="AK122" s="19"/>
    </row>
    <row r="123" spans="2:37" s="20" customFormat="1" ht="14.4" customHeight="1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4">
        <f t="shared" si="8"/>
        <v>3.479999999999992</v>
      </c>
      <c r="Q123" s="37">
        <f t="shared" si="5"/>
        <v>0.94961541282668793</v>
      </c>
      <c r="R123" s="37">
        <f t="shared" si="9"/>
        <v>3.7527386702843987E-2</v>
      </c>
      <c r="S123" s="38" t="b">
        <f t="shared" si="6"/>
        <v>0</v>
      </c>
      <c r="T123" s="38" t="str">
        <f t="shared" si="7"/>
        <v/>
      </c>
      <c r="X123" s="52"/>
      <c r="Y123" s="19"/>
      <c r="AD123" s="19"/>
      <c r="AF123" s="19"/>
      <c r="AG123" s="19"/>
      <c r="AJ123" s="19"/>
      <c r="AK123" s="19"/>
    </row>
    <row r="124" spans="2:37" s="20" customFormat="1" ht="14.4" customHeight="1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4">
        <f t="shared" si="8"/>
        <v>3.5099999999999918</v>
      </c>
      <c r="Q124" s="37">
        <f t="shared" si="5"/>
        <v>0.95072672897662425</v>
      </c>
      <c r="R124" s="37">
        <f t="shared" si="9"/>
        <v>3.6574161731680231E-2</v>
      </c>
      <c r="S124" s="38" t="b">
        <f t="shared" si="6"/>
        <v>1</v>
      </c>
      <c r="T124" s="38">
        <f t="shared" si="7"/>
        <v>3.6574161731680231E-2</v>
      </c>
      <c r="X124" s="52"/>
      <c r="Y124" s="19"/>
      <c r="AD124" s="19"/>
      <c r="AF124" s="19"/>
      <c r="AG124" s="19"/>
      <c r="AJ124" s="19"/>
      <c r="AK124" s="19"/>
    </row>
    <row r="125" spans="2:37" s="20" customFormat="1" ht="14.4" customHeight="1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4">
        <f t="shared" si="8"/>
        <v>3.5399999999999916</v>
      </c>
      <c r="Q125" s="37">
        <f t="shared" si="5"/>
        <v>0.95180986253058875</v>
      </c>
      <c r="R125" s="37">
        <f t="shared" si="9"/>
        <v>3.5648113757365728E-2</v>
      </c>
      <c r="S125" s="38" t="b">
        <f t="shared" si="6"/>
        <v>1</v>
      </c>
      <c r="T125" s="38">
        <f t="shared" si="7"/>
        <v>3.5648113757365728E-2</v>
      </c>
      <c r="X125" s="52"/>
      <c r="Y125" s="19"/>
      <c r="AD125" s="19"/>
      <c r="AF125" s="19"/>
      <c r="AG125" s="19"/>
      <c r="AJ125" s="19"/>
      <c r="AK125" s="19"/>
    </row>
    <row r="126" spans="2:37" s="20" customFormat="1" ht="14.4" customHeight="1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4">
        <f t="shared" si="8"/>
        <v>3.5699999999999914</v>
      </c>
      <c r="Q126" s="37">
        <f t="shared" si="5"/>
        <v>0.95286561580206619</v>
      </c>
      <c r="R126" s="37">
        <f t="shared" si="9"/>
        <v>3.4748390987689635E-2</v>
      </c>
      <c r="S126" s="38" t="b">
        <f t="shared" si="6"/>
        <v>1</v>
      </c>
      <c r="T126" s="38">
        <f t="shared" si="7"/>
        <v>3.4748390987689635E-2</v>
      </c>
      <c r="X126" s="52"/>
      <c r="Y126" s="19"/>
      <c r="AD126" s="19"/>
      <c r="AF126" s="19"/>
      <c r="AG126" s="19"/>
      <c r="AJ126" s="19"/>
      <c r="AK126" s="19"/>
    </row>
    <row r="127" spans="2:37" s="20" customFormat="1" ht="14.4" customHeight="1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4">
        <f t="shared" si="8"/>
        <v>3.5999999999999912</v>
      </c>
      <c r="Q127" s="37">
        <f t="shared" si="5"/>
        <v>0.95389476598985012</v>
      </c>
      <c r="R127" s="37">
        <f t="shared" si="9"/>
        <v>3.3874170382702795E-2</v>
      </c>
      <c r="S127" s="38" t="b">
        <f t="shared" si="6"/>
        <v>1</v>
      </c>
      <c r="T127" s="38">
        <f t="shared" si="7"/>
        <v>3.3874170382702795E-2</v>
      </c>
      <c r="X127" s="52"/>
      <c r="Y127" s="19"/>
      <c r="AD127" s="19"/>
      <c r="AF127" s="19"/>
      <c r="AG127" s="19"/>
      <c r="AJ127" s="19"/>
      <c r="AK127" s="19"/>
    </row>
    <row r="128" spans="2:37" s="20" customFormat="1" ht="14.4" customHeight="1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4">
        <f t="shared" si="8"/>
        <v>3.629999999999991</v>
      </c>
      <c r="Q128" s="37">
        <f t="shared" si="5"/>
        <v>0.95489806602502836</v>
      </c>
      <c r="R128" s="37">
        <f t="shared" si="9"/>
        <v>3.3024656634494942E-2</v>
      </c>
      <c r="S128" s="38" t="b">
        <f t="shared" si="6"/>
        <v>1</v>
      </c>
      <c r="T128" s="38">
        <f t="shared" si="7"/>
        <v>3.3024656634494942E-2</v>
      </c>
      <c r="X128" s="52"/>
      <c r="Y128" s="19"/>
      <c r="AD128" s="19"/>
      <c r="AF128" s="19"/>
      <c r="AG128" s="19"/>
      <c r="AJ128" s="19"/>
      <c r="AK128" s="19"/>
    </row>
    <row r="129" spans="2:37" s="20" customFormat="1" ht="14.4" customHeight="1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4">
        <f t="shared" si="8"/>
        <v>3.6599999999999908</v>
      </c>
      <c r="Q129" s="37">
        <f t="shared" si="5"/>
        <v>0.95587624538791982</v>
      </c>
      <c r="R129" s="37">
        <f t="shared" si="9"/>
        <v>3.2199081183638865E-2</v>
      </c>
      <c r="S129" s="38" t="b">
        <f t="shared" si="6"/>
        <v>1</v>
      </c>
      <c r="T129" s="38">
        <f t="shared" si="7"/>
        <v>3.2199081183638865E-2</v>
      </c>
      <c r="X129" s="52"/>
      <c r="Y129" s="19"/>
      <c r="AD129" s="19"/>
      <c r="AF129" s="19"/>
      <c r="AG129" s="19"/>
      <c r="AJ129" s="19"/>
      <c r="AK129" s="19"/>
    </row>
    <row r="130" spans="2:37" s="20" customFormat="1" ht="14.4" customHeight="1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4">
        <f t="shared" si="8"/>
        <v>3.6899999999999906</v>
      </c>
      <c r="Q130" s="37">
        <f t="shared" si="5"/>
        <v>0.95683001089604669</v>
      </c>
      <c r="R130" s="37">
        <f t="shared" si="9"/>
        <v>3.1396701271119154E-2</v>
      </c>
      <c r="S130" s="38" t="b">
        <f t="shared" si="6"/>
        <v>1</v>
      </c>
      <c r="T130" s="38">
        <f t="shared" si="7"/>
        <v>3.1396701271119154E-2</v>
      </c>
      <c r="X130" s="52"/>
      <c r="Y130" s="19"/>
      <c r="AD130" s="19"/>
      <c r="AF130" s="19"/>
      <c r="AG130" s="19"/>
      <c r="AJ130" s="19"/>
      <c r="AK130" s="19"/>
    </row>
    <row r="131" spans="2:37" s="20" customFormat="1" ht="14.4" customHeight="1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4">
        <f t="shared" si="8"/>
        <v>3.7199999999999904</v>
      </c>
      <c r="Q131" s="37">
        <f t="shared" si="5"/>
        <v>0.95776004746418697</v>
      </c>
      <c r="R131" s="37">
        <f t="shared" si="9"/>
        <v>3.0616799024503948E-2</v>
      </c>
      <c r="S131" s="38" t="b">
        <f t="shared" si="6"/>
        <v>1</v>
      </c>
      <c r="T131" s="38">
        <f t="shared" si="7"/>
        <v>3.0616799024503948E-2</v>
      </c>
      <c r="X131" s="52"/>
      <c r="Y131" s="19"/>
      <c r="AD131" s="19"/>
      <c r="AF131" s="19"/>
      <c r="AG131" s="19"/>
      <c r="AJ131" s="19"/>
      <c r="AK131" s="19"/>
    </row>
    <row r="132" spans="2:37" s="20" customFormat="1" ht="14.4" customHeight="1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4">
        <f t="shared" si="8"/>
        <v>3.7499999999999902</v>
      </c>
      <c r="Q132" s="37">
        <f t="shared" si="5"/>
        <v>0.95866701883751693</v>
      </c>
      <c r="R132" s="37">
        <f t="shared" si="9"/>
        <v>2.9858680577186474E-2</v>
      </c>
      <c r="S132" s="38" t="b">
        <f t="shared" si="6"/>
        <v>1</v>
      </c>
      <c r="T132" s="38">
        <f t="shared" si="7"/>
        <v>2.9858680577186474E-2</v>
      </c>
      <c r="X132" s="52"/>
      <c r="Y132" s="19"/>
      <c r="AD132" s="19"/>
      <c r="AF132" s="19"/>
      <c r="AG132" s="19"/>
      <c r="AJ132" s="19"/>
      <c r="AK132" s="19"/>
    </row>
    <row r="133" spans="2:37" s="20" customFormat="1" ht="14.4" customHeight="1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4">
        <f t="shared" si="8"/>
        <v>3.77999999999999</v>
      </c>
      <c r="Q133" s="37">
        <f t="shared" si="5"/>
        <v>0.95955156829881816</v>
      </c>
      <c r="R133" s="37">
        <f t="shared" si="9"/>
        <v>2.9121675219540011E-2</v>
      </c>
      <c r="S133" s="38" t="b">
        <f t="shared" si="6"/>
        <v>1</v>
      </c>
      <c r="T133" s="38">
        <f t="shared" si="7"/>
        <v>2.9121675219540011E-2</v>
      </c>
      <c r="X133" s="52"/>
      <c r="Y133" s="19"/>
      <c r="AD133" s="19"/>
      <c r="AF133" s="19"/>
      <c r="AG133" s="19"/>
      <c r="AJ133" s="19"/>
      <c r="AK133" s="19"/>
    </row>
    <row r="134" spans="2:37" s="20" customFormat="1" ht="14.4" customHeight="1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4">
        <f t="shared" si="8"/>
        <v>3.8099999999999898</v>
      </c>
      <c r="Q134" s="37">
        <f t="shared" si="5"/>
        <v>0.96041431935068933</v>
      </c>
      <c r="R134" s="37">
        <f t="shared" si="9"/>
        <v>2.8405134580870389E-2</v>
      </c>
      <c r="S134" s="38" t="b">
        <f t="shared" si="6"/>
        <v>1</v>
      </c>
      <c r="T134" s="38">
        <f t="shared" si="7"/>
        <v>2.8405134580870389E-2</v>
      </c>
      <c r="X134" s="52"/>
      <c r="Y134" s="19"/>
      <c r="AD134" s="19"/>
      <c r="AF134" s="19"/>
      <c r="AG134" s="19"/>
      <c r="AJ134" s="19"/>
      <c r="AK134" s="19"/>
    </row>
    <row r="135" spans="2:37" s="20" customFormat="1" ht="14.4" customHeight="1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4">
        <f t="shared" si="8"/>
        <v>3.8399999999999896</v>
      </c>
      <c r="Q135" s="37">
        <f t="shared" ref="Q135:Q198" si="10">1-FDIST(P135,$C$6,$C$7)</f>
        <v>0.96125587637367038</v>
      </c>
      <c r="R135" s="37">
        <f t="shared" si="9"/>
        <v>2.7708431841089176E-2</v>
      </c>
      <c r="S135" s="38" t="b">
        <f t="shared" ref="S135:S198" si="11">IF(AND(COUNTBLANK($C$12:$C$13)=2,COUNTBLANK($D$18:$D$19)=2),FALSE,IF($S$4&gt;$S$3,IF(AND(P135&gt;$S$3,P135&lt;$S$4),TRUE,FALSE),IF(OR(P135&lt;$S$4,P135&gt;$S$3),TRUE,FALSE)))</f>
        <v>1</v>
      </c>
      <c r="T135" s="38">
        <f t="shared" si="7"/>
        <v>2.7708431841089176E-2</v>
      </c>
      <c r="X135" s="52"/>
      <c r="Y135" s="19"/>
      <c r="AD135" s="19"/>
      <c r="AF135" s="19"/>
      <c r="AG135" s="19"/>
      <c r="AJ135" s="19"/>
      <c r="AK135" s="19"/>
    </row>
    <row r="136" spans="2:37" s="20" customFormat="1" ht="14.4" customHeight="1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4">
        <f t="shared" si="8"/>
        <v>3.8699999999999894</v>
      </c>
      <c r="Q136" s="37">
        <f t="shared" si="10"/>
        <v>0.96207682526115468</v>
      </c>
      <c r="R136" s="37">
        <f t="shared" si="9"/>
        <v>2.7030960971054695E-2</v>
      </c>
      <c r="S136" s="38" t="b">
        <f t="shared" si="11"/>
        <v>1</v>
      </c>
      <c r="T136" s="38">
        <f t="shared" ref="T136:T199" si="12">IF(S136,R136,"")</f>
        <v>2.7030960971054695E-2</v>
      </c>
      <c r="X136" s="52"/>
      <c r="Y136" s="19"/>
      <c r="AD136" s="19"/>
      <c r="AF136" s="19"/>
      <c r="AG136" s="19"/>
      <c r="AJ136" s="19"/>
      <c r="AK136" s="19"/>
    </row>
    <row r="137" spans="2:37" s="20" customFormat="1" ht="14.4" customHeight="1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4">
        <f t="shared" ref="P137:P200" si="13">P136+$P$6</f>
        <v>3.8999999999999893</v>
      </c>
      <c r="Q137" s="37">
        <f t="shared" si="10"/>
        <v>0.96287773403193366</v>
      </c>
      <c r="R137" s="37">
        <f t="shared" ref="R137:R200" si="14">(Q138-Q136)/2/$P$6</f>
        <v>2.6372136000540891E-2</v>
      </c>
      <c r="S137" s="38" t="b">
        <f t="shared" si="11"/>
        <v>1</v>
      </c>
      <c r="T137" s="38">
        <f t="shared" si="12"/>
        <v>2.6372136000540891E-2</v>
      </c>
      <c r="X137" s="52"/>
      <c r="Y137" s="19"/>
      <c r="AD137" s="19"/>
      <c r="AF137" s="19"/>
      <c r="AG137" s="19"/>
      <c r="AJ137" s="19"/>
      <c r="AK137" s="19"/>
    </row>
    <row r="138" spans="2:37" s="20" customFormat="1" ht="14.4" customHeight="1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4">
        <f t="shared" si="13"/>
        <v>3.9299999999999891</v>
      </c>
      <c r="Q138" s="37">
        <f t="shared" si="10"/>
        <v>0.96365915342118713</v>
      </c>
      <c r="R138" s="37">
        <f t="shared" si="14"/>
        <v>2.5731390312855318E-2</v>
      </c>
      <c r="S138" s="38" t="b">
        <f t="shared" si="11"/>
        <v>1</v>
      </c>
      <c r="T138" s="38">
        <f t="shared" si="12"/>
        <v>2.5731390312855318E-2</v>
      </c>
      <c r="X138" s="52"/>
      <c r="Y138" s="19"/>
      <c r="AD138" s="19"/>
      <c r="AF138" s="19"/>
      <c r="AG138" s="19"/>
      <c r="AJ138" s="19"/>
      <c r="AK138" s="19"/>
    </row>
    <row r="139" spans="2:37" s="20" customFormat="1" ht="14.4" customHeight="1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4">
        <f t="shared" si="13"/>
        <v>3.9599999999999889</v>
      </c>
      <c r="Q139" s="37">
        <f t="shared" si="10"/>
        <v>0.96442161745070498</v>
      </c>
      <c r="R139" s="37">
        <f t="shared" si="14"/>
        <v>2.5108175965164275E-2</v>
      </c>
      <c r="S139" s="38" t="b">
        <f t="shared" si="11"/>
        <v>1</v>
      </c>
      <c r="T139" s="38">
        <f t="shared" si="12"/>
        <v>2.5108175965164275E-2</v>
      </c>
      <c r="X139" s="52"/>
      <c r="Y139" s="19"/>
      <c r="AD139" s="19"/>
      <c r="AF139" s="19"/>
      <c r="AG139" s="19"/>
      <c r="AJ139" s="19"/>
      <c r="AK139" s="19"/>
    </row>
    <row r="140" spans="2:37" s="20" customFormat="1" ht="14.4" customHeight="1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4">
        <f t="shared" si="13"/>
        <v>3.9899999999999887</v>
      </c>
      <c r="Q140" s="37">
        <f t="shared" si="10"/>
        <v>0.96516564397909699</v>
      </c>
      <c r="R140" s="37">
        <f t="shared" si="14"/>
        <v>2.4501963033561152E-2</v>
      </c>
      <c r="S140" s="38" t="b">
        <f t="shared" si="11"/>
        <v>1</v>
      </c>
      <c r="T140" s="38">
        <f t="shared" si="12"/>
        <v>2.4501963033561152E-2</v>
      </c>
      <c r="X140" s="52"/>
      <c r="Y140" s="19"/>
      <c r="AD140" s="19"/>
      <c r="AF140" s="19"/>
      <c r="AG140" s="19"/>
      <c r="AJ140" s="19"/>
      <c r="AK140" s="19"/>
    </row>
    <row r="141" spans="2:37" s="20" customFormat="1" ht="14.4" customHeight="1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4">
        <f t="shared" si="13"/>
        <v>4.0199999999999889</v>
      </c>
      <c r="Q141" s="37">
        <f t="shared" si="10"/>
        <v>0.96589173523271865</v>
      </c>
      <c r="R141" s="37">
        <f t="shared" si="14"/>
        <v>2.3912238981999012E-2</v>
      </c>
      <c r="S141" s="38" t="b">
        <f t="shared" si="11"/>
        <v>1</v>
      </c>
      <c r="T141" s="38">
        <f t="shared" si="12"/>
        <v>2.3912238981999012E-2</v>
      </c>
      <c r="X141" s="52"/>
      <c r="Y141" s="19"/>
      <c r="AD141" s="19"/>
      <c r="AF141" s="19"/>
      <c r="AG141" s="19"/>
      <c r="AJ141" s="19"/>
      <c r="AK141" s="19"/>
    </row>
    <row r="142" spans="2:37" s="20" customFormat="1" ht="14.4" customHeight="1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4">
        <f t="shared" si="13"/>
        <v>4.0499999999999892</v>
      </c>
      <c r="Q142" s="37">
        <f t="shared" si="10"/>
        <v>0.96660037831801693</v>
      </c>
      <c r="R142" s="37">
        <f t="shared" si="14"/>
        <v>2.3338508054236245E-2</v>
      </c>
      <c r="S142" s="38" t="b">
        <f t="shared" si="11"/>
        <v>1</v>
      </c>
      <c r="T142" s="38">
        <f t="shared" si="12"/>
        <v>2.3338508054236245E-2</v>
      </c>
      <c r="X142" s="52"/>
      <c r="Y142" s="19"/>
      <c r="AD142" s="19"/>
      <c r="AF142" s="19"/>
      <c r="AG142" s="19"/>
      <c r="AJ142" s="19"/>
      <c r="AK142" s="19"/>
    </row>
    <row r="143" spans="2:37" s="20" customFormat="1" ht="14.4" customHeight="1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4">
        <f t="shared" si="13"/>
        <v>4.0799999999999894</v>
      </c>
      <c r="Q143" s="37">
        <f t="shared" si="10"/>
        <v>0.96729204571597283</v>
      </c>
      <c r="R143" s="37">
        <f t="shared" si="14"/>
        <v>2.2780290687914505E-2</v>
      </c>
      <c r="S143" s="38" t="b">
        <f t="shared" si="11"/>
        <v>1</v>
      </c>
      <c r="T143" s="38">
        <f t="shared" si="12"/>
        <v>2.2780290687914505E-2</v>
      </c>
      <c r="X143" s="52"/>
      <c r="Y143" s="19"/>
      <c r="AD143" s="19"/>
      <c r="AF143" s="19"/>
      <c r="AG143" s="19"/>
      <c r="AJ143" s="19"/>
      <c r="AK143" s="19"/>
    </row>
    <row r="144" spans="2:37" s="20" customFormat="1" ht="14.4" customHeight="1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4">
        <f t="shared" si="13"/>
        <v>4.1099999999999897</v>
      </c>
      <c r="Q144" s="37">
        <f t="shared" si="10"/>
        <v>0.9679671957592918</v>
      </c>
      <c r="R144" s="37">
        <f t="shared" si="14"/>
        <v>2.2237122949980703E-2</v>
      </c>
      <c r="S144" s="38" t="b">
        <f t="shared" si="11"/>
        <v>1</v>
      </c>
      <c r="T144" s="38">
        <f t="shared" si="12"/>
        <v>2.2237122949980703E-2</v>
      </c>
      <c r="X144" s="52"/>
      <c r="Y144" s="19"/>
      <c r="AD144" s="19"/>
      <c r="AF144" s="19"/>
      <c r="AG144" s="19"/>
      <c r="AJ144" s="19"/>
      <c r="AK144" s="19"/>
    </row>
    <row r="145" spans="2:37" s="20" customFormat="1" ht="14.4" customHeight="1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4">
        <f t="shared" si="13"/>
        <v>4.1399999999999899</v>
      </c>
      <c r="Q145" s="37">
        <f t="shared" si="10"/>
        <v>0.96862627309297167</v>
      </c>
      <c r="R145" s="37">
        <f t="shared" si="14"/>
        <v>2.1708555992681438E-2</v>
      </c>
      <c r="S145" s="38" t="b">
        <f t="shared" si="11"/>
        <v>1</v>
      </c>
      <c r="T145" s="38">
        <f t="shared" si="12"/>
        <v>2.1708555992681438E-2</v>
      </c>
      <c r="X145" s="52"/>
      <c r="Y145" s="19"/>
      <c r="AD145" s="19"/>
      <c r="AF145" s="19"/>
      <c r="AG145" s="19"/>
      <c r="AJ145" s="19"/>
      <c r="AK145" s="19"/>
    </row>
    <row r="146" spans="2:37" s="20" customFormat="1" ht="14.4" customHeight="1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4">
        <f t="shared" si="13"/>
        <v>4.1699999999999902</v>
      </c>
      <c r="Q146" s="37">
        <f t="shared" si="10"/>
        <v>0.96926970911885268</v>
      </c>
      <c r="R146" s="37">
        <f t="shared" si="14"/>
        <v>2.1194155529358216E-2</v>
      </c>
      <c r="S146" s="38" t="b">
        <f t="shared" si="11"/>
        <v>1</v>
      </c>
      <c r="T146" s="38">
        <f t="shared" si="12"/>
        <v>2.1194155529358216E-2</v>
      </c>
      <c r="X146" s="52"/>
      <c r="Y146" s="19"/>
      <c r="AD146" s="19"/>
      <c r="AF146" s="19"/>
      <c r="AG146" s="19"/>
      <c r="AJ146" s="19"/>
      <c r="AK146" s="19"/>
    </row>
    <row r="147" spans="2:37" s="20" customFormat="1" ht="14.4" customHeight="1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4">
        <f t="shared" si="13"/>
        <v>4.1999999999999904</v>
      </c>
      <c r="Q147" s="37">
        <f t="shared" si="10"/>
        <v>0.96989792242473316</v>
      </c>
      <c r="R147" s="37">
        <f t="shared" si="14"/>
        <v>2.0693501329297852E-2</v>
      </c>
      <c r="S147" s="38" t="b">
        <f t="shared" si="11"/>
        <v>1</v>
      </c>
      <c r="T147" s="38">
        <f t="shared" si="12"/>
        <v>2.0693501329297852E-2</v>
      </c>
      <c r="X147" s="52"/>
      <c r="Y147" s="19"/>
      <c r="AD147" s="19"/>
      <c r="AF147" s="19"/>
      <c r="AG147" s="19"/>
      <c r="AJ147" s="19"/>
      <c r="AK147" s="19"/>
    </row>
    <row r="148" spans="2:37" s="20" customFormat="1" ht="14.4" customHeight="1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4">
        <f t="shared" si="13"/>
        <v>4.2299999999999907</v>
      </c>
      <c r="Q148" s="37">
        <f t="shared" si="10"/>
        <v>0.97051131919861056</v>
      </c>
      <c r="R148" s="37">
        <f t="shared" si="14"/>
        <v>2.0206186730953313E-2</v>
      </c>
      <c r="S148" s="38" t="b">
        <f t="shared" si="11"/>
        <v>1</v>
      </c>
      <c r="T148" s="38">
        <f t="shared" si="12"/>
        <v>2.0206186730953313E-2</v>
      </c>
      <c r="X148" s="52"/>
      <c r="Y148" s="19"/>
      <c r="AD148" s="19"/>
      <c r="AF148" s="19"/>
      <c r="AG148" s="19"/>
      <c r="AJ148" s="19"/>
      <c r="AK148" s="19"/>
    </row>
    <row r="149" spans="2:37" s="20" customFormat="1" ht="14.4" customHeight="1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4">
        <f t="shared" si="13"/>
        <v>4.2599999999999909</v>
      </c>
      <c r="Q149" s="37">
        <f t="shared" si="10"/>
        <v>0.97111029362859036</v>
      </c>
      <c r="R149" s="37">
        <f t="shared" si="14"/>
        <v>1.9731818172872655E-2</v>
      </c>
      <c r="S149" s="38" t="b">
        <f t="shared" si="11"/>
        <v>1</v>
      </c>
      <c r="T149" s="38">
        <f t="shared" si="12"/>
        <v>1.9731818172872655E-2</v>
      </c>
      <c r="X149" s="52"/>
      <c r="Y149" s="19"/>
      <c r="AD149" s="19"/>
      <c r="AF149" s="19"/>
      <c r="AG149" s="19"/>
      <c r="AJ149" s="19"/>
      <c r="AK149" s="19"/>
    </row>
    <row r="150" spans="2:37" s="20" customFormat="1" ht="14.4" customHeight="1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4">
        <f t="shared" si="13"/>
        <v>4.2899999999999912</v>
      </c>
      <c r="Q150" s="37">
        <f t="shared" si="10"/>
        <v>0.97169522828898292</v>
      </c>
      <c r="R150" s="37">
        <f t="shared" si="14"/>
        <v>1.9270014741640251E-2</v>
      </c>
      <c r="S150" s="38" t="b">
        <f t="shared" si="11"/>
        <v>1</v>
      </c>
      <c r="T150" s="38">
        <f t="shared" si="12"/>
        <v>1.9270014741640251E-2</v>
      </c>
      <c r="X150" s="52"/>
      <c r="Y150" s="19"/>
      <c r="AD150" s="19"/>
      <c r="AF150" s="19"/>
      <c r="AG150" s="19"/>
      <c r="AJ150" s="19"/>
      <c r="AK150" s="19"/>
    </row>
    <row r="151" spans="2:37" s="20" customFormat="1" ht="14.4" customHeight="1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4">
        <f t="shared" si="13"/>
        <v>4.3199999999999914</v>
      </c>
      <c r="Q151" s="37">
        <f t="shared" si="10"/>
        <v>0.97226649451308877</v>
      </c>
      <c r="R151" s="37">
        <f t="shared" si="14"/>
        <v>1.8820407736206784E-2</v>
      </c>
      <c r="S151" s="38" t="b">
        <f t="shared" si="11"/>
        <v>1</v>
      </c>
      <c r="T151" s="38">
        <f t="shared" si="12"/>
        <v>1.8820407736206784E-2</v>
      </c>
      <c r="X151" s="52"/>
      <c r="Y151" s="19"/>
      <c r="AD151" s="19"/>
      <c r="AF151" s="19"/>
      <c r="AG151" s="19"/>
      <c r="AJ151" s="19"/>
      <c r="AK151" s="19"/>
    </row>
    <row r="152" spans="2:37" s="20" customFormat="1" ht="14.4" customHeight="1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4">
        <f t="shared" si="13"/>
        <v>4.3499999999999917</v>
      </c>
      <c r="Q152" s="37">
        <f t="shared" si="10"/>
        <v>0.97282445275315532</v>
      </c>
      <c r="R152" s="37">
        <f t="shared" si="14"/>
        <v>1.8382640248034342E-2</v>
      </c>
      <c r="S152" s="38" t="b">
        <f t="shared" si="11"/>
        <v>1</v>
      </c>
      <c r="T152" s="38">
        <f t="shared" si="12"/>
        <v>1.8382640248034342E-2</v>
      </c>
      <c r="X152" s="52"/>
      <c r="Y152" s="19"/>
      <c r="AD152" s="19"/>
      <c r="AF152" s="19"/>
      <c r="AG152" s="19"/>
      <c r="AJ152" s="19"/>
      <c r="AK152" s="19"/>
    </row>
    <row r="153" spans="2:37" s="20" customFormat="1" ht="14.4" customHeight="1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4">
        <f t="shared" si="13"/>
        <v>4.3799999999999919</v>
      </c>
      <c r="Q153" s="37">
        <f t="shared" si="10"/>
        <v>0.97336945292797084</v>
      </c>
      <c r="R153" s="37">
        <f t="shared" si="14"/>
        <v>1.7956366756433084E-2</v>
      </c>
      <c r="S153" s="38" t="b">
        <f t="shared" si="11"/>
        <v>1</v>
      </c>
      <c r="T153" s="38">
        <f t="shared" si="12"/>
        <v>1.7956366756433084E-2</v>
      </c>
      <c r="X153" s="52"/>
      <c r="Y153" s="19"/>
      <c r="AD153" s="19"/>
      <c r="AF153" s="19"/>
      <c r="AG153" s="19"/>
      <c r="AJ153" s="19"/>
      <c r="AK153" s="19"/>
    </row>
    <row r="154" spans="2:37" s="20" customFormat="1" ht="14.4" customHeight="1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4">
        <f t="shared" si="13"/>
        <v>4.4099999999999921</v>
      </c>
      <c r="Q154" s="37">
        <f t="shared" si="10"/>
        <v>0.97390183475854131</v>
      </c>
      <c r="R154" s="37">
        <f t="shared" si="14"/>
        <v>1.7541252738530654E-2</v>
      </c>
      <c r="S154" s="38" t="b">
        <f t="shared" si="11"/>
        <v>1</v>
      </c>
      <c r="T154" s="38">
        <f t="shared" si="12"/>
        <v>1.7541252738530654E-2</v>
      </c>
      <c r="X154" s="52"/>
      <c r="Y154" s="19"/>
      <c r="AD154" s="19"/>
      <c r="AF154" s="19"/>
      <c r="AG154" s="19"/>
      <c r="AJ154" s="19"/>
      <c r="AK154" s="19"/>
    </row>
    <row r="155" spans="2:37" s="20" customFormat="1" ht="14.4" customHeight="1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4">
        <f t="shared" si="13"/>
        <v>4.4399999999999924</v>
      </c>
      <c r="Q155" s="37">
        <f t="shared" si="10"/>
        <v>0.97442192809228267</v>
      </c>
      <c r="R155" s="37">
        <f t="shared" si="14"/>
        <v>1.7136974293341378E-2</v>
      </c>
      <c r="S155" s="38" t="b">
        <f t="shared" si="11"/>
        <v>1</v>
      </c>
      <c r="T155" s="38">
        <f t="shared" si="12"/>
        <v>1.7136974293341378E-2</v>
      </c>
      <c r="X155" s="52"/>
      <c r="Y155" s="19"/>
      <c r="AD155" s="19"/>
      <c r="AF155" s="19"/>
      <c r="AG155" s="19"/>
      <c r="AJ155" s="19"/>
      <c r="AK155" s="19"/>
    </row>
    <row r="156" spans="2:37" s="20" customFormat="1" ht="14.4" customHeight="1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4">
        <f t="shared" si="13"/>
        <v>4.4699999999999926</v>
      </c>
      <c r="Q156" s="37">
        <f t="shared" si="10"/>
        <v>0.97493005321614179</v>
      </c>
      <c r="R156" s="37">
        <f t="shared" si="14"/>
        <v>1.6743217779391362E-2</v>
      </c>
      <c r="S156" s="38" t="b">
        <f t="shared" si="11"/>
        <v>1</v>
      </c>
      <c r="T156" s="38">
        <f t="shared" si="12"/>
        <v>1.6743217779391362E-2</v>
      </c>
      <c r="X156" s="52"/>
      <c r="Y156" s="19"/>
      <c r="AD156" s="19"/>
      <c r="AF156" s="19"/>
      <c r="AG156" s="19"/>
      <c r="AJ156" s="19"/>
      <c r="AK156" s="19"/>
    </row>
    <row r="157" spans="2:37" s="20" customFormat="1" ht="14.4" customHeight="1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4">
        <f t="shared" si="13"/>
        <v>4.4999999999999929</v>
      </c>
      <c r="Q157" s="37">
        <f t="shared" si="10"/>
        <v>0.97542652115904616</v>
      </c>
      <c r="R157" s="37">
        <f t="shared" si="14"/>
        <v>1.6359679465418241E-2</v>
      </c>
      <c r="S157" s="38" t="b">
        <f t="shared" si="11"/>
        <v>1</v>
      </c>
      <c r="T157" s="38">
        <f t="shared" si="12"/>
        <v>1.6359679465418241E-2</v>
      </c>
      <c r="X157" s="52"/>
      <c r="Y157" s="19"/>
      <c r="AD157" s="19"/>
      <c r="AF157" s="19"/>
      <c r="AG157" s="19"/>
      <c r="AJ157" s="19"/>
      <c r="AK157" s="19"/>
    </row>
    <row r="158" spans="2:37" s="20" customFormat="1" ht="14.4" customHeight="1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4">
        <f t="shared" si="13"/>
        <v>4.5299999999999931</v>
      </c>
      <c r="Q158" s="37">
        <f t="shared" si="10"/>
        <v>0.97591163398406688</v>
      </c>
      <c r="R158" s="37">
        <f t="shared" si="14"/>
        <v>1.5986065193640542E-2</v>
      </c>
      <c r="S158" s="38" t="b">
        <f t="shared" si="11"/>
        <v>1</v>
      </c>
      <c r="T158" s="38">
        <f t="shared" si="12"/>
        <v>1.5986065193640542E-2</v>
      </c>
      <c r="X158" s="52"/>
      <c r="Y158" s="19"/>
      <c r="AD158" s="19"/>
      <c r="AF158" s="19"/>
      <c r="AG158" s="19"/>
      <c r="AJ158" s="19"/>
      <c r="AK158" s="19"/>
    </row>
    <row r="159" spans="2:37" s="20" customFormat="1" ht="14.4" customHeight="1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4">
        <f t="shared" si="13"/>
        <v>4.5599999999999934</v>
      </c>
      <c r="Q159" s="37">
        <f t="shared" si="10"/>
        <v>0.97638568507066459</v>
      </c>
      <c r="R159" s="37">
        <f t="shared" si="14"/>
        <v>1.5622090055130341E-2</v>
      </c>
      <c r="S159" s="38" t="b">
        <f t="shared" si="11"/>
        <v>1</v>
      </c>
      <c r="T159" s="38">
        <f t="shared" si="12"/>
        <v>1.5622090055130341E-2</v>
      </c>
      <c r="X159" s="52"/>
      <c r="Y159" s="19"/>
      <c r="AD159" s="19"/>
      <c r="AF159" s="19"/>
      <c r="AG159" s="19"/>
      <c r="AJ159" s="19"/>
      <c r="AK159" s="19"/>
    </row>
    <row r="160" spans="2:37" s="20" customFormat="1" ht="14.4" customHeight="1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4">
        <f t="shared" si="13"/>
        <v>4.5899999999999936</v>
      </c>
      <c r="Q160" s="37">
        <f t="shared" si="10"/>
        <v>0.9768489593873747</v>
      </c>
      <c r="R160" s="37">
        <f t="shared" si="14"/>
        <v>1.5267478076843219E-2</v>
      </c>
      <c r="S160" s="38" t="b">
        <f t="shared" si="11"/>
        <v>1</v>
      </c>
      <c r="T160" s="38">
        <f t="shared" si="12"/>
        <v>1.5267478076843219E-2</v>
      </c>
      <c r="X160" s="52"/>
      <c r="Y160" s="19"/>
      <c r="AD160" s="19"/>
      <c r="AF160" s="19"/>
      <c r="AG160" s="19"/>
      <c r="AJ160" s="19"/>
      <c r="AK160" s="19"/>
    </row>
    <row r="161" spans="2:37" s="20" customFormat="1" ht="14.4" customHeigh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4">
        <f t="shared" si="13"/>
        <v>4.6199999999999939</v>
      </c>
      <c r="Q161" s="37">
        <f t="shared" si="10"/>
        <v>0.97730173375527518</v>
      </c>
      <c r="R161" s="37">
        <f t="shared" si="14"/>
        <v>1.4921961919870757E-2</v>
      </c>
      <c r="S161" s="38" t="b">
        <f t="shared" si="11"/>
        <v>1</v>
      </c>
      <c r="T161" s="38">
        <f t="shared" si="12"/>
        <v>1.4921961919870757E-2</v>
      </c>
      <c r="X161" s="52"/>
      <c r="Y161" s="19"/>
      <c r="AD161" s="19"/>
      <c r="AF161" s="19"/>
      <c r="AG161" s="19"/>
      <c r="AJ161" s="19"/>
      <c r="AK161" s="19"/>
    </row>
    <row r="162" spans="2:37" s="20" customFormat="1" ht="14.4" customHeight="1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4">
        <f t="shared" si="13"/>
        <v>4.6499999999999941</v>
      </c>
      <c r="Q162" s="37">
        <f t="shared" si="10"/>
        <v>0.97774427710256695</v>
      </c>
      <c r="R162" s="37">
        <f t="shared" si="14"/>
        <v>1.458528258849919E-2</v>
      </c>
      <c r="S162" s="38" t="b">
        <f t="shared" si="11"/>
        <v>1</v>
      </c>
      <c r="T162" s="38">
        <f t="shared" si="12"/>
        <v>1.458528258849919E-2</v>
      </c>
      <c r="X162" s="52"/>
      <c r="Y162" s="19"/>
      <c r="AD162" s="19"/>
      <c r="AF162" s="19"/>
      <c r="AG162" s="19"/>
      <c r="AJ162" s="19"/>
      <c r="AK162" s="19"/>
    </row>
    <row r="163" spans="2:37" s="20" customFormat="1" ht="14.4" customHeight="1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4">
        <f t="shared" si="13"/>
        <v>4.6799999999999944</v>
      </c>
      <c r="Q163" s="37">
        <f t="shared" si="10"/>
        <v>0.97817685071058513</v>
      </c>
      <c r="R163" s="37">
        <f t="shared" si="14"/>
        <v>1.425718914965235E-2</v>
      </c>
      <c r="S163" s="38" t="b">
        <f t="shared" si="11"/>
        <v>1</v>
      </c>
      <c r="T163" s="38">
        <f t="shared" si="12"/>
        <v>1.425718914965235E-2</v>
      </c>
      <c r="X163" s="52"/>
      <c r="Y163" s="19"/>
      <c r="AD163" s="19"/>
      <c r="AF163" s="19"/>
      <c r="AG163" s="19"/>
      <c r="AJ163" s="19"/>
      <c r="AK163" s="19"/>
    </row>
    <row r="164" spans="2:37" s="20" customFormat="1" ht="14.4" customHeight="1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4">
        <f t="shared" si="13"/>
        <v>4.7099999999999946</v>
      </c>
      <c r="Q164" s="37">
        <f t="shared" si="10"/>
        <v>0.97859970845154609</v>
      </c>
      <c r="R164" s="37">
        <f t="shared" si="14"/>
        <v>1.3937438462365467E-2</v>
      </c>
      <c r="S164" s="38" t="b">
        <f t="shared" si="11"/>
        <v>1</v>
      </c>
      <c r="T164" s="38">
        <f t="shared" si="12"/>
        <v>1.3937438462365467E-2</v>
      </c>
      <c r="X164" s="52"/>
      <c r="Y164" s="19"/>
      <c r="AD164" s="19"/>
      <c r="AF164" s="19"/>
      <c r="AG164" s="19"/>
      <c r="AJ164" s="19"/>
      <c r="AK164" s="19"/>
    </row>
    <row r="165" spans="2:37" s="20" customFormat="1" ht="14.4" customHeight="1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4">
        <f t="shared" si="13"/>
        <v>4.7399999999999949</v>
      </c>
      <c r="Q165" s="37">
        <f t="shared" si="10"/>
        <v>0.97901309701832706</v>
      </c>
      <c r="R165" s="37">
        <f t="shared" si="14"/>
        <v>1.3625794916897565E-2</v>
      </c>
      <c r="S165" s="38" t="b">
        <f t="shared" si="11"/>
        <v>1</v>
      </c>
      <c r="T165" s="38">
        <f t="shared" si="12"/>
        <v>1.3625794916897565E-2</v>
      </c>
      <c r="X165" s="52"/>
      <c r="Y165" s="19"/>
      <c r="AD165" s="19"/>
      <c r="AF165" s="19"/>
      <c r="AG165" s="19"/>
      <c r="AJ165" s="19"/>
      <c r="AK165" s="19"/>
    </row>
    <row r="166" spans="2:37" s="20" customFormat="1" ht="14.4" customHeight="1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4">
        <f t="shared" si="13"/>
        <v>4.7699999999999951</v>
      </c>
      <c r="Q166" s="37">
        <f t="shared" si="10"/>
        <v>0.97941725614655994</v>
      </c>
      <c r="R166" s="37">
        <f t="shared" si="14"/>
        <v>1.3322030183112362E-2</v>
      </c>
      <c r="S166" s="38" t="b">
        <f t="shared" si="11"/>
        <v>1</v>
      </c>
      <c r="T166" s="38">
        <f t="shared" si="12"/>
        <v>1.3322030183112362E-2</v>
      </c>
      <c r="X166" s="52"/>
      <c r="Y166" s="19"/>
      <c r="AD166" s="19"/>
      <c r="AF166" s="19"/>
      <c r="AG166" s="19"/>
      <c r="AJ166" s="19"/>
      <c r="AK166" s="19"/>
    </row>
    <row r="167" spans="2:37" s="20" customFormat="1" ht="14.4" customHeight="1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4">
        <f t="shared" si="13"/>
        <v>4.7999999999999954</v>
      </c>
      <c r="Q167" s="37">
        <f t="shared" si="10"/>
        <v>0.9798124188293138</v>
      </c>
      <c r="R167" s="37">
        <f t="shared" si="14"/>
        <v>1.3025922967813131E-2</v>
      </c>
      <c r="S167" s="38" t="b">
        <f t="shared" si="11"/>
        <v>1</v>
      </c>
      <c r="T167" s="38">
        <f t="shared" si="12"/>
        <v>1.3025922967813131E-2</v>
      </c>
      <c r="X167" s="52"/>
      <c r="Y167" s="19"/>
      <c r="AD167" s="19"/>
      <c r="AF167" s="19"/>
      <c r="AG167" s="19"/>
      <c r="AJ167" s="19"/>
      <c r="AK167" s="19"/>
    </row>
    <row r="168" spans="2:37" s="20" customFormat="1" ht="14.4" customHeight="1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4">
        <f t="shared" si="13"/>
        <v>4.8299999999999956</v>
      </c>
      <c r="Q168" s="37">
        <f t="shared" si="10"/>
        <v>0.98019881152462873</v>
      </c>
      <c r="R168" s="37">
        <f t="shared" si="14"/>
        <v>1.2737258780676219E-2</v>
      </c>
      <c r="S168" s="38" t="b">
        <f t="shared" si="11"/>
        <v>1</v>
      </c>
      <c r="T168" s="38">
        <f t="shared" si="12"/>
        <v>1.2737258780676219E-2</v>
      </c>
      <c r="X168" s="52"/>
      <c r="Y168" s="19"/>
      <c r="AD168" s="19"/>
      <c r="AF168" s="19"/>
      <c r="AG168" s="19"/>
      <c r="AJ168" s="19"/>
      <c r="AK168" s="19"/>
    </row>
    <row r="169" spans="2:37" s="20" customFormat="1" ht="14.4" customHeight="1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4">
        <f t="shared" si="13"/>
        <v>4.8599999999999959</v>
      </c>
      <c r="Q169" s="37">
        <f t="shared" si="10"/>
        <v>0.98057665435615438</v>
      </c>
      <c r="R169" s="37">
        <f t="shared" si="14"/>
        <v>1.2455829708468702E-2</v>
      </c>
      <c r="S169" s="38" t="b">
        <f t="shared" si="11"/>
        <v>1</v>
      </c>
      <c r="T169" s="38">
        <f t="shared" si="12"/>
        <v>1.2455829708468702E-2</v>
      </c>
      <c r="X169" s="52"/>
      <c r="Y169" s="19"/>
      <c r="AD169" s="19"/>
      <c r="AF169" s="19"/>
      <c r="AG169" s="19"/>
      <c r="AJ169" s="19"/>
      <c r="AK169" s="19"/>
    </row>
    <row r="170" spans="2:37" s="20" customFormat="1" ht="14.4" customHeight="1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4">
        <f t="shared" si="13"/>
        <v>4.8899999999999961</v>
      </c>
      <c r="Q170" s="37">
        <f t="shared" si="10"/>
        <v>0.98094616130713685</v>
      </c>
      <c r="R170" s="37">
        <f t="shared" si="14"/>
        <v>1.2181434197239271E-2</v>
      </c>
      <c r="S170" s="38" t="b">
        <f t="shared" si="11"/>
        <v>1</v>
      </c>
      <c r="T170" s="38">
        <f t="shared" si="12"/>
        <v>1.2181434197239271E-2</v>
      </c>
      <c r="X170" s="52"/>
      <c r="Y170" s="19"/>
      <c r="AD170" s="19"/>
      <c r="AF170" s="19"/>
      <c r="AG170" s="19"/>
      <c r="AJ170" s="19"/>
      <c r="AK170" s="19"/>
    </row>
    <row r="171" spans="2:37" s="20" customFormat="1" ht="14.4" customHeight="1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4">
        <f t="shared" si="13"/>
        <v>4.9199999999999964</v>
      </c>
      <c r="Q171" s="37">
        <f t="shared" si="10"/>
        <v>0.98130754040798873</v>
      </c>
      <c r="R171" s="37">
        <f t="shared" si="14"/>
        <v>1.1913876842214085E-2</v>
      </c>
      <c r="S171" s="38" t="b">
        <f t="shared" si="11"/>
        <v>1</v>
      </c>
      <c r="T171" s="38">
        <f t="shared" si="12"/>
        <v>1.1913876842214085E-2</v>
      </c>
      <c r="X171" s="52"/>
      <c r="Y171" s="19"/>
      <c r="AD171" s="19"/>
      <c r="AF171" s="19"/>
      <c r="AG171" s="19"/>
      <c r="AJ171" s="19"/>
      <c r="AK171" s="19"/>
    </row>
    <row r="172" spans="2:37" s="20" customFormat="1" ht="14.4" customHeight="1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4">
        <f t="shared" si="13"/>
        <v>4.9499999999999966</v>
      </c>
      <c r="Q172" s="37">
        <f t="shared" si="10"/>
        <v>0.9816609939176697</v>
      </c>
      <c r="R172" s="37">
        <f t="shared" si="14"/>
        <v>1.1652968185070039E-2</v>
      </c>
      <c r="S172" s="38" t="b">
        <f t="shared" si="11"/>
        <v>1</v>
      </c>
      <c r="T172" s="38">
        <f t="shared" si="12"/>
        <v>1.1652968185070039E-2</v>
      </c>
      <c r="X172" s="52"/>
      <c r="Y172" s="19"/>
      <c r="AD172" s="19"/>
      <c r="AF172" s="19"/>
      <c r="AG172" s="19"/>
      <c r="AJ172" s="19"/>
      <c r="AK172" s="19"/>
    </row>
    <row r="173" spans="2:37" s="20" customFormat="1" ht="14.4" customHeight="1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4">
        <f t="shared" si="13"/>
        <v>4.9799999999999969</v>
      </c>
      <c r="Q173" s="37">
        <f t="shared" si="10"/>
        <v>0.98200671849909293</v>
      </c>
      <c r="R173" s="37">
        <f t="shared" si="14"/>
        <v>1.1398524518339375E-2</v>
      </c>
      <c r="S173" s="38" t="b">
        <f t="shared" si="11"/>
        <v>1</v>
      </c>
      <c r="T173" s="38">
        <f t="shared" si="12"/>
        <v>1.1398524518339375E-2</v>
      </c>
      <c r="X173" s="52"/>
      <c r="Y173" s="19"/>
      <c r="AD173" s="19"/>
      <c r="AF173" s="19"/>
      <c r="AG173" s="19"/>
      <c r="AJ173" s="19"/>
      <c r="AK173" s="19"/>
    </row>
    <row r="174" spans="2:37" s="20" customFormat="1" ht="14.4" customHeight="1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4">
        <f t="shared" si="13"/>
        <v>5.0099999999999971</v>
      </c>
      <c r="Q174" s="37">
        <f t="shared" si="10"/>
        <v>0.98234490538877006</v>
      </c>
      <c r="R174" s="37">
        <f t="shared" si="14"/>
        <v>1.1150367696686574E-2</v>
      </c>
      <c r="S174" s="38" t="b">
        <f t="shared" si="11"/>
        <v>1</v>
      </c>
      <c r="T174" s="38">
        <f t="shared" si="12"/>
        <v>1.1150367696686574E-2</v>
      </c>
      <c r="X174" s="52"/>
      <c r="Y174" s="19"/>
      <c r="AD174" s="19"/>
      <c r="AF174" s="19"/>
      <c r="AG174" s="19"/>
      <c r="AJ174" s="19"/>
      <c r="AK174" s="19"/>
    </row>
    <row r="175" spans="2:37" s="20" customFormat="1" ht="14.4" customHeight="1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4">
        <f t="shared" si="13"/>
        <v>5.0399999999999974</v>
      </c>
      <c r="Q175" s="37">
        <f t="shared" si="10"/>
        <v>0.98267574056089413</v>
      </c>
      <c r="R175" s="37">
        <f t="shared" si="14"/>
        <v>1.0908324954776265E-2</v>
      </c>
      <c r="S175" s="38" t="b">
        <f t="shared" si="11"/>
        <v>1</v>
      </c>
      <c r="T175" s="38">
        <f t="shared" si="12"/>
        <v>1.0908324954776265E-2</v>
      </c>
      <c r="X175" s="52"/>
      <c r="Y175" s="19"/>
      <c r="AD175" s="19"/>
      <c r="AF175" s="19"/>
      <c r="AG175" s="19"/>
      <c r="AJ175" s="19"/>
      <c r="AK175" s="19"/>
    </row>
    <row r="176" spans="2:37" s="20" customFormat="1" ht="14.4" customHeight="1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4">
        <f t="shared" si="13"/>
        <v>5.0699999999999976</v>
      </c>
      <c r="Q176" s="37">
        <f t="shared" si="10"/>
        <v>0.98299940488605664</v>
      </c>
      <c r="R176" s="37">
        <f t="shared" si="14"/>
        <v>1.0672228731530472E-2</v>
      </c>
      <c r="S176" s="38" t="b">
        <f t="shared" si="11"/>
        <v>1</v>
      </c>
      <c r="T176" s="38">
        <f t="shared" si="12"/>
        <v>1.0672228731530472E-2</v>
      </c>
      <c r="X176" s="52"/>
      <c r="Y176" s="19"/>
      <c r="AD176" s="19"/>
      <c r="AF176" s="19"/>
      <c r="AG176" s="19"/>
      <c r="AJ176" s="19"/>
      <c r="AK176" s="19"/>
    </row>
    <row r="177" spans="2:37" s="20" customFormat="1" ht="14.4" customHeight="1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4">
        <f t="shared" si="13"/>
        <v>5.0999999999999979</v>
      </c>
      <c r="Q177" s="37">
        <f t="shared" si="10"/>
        <v>0.98331607428478596</v>
      </c>
      <c r="R177" s="37">
        <f t="shared" si="14"/>
        <v>1.044191650049949E-2</v>
      </c>
      <c r="S177" s="38" t="b">
        <f t="shared" si="11"/>
        <v>1</v>
      </c>
      <c r="T177" s="38">
        <f t="shared" si="12"/>
        <v>1.044191650049949E-2</v>
      </c>
      <c r="X177" s="52"/>
      <c r="Y177" s="19"/>
      <c r="AD177" s="19"/>
      <c r="AF177" s="19"/>
      <c r="AG177" s="19"/>
      <c r="AJ177" s="19"/>
      <c r="AK177" s="19"/>
    </row>
    <row r="178" spans="2:37" s="20" customFormat="1" ht="14.4" customHeight="1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4">
        <f t="shared" si="13"/>
        <v>5.1299999999999981</v>
      </c>
      <c r="Q178" s="37">
        <f t="shared" si="10"/>
        <v>0.98362591987608661</v>
      </c>
      <c r="R178" s="37">
        <f t="shared" si="14"/>
        <v>1.0217230606140992E-2</v>
      </c>
      <c r="S178" s="38" t="b">
        <f t="shared" si="11"/>
        <v>1</v>
      </c>
      <c r="T178" s="38">
        <f t="shared" si="12"/>
        <v>1.0217230606140992E-2</v>
      </c>
      <c r="X178" s="52"/>
      <c r="Y178" s="19"/>
      <c r="AD178" s="19"/>
      <c r="AF178" s="19"/>
      <c r="AG178" s="19"/>
      <c r="AJ178" s="19"/>
      <c r="AK178" s="19"/>
    </row>
    <row r="179" spans="2:37" s="20" customFormat="1" ht="14.4" customHeight="1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4">
        <f t="shared" si="13"/>
        <v>5.1599999999999984</v>
      </c>
      <c r="Q179" s="37">
        <f t="shared" si="10"/>
        <v>0.98392910812115442</v>
      </c>
      <c r="R179" s="37">
        <f t="shared" si="14"/>
        <v>9.9980181058001438E-3</v>
      </c>
      <c r="S179" s="38" t="b">
        <f t="shared" si="11"/>
        <v>1</v>
      </c>
      <c r="T179" s="38">
        <f t="shared" si="12"/>
        <v>9.9980181058001438E-3</v>
      </c>
      <c r="X179" s="52"/>
      <c r="Y179" s="19"/>
      <c r="AD179" s="19"/>
      <c r="AF179" s="19"/>
      <c r="AG179" s="19"/>
      <c r="AJ179" s="19"/>
      <c r="AK179" s="19"/>
    </row>
    <row r="180" spans="2:37" s="20" customFormat="1" ht="14.4" customHeight="1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4">
        <f t="shared" si="13"/>
        <v>5.1899999999999986</v>
      </c>
      <c r="Q180" s="37">
        <f t="shared" si="10"/>
        <v>0.98422580096243462</v>
      </c>
      <c r="R180" s="37">
        <f t="shared" si="14"/>
        <v>9.7841306171649513E-3</v>
      </c>
      <c r="S180" s="38" t="b">
        <f t="shared" si="11"/>
        <v>1</v>
      </c>
      <c r="T180" s="38">
        <f t="shared" si="12"/>
        <v>9.7841306171649513E-3</v>
      </c>
      <c r="X180" s="52"/>
      <c r="Y180" s="19"/>
      <c r="AD180" s="19"/>
      <c r="AF180" s="19"/>
      <c r="AG180" s="19"/>
      <c r="AJ180" s="19"/>
      <c r="AK180" s="19"/>
    </row>
    <row r="181" spans="2:37" s="20" customFormat="1" ht="14.4" customHeight="1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4">
        <f t="shared" si="13"/>
        <v>5.2199999999999989</v>
      </c>
      <c r="Q181" s="37">
        <f t="shared" si="10"/>
        <v>0.98451615595818431</v>
      </c>
      <c r="R181" s="37">
        <f t="shared" si="14"/>
        <v>9.5754241709951806E-3</v>
      </c>
      <c r="S181" s="38" t="b">
        <f t="shared" si="11"/>
        <v>1</v>
      </c>
      <c r="T181" s="38">
        <f t="shared" si="12"/>
        <v>9.5754241709951806E-3</v>
      </c>
      <c r="X181" s="52"/>
      <c r="Y181" s="19"/>
      <c r="AD181" s="19"/>
      <c r="AF181" s="19"/>
      <c r="AG181" s="19"/>
      <c r="AJ181" s="19"/>
      <c r="AK181" s="19"/>
    </row>
    <row r="182" spans="2:37" s="20" customFormat="1" ht="14.4" customHeight="1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4">
        <f t="shared" si="13"/>
        <v>5.2499999999999991</v>
      </c>
      <c r="Q182" s="37">
        <f t="shared" si="10"/>
        <v>0.98480032641269433</v>
      </c>
      <c r="R182" s="37">
        <f t="shared" si="14"/>
        <v>9.371759068945348E-3</v>
      </c>
      <c r="S182" s="38" t="b">
        <f t="shared" si="11"/>
        <v>1</v>
      </c>
      <c r="T182" s="38">
        <f t="shared" si="12"/>
        <v>9.371759068945348E-3</v>
      </c>
      <c r="X182" s="52"/>
      <c r="Y182" s="19"/>
      <c r="AD182" s="19"/>
      <c r="AF182" s="19"/>
      <c r="AG182" s="19"/>
      <c r="AJ182" s="19"/>
      <c r="AK182" s="19"/>
    </row>
    <row r="183" spans="2:37" s="20" customFormat="1" ht="14.4" customHeight="1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4">
        <f t="shared" si="13"/>
        <v>5.2799999999999994</v>
      </c>
      <c r="Q183" s="37">
        <f t="shared" si="10"/>
        <v>0.98507846150232103</v>
      </c>
      <c r="R183" s="37">
        <f t="shared" si="14"/>
        <v>9.1729997463004444E-3</v>
      </c>
      <c r="S183" s="38" t="b">
        <f t="shared" si="11"/>
        <v>1</v>
      </c>
      <c r="T183" s="38">
        <f t="shared" si="12"/>
        <v>9.1729997463004444E-3</v>
      </c>
      <c r="X183" s="52"/>
      <c r="Y183" s="19"/>
      <c r="AD183" s="19"/>
      <c r="AF183" s="19"/>
      <c r="AG183" s="19"/>
      <c r="AJ183" s="19"/>
      <c r="AK183" s="19"/>
    </row>
    <row r="184" spans="2:37" s="20" customFormat="1" ht="14.4" customHeight="1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4">
        <f t="shared" si="13"/>
        <v>5.31</v>
      </c>
      <c r="Q184" s="37">
        <f t="shared" si="10"/>
        <v>0.98535070639747235</v>
      </c>
      <c r="R184" s="37">
        <f t="shared" si="14"/>
        <v>8.9790146394116057E-3</v>
      </c>
      <c r="S184" s="38" t="b">
        <f t="shared" si="11"/>
        <v>1</v>
      </c>
      <c r="T184" s="38">
        <f t="shared" si="12"/>
        <v>8.9790146394116057E-3</v>
      </c>
      <c r="X184" s="52"/>
      <c r="Y184" s="19"/>
      <c r="AD184" s="19"/>
      <c r="AF184" s="19"/>
      <c r="AG184" s="19"/>
      <c r="AJ184" s="19"/>
      <c r="AK184" s="19"/>
    </row>
    <row r="185" spans="2:37" s="20" customFormat="1" ht="14.4" customHeight="1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4">
        <f t="shared" si="13"/>
        <v>5.34</v>
      </c>
      <c r="Q185" s="37">
        <f t="shared" si="10"/>
        <v>0.98561720238068573</v>
      </c>
      <c r="R185" s="37">
        <f t="shared" si="14"/>
        <v>8.7896760577022004E-3</v>
      </c>
      <c r="S185" s="38" t="b">
        <f t="shared" si="11"/>
        <v>1</v>
      </c>
      <c r="T185" s="38">
        <f t="shared" si="12"/>
        <v>8.7896760577022004E-3</v>
      </c>
      <c r="X185" s="52"/>
      <c r="Y185" s="19"/>
      <c r="AD185" s="19"/>
      <c r="AF185" s="19"/>
      <c r="AG185" s="19"/>
      <c r="AJ185" s="19"/>
      <c r="AK185" s="19"/>
    </row>
    <row r="186" spans="2:37" s="20" customFormat="1" ht="14.4" customHeight="1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4">
        <f t="shared" si="13"/>
        <v>5.37</v>
      </c>
      <c r="Q186" s="37">
        <f t="shared" si="10"/>
        <v>0.98587808696093449</v>
      </c>
      <c r="R186" s="37">
        <f t="shared" si="14"/>
        <v>8.6048600600630021E-3</v>
      </c>
      <c r="S186" s="38" t="b">
        <f t="shared" si="11"/>
        <v>1</v>
      </c>
      <c r="T186" s="38">
        <f t="shared" si="12"/>
        <v>8.6048600600630021E-3</v>
      </c>
      <c r="X186" s="52"/>
      <c r="Y186" s="19"/>
      <c r="AD186" s="19"/>
      <c r="AF186" s="19"/>
      <c r="AG186" s="19"/>
      <c r="AJ186" s="19"/>
      <c r="AK186" s="19"/>
    </row>
    <row r="187" spans="2:37" s="20" customFormat="1" ht="14.4" customHeight="1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4">
        <f t="shared" si="13"/>
        <v>5.4</v>
      </c>
      <c r="Q187" s="37">
        <f t="shared" si="10"/>
        <v>0.98613349398428951</v>
      </c>
      <c r="R187" s="37">
        <f t="shared" si="14"/>
        <v>8.4244463354514014E-3</v>
      </c>
      <c r="S187" s="38" t="b">
        <f t="shared" si="11"/>
        <v>1</v>
      </c>
      <c r="T187" s="38">
        <f t="shared" si="12"/>
        <v>8.4244463354514014E-3</v>
      </c>
      <c r="X187" s="52"/>
      <c r="Y187" s="19"/>
      <c r="AD187" s="19"/>
      <c r="AF187" s="19"/>
      <c r="AG187" s="19"/>
      <c r="AJ187" s="19"/>
      <c r="AK187" s="19"/>
    </row>
    <row r="188" spans="2:37" s="20" customFormat="1" ht="14.4" customHeight="1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4">
        <f t="shared" si="13"/>
        <v>5.4300000000000006</v>
      </c>
      <c r="Q188" s="37">
        <f t="shared" si="10"/>
        <v>0.98638355374106157</v>
      </c>
      <c r="R188" s="37">
        <f t="shared" si="14"/>
        <v>8.2483180875873412E-3</v>
      </c>
      <c r="S188" s="38" t="b">
        <f t="shared" si="11"/>
        <v>1</v>
      </c>
      <c r="T188" s="38">
        <f t="shared" si="12"/>
        <v>8.2483180875873412E-3</v>
      </c>
      <c r="X188" s="52"/>
      <c r="Y188" s="19"/>
      <c r="AD188" s="19"/>
      <c r="AF188" s="19"/>
      <c r="AG188" s="19"/>
      <c r="AJ188" s="19"/>
      <c r="AK188" s="19"/>
    </row>
    <row r="189" spans="2:37" s="20" customFormat="1" ht="14.4" customHeight="1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4">
        <f t="shared" si="13"/>
        <v>5.4600000000000009</v>
      </c>
      <c r="Q189" s="37">
        <f t="shared" si="10"/>
        <v>0.98662839306954475</v>
      </c>
      <c r="R189" s="37">
        <f t="shared" si="14"/>
        <v>8.0763619235701967E-3</v>
      </c>
      <c r="S189" s="38" t="b">
        <f t="shared" si="11"/>
        <v>1</v>
      </c>
      <c r="T189" s="38">
        <f t="shared" si="12"/>
        <v>8.0763619235701967E-3</v>
      </c>
      <c r="X189" s="52"/>
      <c r="Y189" s="19"/>
      <c r="AD189" s="19"/>
      <c r="AF189" s="19"/>
      <c r="AG189" s="19"/>
      <c r="AJ189" s="19"/>
      <c r="AK189" s="19"/>
    </row>
    <row r="190" spans="2:37" s="20" customFormat="1" ht="14.4" customHeight="1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4">
        <f t="shared" si="13"/>
        <v>5.4900000000000011</v>
      </c>
      <c r="Q190" s="37">
        <f t="shared" si="10"/>
        <v>0.98686813545647578</v>
      </c>
      <c r="R190" s="37">
        <f t="shared" si="14"/>
        <v>7.908467746277811E-3</v>
      </c>
      <c r="S190" s="38" t="b">
        <f t="shared" si="11"/>
        <v>1</v>
      </c>
      <c r="T190" s="38">
        <f t="shared" si="12"/>
        <v>7.908467746277811E-3</v>
      </c>
      <c r="X190" s="52"/>
      <c r="Y190" s="19"/>
      <c r="AD190" s="19"/>
      <c r="AF190" s="19"/>
      <c r="AG190" s="19"/>
      <c r="AJ190" s="19"/>
      <c r="AK190" s="19"/>
    </row>
    <row r="191" spans="2:37" s="20" customFormat="1" ht="14.4" customHeight="1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4">
        <f t="shared" si="13"/>
        <v>5.5200000000000014</v>
      </c>
      <c r="Q191" s="37">
        <f t="shared" si="10"/>
        <v>0.98710290113432142</v>
      </c>
      <c r="R191" s="37">
        <f t="shared" si="14"/>
        <v>7.7445286504200057E-3</v>
      </c>
      <c r="S191" s="38" t="b">
        <f t="shared" si="11"/>
        <v>1</v>
      </c>
      <c r="T191" s="38">
        <f t="shared" si="12"/>
        <v>7.7445286504200057E-3</v>
      </c>
      <c r="X191" s="52"/>
      <c r="Y191" s="19"/>
      <c r="AD191" s="19"/>
      <c r="AF191" s="19"/>
      <c r="AG191" s="19"/>
      <c r="AJ191" s="19"/>
      <c r="AK191" s="19"/>
    </row>
    <row r="192" spans="2:37" s="20" customFormat="1" ht="14.4" customHeight="1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4">
        <f t="shared" si="13"/>
        <v>5.5500000000000016</v>
      </c>
      <c r="Q192" s="37">
        <f t="shared" si="10"/>
        <v>0.98733280717550098</v>
      </c>
      <c r="R192" s="37">
        <f t="shared" si="14"/>
        <v>7.5844408221004134E-3</v>
      </c>
      <c r="S192" s="38" t="b">
        <f t="shared" si="11"/>
        <v>1</v>
      </c>
      <c r="T192" s="38">
        <f t="shared" si="12"/>
        <v>7.5844408221004134E-3</v>
      </c>
      <c r="X192" s="52"/>
      <c r="Y192" s="19"/>
      <c r="AD192" s="19"/>
      <c r="AF192" s="19"/>
      <c r="AG192" s="19"/>
      <c r="AJ192" s="19"/>
      <c r="AK192" s="19"/>
    </row>
    <row r="193" spans="2:37" s="20" customFormat="1" ht="14.4" customHeight="1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4">
        <f t="shared" si="13"/>
        <v>5.5800000000000018</v>
      </c>
      <c r="Q193" s="37">
        <f t="shared" si="10"/>
        <v>0.98755796758364744</v>
      </c>
      <c r="R193" s="37">
        <f t="shared" si="14"/>
        <v>7.4281034417811309E-3</v>
      </c>
      <c r="S193" s="38" t="b">
        <f t="shared" si="11"/>
        <v>1</v>
      </c>
      <c r="T193" s="38">
        <f t="shared" si="12"/>
        <v>7.4281034417811309E-3</v>
      </c>
      <c r="X193" s="52"/>
      <c r="Y193" s="19"/>
      <c r="AD193" s="19"/>
      <c r="AF193" s="19"/>
      <c r="AG193" s="19"/>
      <c r="AJ193" s="19"/>
      <c r="AK193" s="19"/>
    </row>
    <row r="194" spans="2:37" s="20" customFormat="1" ht="14.4" customHeight="1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4">
        <f t="shared" si="13"/>
        <v>5.6100000000000021</v>
      </c>
      <c r="Q194" s="37">
        <f t="shared" si="10"/>
        <v>0.98777849338200785</v>
      </c>
      <c r="R194" s="37">
        <f t="shared" si="14"/>
        <v>7.2754185905058817E-3</v>
      </c>
      <c r="S194" s="38" t="b">
        <f t="shared" si="11"/>
        <v>1</v>
      </c>
      <c r="T194" s="38">
        <f t="shared" si="12"/>
        <v>7.2754185905058817E-3</v>
      </c>
      <c r="X194" s="52"/>
      <c r="Y194" s="19"/>
      <c r="AD194" s="19"/>
      <c r="AF194" s="19"/>
      <c r="AG194" s="19"/>
      <c r="AJ194" s="19"/>
      <c r="AK194" s="19"/>
    </row>
    <row r="195" spans="2:37" s="20" customFormat="1" ht="14.4" customHeight="1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4">
        <f t="shared" si="13"/>
        <v>5.6400000000000023</v>
      </c>
      <c r="Q195" s="37">
        <f t="shared" si="10"/>
        <v>0.9879944926990778</v>
      </c>
      <c r="R195" s="37">
        <f t="shared" si="14"/>
        <v>7.1262911592910134E-3</v>
      </c>
      <c r="S195" s="38" t="b">
        <f t="shared" si="11"/>
        <v>1</v>
      </c>
      <c r="T195" s="38">
        <f t="shared" si="12"/>
        <v>7.1262911592910134E-3</v>
      </c>
      <c r="X195" s="52"/>
      <c r="Y195" s="19"/>
      <c r="AD195" s="19"/>
      <c r="AF195" s="19"/>
      <c r="AG195" s="19"/>
      <c r="AJ195" s="19"/>
      <c r="AK195" s="19"/>
    </row>
    <row r="196" spans="2:37" s="20" customFormat="1" ht="14.4" customHeight="1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4">
        <f t="shared" si="13"/>
        <v>5.6700000000000026</v>
      </c>
      <c r="Q196" s="37">
        <f t="shared" si="10"/>
        <v>0.98820607085156531</v>
      </c>
      <c r="R196" s="37">
        <f t="shared" si="14"/>
        <v>6.9806287615437057E-3</v>
      </c>
      <c r="S196" s="38" t="b">
        <f t="shared" si="11"/>
        <v>1</v>
      </c>
      <c r="T196" s="38">
        <f t="shared" si="12"/>
        <v>6.9806287615437057E-3</v>
      </c>
      <c r="X196" s="52"/>
      <c r="Y196" s="19"/>
      <c r="AD196" s="19"/>
      <c r="AF196" s="19"/>
      <c r="AG196" s="19"/>
      <c r="AJ196" s="19"/>
      <c r="AK196" s="19"/>
    </row>
    <row r="197" spans="2:37" s="20" customFormat="1" ht="14.4" customHeight="1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4">
        <f t="shared" si="13"/>
        <v>5.7000000000000028</v>
      </c>
      <c r="Q197" s="37">
        <f t="shared" si="10"/>
        <v>0.98841333042477042</v>
      </c>
      <c r="R197" s="37">
        <f t="shared" si="14"/>
        <v>6.8383416484130155E-3</v>
      </c>
      <c r="S197" s="38" t="b">
        <f t="shared" si="11"/>
        <v>1</v>
      </c>
      <c r="T197" s="38">
        <f t="shared" si="12"/>
        <v>6.8383416484130155E-3</v>
      </c>
      <c r="X197" s="52"/>
      <c r="Y197" s="19"/>
      <c r="AD197" s="19"/>
      <c r="AF197" s="19"/>
      <c r="AG197" s="19"/>
      <c r="AJ197" s="19"/>
      <c r="AK197" s="19"/>
    </row>
    <row r="198" spans="2:37" s="20" customFormat="1" ht="14.4" customHeight="1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4">
        <f t="shared" si="13"/>
        <v>5.7300000000000031</v>
      </c>
      <c r="Q198" s="37">
        <f t="shared" si="10"/>
        <v>0.98861637135047009</v>
      </c>
      <c r="R198" s="37">
        <f t="shared" si="14"/>
        <v>6.6993426269738405E-3</v>
      </c>
      <c r="S198" s="38" t="b">
        <f t="shared" si="11"/>
        <v>1</v>
      </c>
      <c r="T198" s="38">
        <f t="shared" si="12"/>
        <v>6.6993426269738405E-3</v>
      </c>
      <c r="X198" s="52"/>
      <c r="Y198" s="19"/>
      <c r="AD198" s="19"/>
      <c r="AF198" s="19"/>
      <c r="AG198" s="19"/>
      <c r="AJ198" s="19"/>
      <c r="AK198" s="19"/>
    </row>
    <row r="199" spans="2:37" s="20" customFormat="1" ht="14.4" customHeight="1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4">
        <f t="shared" si="13"/>
        <v>5.7600000000000033</v>
      </c>
      <c r="Q199" s="37">
        <f t="shared" ref="Q199:Q207" si="15">1-FDIST(P199,$C$6,$C$7)</f>
        <v>0.98881529098238885</v>
      </c>
      <c r="R199" s="37">
        <f t="shared" si="14"/>
        <v>6.5635469811438831E-3</v>
      </c>
      <c r="S199" s="38" t="b">
        <f t="shared" ref="S199:S207" si="16">IF(AND(COUNTBLANK($C$12:$C$13)=2,COUNTBLANK($D$18:$D$19)=2),FALSE,IF($S$4&gt;$S$3,IF(AND(P199&gt;$S$3,P199&lt;$S$4),TRUE,FALSE),IF(OR(P199&lt;$S$4,P199&gt;$S$3),TRUE,FALSE)))</f>
        <v>1</v>
      </c>
      <c r="T199" s="38">
        <f t="shared" si="12"/>
        <v>6.5635469811438831E-3</v>
      </c>
      <c r="X199" s="52"/>
      <c r="Y199" s="19"/>
      <c r="AD199" s="19"/>
      <c r="AF199" s="19"/>
      <c r="AG199" s="19"/>
      <c r="AJ199" s="19"/>
      <c r="AK199" s="19"/>
    </row>
    <row r="200" spans="2:37" s="20" customFormat="1" ht="14.4" customHeight="1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4">
        <f t="shared" si="13"/>
        <v>5.7900000000000036</v>
      </c>
      <c r="Q200" s="37">
        <f t="shared" si="15"/>
        <v>0.98901018416933872</v>
      </c>
      <c r="R200" s="37">
        <f t="shared" si="14"/>
        <v>6.4308723952225906E-3</v>
      </c>
      <c r="S200" s="38" t="b">
        <f t="shared" si="16"/>
        <v>1</v>
      </c>
      <c r="T200" s="38">
        <f t="shared" ref="T200:T207" si="17">IF(S200,R200,"")</f>
        <v>6.4308723952225906E-3</v>
      </c>
      <c r="X200" s="52"/>
      <c r="Y200" s="19"/>
      <c r="AD200" s="19"/>
      <c r="AF200" s="19"/>
      <c r="AG200" s="19"/>
      <c r="AJ200" s="19"/>
      <c r="AK200" s="19"/>
    </row>
    <row r="201" spans="2:37" s="20" customFormat="1" ht="14.4" customHeight="1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4">
        <f t="shared" ref="P201:P207" si="18">P200+$P$6</f>
        <v>5.8200000000000038</v>
      </c>
      <c r="Q201" s="37">
        <f t="shared" si="15"/>
        <v>0.98920114332610221</v>
      </c>
      <c r="R201" s="37">
        <f t="shared" ref="R201:R206" si="19">(Q202-Q200)/2/$P$6</f>
        <v>6.3012388799577046E-3</v>
      </c>
      <c r="S201" s="38" t="b">
        <f t="shared" si="16"/>
        <v>1</v>
      </c>
      <c r="T201" s="38">
        <f t="shared" si="17"/>
        <v>6.3012388799577046E-3</v>
      </c>
      <c r="X201" s="52"/>
      <c r="Y201" s="19"/>
      <c r="AD201" s="19"/>
      <c r="AF201" s="19"/>
      <c r="AG201" s="19"/>
      <c r="AJ201" s="19"/>
      <c r="AK201" s="19"/>
    </row>
    <row r="202" spans="2:37" s="20" customFormat="1" ht="14.4" customHeight="1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4">
        <f t="shared" si="18"/>
        <v>5.8500000000000041</v>
      </c>
      <c r="Q202" s="37">
        <f t="shared" si="15"/>
        <v>0.98938825850213619</v>
      </c>
      <c r="R202" s="37">
        <f t="shared" si="19"/>
        <v>6.1745687010802044E-3</v>
      </c>
      <c r="S202" s="38" t="b">
        <f t="shared" si="16"/>
        <v>1</v>
      </c>
      <c r="T202" s="38">
        <f t="shared" si="17"/>
        <v>6.1745687010802044E-3</v>
      </c>
      <c r="X202" s="52"/>
      <c r="Y202" s="19"/>
      <c r="AD202" s="19"/>
      <c r="AF202" s="19"/>
      <c r="AG202" s="19"/>
      <c r="AJ202" s="19"/>
      <c r="AK202" s="19"/>
    </row>
    <row r="203" spans="2:37" s="20" customFormat="1" ht="14.4" customHeight="1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4">
        <f t="shared" si="18"/>
        <v>5.8800000000000043</v>
      </c>
      <c r="Q203" s="37">
        <f t="shared" si="15"/>
        <v>0.98957161744816702</v>
      </c>
      <c r="R203" s="37">
        <f t="shared" si="19"/>
        <v>6.0507863101947707E-3</v>
      </c>
      <c r="S203" s="38" t="b">
        <f t="shared" si="16"/>
        <v>1</v>
      </c>
      <c r="T203" s="38">
        <f t="shared" si="17"/>
        <v>6.0507863101947707E-3</v>
      </c>
      <c r="X203" s="52"/>
      <c r="Y203" s="19"/>
      <c r="AD203" s="19"/>
      <c r="AF203" s="19"/>
      <c r="AG203" s="19"/>
      <c r="AJ203" s="19"/>
      <c r="AK203" s="19"/>
    </row>
    <row r="204" spans="2:37" s="20" customFormat="1" ht="14.4" customHeight="1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4">
        <f t="shared" si="18"/>
        <v>5.9100000000000046</v>
      </c>
      <c r="Q204" s="37">
        <f t="shared" si="15"/>
        <v>0.98975130568074787</v>
      </c>
      <c r="R204" s="37">
        <f t="shared" si="19"/>
        <v>5.9298182779462163E-3</v>
      </c>
      <c r="S204" s="38" t="b">
        <f t="shared" si="16"/>
        <v>1</v>
      </c>
      <c r="T204" s="38">
        <f t="shared" si="17"/>
        <v>5.9298182779462163E-3</v>
      </c>
      <c r="X204" s="52"/>
      <c r="Y204" s="19"/>
      <c r="AD204" s="19"/>
      <c r="AF204" s="19"/>
      <c r="AG204" s="19"/>
      <c r="AJ204" s="19"/>
      <c r="AK204" s="19"/>
    </row>
    <row r="205" spans="2:37" s="20" customFormat="1" ht="14.4" customHeight="1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4">
        <f t="shared" si="18"/>
        <v>5.9400000000000048</v>
      </c>
      <c r="Q205" s="37">
        <f t="shared" si="15"/>
        <v>0.98992740654484379</v>
      </c>
      <c r="R205" s="37">
        <f t="shared" si="19"/>
        <v>5.8115932293730434E-3</v>
      </c>
      <c r="S205" s="38" t="b">
        <f t="shared" si="16"/>
        <v>1</v>
      </c>
      <c r="T205" s="38">
        <f t="shared" si="17"/>
        <v>5.8115932293730434E-3</v>
      </c>
      <c r="X205" s="52"/>
      <c r="Y205" s="19"/>
      <c r="AD205" s="19"/>
      <c r="AF205" s="19"/>
      <c r="AG205" s="19"/>
      <c r="AJ205" s="19"/>
      <c r="AK205" s="19"/>
    </row>
    <row r="206" spans="2:37" s="20" customFormat="1" ht="14.4" customHeight="1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4">
        <f t="shared" si="18"/>
        <v>5.9700000000000051</v>
      </c>
      <c r="Q206" s="37">
        <f t="shared" si="15"/>
        <v>0.99010000127451026</v>
      </c>
      <c r="R206" s="37">
        <f t="shared" si="19"/>
        <v>5.6960417814055919E-3</v>
      </c>
      <c r="S206" s="38" t="b">
        <f t="shared" si="16"/>
        <v>1</v>
      </c>
      <c r="T206" s="38">
        <f t="shared" si="17"/>
        <v>5.6960417814055919E-3</v>
      </c>
      <c r="X206" s="52"/>
      <c r="Y206" s="19"/>
      <c r="AD206" s="19"/>
      <c r="AF206" s="19"/>
      <c r="AG206" s="19"/>
      <c r="AJ206" s="19"/>
      <c r="AK206" s="19"/>
    </row>
    <row r="207" spans="2:37" s="20" customFormat="1" ht="14.4" customHeight="1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4">
        <f t="shared" si="18"/>
        <v>6.0000000000000053</v>
      </c>
      <c r="Q207" s="37">
        <f t="shared" si="15"/>
        <v>0.99026916905172813</v>
      </c>
      <c r="R207" s="37"/>
      <c r="S207" s="38" t="b">
        <f t="shared" si="16"/>
        <v>1</v>
      </c>
      <c r="T207" s="38">
        <f t="shared" si="17"/>
        <v>0</v>
      </c>
      <c r="X207" s="52"/>
      <c r="Y207" s="19"/>
      <c r="AD207" s="19"/>
      <c r="AF207" s="19"/>
      <c r="AG207" s="19"/>
      <c r="AJ207" s="19"/>
      <c r="AK207" s="19"/>
    </row>
    <row r="208" spans="2:37" s="20" customFormat="1" ht="14.4" customHeight="1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14"/>
      <c r="T208" s="53"/>
      <c r="U208" s="52"/>
      <c r="X208" s="52"/>
      <c r="Y208" s="19"/>
      <c r="AD208" s="19"/>
      <c r="AF208" s="19"/>
      <c r="AG208" s="19"/>
      <c r="AJ208" s="19"/>
      <c r="AK208" s="19"/>
    </row>
    <row r="209" spans="2:37" s="20" customFormat="1" ht="14.4" customHeight="1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14"/>
      <c r="T209" s="53"/>
      <c r="U209" s="52"/>
      <c r="X209" s="52"/>
      <c r="Y209" s="19"/>
      <c r="AD209" s="19"/>
      <c r="AF209" s="19"/>
      <c r="AG209" s="19"/>
      <c r="AJ209" s="19"/>
      <c r="AK209" s="19"/>
    </row>
    <row r="210" spans="2:37" s="20" customFormat="1" ht="14.4" customHeight="1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14"/>
      <c r="T210" s="53"/>
      <c r="U210" s="52"/>
      <c r="X210" s="52"/>
      <c r="Y210" s="19"/>
      <c r="AD210" s="19"/>
      <c r="AF210" s="19"/>
      <c r="AG210" s="19"/>
      <c r="AJ210" s="19"/>
      <c r="AK210" s="19"/>
    </row>
    <row r="211" spans="2:37" s="20" customFormat="1" ht="14.4" customHeight="1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14"/>
      <c r="T211" s="53"/>
      <c r="U211" s="52"/>
      <c r="X211" s="52"/>
      <c r="Y211" s="19"/>
      <c r="AD211" s="19"/>
      <c r="AF211" s="19"/>
      <c r="AG211" s="19"/>
      <c r="AJ211" s="19"/>
      <c r="AK211" s="19"/>
    </row>
    <row r="212" spans="2:37" s="20" customFormat="1" ht="14.4" customHeight="1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14"/>
      <c r="T212" s="53"/>
      <c r="U212" s="52"/>
      <c r="X212" s="52"/>
      <c r="Y212" s="19"/>
      <c r="AD212" s="19"/>
      <c r="AF212" s="19"/>
      <c r="AG212" s="19"/>
      <c r="AJ212" s="19"/>
      <c r="AK212" s="19"/>
    </row>
  </sheetData>
  <sheetProtection sheet="1" selectLockedCells="1"/>
  <mergeCells count="1">
    <mergeCell ref="B2:D2"/>
  </mergeCells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Dialogs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Intro</vt:lpstr>
      <vt:lpstr>Normal Distribution</vt:lpstr>
      <vt:lpstr>t Distribution</vt:lpstr>
      <vt:lpstr>F Distribution</vt:lpstr>
      <vt:lpstr>B</vt:lpstr>
      <vt:lpstr>C</vt:lpstr>
      <vt:lpstr>FG</vt:lpstr>
      <vt:lpstr>E</vt:lpstr>
      <vt:lpstr>'F Distribution'!Print_Area</vt:lpstr>
      <vt:lpstr>'Normal Distribution'!Print_Area</vt:lpstr>
      <vt:lpstr>'t Distribution'!Print_Area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Wendorf</dc:creator>
  <cp:lastModifiedBy>Wendorf, Craig</cp:lastModifiedBy>
  <dcterms:created xsi:type="dcterms:W3CDTF">2000-08-18T12:36:08Z</dcterms:created>
  <dcterms:modified xsi:type="dcterms:W3CDTF">2023-03-27T21:36:36Z</dcterms:modified>
</cp:coreProperties>
</file>