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53A7DF3B-04D2-4260-A8BB-3CFD4E680C52}" xr6:coauthVersionLast="47" xr6:coauthVersionMax="47" xr10:uidLastSave="{00000000-0000-0000-0000-000000000000}"/>
  <bookViews>
    <workbookView xWindow="-120" yWindow="-120" windowWidth="29040" windowHeight="15840" tabRatio="953" activeTab="1" xr2:uid="{00000000-000D-0000-FFFF-FFFF00000000}"/>
  </bookViews>
  <sheets>
    <sheet name="Overall_Data" sheetId="72" r:id="rId1"/>
    <sheet name="New Overall for Import" sheetId="73" r:id="rId2"/>
    <sheet name="Old_Overall_Data" sheetId="26" r:id="rId3"/>
    <sheet name="SINGLE DOSE" sheetId="56" r:id="rId4"/>
    <sheet name="Ref 2 " sheetId="1" r:id="rId5"/>
    <sheet name="Ref 3" sheetId="2" r:id="rId6"/>
    <sheet name="Ref 4" sheetId="8" r:id="rId7"/>
    <sheet name="Ref 8 " sheetId="3" r:id="rId8"/>
    <sheet name="Ref 9" sheetId="4" r:id="rId9"/>
    <sheet name="Ref 10" sheetId="5" r:id="rId10"/>
    <sheet name="Ref 11" sheetId="6" r:id="rId11"/>
    <sheet name="Ref 12" sheetId="7" r:id="rId12"/>
    <sheet name="Ref 21" sheetId="12" r:id="rId13"/>
    <sheet name="Ref 22" sheetId="38" r:id="rId14"/>
    <sheet name="Ref 23" sheetId="13" r:id="rId15"/>
    <sheet name="Ref 26" sheetId="14" r:id="rId16"/>
    <sheet name="Ref 27" sheetId="15" r:id="rId17"/>
    <sheet name="Ref 29" sheetId="16" r:id="rId18"/>
    <sheet name="Ref 32" sheetId="17" r:id="rId19"/>
    <sheet name="Ref 33" sheetId="18" r:id="rId20"/>
    <sheet name="Ref 34" sheetId="43" r:id="rId21"/>
    <sheet name="Ref 35" sheetId="19" r:id="rId22"/>
    <sheet name="Ref 36" sheetId="20" r:id="rId23"/>
    <sheet name="Ref 38" sheetId="21" r:id="rId24"/>
    <sheet name="Ref 40" sheetId="22" r:id="rId25"/>
    <sheet name="Ref 42" sheetId="39" r:id="rId26"/>
    <sheet name="Ref 43" sheetId="23" r:id="rId27"/>
    <sheet name="Ref 44" sheetId="24" r:id="rId28"/>
    <sheet name="Ref 48" sheetId="45" r:id="rId29"/>
    <sheet name="Ref 51" sheetId="27" r:id="rId30"/>
    <sheet name="Ref 52" sheetId="28" r:id="rId31"/>
    <sheet name="Ref 53" sheetId="29" r:id="rId32"/>
    <sheet name="Ref 58" sheetId="34" r:id="rId33"/>
    <sheet name="Ref 60" sheetId="35" r:id="rId34"/>
    <sheet name="Ref 62" sheetId="46" r:id="rId35"/>
    <sheet name="MULTIPLE DOSES" sheetId="58" r:id="rId36"/>
    <sheet name="Ref 4_M" sheetId="59" r:id="rId37"/>
    <sheet name="Ref 5" sheetId="60" r:id="rId38"/>
    <sheet name="Ref 24" sheetId="61" r:id="rId39"/>
    <sheet name="Ref 28" sheetId="62" r:id="rId40"/>
    <sheet name="Ref 29_M" sheetId="63" r:id="rId41"/>
    <sheet name="Ref 32_M" sheetId="64" r:id="rId42"/>
    <sheet name="Ref 46" sheetId="65" r:id="rId43"/>
    <sheet name="Ref 47" sheetId="66" r:id="rId44"/>
    <sheet name="Ref 55" sheetId="67" r:id="rId45"/>
    <sheet name="Ref 56" sheetId="68" r:id="rId46"/>
    <sheet name="Ref 59" sheetId="70" r:id="rId47"/>
    <sheet name="Ref 61" sheetId="71" r:id="rId48"/>
    <sheet name="Overall Input Data" sheetId="55" r:id="rId4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2" i="73" l="1"/>
  <c r="K108" i="72"/>
  <c r="BI112" i="73"/>
  <c r="BH112" i="73"/>
  <c r="BG112" i="73"/>
  <c r="BF112" i="73"/>
  <c r="BE112" i="73"/>
  <c r="BD112" i="73"/>
  <c r="BC112" i="73"/>
  <c r="AT112" i="73"/>
  <c r="AS112" i="73"/>
  <c r="AR112" i="73"/>
  <c r="AQ112" i="73"/>
  <c r="AP112" i="73"/>
  <c r="BB112" i="73"/>
  <c r="BA112" i="73"/>
  <c r="AZ112" i="73"/>
  <c r="AY112" i="73"/>
  <c r="I97" i="72"/>
  <c r="AJ108" i="73"/>
  <c r="AJ102" i="73"/>
  <c r="AJ95" i="73"/>
  <c r="AJ94" i="73"/>
  <c r="AJ93" i="73"/>
  <c r="AJ92" i="73"/>
  <c r="AJ91" i="73"/>
  <c r="AJ82" i="73"/>
  <c r="N82" i="73"/>
  <c r="AJ81" i="73"/>
  <c r="N81" i="73"/>
  <c r="N80" i="73"/>
  <c r="L79" i="73"/>
  <c r="N78" i="73"/>
  <c r="N77" i="73"/>
  <c r="AJ76" i="73"/>
  <c r="N76" i="73"/>
  <c r="AJ75" i="73"/>
  <c r="N75" i="73"/>
  <c r="AJ63" i="73"/>
  <c r="N63" i="73"/>
  <c r="AJ62" i="73"/>
  <c r="N62" i="73"/>
  <c r="N56" i="73"/>
  <c r="N55" i="73"/>
  <c r="N54" i="73"/>
  <c r="N53" i="73"/>
  <c r="AJ52" i="73"/>
  <c r="N52" i="73"/>
  <c r="AJ51" i="73"/>
  <c r="N51" i="73"/>
  <c r="AJ50" i="73"/>
  <c r="AJ49" i="73"/>
  <c r="AJ48" i="73"/>
  <c r="AJ37" i="73"/>
  <c r="N37" i="73"/>
  <c r="AJ36" i="73"/>
  <c r="N36" i="73"/>
  <c r="AJ35" i="73"/>
  <c r="AJ34" i="73"/>
  <c r="L29" i="73"/>
  <c r="L24" i="73"/>
  <c r="N24" i="73" s="1"/>
  <c r="L23" i="73"/>
  <c r="N23" i="73" s="1"/>
  <c r="L22" i="73"/>
  <c r="N22" i="73" s="1"/>
  <c r="L21" i="73"/>
  <c r="N21" i="73" s="1"/>
  <c r="L20" i="73"/>
  <c r="N20" i="73" s="1"/>
  <c r="L19" i="73"/>
  <c r="N19" i="73" s="1"/>
  <c r="L18" i="73"/>
  <c r="N18" i="73" s="1"/>
  <c r="L17" i="73"/>
  <c r="N17" i="73" s="1"/>
  <c r="N16" i="73"/>
  <c r="N15" i="73"/>
  <c r="N14" i="73"/>
  <c r="N13" i="73"/>
  <c r="N12" i="73"/>
  <c r="N11" i="73"/>
  <c r="N5" i="73"/>
  <c r="N4" i="73"/>
  <c r="N3" i="73"/>
  <c r="I30" i="72"/>
  <c r="I114" i="72"/>
  <c r="I113" i="72"/>
  <c r="I112" i="72"/>
  <c r="I111" i="72"/>
  <c r="I110" i="72"/>
  <c r="I102" i="72"/>
  <c r="I101" i="72"/>
  <c r="I100" i="72"/>
  <c r="I99" i="72"/>
  <c r="I98" i="72"/>
  <c r="S101" i="72"/>
  <c r="S100" i="72"/>
  <c r="S99" i="72"/>
  <c r="S98" i="72"/>
  <c r="K83" i="72"/>
  <c r="K82" i="72"/>
  <c r="K81" i="72"/>
  <c r="I80" i="72"/>
  <c r="K77" i="72"/>
  <c r="K78" i="72"/>
  <c r="K79" i="72"/>
  <c r="K76" i="72"/>
  <c r="K64" i="72"/>
  <c r="K63" i="72"/>
  <c r="K55" i="72"/>
  <c r="K56" i="72"/>
  <c r="K57" i="72"/>
  <c r="K54" i="72"/>
  <c r="K53" i="72"/>
  <c r="K52"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<sst xmlns="http://schemas.openxmlformats.org/spreadsheetml/2006/main" count="22761" uniqueCount="764">
  <si>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</si>
  <si>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</si>
  <si>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</si>
  <si>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</si>
  <si>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</si>
  <si>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</si>
  <si>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</si>
  <si>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</si>
  <si>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</si>
  <si>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</si>
  <si>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</si>
  <si>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</si>
  <si>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</si>
  <si>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</si>
  <si>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</si>
  <si>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</si>
  <si>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</si>
  <si>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</si>
  <si>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</si>
  <si>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</si>
  <si>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</si>
  <si>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</si>
  <si>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</si>
  <si>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</si>
  <si>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</si>
  <si>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</si>
  <si>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</si>
  <si>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</si>
  <si>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</si>
  <si>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</si>
  <si>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</si>
  <si>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</si>
  <si>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</si>
  <si>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</si>
  <si>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</si>
  <si>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</si>
  <si>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</si>
  <si>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</si>
  <si>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</si>
  <si>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</si>
  <si>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</si>
  <si>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</si>
  <si>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</si>
  <si>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</si>
  <si>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</si>
  <si>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</si>
  <si>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</si>
  <si>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</si>
  <si>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</si>
  <si>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</si>
  <si>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</si>
  <si>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</si>
  <si>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</si>
  <si>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</si>
  <si>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</si>
  <si>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</si>
  <si>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</si>
  <si>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</si>
  <si>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</si>
  <si>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</si>
  <si>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</si>
  <si>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</si>
  <si>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</si>
  <si>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</si>
  <si>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</si>
  <si>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</si>
  <si>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</si>
  <si>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</si>
  <si>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</si>
  <si>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</si>
  <si>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</si>
  <si>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</si>
  <si>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</si>
  <si>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</si>
  <si>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</si>
  <si>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</si>
  <si>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</si>
  <si>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</si>
  <si>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</si>
  <si>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</si>
  <si>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</si>
  <si>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</si>
  <si>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</si>
  <si>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</si>
  <si>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</si>
  <si>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</si>
  <si>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</si>
  <si>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</si>
  <si>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</si>
  <si>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</si>
  <si>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</si>
  <si>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</si>
  <si>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</si>
  <si>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</si>
  <si>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</si>
  <si>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</si>
  <si>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</si>
  <si>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</si>
  <si>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</si>
  <si>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</si>
  <si>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</si>
  <si>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</si>
  <si>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</si>
  <si>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</si>
  <si>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</si>
  <si>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</si>
  <si>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</si>
  <si>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</si>
  <si>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</si>
  <si>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</si>
  <si>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</si>
  <si>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</si>
  <si>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</si>
  <si>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</si>
  <si>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</si>
  <si>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</si>
  <si>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</si>
  <si>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</si>
  <si>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</si>
  <si>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</si>
  <si>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</si>
  <si>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</si>
  <si>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</si>
  <si>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</si>
  <si>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</si>
  <si>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</si>
  <si>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</si>
  <si>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</si>
  <si>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</si>
  <si>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</si>
  <si>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</si>
  <si>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</si>
  <si>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</si>
  <si>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</si>
  <si>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</si>
  <si>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</si>
  <si>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</si>
  <si>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</si>
  <si>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</si>
  <si>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</si>
  <si>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</si>
  <si>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</si>
  <si>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</si>
  <si>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</si>
  <si>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</si>
  <si>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</si>
  <si>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</si>
  <si>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</si>
  <si>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</si>
  <si>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</si>
  <si>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</si>
  <si>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</si>
  <si>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</si>
  <si>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</si>
  <si>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</si>
  <si>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</si>
  <si>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</si>
  <si>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</si>
  <si>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</si>
  <si>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</si>
  <si>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</si>
  <si>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</si>
  <si>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</si>
  <si>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</si>
  <si>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</si>
  <si>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</si>
  <si>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</si>
  <si>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</si>
  <si>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</si>
  <si>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</si>
  <si>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</si>
  <si>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</si>
  <si>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</si>
  <si>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</si>
  <si>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</si>
  <si>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</si>
  <si>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</si>
  <si>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</si>
  <si>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</si>
  <si>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</si>
  <si>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</si>
  <si>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</si>
  <si>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</si>
  <si>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</si>
  <si>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</si>
  <si>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</si>
  <si>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</si>
  <si>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</si>
  <si>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</si>
  <si>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</si>
  <si>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</si>
  <si>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</si>
  <si>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</si>
  <si>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</si>
  <si>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</si>
  <si>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</si>
  <si>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</si>
  <si>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</si>
  <si>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</si>
  <si>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</si>
  <si>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</si>
  <si>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</si>
  <si>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</si>
  <si>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</si>
  <si>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</si>
  <si>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</si>
  <si>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</si>
  <si>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</si>
  <si>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</si>
  <si>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</si>
  <si>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</si>
  <si>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</si>
  <si>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</si>
  <si>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</si>
  <si>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</si>
  <si>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</si>
  <si>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</si>
  <si>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</si>
  <si>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</si>
  <si>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</si>
  <si>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</si>
  <si>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</si>
  <si>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</si>
  <si>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</si>
  <si>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</si>
  <si>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</si>
  <si>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</si>
  <si>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</si>
  <si>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</si>
  <si>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</si>
  <si>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</si>
  <si>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</si>
  <si>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</si>
  <si>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</si>
  <si>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</si>
  <si>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</si>
  <si>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</si>
  <si>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</si>
  <si>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</si>
  <si>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</si>
  <si>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</si>
  <si>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</si>
  <si>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</si>
  <si>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</si>
  <si>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</si>
  <si>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</si>
  <si>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</si>
  <si>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</si>
  <si>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</si>
  <si>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</si>
  <si>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</si>
  <si>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</si>
  <si>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</si>
  <si>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</si>
  <si>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</si>
  <si>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</si>
  <si>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</si>
  <si>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</si>
  <si>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</si>
  <si>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</si>
  <si>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</si>
  <si>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</si>
  <si>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</si>
  <si>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</si>
  <si>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</si>
  <si>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</si>
  <si>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</si>
  <si>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</si>
  <si>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</si>
  <si>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</si>
  <si>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</si>
  <si>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</si>
  <si>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</si>
  <si>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</si>
  <si>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</si>
  <si>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</si>
  <si>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</si>
  <si>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</si>
  <si>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</si>
  <si>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</si>
  <si>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</si>
  <si>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</si>
  <si>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</si>
  <si>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</si>
  <si>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</si>
  <si>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</si>
  <si>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</si>
  <si>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</si>
  <si>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</si>
  <si>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</si>
  <si>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</si>
  <si>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</si>
  <si>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</si>
  <si>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</si>
  <si>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</si>
  <si>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</si>
  <si>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</si>
  <si>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</si>
  <si>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</si>
  <si>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</si>
  <si>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</si>
  <si>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</si>
  <si>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</si>
  <si>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</si>
  <si>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</si>
  <si>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</si>
  <si>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</si>
  <si>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</si>
  <si>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</si>
  <si>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</si>
  <si>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</si>
  <si>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</si>
  <si>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</si>
  <si>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</si>
  <si>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</si>
  <si>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</si>
  <si>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</si>
  <si>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</si>
  <si>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</si>
  <si>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</si>
  <si>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</si>
  <si>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</si>
  <si>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</si>
  <si>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</si>
  <si>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</si>
  <si>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</si>
  <si>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</si>
  <si>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</si>
  <si>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</si>
  <si>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</si>
  <si>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</si>
  <si>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</si>
  <si>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</si>
  <si>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</si>
  <si>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</si>
  <si>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</si>
  <si>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</si>
  <si>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</si>
  <si>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</si>
  <si>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</si>
  <si>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</si>
  <si>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</si>
  <si>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</si>
  <si>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</si>
  <si>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</si>
  <si>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</si>
  <si>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</si>
  <si>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</si>
  <si>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</si>
  <si>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</si>
  <si>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</si>
  <si>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</si>
  <si>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</si>
  <si>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</si>
  <si>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</si>
  <si>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</si>
  <si>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</si>
  <si>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</si>
  <si>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</si>
  <si>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</si>
  <si>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</si>
  <si>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</si>
  <si>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</si>
  <si>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</si>
  <si>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</si>
  <si>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</si>
  <si>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</si>
  <si>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</si>
  <si>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</si>
  <si>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</si>
  <si>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</si>
  <si>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</si>
  <si>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</si>
  <si>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</si>
  <si>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</si>
  <si>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</si>
  <si>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</si>
  <si>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</si>
  <si>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</si>
  <si>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</si>
  <si>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</si>
  <si>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</si>
  <si>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</si>
  <si>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</si>
  <si>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</si>
  <si>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</si>
  <si>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</si>
  <si>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</si>
  <si>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</si>
  <si>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</si>
  <si>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</si>
  <si>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</si>
  <si>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</si>
  <si>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</si>
  <si>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</si>
  <si>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</si>
  <si>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</si>
  <si>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</si>
  <si>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</si>
  <si>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</si>
  <si>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</si>
  <si>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</si>
  <si>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</si>
  <si>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</si>
  <si>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</si>
  <si>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</si>
  <si>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</si>
  <si>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</si>
  <si>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</si>
  <si>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</si>
  <si>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</si>
  <si>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</si>
  <si>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</si>
  <si>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</si>
  <si>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</si>
  <si>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</si>
  <si>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</si>
  <si>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</si>
  <si>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</si>
  <si>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</si>
  <si>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</si>
  <si>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</si>
  <si>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</si>
  <si>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</si>
  <si>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</si>
  <si>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</si>
  <si>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</si>
  <si>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</si>
  <si>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</si>
  <si>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</si>
  <si>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</si>
  <si>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</si>
  <si>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</si>
  <si>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</si>
  <si>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</si>
  <si>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</si>
  <si>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</si>
  <si>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</si>
  <si>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</si>
  <si>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</si>
  <si>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</si>
  <si>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</si>
  <si>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</si>
  <si>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</si>
  <si>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</si>
  <si>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</si>
  <si>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</si>
  <si>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</si>
  <si>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</si>
  <si>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</si>
  <si>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</si>
  <si>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</si>
  <si>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</si>
  <si>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</si>
  <si>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</si>
  <si>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</si>
  <si>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</si>
  <si>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</si>
  <si>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</si>
  <si>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</si>
  <si>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</si>
  <si>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</si>
  <si>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</si>
  <si>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</si>
  <si>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</si>
  <si>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</si>
  <si>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</si>
  <si>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</si>
  <si>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</si>
  <si>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</si>
  <si>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</si>
  <si>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</si>
  <si>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</si>
  <si>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</si>
  <si>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</si>
  <si>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</si>
  <si>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</si>
  <si>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</si>
  <si>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</si>
  <si>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</si>
  <si>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</si>
  <si>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</si>
  <si>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</si>
  <si>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</si>
  <si>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</si>
  <si>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</si>
  <si>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</si>
  <si>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</si>
  <si>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</si>
  <si>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</si>
  <si>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</si>
  <si>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</si>
  <si>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</si>
  <si>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</si>
  <si>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</si>
  <si>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</si>
  <si>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</si>
  <si>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</si>
  <si>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</si>
  <si>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</si>
  <si>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</si>
  <si>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</si>
  <si>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</si>
  <si>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</si>
  <si>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</si>
  <si>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</si>
  <si>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</si>
  <si>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</si>
  <si>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</si>
  <si>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</si>
  <si>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</si>
  <si>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</si>
  <si>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</si>
  <si>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</si>
  <si>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</si>
  <si>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</si>
  <si>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</si>
  <si>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</si>
  <si>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</si>
  <si>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</si>
  <si>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</si>
  <si>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</si>
  <si>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</si>
  <si>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</si>
  <si>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</si>
  <si>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</si>
  <si>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</si>
  <si>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</si>
  <si>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</si>
  <si>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</si>
  <si>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</si>
  <si>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</si>
  <si>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</si>
  <si>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</si>
  <si>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</si>
  <si>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</si>
  <si>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</si>
  <si>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</si>
  <si>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</si>
  <si>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</si>
  <si>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</si>
  <si>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</si>
  <si>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</si>
  <si>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</si>
  <si>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</si>
  <si>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</si>
  <si>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</si>
  <si>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</si>
  <si>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</si>
  <si>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</si>
  <si>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</si>
  <si>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</si>
  <si>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</si>
  <si>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</si>
  <si>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</si>
  <si>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</si>
  <si>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</si>
  <si>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</si>
  <si>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</si>
  <si>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</si>
  <si>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</si>
  <si>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</si>
  <si>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</si>
  <si>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</si>
  <si>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</si>
  <si>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</si>
  <si>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</si>
  <si>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</si>
  <si>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</si>
  <si>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</si>
  <si>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</si>
  <si>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</si>
  <si>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</si>
  <si>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</si>
  <si>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</si>
  <si>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</si>
  <si>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</si>
  <si>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</si>
  <si>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</si>
  <si>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</si>
  <si>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</si>
  <si>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</si>
  <si>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</si>
  <si>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</si>
  <si>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</si>
  <si>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</si>
  <si>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</si>
  <si>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</si>
  <si>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</si>
  <si>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</si>
  <si>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</si>
  <si>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</si>
  <si>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</si>
  <si>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</si>
  <si>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</si>
  <si>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</si>
  <si>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</si>
  <si>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</si>
  <si>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</si>
  <si>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</si>
  <si>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</si>
  <si>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</si>
  <si>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</si>
  <si>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</si>
  <si>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</si>
  <si>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</si>
  <si>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</si>
  <si>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</si>
  <si>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</si>
  <si>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</si>
  <si>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</si>
  <si>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</si>
  <si>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</si>
  <si>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</si>
  <si>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</si>
  <si>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</si>
  <si>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</si>
  <si>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</si>
  <si>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</si>
  <si>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</si>
  <si>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</si>
  <si>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</si>
  <si>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</si>
  <si>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</si>
  <si>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</si>
  <si>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</si>
  <si>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</si>
  <si>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</si>
  <si>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</si>
  <si>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</si>
  <si>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</si>
  <si>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</si>
  <si>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</si>
  <si>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</si>
  <si>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</si>
  <si>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</si>
  <si>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</si>
  <si>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</si>
  <si>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</si>
  <si>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</si>
  <si>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</si>
  <si>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</si>
  <si>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</si>
  <si>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</si>
  <si>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</si>
  <si>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</si>
  <si>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</si>
  <si>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</si>
  <si>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</si>
  <si>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</si>
  <si>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</si>
  <si>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</si>
  <si>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</si>
  <si>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</si>
  <si>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</si>
  <si>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</si>
  <si>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</si>
  <si>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</si>
  <si>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</si>
  <si>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</si>
  <si>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</si>
  <si>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</si>
  <si>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</si>
  <si>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</si>
  <si>
    <t>TS_Num</t>
  </si>
  <si>
    <t>Single_Dose_Mg</t>
  </si>
  <si>
    <t>Paper</t>
  </si>
  <si>
    <t>Num_Daily_Doses</t>
  </si>
  <si>
    <t>Data_Availability</t>
  </si>
  <si>
    <t>Data_Start_Time</t>
  </si>
  <si>
    <t>Single_Dose</t>
  </si>
  <si>
    <t>Multiple_Doses</t>
  </si>
  <si>
    <t>Dosing_Regimen</t>
  </si>
  <si>
    <t>Single_Dose_Amount_In_Paper?</t>
  </si>
  <si>
    <t>Age_Range</t>
  </si>
  <si>
    <t>Age_Mean_Given?</t>
  </si>
  <si>
    <t>Age_Mean</t>
  </si>
  <si>
    <t>Age_Range_Given?</t>
  </si>
  <si>
    <t>25-50</t>
  </si>
  <si>
    <t>22-54</t>
  </si>
  <si>
    <t>Age_Used</t>
  </si>
  <si>
    <t>19-60</t>
  </si>
  <si>
    <t>Weight_Used</t>
  </si>
  <si>
    <t>Weight_Range_Given?</t>
  </si>
  <si>
    <t>Weight_Range</t>
  </si>
  <si>
    <t>Weight_Mean_Given?</t>
  </si>
  <si>
    <t>Weight_Mean</t>
  </si>
  <si>
    <t>52-82.5</t>
  </si>
  <si>
    <t>43-65</t>
  </si>
  <si>
    <t>Disease_Specific</t>
  </si>
  <si>
    <t>Co_Drugs_Binary</t>
  </si>
  <si>
    <t>Anti-Epileptics</t>
  </si>
  <si>
    <t>Mixture (LF &amp; Healthy)</t>
  </si>
  <si>
    <t>Antibiotics</t>
  </si>
  <si>
    <t>Oxantel_Pamoate</t>
  </si>
  <si>
    <t>Child #5 - assumed  heaviest so top weight used</t>
  </si>
  <si>
    <t>Individual #1 - sex not given</t>
  </si>
  <si>
    <t>Individual #2 - sex not given</t>
  </si>
  <si>
    <t>Individual #3 - sex not given</t>
  </si>
  <si>
    <t>Individual #4 - sex not given</t>
  </si>
  <si>
    <t>Individual #5 - sex not given</t>
  </si>
  <si>
    <t>Individual #6 - sex not given</t>
  </si>
  <si>
    <t>Individual #7 - sex not given</t>
  </si>
  <si>
    <t>Individual #8 - sex not given</t>
  </si>
  <si>
    <t>Figure 1 individual #1 - note Figure 3 is multiple doses so below (TS95-99)</t>
  </si>
  <si>
    <t>With Grapefruit Juice</t>
  </si>
  <si>
    <t>With Grapefruit Juice and Cimetidine</t>
  </si>
  <si>
    <t>Age_Calculated?</t>
  </si>
  <si>
    <t>Yes (Mid-Range)</t>
  </si>
  <si>
    <t>Weight_Calculated?</t>
  </si>
  <si>
    <t>Fig2 from paper</t>
  </si>
  <si>
    <t>Fig3 from paper</t>
  </si>
  <si>
    <t>53-75</t>
  </si>
  <si>
    <t>Ages &gt;20 years</t>
  </si>
  <si>
    <t>60-101</t>
  </si>
  <si>
    <t>18-37</t>
  </si>
  <si>
    <t>51-85</t>
  </si>
  <si>
    <t>51-86</t>
  </si>
  <si>
    <t>51-87</t>
  </si>
  <si>
    <t>51-88</t>
  </si>
  <si>
    <t>51-89</t>
  </si>
  <si>
    <t>51-90</t>
  </si>
  <si>
    <t>51-91</t>
  </si>
  <si>
    <t>51-92</t>
  </si>
  <si>
    <t>Figure 1 individual #2 - mean weight and age mid-range used for each individual</t>
  </si>
  <si>
    <t>Figure 1 individual #3 - mean weight and age mid-range used for each individual</t>
  </si>
  <si>
    <t>Figure 1 individual #4 - mean weight and age mid-range used for each individual</t>
  </si>
  <si>
    <t>Figure 1 individual #5 - mean weight and age mid-range used for each individual</t>
  </si>
  <si>
    <t>Figure 1 individual #6 - mean weight and age mid-range used for each individual</t>
  </si>
  <si>
    <t>Figure 1 individual #7 - mean weight and age mid-range used for each individual</t>
  </si>
  <si>
    <t>Figure 1 individual #8 - mean weight and age mid-range used for each individual</t>
  </si>
  <si>
    <t>Child #1 - mean weight minus Child #5 used</t>
  </si>
  <si>
    <t>Child #2 - mean weight minus Child #5 used</t>
  </si>
  <si>
    <t>Child #3 - mean weight minus Child #5 used</t>
  </si>
  <si>
    <t>Child #4 - mean weight minus Child #5 used</t>
  </si>
  <si>
    <t>Child #6 - mean weight minus Child #5 used</t>
  </si>
  <si>
    <t>Child #7 - mean weight minus Child #5 used</t>
  </si>
  <si>
    <t>Child #8 - mean weight minus Child #5 used</t>
  </si>
  <si>
    <t>Yes (Mean Used for Individual)</t>
  </si>
  <si>
    <t>Yes (Mid-Range Used for Individual)</t>
  </si>
  <si>
    <t>19-25</t>
  </si>
  <si>
    <t>6-13</t>
  </si>
  <si>
    <t>7-11</t>
  </si>
  <si>
    <t>17-56</t>
  </si>
  <si>
    <t>18-41</t>
  </si>
  <si>
    <t>Yes (Mid-Range Used)</t>
  </si>
  <si>
    <t>15-18</t>
  </si>
  <si>
    <t>18-52</t>
  </si>
  <si>
    <t>46-66.5</t>
  </si>
  <si>
    <t>19-59</t>
  </si>
  <si>
    <t>19-50</t>
  </si>
  <si>
    <t>SD = 9</t>
  </si>
  <si>
    <t>SD = 8</t>
  </si>
  <si>
    <t>18-33</t>
  </si>
  <si>
    <t>37-54</t>
  </si>
  <si>
    <t>27-43</t>
  </si>
  <si>
    <t>65-80</t>
  </si>
  <si>
    <t>40-96</t>
  </si>
  <si>
    <t>52.8-90</t>
  </si>
  <si>
    <t xml:space="preserve">Fig3 from paper - notes 10mg/kg/day so 3.33mg/kg per dose as 3 doses (200mg each) given over 24 hour period </t>
  </si>
  <si>
    <t>51-142</t>
  </si>
  <si>
    <t>22-67</t>
  </si>
  <si>
    <t>49.7-90</t>
  </si>
  <si>
    <t>20-54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</si>
</sst>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xf numFmtId="0" fontId="1" fillId="0" borderId="0" xfId="0" applyFont="1" applyFill="1" applyBorder="1"/>
    <xf numFmtId="0" fontId="1" fillId="0" borderId="0" xfId="0" applyFont="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topLeftCell="F1" zoomScale="85" zoomScaleNormal="85" workbookViewId="0">
      <pane ySplit="3" topLeftCell="A85" activePane="bottomLeft" state="frozen"/>
      <selection pane="bottomLeft" activeCell="F110" sqref="F110"/>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70" t="s">
        <v>296</v>
      </c>
      <c r="B1" s="71"/>
    </row>
    <row r="2" spans="1:24" x14ac:dyDescent="0.25">
      <c r="A2" s="72" t="s">
        <v>430</v>
      </c>
      <c r="B2" s="73"/>
      <c r="C2" s="73"/>
      <c r="D2" s="74"/>
      <c r="E2" s="45"/>
      <c r="F2" s="75" t="s">
        <v>76</v>
      </c>
      <c r="G2" s="73"/>
      <c r="H2" s="74"/>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1998</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1999</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2000</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2001</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2002</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2003</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2004</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64">
        <f>I81/P81</f>
        <v>10.033444816053512</v>
      </c>
      <c r="L81" s="6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64">
        <f>I82/P82</f>
        <v>12.718600953895072</v>
      </c>
      <c r="L82" s="6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64">
        <f>I83/P83</f>
        <v>12.718600953895072</v>
      </c>
      <c r="L83" s="6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6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D88" s="9"/>
      <c r="E88" s="9"/>
      <c r="X88" s="5"/>
    </row>
    <row r="89" spans="1:25" ht="23.25" x14ac:dyDescent="0.35">
      <c r="A89" s="8"/>
      <c r="B89" s="5"/>
      <c r="C89" s="5"/>
      <c r="D89" s="5"/>
      <c r="E89" s="5"/>
      <c r="F89" s="5"/>
      <c r="G89" s="5"/>
      <c r="H89" s="5"/>
      <c r="I89" s="5"/>
      <c r="J89" s="5"/>
      <c r="K89" s="5"/>
      <c r="L89" s="5"/>
      <c r="M89" s="5"/>
      <c r="N89" s="5"/>
      <c r="O89" s="5"/>
      <c r="P89" s="5"/>
      <c r="Q89" s="5"/>
      <c r="R89" s="5"/>
      <c r="S89" s="5"/>
      <c r="T89" s="5"/>
      <c r="U89" s="5"/>
      <c r="V89" s="5"/>
      <c r="W89" s="5"/>
    </row>
    <row r="90" spans="1:25" ht="23.25" x14ac:dyDescent="0.25">
      <c r="A90" s="70" t="s">
        <v>429</v>
      </c>
      <c r="B90" s="71"/>
    </row>
    <row r="91" spans="1:25" x14ac:dyDescent="0.25">
      <c r="A91" s="76" t="s">
        <v>430</v>
      </c>
      <c r="B91" s="77"/>
      <c r="C91" s="77"/>
      <c r="D91" s="78"/>
      <c r="E91" s="53"/>
      <c r="F91" s="79" t="s">
        <v>76</v>
      </c>
      <c r="G91" s="77"/>
      <c r="H91" s="78"/>
      <c r="I91" s="49" t="s">
        <v>77</v>
      </c>
      <c r="J91" s="52"/>
      <c r="K91" s="52"/>
      <c r="L91" s="55"/>
      <c r="M91" s="52"/>
      <c r="N91" s="52"/>
      <c r="O91" s="53"/>
      <c r="P91" s="52"/>
      <c r="Q91" s="52"/>
      <c r="R91" s="52"/>
      <c r="S91" s="52"/>
      <c r="T91" s="52"/>
      <c r="U91" s="53"/>
      <c r="V91" s="53"/>
      <c r="W91" s="50"/>
      <c r="X91" s="43" t="s">
        <v>34</v>
      </c>
    </row>
    <row r="92" spans="1:25"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5"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5"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5"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5"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 t="shared" ref="I98:I102" si="6">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 t="shared" si="6"/>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 t="shared" si="6"/>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 t="shared" si="6"/>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 t="shared" si="6"/>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663</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c r="Y109" s="10" t="s">
        <v>662</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6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6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9FAB-9C16-431F-A62D-78A8C3278276}">
  <dimension ref="A2:BM138"/>
  <sheetViews>
    <sheetView tabSelected="1" zoomScale="83" zoomScaleNormal="90" workbookViewId="0">
      <pane xSplit="1" ySplit="2" topLeftCell="B81" activePane="bottomRight" state="frozen"/>
      <selection pane="topRight" activeCell="B1" sqref="B1"/>
      <selection pane="bottomLeft" activeCell="A3" sqref="A3"/>
      <selection pane="bottomRight" activeCell="E95" sqref="E95"/>
    </sheetView>
  </sheetViews>
  <sheetFormatPr defaultRowHeight="15" x14ac:dyDescent="0.25"/>
  <cols>
    <col min="1" max="1" width="7.140625" customWidth="1"/>
    <col min="2" max="2" width="14" bestFit="1" customWidth="1"/>
    <col min="3" max="3" width="7.140625" customWidth="1"/>
    <col min="4" max="4" width="11.85546875" bestFit="1" customWidth="1"/>
    <col min="8" max="10" width="22.28515625" bestFit="1" customWidth="1"/>
    <col min="11" max="11" width="23.7109375" bestFit="1" customWidth="1"/>
    <col min="12" max="12" width="17.28515625" customWidth="1"/>
    <col min="13" max="13" width="42.5703125" bestFit="1" customWidth="1"/>
    <col min="14" max="14" width="16.5703125" bestFit="1" customWidth="1"/>
    <col min="15" max="15" width="11" bestFit="1" customWidth="1"/>
    <col min="16" max="16" width="20.42578125" bestFit="1" customWidth="1"/>
    <col min="18" max="18" width="26.28515625" bestFit="1" customWidth="1"/>
    <col min="19" max="19" width="16" bestFit="1" customWidth="1"/>
    <col min="20" max="20" width="25" bestFit="1" customWidth="1"/>
    <col min="21" max="21" width="14.7109375" bestFit="1" customWidth="1"/>
    <col min="22" max="22" width="36.140625" bestFit="1" customWidth="1"/>
    <col min="23" max="23" width="14.140625" bestFit="1" customWidth="1"/>
    <col min="24" max="24" width="14.7109375" bestFit="1" customWidth="1"/>
    <col min="27" max="27" width="30" bestFit="1" customWidth="1"/>
    <col min="28" max="28" width="19.5703125" bestFit="1" customWidth="1"/>
    <col min="29" max="29" width="28.7109375" bestFit="1" customWidth="1"/>
    <col min="30" max="30" width="18.28515625" bestFit="1" customWidth="1"/>
    <col min="31" max="31" width="31.140625" bestFit="1" customWidth="1"/>
    <col min="32" max="32" width="17.85546875" bestFit="1" customWidth="1"/>
    <col min="36" max="36" width="10.42578125" customWidth="1"/>
    <col min="38" max="38" width="11.5703125" bestFit="1" customWidth="1"/>
    <col min="40" max="40" width="20" bestFit="1" customWidth="1"/>
    <col min="41" max="41" width="23.28515625" bestFit="1" customWidth="1"/>
    <col min="42" max="42" width="20.85546875" bestFit="1" customWidth="1"/>
    <col min="43" max="43" width="21.140625" bestFit="1" customWidth="1"/>
    <col min="44" max="44" width="25.28515625" bestFit="1" customWidth="1"/>
    <col min="45" max="45" width="10.5703125" bestFit="1" customWidth="1"/>
    <col min="46" max="46" width="25.28515625" bestFit="1" customWidth="1"/>
    <col min="50" max="50" width="23.140625" bestFit="1" customWidth="1"/>
    <col min="51" max="51" width="16" bestFit="1" customWidth="1"/>
    <col min="52" max="56" width="16" customWidth="1"/>
    <col min="57" max="57" width="21.28515625" bestFit="1" customWidth="1"/>
    <col min="58" max="58" width="21.28515625" customWidth="1"/>
    <col min="59" max="59" width="16" customWidth="1"/>
    <col min="60" max="60" width="23.7109375" bestFit="1" customWidth="1"/>
    <col min="61" max="61" width="23.7109375" customWidth="1"/>
    <col min="62" max="62" width="35.5703125" bestFit="1" customWidth="1"/>
    <col min="63" max="63" width="51.5703125" customWidth="1"/>
    <col min="64" max="64" width="23.7109375" customWidth="1"/>
  </cols>
  <sheetData>
    <row r="2" spans="1:65" x14ac:dyDescent="0.25">
      <c r="A2" s="9" t="s">
        <v>666</v>
      </c>
      <c r="B2" s="9" t="s">
        <v>74</v>
      </c>
      <c r="C2" s="9" t="s">
        <v>75</v>
      </c>
      <c r="D2" s="9" t="s">
        <v>664</v>
      </c>
      <c r="E2" s="9" t="s">
        <v>22</v>
      </c>
      <c r="F2" s="9" t="s">
        <v>163</v>
      </c>
      <c r="G2" s="9" t="s">
        <v>78</v>
      </c>
      <c r="H2" s="9" t="s">
        <v>672</v>
      </c>
      <c r="I2" s="9" t="s">
        <v>668</v>
      </c>
      <c r="J2" s="9" t="s">
        <v>669</v>
      </c>
      <c r="K2" s="9" t="s">
        <v>667</v>
      </c>
      <c r="L2" s="9" t="s">
        <v>665</v>
      </c>
      <c r="M2" s="9" t="s">
        <v>673</v>
      </c>
      <c r="N2" s="9" t="s">
        <v>593</v>
      </c>
      <c r="O2" s="9" t="s">
        <v>409</v>
      </c>
      <c r="P2" s="9" t="s">
        <v>336</v>
      </c>
      <c r="Q2" s="9"/>
      <c r="R2" s="9" t="s">
        <v>677</v>
      </c>
      <c r="S2" s="9" t="s">
        <v>674</v>
      </c>
      <c r="T2" s="9" t="s">
        <v>675</v>
      </c>
      <c r="U2" s="9" t="s">
        <v>676</v>
      </c>
      <c r="V2" s="9" t="s">
        <v>707</v>
      </c>
      <c r="W2" s="9" t="s">
        <v>680</v>
      </c>
      <c r="X2" s="9" t="s">
        <v>200</v>
      </c>
      <c r="Y2" s="9"/>
      <c r="Z2" s="9"/>
      <c r="AA2" s="9" t="s">
        <v>683</v>
      </c>
      <c r="AB2" s="9" t="s">
        <v>684</v>
      </c>
      <c r="AC2" s="9" t="s">
        <v>685</v>
      </c>
      <c r="AD2" s="9" t="s">
        <v>686</v>
      </c>
      <c r="AE2" s="9" t="s">
        <v>709</v>
      </c>
      <c r="AF2" s="9" t="s">
        <v>682</v>
      </c>
      <c r="AG2" s="9"/>
      <c r="AH2" s="9"/>
      <c r="AI2" s="9" t="s">
        <v>38</v>
      </c>
      <c r="AJ2" s="9" t="s">
        <v>306</v>
      </c>
      <c r="AL2" s="9" t="s">
        <v>35</v>
      </c>
      <c r="AN2" s="9" t="s">
        <v>201</v>
      </c>
      <c r="AO2" s="9" t="s">
        <v>689</v>
      </c>
      <c r="AP2" s="9" t="s">
        <v>209</v>
      </c>
      <c r="AQ2" s="68" t="s">
        <v>232</v>
      </c>
      <c r="AR2" s="68" t="s">
        <v>225</v>
      </c>
      <c r="AS2" s="68" t="s">
        <v>626</v>
      </c>
      <c r="AT2" s="68" t="s">
        <v>643</v>
      </c>
      <c r="AU2" s="10"/>
      <c r="AV2" s="10"/>
      <c r="AW2" s="10"/>
      <c r="AX2" s="68" t="s">
        <v>690</v>
      </c>
      <c r="AY2" s="68" t="s">
        <v>204</v>
      </c>
      <c r="AZ2" s="68" t="s">
        <v>424</v>
      </c>
      <c r="BA2" s="68" t="s">
        <v>242</v>
      </c>
      <c r="BB2" s="68" t="s">
        <v>426</v>
      </c>
      <c r="BC2" s="68" t="s">
        <v>691</v>
      </c>
      <c r="BD2" s="68" t="s">
        <v>371</v>
      </c>
      <c r="BE2" s="68" t="s">
        <v>531</v>
      </c>
      <c r="BF2" s="68" t="s">
        <v>693</v>
      </c>
      <c r="BG2" s="68" t="s">
        <v>426</v>
      </c>
      <c r="BH2" s="68" t="s">
        <v>694</v>
      </c>
      <c r="BI2" s="68" t="s">
        <v>215</v>
      </c>
      <c r="BJ2" s="9" t="s">
        <v>202</v>
      </c>
      <c r="BK2" s="68" t="s">
        <v>34</v>
      </c>
      <c r="BL2" s="69"/>
      <c r="BM2" s="69"/>
    </row>
    <row r="3" spans="1:65" x14ac:dyDescent="0.25">
      <c r="A3" s="66">
        <v>2</v>
      </c>
      <c r="B3" s="10" t="s">
        <v>86</v>
      </c>
      <c r="C3" s="12">
        <v>2003</v>
      </c>
      <c r="D3" s="10">
        <v>1</v>
      </c>
      <c r="E3" s="12">
        <v>0</v>
      </c>
      <c r="F3" s="12">
        <v>1</v>
      </c>
      <c r="G3" s="12" t="s">
        <v>4</v>
      </c>
      <c r="H3" s="12" t="s">
        <v>670</v>
      </c>
      <c r="I3" s="12" t="s">
        <v>670</v>
      </c>
      <c r="J3" s="10">
        <v>0</v>
      </c>
      <c r="K3" s="12">
        <v>1</v>
      </c>
      <c r="L3" s="12">
        <v>400</v>
      </c>
      <c r="M3" s="12" t="s">
        <v>416</v>
      </c>
      <c r="N3" s="60">
        <f>L3/AF3</f>
        <v>7.1428571428571432</v>
      </c>
      <c r="O3" s="12">
        <v>14</v>
      </c>
      <c r="P3" s="12" t="s">
        <v>324</v>
      </c>
      <c r="Q3" s="12"/>
      <c r="R3" t="s">
        <v>416</v>
      </c>
      <c r="S3" s="12" t="s">
        <v>678</v>
      </c>
      <c r="T3" s="12" t="s">
        <v>416</v>
      </c>
      <c r="U3" s="12">
        <v>36</v>
      </c>
      <c r="V3" s="10" t="s">
        <v>324</v>
      </c>
      <c r="W3" s="12">
        <v>36</v>
      </c>
      <c r="X3" s="12" t="s">
        <v>203</v>
      </c>
      <c r="Y3" s="12"/>
      <c r="Z3" s="12"/>
      <c r="AA3" s="12" t="s">
        <v>416</v>
      </c>
      <c r="AB3" s="12" t="s">
        <v>385</v>
      </c>
      <c r="AC3" s="12" t="s">
        <v>416</v>
      </c>
      <c r="AD3" s="12">
        <v>56</v>
      </c>
      <c r="AE3" s="10" t="s">
        <v>324</v>
      </c>
      <c r="AF3" s="12">
        <v>56</v>
      </c>
      <c r="AG3" s="12"/>
      <c r="AH3" s="12"/>
      <c r="AI3" s="27" t="s">
        <v>23</v>
      </c>
      <c r="AJ3" s="12">
        <v>1</v>
      </c>
      <c r="AL3" s="12" t="s">
        <v>37</v>
      </c>
      <c r="AN3" s="12" t="s">
        <v>199</v>
      </c>
      <c r="AO3" s="10" t="s">
        <v>209</v>
      </c>
      <c r="AP3" s="10">
        <v>1</v>
      </c>
      <c r="AQ3" s="10">
        <v>0</v>
      </c>
      <c r="AR3" s="10">
        <v>0</v>
      </c>
      <c r="AS3" s="10">
        <v>0</v>
      </c>
      <c r="AT3" s="10">
        <v>0</v>
      </c>
      <c r="AX3" t="s">
        <v>324</v>
      </c>
      <c r="AY3">
        <v>0</v>
      </c>
      <c r="AZ3">
        <v>0</v>
      </c>
      <c r="BA3">
        <v>0</v>
      </c>
      <c r="BB3">
        <v>0</v>
      </c>
      <c r="BC3">
        <v>0</v>
      </c>
      <c r="BD3">
        <v>0</v>
      </c>
      <c r="BE3">
        <v>0</v>
      </c>
      <c r="BF3">
        <v>0</v>
      </c>
      <c r="BG3">
        <v>0</v>
      </c>
      <c r="BH3">
        <v>0</v>
      </c>
      <c r="BI3">
        <v>0</v>
      </c>
      <c r="BJ3" s="12" t="s">
        <v>211</v>
      </c>
      <c r="BK3" s="12"/>
      <c r="BL3" s="12"/>
    </row>
    <row r="4" spans="1:65" x14ac:dyDescent="0.25">
      <c r="A4" s="66">
        <v>2</v>
      </c>
      <c r="B4" s="10" t="s">
        <v>86</v>
      </c>
      <c r="C4" s="12">
        <v>2003</v>
      </c>
      <c r="D4" s="10">
        <v>2</v>
      </c>
      <c r="E4" s="12">
        <v>0</v>
      </c>
      <c r="F4" s="12">
        <v>1</v>
      </c>
      <c r="G4" s="12" t="s">
        <v>4</v>
      </c>
      <c r="H4" s="12" t="s">
        <v>670</v>
      </c>
      <c r="I4" s="12" t="s">
        <v>670</v>
      </c>
      <c r="J4" s="10">
        <v>0</v>
      </c>
      <c r="K4" s="12">
        <v>1</v>
      </c>
      <c r="L4" s="12">
        <v>400</v>
      </c>
      <c r="M4" s="12" t="s">
        <v>416</v>
      </c>
      <c r="N4" s="60">
        <f>L4/AF4</f>
        <v>6.5040650406504064</v>
      </c>
      <c r="O4" s="10">
        <v>14</v>
      </c>
      <c r="P4" s="12" t="s">
        <v>324</v>
      </c>
      <c r="Q4" s="10"/>
      <c r="R4" t="s">
        <v>416</v>
      </c>
      <c r="S4" s="10" t="s">
        <v>679</v>
      </c>
      <c r="T4" s="12" t="s">
        <v>416</v>
      </c>
      <c r="U4" s="10">
        <v>39</v>
      </c>
      <c r="V4" s="10" t="s">
        <v>324</v>
      </c>
      <c r="W4" s="10">
        <v>39</v>
      </c>
      <c r="X4" s="12" t="s">
        <v>203</v>
      </c>
      <c r="Y4" s="12"/>
      <c r="Z4" s="12"/>
      <c r="AA4" s="12" t="s">
        <v>416</v>
      </c>
      <c r="AB4" s="10" t="s">
        <v>687</v>
      </c>
      <c r="AC4" s="12" t="s">
        <v>416</v>
      </c>
      <c r="AD4" s="10">
        <v>61.5</v>
      </c>
      <c r="AE4" s="10" t="s">
        <v>324</v>
      </c>
      <c r="AF4" s="10">
        <v>61.5</v>
      </c>
      <c r="AG4" s="10"/>
      <c r="AH4" s="10"/>
      <c r="AI4" s="27" t="s">
        <v>23</v>
      </c>
      <c r="AJ4" s="12">
        <v>1</v>
      </c>
      <c r="AL4" s="12" t="s">
        <v>37</v>
      </c>
      <c r="AN4" s="12" t="s">
        <v>199</v>
      </c>
      <c r="AO4" s="10" t="s">
        <v>209</v>
      </c>
      <c r="AP4" s="10">
        <v>1</v>
      </c>
      <c r="AQ4" s="10">
        <v>0</v>
      </c>
      <c r="AR4" s="10">
        <v>0</v>
      </c>
      <c r="AS4" s="10">
        <v>0</v>
      </c>
      <c r="AT4" s="10">
        <v>0</v>
      </c>
      <c r="AX4" t="s">
        <v>416</v>
      </c>
      <c r="AY4">
        <v>1</v>
      </c>
      <c r="AZ4">
        <v>1</v>
      </c>
      <c r="BA4">
        <v>1</v>
      </c>
      <c r="BB4">
        <v>0</v>
      </c>
      <c r="BC4">
        <v>0</v>
      </c>
      <c r="BD4">
        <v>0</v>
      </c>
      <c r="BE4">
        <v>0</v>
      </c>
      <c r="BF4">
        <v>0</v>
      </c>
      <c r="BG4">
        <v>0</v>
      </c>
      <c r="BH4">
        <v>0</v>
      </c>
      <c r="BI4">
        <v>0</v>
      </c>
      <c r="BJ4" s="12" t="s">
        <v>566</v>
      </c>
      <c r="BK4" s="12"/>
      <c r="BL4" s="12"/>
    </row>
    <row r="5" spans="1:65" x14ac:dyDescent="0.25">
      <c r="A5" s="66">
        <v>3</v>
      </c>
      <c r="B5" s="10" t="s">
        <v>86</v>
      </c>
      <c r="C5" s="12">
        <v>2004</v>
      </c>
      <c r="D5" s="10">
        <v>3</v>
      </c>
      <c r="E5" s="12">
        <v>0</v>
      </c>
      <c r="F5" s="12">
        <v>1</v>
      </c>
      <c r="G5" s="12" t="s">
        <v>8</v>
      </c>
      <c r="H5" s="12" t="s">
        <v>670</v>
      </c>
      <c r="I5" s="12" t="s">
        <v>670</v>
      </c>
      <c r="J5" s="10">
        <v>0</v>
      </c>
      <c r="K5" s="12">
        <v>1</v>
      </c>
      <c r="L5" s="12">
        <v>400</v>
      </c>
      <c r="M5" s="12" t="s">
        <v>416</v>
      </c>
      <c r="N5" s="60">
        <f>L5/AF5</f>
        <v>7.4906367041198507</v>
      </c>
      <c r="O5" s="12">
        <v>22</v>
      </c>
      <c r="P5" s="12" t="s">
        <v>324</v>
      </c>
      <c r="Q5" s="12"/>
      <c r="R5" s="12" t="s">
        <v>416</v>
      </c>
      <c r="S5" s="10" t="s">
        <v>681</v>
      </c>
      <c r="T5" s="10" t="s">
        <v>416</v>
      </c>
      <c r="U5" s="12">
        <v>43</v>
      </c>
      <c r="V5" s="10" t="s">
        <v>324</v>
      </c>
      <c r="W5" s="12">
        <v>43</v>
      </c>
      <c r="X5" s="12" t="s">
        <v>203</v>
      </c>
      <c r="Y5" s="12"/>
      <c r="Z5" s="12"/>
      <c r="AA5" s="10" t="s">
        <v>416</v>
      </c>
      <c r="AB5" s="10" t="s">
        <v>688</v>
      </c>
      <c r="AC5" s="10" t="s">
        <v>416</v>
      </c>
      <c r="AD5" s="12">
        <v>53.4</v>
      </c>
      <c r="AE5" s="10" t="s">
        <v>324</v>
      </c>
      <c r="AF5" s="12">
        <v>53.4</v>
      </c>
      <c r="AG5" s="12"/>
      <c r="AH5" s="12"/>
      <c r="AI5" s="27" t="s">
        <v>23</v>
      </c>
      <c r="AJ5" s="12">
        <v>1</v>
      </c>
      <c r="AL5" s="12" t="s">
        <v>37</v>
      </c>
      <c r="AN5" s="12" t="s">
        <v>199</v>
      </c>
      <c r="AO5" s="10" t="s">
        <v>209</v>
      </c>
      <c r="AP5" s="10">
        <v>1</v>
      </c>
      <c r="AQ5" s="10">
        <v>0</v>
      </c>
      <c r="AR5" s="10">
        <v>0</v>
      </c>
      <c r="AS5" s="10">
        <v>0</v>
      </c>
      <c r="AT5" s="10">
        <v>0</v>
      </c>
      <c r="AX5" t="s">
        <v>416</v>
      </c>
      <c r="AY5">
        <v>0</v>
      </c>
      <c r="AZ5">
        <v>0</v>
      </c>
      <c r="BA5">
        <v>0</v>
      </c>
      <c r="BB5">
        <v>0</v>
      </c>
      <c r="BC5">
        <v>0</v>
      </c>
      <c r="BD5">
        <v>0</v>
      </c>
      <c r="BE5">
        <v>0</v>
      </c>
      <c r="BF5">
        <v>0</v>
      </c>
      <c r="BG5">
        <v>0</v>
      </c>
      <c r="BH5">
        <v>0</v>
      </c>
      <c r="BI5">
        <v>1</v>
      </c>
      <c r="BJ5" s="12" t="s">
        <v>215</v>
      </c>
      <c r="BK5" s="12"/>
      <c r="BL5" s="12"/>
    </row>
    <row r="6" spans="1:65" x14ac:dyDescent="0.25">
      <c r="A6" s="66">
        <v>4</v>
      </c>
      <c r="B6" s="10" t="s">
        <v>86</v>
      </c>
      <c r="C6" s="10">
        <v>1994</v>
      </c>
      <c r="D6" s="10">
        <v>4</v>
      </c>
      <c r="E6" s="10">
        <v>0</v>
      </c>
      <c r="F6" s="10">
        <v>1</v>
      </c>
      <c r="G6" s="10" t="s">
        <v>4</v>
      </c>
      <c r="H6" s="12" t="s">
        <v>670</v>
      </c>
      <c r="I6" s="12" t="s">
        <v>670</v>
      </c>
      <c r="J6" s="10">
        <v>0</v>
      </c>
      <c r="K6" s="10">
        <v>1</v>
      </c>
      <c r="L6" s="10">
        <v>1200</v>
      </c>
      <c r="M6" s="12" t="s">
        <v>416</v>
      </c>
      <c r="N6" s="10" t="s">
        <v>419</v>
      </c>
      <c r="O6" s="10">
        <v>14</v>
      </c>
      <c r="P6" s="10" t="s">
        <v>324</v>
      </c>
      <c r="Q6" s="10"/>
      <c r="R6" s="10" t="s">
        <v>416</v>
      </c>
      <c r="S6" s="10" t="s">
        <v>220</v>
      </c>
      <c r="T6" s="10" t="s">
        <v>324</v>
      </c>
      <c r="U6" s="10" t="s">
        <v>419</v>
      </c>
      <c r="V6" s="10" t="s">
        <v>708</v>
      </c>
      <c r="W6" s="10">
        <v>34</v>
      </c>
      <c r="X6" s="10" t="s">
        <v>203</v>
      </c>
      <c r="Y6" s="10"/>
      <c r="Z6" s="10"/>
      <c r="AA6" s="10" t="s">
        <v>324</v>
      </c>
      <c r="AB6" s="10" t="s">
        <v>419</v>
      </c>
      <c r="AC6" s="10" t="s">
        <v>324</v>
      </c>
      <c r="AD6" s="10" t="s">
        <v>419</v>
      </c>
      <c r="AE6" s="10" t="s">
        <v>324</v>
      </c>
      <c r="AF6" s="10" t="s">
        <v>419</v>
      </c>
      <c r="AG6" s="10"/>
      <c r="AH6" s="10"/>
      <c r="AI6" s="28" t="s">
        <v>23</v>
      </c>
      <c r="AJ6" s="10">
        <v>1</v>
      </c>
      <c r="AL6" s="10" t="s">
        <v>54</v>
      </c>
      <c r="AN6" s="10" t="s">
        <v>199</v>
      </c>
      <c r="AO6" s="10" t="s">
        <v>209</v>
      </c>
      <c r="AP6" s="10">
        <v>1</v>
      </c>
      <c r="AQ6" s="10">
        <v>0</v>
      </c>
      <c r="AR6" s="10">
        <v>0</v>
      </c>
      <c r="AS6" s="10">
        <v>0</v>
      </c>
      <c r="AT6" s="10">
        <v>0</v>
      </c>
      <c r="AX6" t="s">
        <v>324</v>
      </c>
      <c r="AY6">
        <v>0</v>
      </c>
      <c r="AZ6">
        <v>0</v>
      </c>
      <c r="BA6">
        <v>0</v>
      </c>
      <c r="BB6">
        <v>0</v>
      </c>
      <c r="BC6">
        <v>0</v>
      </c>
      <c r="BD6">
        <v>0</v>
      </c>
      <c r="BE6">
        <v>0</v>
      </c>
      <c r="BF6">
        <v>0</v>
      </c>
      <c r="BG6">
        <v>0</v>
      </c>
      <c r="BH6">
        <v>0</v>
      </c>
      <c r="BI6">
        <v>0</v>
      </c>
      <c r="BJ6" s="10" t="s">
        <v>211</v>
      </c>
      <c r="BK6" s="10" t="s">
        <v>710</v>
      </c>
      <c r="BL6" s="12"/>
    </row>
    <row r="7" spans="1:65" x14ac:dyDescent="0.25">
      <c r="A7" s="66">
        <v>4</v>
      </c>
      <c r="B7" s="10" t="s">
        <v>86</v>
      </c>
      <c r="C7" s="10">
        <v>1994</v>
      </c>
      <c r="D7" s="10">
        <v>5</v>
      </c>
      <c r="E7" s="10">
        <v>0</v>
      </c>
      <c r="F7" s="10">
        <v>1</v>
      </c>
      <c r="G7" s="10" t="s">
        <v>4</v>
      </c>
      <c r="H7" s="12" t="s">
        <v>670</v>
      </c>
      <c r="I7" s="12" t="s">
        <v>670</v>
      </c>
      <c r="J7" s="10">
        <v>0</v>
      </c>
      <c r="K7" s="10">
        <v>1</v>
      </c>
      <c r="L7" s="10">
        <v>1200</v>
      </c>
      <c r="M7" s="12" t="s">
        <v>416</v>
      </c>
      <c r="N7" s="10" t="s">
        <v>419</v>
      </c>
      <c r="O7" s="10">
        <v>14</v>
      </c>
      <c r="P7" s="10" t="s">
        <v>324</v>
      </c>
      <c r="Q7" s="10"/>
      <c r="R7" s="10" t="s">
        <v>416</v>
      </c>
      <c r="S7" s="10" t="s">
        <v>220</v>
      </c>
      <c r="T7" s="10" t="s">
        <v>324</v>
      </c>
      <c r="U7" s="10" t="s">
        <v>419</v>
      </c>
      <c r="V7" s="10" t="s">
        <v>708</v>
      </c>
      <c r="W7" s="10">
        <v>34</v>
      </c>
      <c r="X7" s="10" t="s">
        <v>203</v>
      </c>
      <c r="Y7" s="10"/>
      <c r="Z7" s="10"/>
      <c r="AA7" s="10" t="s">
        <v>324</v>
      </c>
      <c r="AB7" s="10" t="s">
        <v>419</v>
      </c>
      <c r="AC7" s="10" t="s">
        <v>324</v>
      </c>
      <c r="AD7" s="10" t="s">
        <v>419</v>
      </c>
      <c r="AE7" s="10" t="s">
        <v>324</v>
      </c>
      <c r="AF7" s="10" t="s">
        <v>419</v>
      </c>
      <c r="AG7" s="10"/>
      <c r="AH7" s="10"/>
      <c r="AI7" s="28" t="s">
        <v>23</v>
      </c>
      <c r="AJ7" s="10">
        <v>1</v>
      </c>
      <c r="AL7" s="10" t="s">
        <v>37</v>
      </c>
      <c r="AN7" s="10" t="s">
        <v>199</v>
      </c>
      <c r="AO7" s="10" t="s">
        <v>209</v>
      </c>
      <c r="AP7" s="10">
        <v>1</v>
      </c>
      <c r="AQ7" s="10">
        <v>0</v>
      </c>
      <c r="AR7" s="10">
        <v>0</v>
      </c>
      <c r="AS7" s="10">
        <v>0</v>
      </c>
      <c r="AT7" s="10">
        <v>0</v>
      </c>
      <c r="AX7" t="s">
        <v>324</v>
      </c>
      <c r="AY7">
        <v>0</v>
      </c>
      <c r="AZ7">
        <v>0</v>
      </c>
      <c r="BA7">
        <v>0</v>
      </c>
      <c r="BB7">
        <v>0</v>
      </c>
      <c r="BC7">
        <v>0</v>
      </c>
      <c r="BD7">
        <v>0</v>
      </c>
      <c r="BE7">
        <v>0</v>
      </c>
      <c r="BF7">
        <v>0</v>
      </c>
      <c r="BG7">
        <v>0</v>
      </c>
      <c r="BH7">
        <v>0</v>
      </c>
      <c r="BI7">
        <v>0</v>
      </c>
      <c r="BJ7" s="10" t="s">
        <v>211</v>
      </c>
      <c r="BK7" s="10" t="s">
        <v>710</v>
      </c>
      <c r="BL7" s="12"/>
    </row>
    <row r="8" spans="1:65" x14ac:dyDescent="0.25">
      <c r="A8" s="66">
        <v>8</v>
      </c>
      <c r="B8" s="10" t="s">
        <v>94</v>
      </c>
      <c r="C8" s="12">
        <v>2018</v>
      </c>
      <c r="D8" s="10">
        <v>6</v>
      </c>
      <c r="E8" s="12">
        <v>1</v>
      </c>
      <c r="F8" s="12">
        <v>1</v>
      </c>
      <c r="G8" s="12" t="s">
        <v>19</v>
      </c>
      <c r="H8" s="12" t="s">
        <v>670</v>
      </c>
      <c r="I8" s="12" t="s">
        <v>670</v>
      </c>
      <c r="J8" s="10">
        <v>0</v>
      </c>
      <c r="K8" s="12">
        <v>1</v>
      </c>
      <c r="L8" s="12">
        <v>400</v>
      </c>
      <c r="M8" s="12" t="s">
        <v>416</v>
      </c>
      <c r="N8" s="10" t="s">
        <v>419</v>
      </c>
      <c r="O8" s="12">
        <v>8</v>
      </c>
      <c r="P8" s="10" t="s">
        <v>324</v>
      </c>
      <c r="Q8" s="12"/>
      <c r="R8" s="10" t="s">
        <v>416</v>
      </c>
      <c r="S8" s="10" t="s">
        <v>221</v>
      </c>
      <c r="T8" s="10" t="s">
        <v>324</v>
      </c>
      <c r="U8" s="10" t="s">
        <v>419</v>
      </c>
      <c r="V8" s="10" t="s">
        <v>324</v>
      </c>
      <c r="W8" s="12" t="s">
        <v>419</v>
      </c>
      <c r="X8" s="12" t="s">
        <v>203</v>
      </c>
      <c r="Y8" s="12"/>
      <c r="Z8" s="12"/>
      <c r="AA8" s="10" t="s">
        <v>416</v>
      </c>
      <c r="AB8" s="10" t="s">
        <v>712</v>
      </c>
      <c r="AC8" s="10" t="s">
        <v>324</v>
      </c>
      <c r="AD8" s="10" t="s">
        <v>419</v>
      </c>
      <c r="AE8" s="10" t="s">
        <v>708</v>
      </c>
      <c r="AF8" s="10">
        <v>64</v>
      </c>
      <c r="AG8" s="10"/>
      <c r="AH8" s="10"/>
      <c r="AI8" s="27" t="s">
        <v>25</v>
      </c>
      <c r="AJ8" s="10">
        <v>0.5</v>
      </c>
      <c r="AL8" s="12" t="s">
        <v>54</v>
      </c>
      <c r="AN8" s="12" t="s">
        <v>222</v>
      </c>
      <c r="AO8" s="10" t="s">
        <v>211</v>
      </c>
      <c r="AP8" s="10">
        <v>0</v>
      </c>
      <c r="AQ8" s="10">
        <v>0</v>
      </c>
      <c r="AR8" s="10">
        <v>0</v>
      </c>
      <c r="AS8" s="10">
        <v>0</v>
      </c>
      <c r="AT8" s="10">
        <v>0</v>
      </c>
      <c r="AX8" t="s">
        <v>324</v>
      </c>
      <c r="AY8">
        <v>0</v>
      </c>
      <c r="AZ8">
        <v>0</v>
      </c>
      <c r="BA8">
        <v>0</v>
      </c>
      <c r="BB8">
        <v>0</v>
      </c>
      <c r="BC8">
        <v>0</v>
      </c>
      <c r="BD8">
        <v>0</v>
      </c>
      <c r="BE8">
        <v>0</v>
      </c>
      <c r="BF8">
        <v>0</v>
      </c>
      <c r="BG8">
        <v>0</v>
      </c>
      <c r="BH8">
        <v>0</v>
      </c>
      <c r="BI8">
        <v>0</v>
      </c>
      <c r="BJ8" s="12" t="s">
        <v>211</v>
      </c>
      <c r="BK8" s="12"/>
      <c r="BL8" s="12"/>
    </row>
    <row r="9" spans="1:65" x14ac:dyDescent="0.25">
      <c r="A9" s="66">
        <v>9</v>
      </c>
      <c r="B9" s="10" t="s">
        <v>96</v>
      </c>
      <c r="C9" s="12">
        <v>2004</v>
      </c>
      <c r="D9" s="10">
        <v>7</v>
      </c>
      <c r="E9" s="12">
        <v>1</v>
      </c>
      <c r="F9" s="12">
        <v>1</v>
      </c>
      <c r="G9" s="12" t="s">
        <v>8</v>
      </c>
      <c r="H9" s="12" t="s">
        <v>670</v>
      </c>
      <c r="I9" s="12" t="s">
        <v>670</v>
      </c>
      <c r="J9" s="10">
        <v>0</v>
      </c>
      <c r="K9" s="12">
        <v>1</v>
      </c>
      <c r="L9" s="12">
        <v>400</v>
      </c>
      <c r="M9" s="12" t="s">
        <v>416</v>
      </c>
      <c r="N9" s="10" t="s">
        <v>419</v>
      </c>
      <c r="O9" s="12">
        <v>20</v>
      </c>
      <c r="P9" s="10" t="s">
        <v>324</v>
      </c>
      <c r="Q9" s="12"/>
      <c r="R9" s="10" t="s">
        <v>324</v>
      </c>
      <c r="S9" s="10" t="s">
        <v>419</v>
      </c>
      <c r="T9" s="10" t="s">
        <v>324</v>
      </c>
      <c r="U9" s="10" t="s">
        <v>419</v>
      </c>
      <c r="V9" s="10" t="s">
        <v>324</v>
      </c>
      <c r="W9" s="12" t="s">
        <v>419</v>
      </c>
      <c r="X9" s="12" t="s">
        <v>203</v>
      </c>
      <c r="Y9" s="12"/>
      <c r="Z9" s="12"/>
      <c r="AA9" s="10" t="s">
        <v>324</v>
      </c>
      <c r="AB9" s="10" t="s">
        <v>419</v>
      </c>
      <c r="AC9" s="10" t="s">
        <v>324</v>
      </c>
      <c r="AD9" s="10" t="s">
        <v>419</v>
      </c>
      <c r="AE9" s="10" t="s">
        <v>324</v>
      </c>
      <c r="AF9" s="12" t="s">
        <v>419</v>
      </c>
      <c r="AG9" s="12"/>
      <c r="AH9" s="12"/>
      <c r="AI9" s="27" t="s">
        <v>23</v>
      </c>
      <c r="AJ9" s="12">
        <v>1</v>
      </c>
      <c r="AL9" s="12" t="s">
        <v>419</v>
      </c>
      <c r="AN9" s="12" t="s">
        <v>222</v>
      </c>
      <c r="AO9" s="10" t="s">
        <v>211</v>
      </c>
      <c r="AP9" s="10">
        <v>0</v>
      </c>
      <c r="AQ9" s="10">
        <v>0</v>
      </c>
      <c r="AR9" s="10">
        <v>0</v>
      </c>
      <c r="AS9" s="10">
        <v>0</v>
      </c>
      <c r="AT9" s="10">
        <v>0</v>
      </c>
      <c r="AX9" t="s">
        <v>324</v>
      </c>
      <c r="AY9">
        <v>0</v>
      </c>
      <c r="AZ9">
        <v>0</v>
      </c>
      <c r="BA9">
        <v>0</v>
      </c>
      <c r="BB9">
        <v>0</v>
      </c>
      <c r="BC9">
        <v>0</v>
      </c>
      <c r="BD9">
        <v>0</v>
      </c>
      <c r="BE9">
        <v>0</v>
      </c>
      <c r="BF9">
        <v>0</v>
      </c>
      <c r="BG9">
        <v>0</v>
      </c>
      <c r="BH9">
        <v>0</v>
      </c>
      <c r="BI9">
        <v>0</v>
      </c>
      <c r="BJ9" s="12" t="s">
        <v>211</v>
      </c>
      <c r="BK9" s="12"/>
      <c r="BL9" s="12"/>
    </row>
    <row r="10" spans="1:65" x14ac:dyDescent="0.25">
      <c r="A10" s="66">
        <v>10</v>
      </c>
      <c r="B10" s="10" t="s">
        <v>179</v>
      </c>
      <c r="C10" s="12">
        <v>2018</v>
      </c>
      <c r="D10" s="10">
        <v>8</v>
      </c>
      <c r="E10" s="12">
        <v>1</v>
      </c>
      <c r="F10" s="12">
        <v>1</v>
      </c>
      <c r="G10" s="12" t="s">
        <v>8</v>
      </c>
      <c r="H10" s="12" t="s">
        <v>670</v>
      </c>
      <c r="I10" s="12" t="s">
        <v>670</v>
      </c>
      <c r="J10" s="10">
        <v>0</v>
      </c>
      <c r="K10" s="12">
        <v>1</v>
      </c>
      <c r="L10" s="12">
        <v>400</v>
      </c>
      <c r="M10" s="12" t="s">
        <v>416</v>
      </c>
      <c r="N10" s="10" t="s">
        <v>419</v>
      </c>
      <c r="O10" s="12">
        <v>7</v>
      </c>
      <c r="P10" s="10" t="s">
        <v>324</v>
      </c>
      <c r="Q10" s="12"/>
      <c r="R10" s="10" t="s">
        <v>324</v>
      </c>
      <c r="S10" s="10" t="s">
        <v>419</v>
      </c>
      <c r="T10" s="10" t="s">
        <v>324</v>
      </c>
      <c r="U10" s="10" t="s">
        <v>419</v>
      </c>
      <c r="V10" s="10" t="s">
        <v>324</v>
      </c>
      <c r="W10" s="12" t="s">
        <v>419</v>
      </c>
      <c r="X10" s="12" t="s">
        <v>203</v>
      </c>
      <c r="Y10" s="12"/>
      <c r="Z10" s="12"/>
      <c r="AA10" s="10" t="s">
        <v>324</v>
      </c>
      <c r="AB10" s="10" t="s">
        <v>419</v>
      </c>
      <c r="AC10" s="10" t="s">
        <v>324</v>
      </c>
      <c r="AD10" s="10" t="s">
        <v>419</v>
      </c>
      <c r="AE10" s="10" t="s">
        <v>324</v>
      </c>
      <c r="AF10" s="12" t="s">
        <v>419</v>
      </c>
      <c r="AG10" s="12"/>
      <c r="AH10" s="12"/>
      <c r="AI10" s="27" t="s">
        <v>25</v>
      </c>
      <c r="AJ10" s="27" t="s">
        <v>419</v>
      </c>
      <c r="AL10" s="12" t="s">
        <v>37</v>
      </c>
      <c r="AN10" s="12" t="s">
        <v>25</v>
      </c>
      <c r="AO10" s="10" t="s">
        <v>692</v>
      </c>
      <c r="AP10" s="10">
        <v>0</v>
      </c>
      <c r="AQ10" s="10">
        <v>0</v>
      </c>
      <c r="AR10" s="10">
        <v>0</v>
      </c>
      <c r="AS10" s="10">
        <v>0</v>
      </c>
      <c r="AT10" t="s">
        <v>419</v>
      </c>
      <c r="AX10" t="s">
        <v>416</v>
      </c>
      <c r="AY10">
        <v>1</v>
      </c>
      <c r="AZ10">
        <v>1</v>
      </c>
      <c r="BA10">
        <v>0</v>
      </c>
      <c r="BB10">
        <v>0</v>
      </c>
      <c r="BC10">
        <v>0</v>
      </c>
      <c r="BD10">
        <v>0</v>
      </c>
      <c r="BE10">
        <v>0</v>
      </c>
      <c r="BF10">
        <v>0</v>
      </c>
      <c r="BG10">
        <v>0</v>
      </c>
      <c r="BH10">
        <v>0</v>
      </c>
      <c r="BI10">
        <v>0</v>
      </c>
      <c r="BJ10" s="12" t="s">
        <v>568</v>
      </c>
      <c r="BK10" s="12" t="s">
        <v>713</v>
      </c>
      <c r="BL10" s="12"/>
    </row>
    <row r="11" spans="1:65" x14ac:dyDescent="0.25">
      <c r="A11" s="66">
        <v>11</v>
      </c>
      <c r="B11" s="10" t="s">
        <v>98</v>
      </c>
      <c r="C11" s="12">
        <v>2009</v>
      </c>
      <c r="D11" s="10">
        <v>9</v>
      </c>
      <c r="E11" s="12">
        <v>1</v>
      </c>
      <c r="F11" s="12">
        <v>1</v>
      </c>
      <c r="G11" s="12" t="s">
        <v>4</v>
      </c>
      <c r="H11" s="12" t="s">
        <v>670</v>
      </c>
      <c r="I11" s="12" t="s">
        <v>670</v>
      </c>
      <c r="J11" s="10">
        <v>0</v>
      </c>
      <c r="K11" s="10">
        <v>1</v>
      </c>
      <c r="L11" s="12">
        <v>400</v>
      </c>
      <c r="M11" s="12" t="s">
        <v>416</v>
      </c>
      <c r="N11" s="60">
        <f t="shared" ref="N11:N24" si="0">L11/AF11</f>
        <v>5.4794520547945202</v>
      </c>
      <c r="O11" s="12">
        <v>8</v>
      </c>
      <c r="P11" s="10" t="s">
        <v>324</v>
      </c>
      <c r="Q11" s="12"/>
      <c r="R11" s="10" t="s">
        <v>416</v>
      </c>
      <c r="S11" s="10" t="s">
        <v>227</v>
      </c>
      <c r="T11" s="10" t="s">
        <v>416</v>
      </c>
      <c r="U11" s="12">
        <v>31</v>
      </c>
      <c r="V11" s="10" t="s">
        <v>324</v>
      </c>
      <c r="W11" s="12">
        <v>31</v>
      </c>
      <c r="X11" s="12" t="s">
        <v>203</v>
      </c>
      <c r="Y11" s="12"/>
      <c r="Z11" s="12"/>
      <c r="AA11" s="10" t="s">
        <v>416</v>
      </c>
      <c r="AB11" s="10" t="s">
        <v>714</v>
      </c>
      <c r="AC11" s="10" t="s">
        <v>416</v>
      </c>
      <c r="AD11" s="10">
        <v>73</v>
      </c>
      <c r="AE11" s="10" t="s">
        <v>324</v>
      </c>
      <c r="AF11" s="12">
        <v>73</v>
      </c>
      <c r="AG11" s="12"/>
      <c r="AH11" s="12"/>
      <c r="AI11" s="27" t="s">
        <v>99</v>
      </c>
      <c r="AJ11" s="12">
        <v>1</v>
      </c>
      <c r="AL11" s="12" t="s">
        <v>37</v>
      </c>
      <c r="AN11" s="12" t="s">
        <v>222</v>
      </c>
      <c r="AO11" s="10" t="s">
        <v>211</v>
      </c>
      <c r="AP11" s="10">
        <v>0</v>
      </c>
      <c r="AQ11" s="10">
        <v>0</v>
      </c>
      <c r="AR11" s="10">
        <v>0</v>
      </c>
      <c r="AS11" s="10">
        <v>0</v>
      </c>
      <c r="AT11" s="10">
        <v>0</v>
      </c>
      <c r="AX11" t="s">
        <v>324</v>
      </c>
      <c r="AY11">
        <v>0</v>
      </c>
      <c r="AZ11">
        <v>0</v>
      </c>
      <c r="BA11">
        <v>0</v>
      </c>
      <c r="BB11">
        <v>0</v>
      </c>
      <c r="BC11">
        <v>0</v>
      </c>
      <c r="BD11">
        <v>0</v>
      </c>
      <c r="BE11">
        <v>0</v>
      </c>
      <c r="BF11">
        <v>0</v>
      </c>
      <c r="BG11">
        <v>0</v>
      </c>
      <c r="BH11">
        <v>0</v>
      </c>
      <c r="BI11">
        <v>0</v>
      </c>
      <c r="BJ11" s="12" t="s">
        <v>211</v>
      </c>
      <c r="BK11" s="12"/>
      <c r="BL11" s="12"/>
    </row>
    <row r="12" spans="1:65" x14ac:dyDescent="0.25">
      <c r="A12" s="66">
        <v>11</v>
      </c>
      <c r="B12" s="10" t="s">
        <v>98</v>
      </c>
      <c r="C12" s="12">
        <v>2009</v>
      </c>
      <c r="D12" s="10">
        <v>10</v>
      </c>
      <c r="E12" s="12">
        <v>1</v>
      </c>
      <c r="F12" s="12">
        <v>1</v>
      </c>
      <c r="G12" s="12" t="s">
        <v>4</v>
      </c>
      <c r="H12" s="12" t="s">
        <v>670</v>
      </c>
      <c r="I12" s="12" t="s">
        <v>670</v>
      </c>
      <c r="J12" s="10">
        <v>0</v>
      </c>
      <c r="K12" s="10">
        <v>1</v>
      </c>
      <c r="L12" s="12">
        <v>400</v>
      </c>
      <c r="M12" s="12" t="s">
        <v>416</v>
      </c>
      <c r="N12" s="60">
        <f t="shared" si="0"/>
        <v>5.4794520547945202</v>
      </c>
      <c r="O12" s="12">
        <v>8</v>
      </c>
      <c r="P12" s="10" t="s">
        <v>324</v>
      </c>
      <c r="Q12" s="12"/>
      <c r="R12" s="10" t="s">
        <v>416</v>
      </c>
      <c r="S12" s="10" t="s">
        <v>227</v>
      </c>
      <c r="T12" s="10" t="s">
        <v>416</v>
      </c>
      <c r="U12" s="12">
        <v>31</v>
      </c>
      <c r="V12" s="10" t="s">
        <v>324</v>
      </c>
      <c r="W12" s="12">
        <v>31</v>
      </c>
      <c r="X12" s="12" t="s">
        <v>203</v>
      </c>
      <c r="Y12" s="12"/>
      <c r="Z12" s="12"/>
      <c r="AA12" s="10" t="s">
        <v>416</v>
      </c>
      <c r="AB12" s="10" t="s">
        <v>714</v>
      </c>
      <c r="AC12" s="10" t="s">
        <v>416</v>
      </c>
      <c r="AD12" s="10">
        <v>73</v>
      </c>
      <c r="AE12" s="10" t="s">
        <v>324</v>
      </c>
      <c r="AF12" s="12">
        <v>73</v>
      </c>
      <c r="AG12" s="12"/>
      <c r="AH12" s="12"/>
      <c r="AI12" s="27" t="s">
        <v>99</v>
      </c>
      <c r="AJ12" s="12">
        <v>1</v>
      </c>
      <c r="AL12" s="12" t="s">
        <v>37</v>
      </c>
      <c r="AN12" s="12" t="s">
        <v>222</v>
      </c>
      <c r="AO12" s="10" t="s">
        <v>211</v>
      </c>
      <c r="AP12" s="10">
        <v>0</v>
      </c>
      <c r="AQ12" s="10">
        <v>0</v>
      </c>
      <c r="AR12" s="10">
        <v>0</v>
      </c>
      <c r="AS12" s="10">
        <v>0</v>
      </c>
      <c r="AT12" s="10">
        <v>0</v>
      </c>
      <c r="AX12" t="s">
        <v>416</v>
      </c>
      <c r="AY12">
        <v>0</v>
      </c>
      <c r="AZ12">
        <v>0</v>
      </c>
      <c r="BA12">
        <v>0</v>
      </c>
      <c r="BB12">
        <v>1</v>
      </c>
      <c r="BC12">
        <v>0</v>
      </c>
      <c r="BD12">
        <v>0</v>
      </c>
      <c r="BE12">
        <v>0</v>
      </c>
      <c r="BF12">
        <v>0</v>
      </c>
      <c r="BG12">
        <v>1</v>
      </c>
      <c r="BH12">
        <v>0</v>
      </c>
      <c r="BI12">
        <v>0</v>
      </c>
      <c r="BJ12" s="12" t="s">
        <v>426</v>
      </c>
      <c r="BK12" s="10" t="s">
        <v>569</v>
      </c>
      <c r="BL12" s="12"/>
    </row>
    <row r="13" spans="1:65" x14ac:dyDescent="0.25">
      <c r="A13" s="66">
        <v>11</v>
      </c>
      <c r="B13" s="10" t="s">
        <v>98</v>
      </c>
      <c r="C13" s="12">
        <v>2009</v>
      </c>
      <c r="D13" s="10">
        <v>11</v>
      </c>
      <c r="E13" s="12">
        <v>1</v>
      </c>
      <c r="F13" s="12">
        <v>1</v>
      </c>
      <c r="G13" s="12" t="s">
        <v>4</v>
      </c>
      <c r="H13" s="12" t="s">
        <v>670</v>
      </c>
      <c r="I13" s="12" t="s">
        <v>670</v>
      </c>
      <c r="J13" s="10">
        <v>0</v>
      </c>
      <c r="K13" s="12">
        <v>1</v>
      </c>
      <c r="L13" s="12">
        <v>400</v>
      </c>
      <c r="M13" s="12" t="s">
        <v>416</v>
      </c>
      <c r="N13" s="60">
        <f t="shared" si="0"/>
        <v>5.4794520547945202</v>
      </c>
      <c r="O13" s="12">
        <v>8</v>
      </c>
      <c r="P13" s="10" t="s">
        <v>324</v>
      </c>
      <c r="Q13" s="12"/>
      <c r="R13" s="10" t="s">
        <v>416</v>
      </c>
      <c r="S13" s="10" t="s">
        <v>227</v>
      </c>
      <c r="T13" s="10" t="s">
        <v>416</v>
      </c>
      <c r="U13" s="12">
        <v>31</v>
      </c>
      <c r="V13" s="10" t="s">
        <v>324</v>
      </c>
      <c r="W13" s="12">
        <v>31</v>
      </c>
      <c r="X13" s="12" t="s">
        <v>203</v>
      </c>
      <c r="Y13" s="12"/>
      <c r="Z13" s="12"/>
      <c r="AA13" s="10" t="s">
        <v>416</v>
      </c>
      <c r="AB13" s="10" t="s">
        <v>714</v>
      </c>
      <c r="AC13" s="10" t="s">
        <v>416</v>
      </c>
      <c r="AD13" s="10">
        <v>73</v>
      </c>
      <c r="AE13" s="10" t="s">
        <v>324</v>
      </c>
      <c r="AF13" s="12">
        <v>73</v>
      </c>
      <c r="AG13" s="12"/>
      <c r="AH13" s="12"/>
      <c r="AI13" s="27" t="s">
        <v>99</v>
      </c>
      <c r="AJ13" s="12">
        <v>1</v>
      </c>
      <c r="AL13" s="12" t="s">
        <v>37</v>
      </c>
      <c r="AN13" s="12" t="s">
        <v>222</v>
      </c>
      <c r="AO13" s="10" t="s">
        <v>211</v>
      </c>
      <c r="AP13" s="10">
        <v>0</v>
      </c>
      <c r="AQ13" s="10">
        <v>0</v>
      </c>
      <c r="AR13" s="10">
        <v>0</v>
      </c>
      <c r="AS13" s="10">
        <v>0</v>
      </c>
      <c r="AT13" s="10">
        <v>0</v>
      </c>
      <c r="AX13" t="s">
        <v>416</v>
      </c>
      <c r="AY13">
        <v>0</v>
      </c>
      <c r="AZ13">
        <v>0</v>
      </c>
      <c r="BA13">
        <v>0</v>
      </c>
      <c r="BB13">
        <v>1</v>
      </c>
      <c r="BC13">
        <v>0</v>
      </c>
      <c r="BD13">
        <v>0</v>
      </c>
      <c r="BE13">
        <v>0</v>
      </c>
      <c r="BF13">
        <v>0</v>
      </c>
      <c r="BG13">
        <v>1</v>
      </c>
      <c r="BH13">
        <v>0</v>
      </c>
      <c r="BI13">
        <v>0</v>
      </c>
      <c r="BJ13" s="12" t="s">
        <v>426</v>
      </c>
      <c r="BK13" s="10" t="s">
        <v>570</v>
      </c>
      <c r="BL13" s="12"/>
    </row>
    <row r="14" spans="1:65" x14ac:dyDescent="0.25">
      <c r="A14" s="66">
        <v>12</v>
      </c>
      <c r="B14" s="10" t="s">
        <v>100</v>
      </c>
      <c r="C14" s="12">
        <v>1990</v>
      </c>
      <c r="D14" s="10">
        <v>12</v>
      </c>
      <c r="E14" s="12">
        <v>0</v>
      </c>
      <c r="F14" s="12">
        <v>1</v>
      </c>
      <c r="G14" s="12" t="s">
        <v>30</v>
      </c>
      <c r="H14" s="12" t="s">
        <v>670</v>
      </c>
      <c r="I14" s="12" t="s">
        <v>670</v>
      </c>
      <c r="J14" s="10">
        <v>0</v>
      </c>
      <c r="K14" s="12">
        <v>1</v>
      </c>
      <c r="L14" s="12">
        <v>200</v>
      </c>
      <c r="M14" s="12" t="s">
        <v>416</v>
      </c>
      <c r="N14" s="60">
        <f t="shared" si="0"/>
        <v>3.225806451612903</v>
      </c>
      <c r="O14" s="12">
        <v>1</v>
      </c>
      <c r="P14" s="10" t="s">
        <v>416</v>
      </c>
      <c r="Q14" s="12"/>
      <c r="R14" s="10" t="s">
        <v>324</v>
      </c>
      <c r="S14" s="10" t="s">
        <v>419</v>
      </c>
      <c r="T14" s="10" t="s">
        <v>416</v>
      </c>
      <c r="U14" s="10">
        <v>25</v>
      </c>
      <c r="V14" s="10" t="s">
        <v>324</v>
      </c>
      <c r="W14" s="12">
        <v>25</v>
      </c>
      <c r="X14" s="12" t="s">
        <v>203</v>
      </c>
      <c r="Y14" s="12"/>
      <c r="Z14" s="12"/>
      <c r="AA14" s="10" t="s">
        <v>324</v>
      </c>
      <c r="AB14" s="10" t="s">
        <v>419</v>
      </c>
      <c r="AC14" s="10" t="s">
        <v>416</v>
      </c>
      <c r="AD14" s="12">
        <v>62</v>
      </c>
      <c r="AE14" s="10" t="s">
        <v>324</v>
      </c>
      <c r="AF14" s="12">
        <v>62</v>
      </c>
      <c r="AG14" s="12"/>
      <c r="AH14" s="12"/>
      <c r="AI14" s="27" t="s">
        <v>576</v>
      </c>
      <c r="AJ14" s="12">
        <v>0</v>
      </c>
      <c r="AL14" s="12" t="s">
        <v>54</v>
      </c>
      <c r="AN14" s="12" t="s">
        <v>199</v>
      </c>
      <c r="AO14" s="10" t="s">
        <v>232</v>
      </c>
      <c r="AP14" s="10">
        <v>0</v>
      </c>
      <c r="AQ14" s="10">
        <v>1</v>
      </c>
      <c r="AR14" s="10">
        <v>0</v>
      </c>
      <c r="AS14" s="10">
        <v>0</v>
      </c>
      <c r="AT14" s="10">
        <v>0</v>
      </c>
      <c r="AX14" t="s">
        <v>416</v>
      </c>
      <c r="AY14">
        <v>0</v>
      </c>
      <c r="AZ14">
        <v>0</v>
      </c>
      <c r="BA14">
        <v>0</v>
      </c>
      <c r="BB14">
        <v>0</v>
      </c>
      <c r="BC14">
        <v>0</v>
      </c>
      <c r="BD14">
        <v>0</v>
      </c>
      <c r="BE14">
        <v>0</v>
      </c>
      <c r="BF14">
        <v>1</v>
      </c>
      <c r="BG14">
        <v>0</v>
      </c>
      <c r="BH14">
        <v>0</v>
      </c>
      <c r="BI14">
        <v>0</v>
      </c>
      <c r="BJ14" s="12" t="s">
        <v>577</v>
      </c>
      <c r="BK14" s="12" t="s">
        <v>581</v>
      </c>
      <c r="BL14" s="12"/>
    </row>
    <row r="15" spans="1:65" x14ac:dyDescent="0.25">
      <c r="A15" s="66">
        <v>12</v>
      </c>
      <c r="B15" s="10" t="s">
        <v>100</v>
      </c>
      <c r="C15" s="12">
        <v>1990</v>
      </c>
      <c r="D15" s="10">
        <v>13</v>
      </c>
      <c r="E15" s="12">
        <v>0</v>
      </c>
      <c r="F15" s="12">
        <v>1</v>
      </c>
      <c r="G15" s="12" t="s">
        <v>30</v>
      </c>
      <c r="H15" s="12" t="s">
        <v>670</v>
      </c>
      <c r="I15" s="12" t="s">
        <v>670</v>
      </c>
      <c r="J15" s="10">
        <v>0</v>
      </c>
      <c r="K15" s="12">
        <v>1</v>
      </c>
      <c r="L15" s="12">
        <v>200</v>
      </c>
      <c r="M15" s="12" t="s">
        <v>416</v>
      </c>
      <c r="N15" s="60">
        <f t="shared" si="0"/>
        <v>2.8571428571428572</v>
      </c>
      <c r="O15" s="12">
        <v>1</v>
      </c>
      <c r="P15" s="10" t="s">
        <v>416</v>
      </c>
      <c r="Q15" s="12"/>
      <c r="R15" s="10" t="s">
        <v>324</v>
      </c>
      <c r="S15" s="10" t="s">
        <v>419</v>
      </c>
      <c r="T15" s="10" t="s">
        <v>416</v>
      </c>
      <c r="U15" s="10">
        <v>35</v>
      </c>
      <c r="V15" s="10" t="s">
        <v>324</v>
      </c>
      <c r="W15" s="12">
        <v>35</v>
      </c>
      <c r="X15" s="12" t="s">
        <v>203</v>
      </c>
      <c r="Y15" s="12"/>
      <c r="Z15" s="12"/>
      <c r="AA15" s="10" t="s">
        <v>324</v>
      </c>
      <c r="AB15" s="10" t="s">
        <v>419</v>
      </c>
      <c r="AC15" s="10" t="s">
        <v>416</v>
      </c>
      <c r="AD15" s="12">
        <v>70</v>
      </c>
      <c r="AE15" s="10" t="s">
        <v>324</v>
      </c>
      <c r="AF15" s="12">
        <v>70</v>
      </c>
      <c r="AG15" s="12"/>
      <c r="AH15" s="12"/>
      <c r="AI15" s="27" t="s">
        <v>576</v>
      </c>
      <c r="AJ15" s="12">
        <v>0</v>
      </c>
      <c r="AL15" s="12" t="s">
        <v>54</v>
      </c>
      <c r="AN15" s="12" t="s">
        <v>199</v>
      </c>
      <c r="AO15" s="10" t="s">
        <v>232</v>
      </c>
      <c r="AP15" s="10">
        <v>0</v>
      </c>
      <c r="AQ15" s="10">
        <v>1</v>
      </c>
      <c r="AR15" s="10">
        <v>0</v>
      </c>
      <c r="AS15" s="10">
        <v>0</v>
      </c>
      <c r="AT15" s="10">
        <v>0</v>
      </c>
      <c r="AX15" t="s">
        <v>416</v>
      </c>
      <c r="AY15">
        <v>0</v>
      </c>
      <c r="AZ15">
        <v>0</v>
      </c>
      <c r="BA15">
        <v>0</v>
      </c>
      <c r="BB15">
        <v>0</v>
      </c>
      <c r="BC15">
        <v>0</v>
      </c>
      <c r="BD15">
        <v>0</v>
      </c>
      <c r="BE15">
        <v>0</v>
      </c>
      <c r="BF15">
        <v>1</v>
      </c>
      <c r="BG15">
        <v>0</v>
      </c>
      <c r="BH15">
        <v>0</v>
      </c>
      <c r="BI15">
        <v>0</v>
      </c>
      <c r="BJ15" s="12" t="s">
        <v>578</v>
      </c>
      <c r="BK15" s="12" t="s">
        <v>582</v>
      </c>
      <c r="BL15" s="12"/>
    </row>
    <row r="16" spans="1:65" x14ac:dyDescent="0.25">
      <c r="A16" s="66">
        <v>12</v>
      </c>
      <c r="B16" s="10" t="s">
        <v>100</v>
      </c>
      <c r="C16" s="12">
        <v>1990</v>
      </c>
      <c r="D16" s="10">
        <v>14</v>
      </c>
      <c r="E16" s="12">
        <v>0</v>
      </c>
      <c r="F16" s="12">
        <v>1</v>
      </c>
      <c r="G16" s="12" t="s">
        <v>30</v>
      </c>
      <c r="H16" s="12" t="s">
        <v>670</v>
      </c>
      <c r="I16" s="12" t="s">
        <v>670</v>
      </c>
      <c r="J16" s="10">
        <v>0</v>
      </c>
      <c r="K16" s="10">
        <v>1</v>
      </c>
      <c r="L16" s="12">
        <v>200</v>
      </c>
      <c r="M16" s="12" t="s">
        <v>416</v>
      </c>
      <c r="N16" s="60">
        <f t="shared" si="0"/>
        <v>2.8571428571428572</v>
      </c>
      <c r="O16" s="12">
        <v>1</v>
      </c>
      <c r="P16" s="10" t="s">
        <v>416</v>
      </c>
      <c r="Q16" s="12"/>
      <c r="R16" s="10" t="s">
        <v>324</v>
      </c>
      <c r="S16" s="10" t="s">
        <v>419</v>
      </c>
      <c r="T16" s="10" t="s">
        <v>416</v>
      </c>
      <c r="U16" s="10">
        <v>35</v>
      </c>
      <c r="V16" s="10" t="s">
        <v>324</v>
      </c>
      <c r="W16" s="12">
        <v>35</v>
      </c>
      <c r="X16" s="12" t="s">
        <v>203</v>
      </c>
      <c r="Y16" s="12"/>
      <c r="Z16" s="12"/>
      <c r="AA16" s="10" t="s">
        <v>324</v>
      </c>
      <c r="AB16" s="10" t="s">
        <v>419</v>
      </c>
      <c r="AC16" s="10" t="s">
        <v>416</v>
      </c>
      <c r="AD16" s="12">
        <v>70</v>
      </c>
      <c r="AE16" s="10" t="s">
        <v>324</v>
      </c>
      <c r="AF16" s="12">
        <v>70</v>
      </c>
      <c r="AG16" s="12"/>
      <c r="AH16" s="12"/>
      <c r="AI16" s="27" t="s">
        <v>576</v>
      </c>
      <c r="AJ16" s="12">
        <v>0</v>
      </c>
      <c r="AL16" s="12" t="s">
        <v>54</v>
      </c>
      <c r="AN16" s="12" t="s">
        <v>199</v>
      </c>
      <c r="AO16" s="10" t="s">
        <v>232</v>
      </c>
      <c r="AP16" s="10">
        <v>0</v>
      </c>
      <c r="AQ16" s="10">
        <v>1</v>
      </c>
      <c r="AR16" s="10">
        <v>0</v>
      </c>
      <c r="AS16" s="10">
        <v>0</v>
      </c>
      <c r="AT16" s="10">
        <v>0</v>
      </c>
      <c r="AX16" t="s">
        <v>416</v>
      </c>
      <c r="AY16">
        <v>0</v>
      </c>
      <c r="AZ16">
        <v>0</v>
      </c>
      <c r="BA16">
        <v>0</v>
      </c>
      <c r="BB16">
        <v>0</v>
      </c>
      <c r="BC16">
        <v>0</v>
      </c>
      <c r="BD16">
        <v>0</v>
      </c>
      <c r="BE16">
        <v>0</v>
      </c>
      <c r="BF16">
        <v>1</v>
      </c>
      <c r="BG16">
        <v>0</v>
      </c>
      <c r="BH16">
        <v>0</v>
      </c>
      <c r="BI16">
        <v>0</v>
      </c>
      <c r="BJ16" s="12" t="s">
        <v>578</v>
      </c>
      <c r="BK16" s="12" t="s">
        <v>583</v>
      </c>
      <c r="BL16" s="12"/>
    </row>
    <row r="17" spans="1:64" x14ac:dyDescent="0.25">
      <c r="A17" s="66">
        <v>21</v>
      </c>
      <c r="B17" s="10" t="s">
        <v>102</v>
      </c>
      <c r="C17" s="12">
        <v>1992</v>
      </c>
      <c r="D17" s="10">
        <v>15</v>
      </c>
      <c r="E17" s="12">
        <v>0</v>
      </c>
      <c r="F17" s="12">
        <v>1</v>
      </c>
      <c r="G17" s="12" t="s">
        <v>19</v>
      </c>
      <c r="H17" s="12" t="s">
        <v>670</v>
      </c>
      <c r="I17" s="12" t="s">
        <v>670</v>
      </c>
      <c r="J17" s="10">
        <v>0</v>
      </c>
      <c r="K17" s="10">
        <v>1</v>
      </c>
      <c r="L17" s="12">
        <f t="shared" ref="L17:L24" si="1">AF17*15</f>
        <v>1087.5</v>
      </c>
      <c r="M17" s="12" t="s">
        <v>416</v>
      </c>
      <c r="N17" s="12">
        <f t="shared" si="0"/>
        <v>15</v>
      </c>
      <c r="O17" s="12">
        <v>1</v>
      </c>
      <c r="P17" s="10" t="s">
        <v>416</v>
      </c>
      <c r="Q17" s="12"/>
      <c r="R17" s="10" t="s">
        <v>324</v>
      </c>
      <c r="S17" s="10" t="s">
        <v>419</v>
      </c>
      <c r="T17" s="10" t="s">
        <v>416</v>
      </c>
      <c r="U17" s="10">
        <v>65</v>
      </c>
      <c r="V17" s="10" t="s">
        <v>324</v>
      </c>
      <c r="W17" s="10">
        <v>65</v>
      </c>
      <c r="X17" s="12" t="s">
        <v>203</v>
      </c>
      <c r="Y17" s="12"/>
      <c r="Z17" s="12"/>
      <c r="AA17" s="10" t="s">
        <v>324</v>
      </c>
      <c r="AB17" s="10" t="s">
        <v>419</v>
      </c>
      <c r="AC17" s="10" t="s">
        <v>416</v>
      </c>
      <c r="AD17" s="10">
        <v>72.5</v>
      </c>
      <c r="AE17" s="10" t="s">
        <v>324</v>
      </c>
      <c r="AF17" s="10">
        <v>72.5</v>
      </c>
      <c r="AG17" s="10"/>
      <c r="AH17" s="10"/>
      <c r="AI17" s="12" t="s">
        <v>419</v>
      </c>
      <c r="AJ17" s="12" t="s">
        <v>419</v>
      </c>
      <c r="AL17" s="12" t="s">
        <v>37</v>
      </c>
      <c r="AN17" s="12" t="s">
        <v>199</v>
      </c>
      <c r="AO17" s="10" t="s">
        <v>225</v>
      </c>
      <c r="AP17" s="10">
        <v>0</v>
      </c>
      <c r="AQ17" s="10">
        <v>0</v>
      </c>
      <c r="AR17" s="10">
        <v>1</v>
      </c>
      <c r="AS17" s="10">
        <v>0</v>
      </c>
      <c r="AT17" s="10">
        <v>0</v>
      </c>
      <c r="AX17" t="s">
        <v>324</v>
      </c>
      <c r="AY17">
        <v>0</v>
      </c>
      <c r="AZ17">
        <v>0</v>
      </c>
      <c r="BA17">
        <v>0</v>
      </c>
      <c r="BB17">
        <v>0</v>
      </c>
      <c r="BC17">
        <v>0</v>
      </c>
      <c r="BD17">
        <v>0</v>
      </c>
      <c r="BE17">
        <v>0</v>
      </c>
      <c r="BF17">
        <v>0</v>
      </c>
      <c r="BG17">
        <v>0</v>
      </c>
      <c r="BH17">
        <v>0</v>
      </c>
      <c r="BI17">
        <v>0</v>
      </c>
      <c r="BJ17" s="12" t="s">
        <v>211</v>
      </c>
      <c r="BK17" s="12" t="s">
        <v>696</v>
      </c>
      <c r="BL17" s="10"/>
    </row>
    <row r="18" spans="1:64" x14ac:dyDescent="0.25">
      <c r="A18" s="66">
        <v>21</v>
      </c>
      <c r="B18" s="10" t="s">
        <v>102</v>
      </c>
      <c r="C18" s="12">
        <v>1992</v>
      </c>
      <c r="D18" s="10">
        <v>16</v>
      </c>
      <c r="E18" s="12">
        <v>0</v>
      </c>
      <c r="F18" s="12">
        <v>1</v>
      </c>
      <c r="G18" s="12" t="s">
        <v>19</v>
      </c>
      <c r="H18" s="12" t="s">
        <v>670</v>
      </c>
      <c r="I18" s="12" t="s">
        <v>670</v>
      </c>
      <c r="J18" s="10">
        <v>0</v>
      </c>
      <c r="K18" s="12">
        <v>1</v>
      </c>
      <c r="L18" s="12">
        <f t="shared" si="1"/>
        <v>1020</v>
      </c>
      <c r="M18" s="12" t="s">
        <v>416</v>
      </c>
      <c r="N18" s="12">
        <f t="shared" si="0"/>
        <v>15</v>
      </c>
      <c r="O18" s="10">
        <v>1</v>
      </c>
      <c r="P18" s="10" t="s">
        <v>416</v>
      </c>
      <c r="Q18" s="10"/>
      <c r="R18" s="10" t="s">
        <v>324</v>
      </c>
      <c r="S18" s="10" t="s">
        <v>419</v>
      </c>
      <c r="T18" s="10" t="s">
        <v>416</v>
      </c>
      <c r="U18" s="10">
        <v>37</v>
      </c>
      <c r="V18" s="10" t="s">
        <v>324</v>
      </c>
      <c r="W18" s="10">
        <v>37</v>
      </c>
      <c r="X18" s="12" t="s">
        <v>203</v>
      </c>
      <c r="Y18" s="12"/>
      <c r="Z18" s="12"/>
      <c r="AA18" s="10" t="s">
        <v>324</v>
      </c>
      <c r="AB18" s="10" t="s">
        <v>419</v>
      </c>
      <c r="AC18" s="10" t="s">
        <v>416</v>
      </c>
      <c r="AD18" s="10">
        <v>68</v>
      </c>
      <c r="AE18" s="10" t="s">
        <v>324</v>
      </c>
      <c r="AF18" s="10">
        <v>68</v>
      </c>
      <c r="AG18" s="10"/>
      <c r="AH18" s="10"/>
      <c r="AI18" s="12" t="s">
        <v>419</v>
      </c>
      <c r="AJ18" s="12" t="s">
        <v>419</v>
      </c>
      <c r="AL18" s="12" t="s">
        <v>37</v>
      </c>
      <c r="AN18" s="12" t="s">
        <v>199</v>
      </c>
      <c r="AO18" s="10" t="s">
        <v>225</v>
      </c>
      <c r="AP18" s="10">
        <v>0</v>
      </c>
      <c r="AQ18" s="10">
        <v>0</v>
      </c>
      <c r="AR18" s="10">
        <v>1</v>
      </c>
      <c r="AS18" s="10">
        <v>0</v>
      </c>
      <c r="AT18" s="10">
        <v>0</v>
      </c>
      <c r="AX18" t="s">
        <v>324</v>
      </c>
      <c r="AY18">
        <v>0</v>
      </c>
      <c r="AZ18">
        <v>0</v>
      </c>
      <c r="BA18">
        <v>0</v>
      </c>
      <c r="BB18">
        <v>0</v>
      </c>
      <c r="BC18">
        <v>0</v>
      </c>
      <c r="BD18">
        <v>0</v>
      </c>
      <c r="BE18">
        <v>0</v>
      </c>
      <c r="BF18">
        <v>0</v>
      </c>
      <c r="BG18">
        <v>0</v>
      </c>
      <c r="BH18">
        <v>0</v>
      </c>
      <c r="BI18">
        <v>0</v>
      </c>
      <c r="BJ18" s="12" t="s">
        <v>211</v>
      </c>
      <c r="BK18" s="12" t="s">
        <v>697</v>
      </c>
      <c r="BL18" s="10"/>
    </row>
    <row r="19" spans="1:64" x14ac:dyDescent="0.25">
      <c r="A19" s="66">
        <v>21</v>
      </c>
      <c r="B19" s="10" t="s">
        <v>102</v>
      </c>
      <c r="C19" s="12">
        <v>1992</v>
      </c>
      <c r="D19" s="10">
        <v>17</v>
      </c>
      <c r="E19" s="12">
        <v>0</v>
      </c>
      <c r="F19" s="12">
        <v>1</v>
      </c>
      <c r="G19" s="12" t="s">
        <v>19</v>
      </c>
      <c r="H19" s="12" t="s">
        <v>670</v>
      </c>
      <c r="I19" s="12" t="s">
        <v>670</v>
      </c>
      <c r="J19" s="10">
        <v>0</v>
      </c>
      <c r="K19" s="12">
        <v>1</v>
      </c>
      <c r="L19" s="12">
        <f t="shared" si="1"/>
        <v>732</v>
      </c>
      <c r="M19" s="12" t="s">
        <v>416</v>
      </c>
      <c r="N19" s="12">
        <f t="shared" si="0"/>
        <v>15</v>
      </c>
      <c r="O19" s="10">
        <v>1</v>
      </c>
      <c r="P19" s="10" t="s">
        <v>416</v>
      </c>
      <c r="Q19" s="10"/>
      <c r="R19" s="10" t="s">
        <v>324</v>
      </c>
      <c r="S19" s="10" t="s">
        <v>419</v>
      </c>
      <c r="T19" s="10" t="s">
        <v>416</v>
      </c>
      <c r="U19" s="10">
        <v>68</v>
      </c>
      <c r="V19" s="10" t="s">
        <v>324</v>
      </c>
      <c r="W19" s="10">
        <v>68</v>
      </c>
      <c r="X19" s="12" t="s">
        <v>203</v>
      </c>
      <c r="Y19" s="12"/>
      <c r="Z19" s="12"/>
      <c r="AA19" s="10" t="s">
        <v>324</v>
      </c>
      <c r="AB19" s="10" t="s">
        <v>419</v>
      </c>
      <c r="AC19" s="10" t="s">
        <v>416</v>
      </c>
      <c r="AD19" s="10">
        <v>48.8</v>
      </c>
      <c r="AE19" s="10" t="s">
        <v>324</v>
      </c>
      <c r="AF19" s="10">
        <v>48.8</v>
      </c>
      <c r="AG19" s="10"/>
      <c r="AH19" s="10"/>
      <c r="AI19" s="12" t="s">
        <v>419</v>
      </c>
      <c r="AJ19" s="12" t="s">
        <v>419</v>
      </c>
      <c r="AL19" s="12" t="s">
        <v>37</v>
      </c>
      <c r="AN19" s="12" t="s">
        <v>199</v>
      </c>
      <c r="AO19" s="10" t="s">
        <v>225</v>
      </c>
      <c r="AP19" s="10">
        <v>0</v>
      </c>
      <c r="AQ19" s="10">
        <v>0</v>
      </c>
      <c r="AR19" s="10">
        <v>1</v>
      </c>
      <c r="AS19" s="10">
        <v>0</v>
      </c>
      <c r="AT19" s="10">
        <v>0</v>
      </c>
      <c r="AX19" t="s">
        <v>324</v>
      </c>
      <c r="AY19">
        <v>0</v>
      </c>
      <c r="AZ19">
        <v>0</v>
      </c>
      <c r="BA19">
        <v>0</v>
      </c>
      <c r="BB19">
        <v>0</v>
      </c>
      <c r="BC19">
        <v>0</v>
      </c>
      <c r="BD19">
        <v>0</v>
      </c>
      <c r="BE19">
        <v>0</v>
      </c>
      <c r="BF19">
        <v>0</v>
      </c>
      <c r="BG19">
        <v>0</v>
      </c>
      <c r="BH19">
        <v>0</v>
      </c>
      <c r="BI19">
        <v>0</v>
      </c>
      <c r="BJ19" s="12" t="s">
        <v>211</v>
      </c>
      <c r="BK19" s="12" t="s">
        <v>698</v>
      </c>
      <c r="BL19" s="10"/>
    </row>
    <row r="20" spans="1:64" x14ac:dyDescent="0.25">
      <c r="A20" s="66">
        <v>21</v>
      </c>
      <c r="B20" s="10" t="s">
        <v>102</v>
      </c>
      <c r="C20" s="12">
        <v>1992</v>
      </c>
      <c r="D20" s="10">
        <v>18</v>
      </c>
      <c r="E20" s="12">
        <v>0</v>
      </c>
      <c r="F20" s="12">
        <v>1</v>
      </c>
      <c r="G20" s="12" t="s">
        <v>19</v>
      </c>
      <c r="H20" s="12" t="s">
        <v>670</v>
      </c>
      <c r="I20" s="12" t="s">
        <v>670</v>
      </c>
      <c r="J20" s="10">
        <v>0</v>
      </c>
      <c r="K20" s="12">
        <v>1</v>
      </c>
      <c r="L20" s="12">
        <f t="shared" si="1"/>
        <v>1035</v>
      </c>
      <c r="M20" s="12" t="s">
        <v>416</v>
      </c>
      <c r="N20" s="12">
        <f t="shared" si="0"/>
        <v>15</v>
      </c>
      <c r="O20" s="10">
        <v>1</v>
      </c>
      <c r="P20" s="10" t="s">
        <v>416</v>
      </c>
      <c r="Q20" s="10"/>
      <c r="R20" s="10" t="s">
        <v>324</v>
      </c>
      <c r="S20" s="10" t="s">
        <v>419</v>
      </c>
      <c r="T20" s="10" t="s">
        <v>416</v>
      </c>
      <c r="U20" s="10">
        <v>48</v>
      </c>
      <c r="V20" s="10" t="s">
        <v>324</v>
      </c>
      <c r="W20" s="10">
        <v>48</v>
      </c>
      <c r="X20" s="12" t="s">
        <v>203</v>
      </c>
      <c r="Y20" s="12"/>
      <c r="Z20" s="12"/>
      <c r="AA20" s="10" t="s">
        <v>324</v>
      </c>
      <c r="AB20" s="10" t="s">
        <v>419</v>
      </c>
      <c r="AC20" s="10" t="s">
        <v>416</v>
      </c>
      <c r="AD20" s="10">
        <v>69</v>
      </c>
      <c r="AE20" s="10" t="s">
        <v>324</v>
      </c>
      <c r="AF20" s="10">
        <v>69</v>
      </c>
      <c r="AG20" s="10"/>
      <c r="AH20" s="10"/>
      <c r="AI20" s="12" t="s">
        <v>419</v>
      </c>
      <c r="AJ20" s="12" t="s">
        <v>419</v>
      </c>
      <c r="AL20" s="12" t="s">
        <v>37</v>
      </c>
      <c r="AN20" s="12" t="s">
        <v>199</v>
      </c>
      <c r="AO20" s="10" t="s">
        <v>225</v>
      </c>
      <c r="AP20" s="10">
        <v>0</v>
      </c>
      <c r="AQ20" s="10">
        <v>0</v>
      </c>
      <c r="AR20" s="10">
        <v>1</v>
      </c>
      <c r="AS20" s="10">
        <v>0</v>
      </c>
      <c r="AT20" s="10">
        <v>0</v>
      </c>
      <c r="AX20" t="s">
        <v>324</v>
      </c>
      <c r="AY20">
        <v>0</v>
      </c>
      <c r="AZ20">
        <v>0</v>
      </c>
      <c r="BA20">
        <v>0</v>
      </c>
      <c r="BB20">
        <v>0</v>
      </c>
      <c r="BC20">
        <v>0</v>
      </c>
      <c r="BD20">
        <v>0</v>
      </c>
      <c r="BE20">
        <v>0</v>
      </c>
      <c r="BF20">
        <v>0</v>
      </c>
      <c r="BG20">
        <v>0</v>
      </c>
      <c r="BH20">
        <v>0</v>
      </c>
      <c r="BI20">
        <v>0</v>
      </c>
      <c r="BJ20" s="12" t="s">
        <v>211</v>
      </c>
      <c r="BK20" s="12" t="s">
        <v>699</v>
      </c>
      <c r="BL20" s="10"/>
    </row>
    <row r="21" spans="1:64" x14ac:dyDescent="0.25">
      <c r="A21" s="66">
        <v>21</v>
      </c>
      <c r="B21" s="10" t="s">
        <v>102</v>
      </c>
      <c r="C21" s="12">
        <v>1992</v>
      </c>
      <c r="D21" s="10">
        <v>19</v>
      </c>
      <c r="E21" s="12">
        <v>0</v>
      </c>
      <c r="F21" s="12">
        <v>1</v>
      </c>
      <c r="G21" s="12" t="s">
        <v>19</v>
      </c>
      <c r="H21" s="12" t="s">
        <v>670</v>
      </c>
      <c r="I21" s="12" t="s">
        <v>670</v>
      </c>
      <c r="J21" s="10">
        <v>0</v>
      </c>
      <c r="K21" s="10">
        <v>1</v>
      </c>
      <c r="L21" s="12">
        <f t="shared" si="1"/>
        <v>1020</v>
      </c>
      <c r="M21" s="12" t="s">
        <v>416</v>
      </c>
      <c r="N21" s="12">
        <f t="shared" si="0"/>
        <v>15</v>
      </c>
      <c r="O21" s="10">
        <v>1</v>
      </c>
      <c r="P21" s="10" t="s">
        <v>416</v>
      </c>
      <c r="Q21" s="10"/>
      <c r="R21" s="10" t="s">
        <v>324</v>
      </c>
      <c r="S21" s="10" t="s">
        <v>419</v>
      </c>
      <c r="T21" s="10" t="s">
        <v>416</v>
      </c>
      <c r="U21" s="10">
        <v>33</v>
      </c>
      <c r="V21" s="10" t="s">
        <v>324</v>
      </c>
      <c r="W21" s="10">
        <v>33</v>
      </c>
      <c r="X21" s="12" t="s">
        <v>203</v>
      </c>
      <c r="Y21" s="12"/>
      <c r="Z21" s="12"/>
      <c r="AA21" s="10" t="s">
        <v>324</v>
      </c>
      <c r="AB21" s="10" t="s">
        <v>419</v>
      </c>
      <c r="AC21" s="10" t="s">
        <v>416</v>
      </c>
      <c r="AD21" s="10">
        <v>68</v>
      </c>
      <c r="AE21" s="10" t="s">
        <v>324</v>
      </c>
      <c r="AF21" s="10">
        <v>68</v>
      </c>
      <c r="AG21" s="10"/>
      <c r="AH21" s="10"/>
      <c r="AI21" s="12" t="s">
        <v>419</v>
      </c>
      <c r="AJ21" s="12" t="s">
        <v>419</v>
      </c>
      <c r="AL21" s="12" t="s">
        <v>37</v>
      </c>
      <c r="AN21" s="12" t="s">
        <v>199</v>
      </c>
      <c r="AO21" s="10" t="s">
        <v>225</v>
      </c>
      <c r="AP21" s="10">
        <v>0</v>
      </c>
      <c r="AQ21" s="10">
        <v>0</v>
      </c>
      <c r="AR21" s="10">
        <v>1</v>
      </c>
      <c r="AS21" s="10">
        <v>0</v>
      </c>
      <c r="AT21" s="10">
        <v>0</v>
      </c>
      <c r="AX21" t="s">
        <v>324</v>
      </c>
      <c r="AY21">
        <v>0</v>
      </c>
      <c r="AZ21">
        <v>0</v>
      </c>
      <c r="BA21">
        <v>0</v>
      </c>
      <c r="BB21">
        <v>0</v>
      </c>
      <c r="BC21">
        <v>0</v>
      </c>
      <c r="BD21">
        <v>0</v>
      </c>
      <c r="BE21">
        <v>0</v>
      </c>
      <c r="BF21">
        <v>0</v>
      </c>
      <c r="BG21">
        <v>0</v>
      </c>
      <c r="BH21">
        <v>0</v>
      </c>
      <c r="BI21">
        <v>0</v>
      </c>
      <c r="BJ21" s="12" t="s">
        <v>211</v>
      </c>
      <c r="BK21" s="12" t="s">
        <v>700</v>
      </c>
      <c r="BL21" s="10"/>
    </row>
    <row r="22" spans="1:64" x14ac:dyDescent="0.25">
      <c r="A22" s="66">
        <v>21</v>
      </c>
      <c r="B22" s="10" t="s">
        <v>102</v>
      </c>
      <c r="C22" s="12">
        <v>1992</v>
      </c>
      <c r="D22" s="10">
        <v>20</v>
      </c>
      <c r="E22" s="12">
        <v>0</v>
      </c>
      <c r="F22" s="12">
        <v>1</v>
      </c>
      <c r="G22" s="12" t="s">
        <v>19</v>
      </c>
      <c r="H22" s="12" t="s">
        <v>670</v>
      </c>
      <c r="I22" s="12" t="s">
        <v>670</v>
      </c>
      <c r="J22" s="10">
        <v>0</v>
      </c>
      <c r="K22" s="10">
        <v>1</v>
      </c>
      <c r="L22" s="12">
        <f t="shared" si="1"/>
        <v>885</v>
      </c>
      <c r="M22" s="12" t="s">
        <v>416</v>
      </c>
      <c r="N22" s="12">
        <f t="shared" si="0"/>
        <v>15</v>
      </c>
      <c r="O22" s="10">
        <v>1</v>
      </c>
      <c r="P22" s="10" t="s">
        <v>416</v>
      </c>
      <c r="Q22" s="10"/>
      <c r="R22" s="10" t="s">
        <v>324</v>
      </c>
      <c r="S22" s="10" t="s">
        <v>419</v>
      </c>
      <c r="T22" s="10" t="s">
        <v>416</v>
      </c>
      <c r="U22" s="10">
        <v>38</v>
      </c>
      <c r="V22" s="10" t="s">
        <v>324</v>
      </c>
      <c r="W22" s="10">
        <v>38</v>
      </c>
      <c r="X22" s="12" t="s">
        <v>203</v>
      </c>
      <c r="Y22" s="12"/>
      <c r="Z22" s="12"/>
      <c r="AA22" s="10" t="s">
        <v>324</v>
      </c>
      <c r="AB22" s="10" t="s">
        <v>419</v>
      </c>
      <c r="AC22" s="10" t="s">
        <v>416</v>
      </c>
      <c r="AD22" s="10">
        <v>59</v>
      </c>
      <c r="AE22" s="10" t="s">
        <v>324</v>
      </c>
      <c r="AF22" s="10">
        <v>59</v>
      </c>
      <c r="AG22" s="10"/>
      <c r="AH22" s="10"/>
      <c r="AI22" s="12" t="s">
        <v>419</v>
      </c>
      <c r="AJ22" s="12" t="s">
        <v>419</v>
      </c>
      <c r="AL22" s="12" t="s">
        <v>37</v>
      </c>
      <c r="AN22" s="12" t="s">
        <v>199</v>
      </c>
      <c r="AO22" s="10" t="s">
        <v>225</v>
      </c>
      <c r="AP22" s="10">
        <v>0</v>
      </c>
      <c r="AQ22" s="10">
        <v>0</v>
      </c>
      <c r="AR22" s="10">
        <v>1</v>
      </c>
      <c r="AS22" s="10">
        <v>0</v>
      </c>
      <c r="AT22" s="10">
        <v>0</v>
      </c>
      <c r="AX22" t="s">
        <v>324</v>
      </c>
      <c r="AY22">
        <v>0</v>
      </c>
      <c r="AZ22">
        <v>0</v>
      </c>
      <c r="BA22">
        <v>0</v>
      </c>
      <c r="BB22">
        <v>0</v>
      </c>
      <c r="BC22">
        <v>0</v>
      </c>
      <c r="BD22">
        <v>0</v>
      </c>
      <c r="BE22">
        <v>0</v>
      </c>
      <c r="BF22">
        <v>0</v>
      </c>
      <c r="BG22">
        <v>0</v>
      </c>
      <c r="BH22">
        <v>0</v>
      </c>
      <c r="BI22">
        <v>0</v>
      </c>
      <c r="BJ22" s="12" t="s">
        <v>211</v>
      </c>
      <c r="BK22" s="12" t="s">
        <v>701</v>
      </c>
      <c r="BL22" s="10"/>
    </row>
    <row r="23" spans="1:64" x14ac:dyDescent="0.25">
      <c r="A23" s="66">
        <v>21</v>
      </c>
      <c r="B23" s="10" t="s">
        <v>102</v>
      </c>
      <c r="C23" s="12">
        <v>1992</v>
      </c>
      <c r="D23" s="10">
        <v>21</v>
      </c>
      <c r="E23" s="12">
        <v>0</v>
      </c>
      <c r="F23" s="12">
        <v>1</v>
      </c>
      <c r="G23" s="12" t="s">
        <v>19</v>
      </c>
      <c r="H23" s="12" t="s">
        <v>670</v>
      </c>
      <c r="I23" s="12" t="s">
        <v>670</v>
      </c>
      <c r="J23" s="10">
        <v>0</v>
      </c>
      <c r="K23" s="12">
        <v>1</v>
      </c>
      <c r="L23" s="12">
        <f t="shared" si="1"/>
        <v>975</v>
      </c>
      <c r="M23" s="12" t="s">
        <v>416</v>
      </c>
      <c r="N23" s="12">
        <f t="shared" si="0"/>
        <v>15</v>
      </c>
      <c r="O23" s="10">
        <v>1</v>
      </c>
      <c r="P23" s="10" t="s">
        <v>416</v>
      </c>
      <c r="Q23" s="10"/>
      <c r="R23" s="10" t="s">
        <v>324</v>
      </c>
      <c r="S23" s="10" t="s">
        <v>419</v>
      </c>
      <c r="T23" s="10" t="s">
        <v>416</v>
      </c>
      <c r="U23" s="10">
        <v>36</v>
      </c>
      <c r="V23" s="10" t="s">
        <v>324</v>
      </c>
      <c r="W23" s="10">
        <v>36</v>
      </c>
      <c r="X23" s="12" t="s">
        <v>203</v>
      </c>
      <c r="Y23" s="12"/>
      <c r="Z23" s="12"/>
      <c r="AA23" s="10" t="s">
        <v>324</v>
      </c>
      <c r="AB23" s="10" t="s">
        <v>419</v>
      </c>
      <c r="AC23" s="10" t="s">
        <v>416</v>
      </c>
      <c r="AD23" s="10">
        <v>65</v>
      </c>
      <c r="AE23" s="10" t="s">
        <v>324</v>
      </c>
      <c r="AF23" s="10">
        <v>65</v>
      </c>
      <c r="AG23" s="10"/>
      <c r="AH23" s="10"/>
      <c r="AI23" s="12" t="s">
        <v>419</v>
      </c>
      <c r="AJ23" s="12" t="s">
        <v>419</v>
      </c>
      <c r="AL23" s="12" t="s">
        <v>37</v>
      </c>
      <c r="AN23" s="12" t="s">
        <v>199</v>
      </c>
      <c r="AO23" s="10" t="s">
        <v>225</v>
      </c>
      <c r="AP23" s="10">
        <v>0</v>
      </c>
      <c r="AQ23" s="10">
        <v>0</v>
      </c>
      <c r="AR23" s="10">
        <v>1</v>
      </c>
      <c r="AS23" s="10">
        <v>0</v>
      </c>
      <c r="AT23" s="10">
        <v>0</v>
      </c>
      <c r="AX23" t="s">
        <v>324</v>
      </c>
      <c r="AY23">
        <v>0</v>
      </c>
      <c r="AZ23">
        <v>0</v>
      </c>
      <c r="BA23">
        <v>0</v>
      </c>
      <c r="BB23">
        <v>0</v>
      </c>
      <c r="BC23">
        <v>0</v>
      </c>
      <c r="BD23">
        <v>0</v>
      </c>
      <c r="BE23">
        <v>0</v>
      </c>
      <c r="BF23">
        <v>0</v>
      </c>
      <c r="BG23">
        <v>0</v>
      </c>
      <c r="BH23">
        <v>0</v>
      </c>
      <c r="BI23">
        <v>0</v>
      </c>
      <c r="BJ23" s="12" t="s">
        <v>211</v>
      </c>
      <c r="BK23" s="12" t="s">
        <v>702</v>
      </c>
      <c r="BL23" s="10"/>
    </row>
    <row r="24" spans="1:64" x14ac:dyDescent="0.25">
      <c r="A24" s="66">
        <v>21</v>
      </c>
      <c r="B24" s="10" t="s">
        <v>102</v>
      </c>
      <c r="C24" s="12">
        <v>1992</v>
      </c>
      <c r="D24" s="10">
        <v>22</v>
      </c>
      <c r="E24" s="12">
        <v>0</v>
      </c>
      <c r="F24" s="12">
        <v>1</v>
      </c>
      <c r="G24" s="12" t="s">
        <v>19</v>
      </c>
      <c r="H24" s="12" t="s">
        <v>670</v>
      </c>
      <c r="I24" s="12" t="s">
        <v>670</v>
      </c>
      <c r="J24" s="10">
        <v>0</v>
      </c>
      <c r="K24" s="12">
        <v>1</v>
      </c>
      <c r="L24" s="12">
        <f t="shared" si="1"/>
        <v>1230</v>
      </c>
      <c r="M24" s="12" t="s">
        <v>416</v>
      </c>
      <c r="N24" s="12">
        <f t="shared" si="0"/>
        <v>15</v>
      </c>
      <c r="O24" s="10">
        <v>1</v>
      </c>
      <c r="P24" s="10" t="s">
        <v>416</v>
      </c>
      <c r="Q24" s="10"/>
      <c r="R24" s="10" t="s">
        <v>324</v>
      </c>
      <c r="S24" s="10" t="s">
        <v>419</v>
      </c>
      <c r="T24" s="10" t="s">
        <v>416</v>
      </c>
      <c r="U24" s="10">
        <v>38</v>
      </c>
      <c r="V24" s="10" t="s">
        <v>324</v>
      </c>
      <c r="W24" s="10">
        <v>38</v>
      </c>
      <c r="X24" s="12" t="s">
        <v>203</v>
      </c>
      <c r="Y24" s="12"/>
      <c r="Z24" s="12"/>
      <c r="AA24" s="10" t="s">
        <v>324</v>
      </c>
      <c r="AB24" s="10" t="s">
        <v>419</v>
      </c>
      <c r="AC24" s="10" t="s">
        <v>416</v>
      </c>
      <c r="AD24" s="10">
        <v>82</v>
      </c>
      <c r="AE24" s="10" t="s">
        <v>324</v>
      </c>
      <c r="AF24" s="10">
        <v>82</v>
      </c>
      <c r="AG24" s="10"/>
      <c r="AH24" s="10"/>
      <c r="AI24" s="12" t="s">
        <v>419</v>
      </c>
      <c r="AJ24" s="12" t="s">
        <v>419</v>
      </c>
      <c r="AL24" s="12" t="s">
        <v>37</v>
      </c>
      <c r="AN24" s="12" t="s">
        <v>199</v>
      </c>
      <c r="AO24" s="10" t="s">
        <v>225</v>
      </c>
      <c r="AP24" s="10">
        <v>0</v>
      </c>
      <c r="AQ24" s="10">
        <v>0</v>
      </c>
      <c r="AR24" s="10">
        <v>1</v>
      </c>
      <c r="AS24" s="10">
        <v>0</v>
      </c>
      <c r="AT24" s="10">
        <v>0</v>
      </c>
      <c r="AX24" t="s">
        <v>324</v>
      </c>
      <c r="AY24">
        <v>0</v>
      </c>
      <c r="AZ24">
        <v>0</v>
      </c>
      <c r="BA24">
        <v>0</v>
      </c>
      <c r="BB24">
        <v>0</v>
      </c>
      <c r="BC24">
        <v>0</v>
      </c>
      <c r="BD24">
        <v>0</v>
      </c>
      <c r="BE24">
        <v>0</v>
      </c>
      <c r="BF24">
        <v>0</v>
      </c>
      <c r="BG24">
        <v>0</v>
      </c>
      <c r="BH24">
        <v>0</v>
      </c>
      <c r="BI24">
        <v>0</v>
      </c>
      <c r="BJ24" s="12" t="s">
        <v>211</v>
      </c>
      <c r="BK24" s="12" t="s">
        <v>703</v>
      </c>
      <c r="BL24" s="10"/>
    </row>
    <row r="25" spans="1:64" x14ac:dyDescent="0.25">
      <c r="A25" s="66">
        <v>22</v>
      </c>
      <c r="B25" s="10" t="s">
        <v>102</v>
      </c>
      <c r="C25" s="12">
        <v>1997</v>
      </c>
      <c r="D25" s="10">
        <v>23</v>
      </c>
      <c r="E25" s="12">
        <v>0</v>
      </c>
      <c r="F25" s="12">
        <v>1</v>
      </c>
      <c r="G25" s="12" t="s">
        <v>19</v>
      </c>
      <c r="H25" s="12" t="s">
        <v>670</v>
      </c>
      <c r="I25" s="12" t="s">
        <v>670</v>
      </c>
      <c r="J25" s="10">
        <v>0</v>
      </c>
      <c r="K25" s="12">
        <v>1</v>
      </c>
      <c r="L25" s="12">
        <v>336</v>
      </c>
      <c r="M25" s="10" t="s">
        <v>324</v>
      </c>
      <c r="N25" s="10">
        <v>15</v>
      </c>
      <c r="O25" s="10">
        <v>1</v>
      </c>
      <c r="P25" s="10" t="s">
        <v>416</v>
      </c>
      <c r="Q25" s="10"/>
      <c r="R25" s="10" t="s">
        <v>324</v>
      </c>
      <c r="S25" s="10" t="s">
        <v>419</v>
      </c>
      <c r="T25" s="10" t="s">
        <v>416</v>
      </c>
      <c r="U25" s="10">
        <v>9</v>
      </c>
      <c r="V25" s="10" t="s">
        <v>324</v>
      </c>
      <c r="W25" s="10">
        <v>9</v>
      </c>
      <c r="X25" s="12" t="s">
        <v>172</v>
      </c>
      <c r="Y25" s="12"/>
      <c r="Z25" s="12"/>
      <c r="AA25" s="10" t="s">
        <v>324</v>
      </c>
      <c r="AB25" s="10" t="s">
        <v>419</v>
      </c>
      <c r="AC25" s="10" t="s">
        <v>416</v>
      </c>
      <c r="AD25" s="10">
        <v>22.4</v>
      </c>
      <c r="AE25" s="10" t="s">
        <v>738</v>
      </c>
      <c r="AF25" s="10">
        <v>22.4</v>
      </c>
      <c r="AG25" s="12"/>
      <c r="AH25" s="12"/>
      <c r="AI25" s="28" t="s">
        <v>23</v>
      </c>
      <c r="AJ25" s="12">
        <v>1</v>
      </c>
      <c r="AL25" s="12" t="s">
        <v>54</v>
      </c>
      <c r="AN25" s="12" t="s">
        <v>199</v>
      </c>
      <c r="AO25" s="10" t="s">
        <v>225</v>
      </c>
      <c r="AP25" s="10">
        <v>0</v>
      </c>
      <c r="AQ25" s="10">
        <v>0</v>
      </c>
      <c r="AR25" s="10">
        <v>1</v>
      </c>
      <c r="AS25" s="10">
        <v>0</v>
      </c>
      <c r="AT25" s="10">
        <v>0</v>
      </c>
      <c r="AX25" t="s">
        <v>324</v>
      </c>
      <c r="AY25">
        <v>0</v>
      </c>
      <c r="AZ25">
        <v>0</v>
      </c>
      <c r="BA25">
        <v>0</v>
      </c>
      <c r="BB25">
        <v>0</v>
      </c>
      <c r="BC25">
        <v>0</v>
      </c>
      <c r="BD25">
        <v>0</v>
      </c>
      <c r="BE25">
        <v>0</v>
      </c>
      <c r="BF25">
        <v>0</v>
      </c>
      <c r="BG25">
        <v>0</v>
      </c>
      <c r="BH25">
        <v>0</v>
      </c>
      <c r="BI25">
        <v>0</v>
      </c>
      <c r="BJ25" s="12" t="s">
        <v>211</v>
      </c>
      <c r="BK25" s="12" t="s">
        <v>731</v>
      </c>
      <c r="BL25" s="10"/>
    </row>
    <row r="26" spans="1:64" x14ac:dyDescent="0.25">
      <c r="A26" s="66">
        <v>22</v>
      </c>
      <c r="B26" s="10" t="s">
        <v>102</v>
      </c>
      <c r="C26" s="12">
        <v>1998</v>
      </c>
      <c r="D26" s="10">
        <v>24</v>
      </c>
      <c r="E26" s="12">
        <v>0</v>
      </c>
      <c r="F26" s="12">
        <v>1</v>
      </c>
      <c r="G26" s="12" t="s">
        <v>19</v>
      </c>
      <c r="H26" s="12" t="s">
        <v>670</v>
      </c>
      <c r="I26" s="12" t="s">
        <v>670</v>
      </c>
      <c r="J26" s="10">
        <v>0</v>
      </c>
      <c r="K26" s="10">
        <v>1</v>
      </c>
      <c r="L26" s="12">
        <v>336</v>
      </c>
      <c r="M26" s="10" t="s">
        <v>324</v>
      </c>
      <c r="N26" s="10">
        <v>15</v>
      </c>
      <c r="O26" s="10">
        <v>1</v>
      </c>
      <c r="P26" s="10" t="s">
        <v>416</v>
      </c>
      <c r="Q26" s="10"/>
      <c r="R26" s="10" t="s">
        <v>324</v>
      </c>
      <c r="S26" s="10" t="s">
        <v>419</v>
      </c>
      <c r="T26" s="10" t="s">
        <v>416</v>
      </c>
      <c r="U26" s="10">
        <v>8</v>
      </c>
      <c r="V26" s="10" t="s">
        <v>324</v>
      </c>
      <c r="W26" s="10">
        <v>8</v>
      </c>
      <c r="X26" s="12" t="s">
        <v>172</v>
      </c>
      <c r="Y26" s="12"/>
      <c r="Z26" s="12"/>
      <c r="AA26" s="10" t="s">
        <v>324</v>
      </c>
      <c r="AB26" s="10" t="s">
        <v>419</v>
      </c>
      <c r="AC26" s="10" t="s">
        <v>416</v>
      </c>
      <c r="AD26" s="10">
        <v>22.4</v>
      </c>
      <c r="AE26" s="10" t="s">
        <v>738</v>
      </c>
      <c r="AF26" s="10">
        <v>22.4</v>
      </c>
      <c r="AG26" s="12"/>
      <c r="AH26" s="12"/>
      <c r="AI26" s="28" t="s">
        <v>576</v>
      </c>
      <c r="AJ26" s="12">
        <v>0</v>
      </c>
      <c r="AL26" s="12" t="s">
        <v>54</v>
      </c>
      <c r="AN26" s="12" t="s">
        <v>199</v>
      </c>
      <c r="AO26" s="10" t="s">
        <v>225</v>
      </c>
      <c r="AP26" s="10">
        <v>0</v>
      </c>
      <c r="AQ26" s="10">
        <v>0</v>
      </c>
      <c r="AR26" s="10">
        <v>1</v>
      </c>
      <c r="AS26" s="10">
        <v>0</v>
      </c>
      <c r="AT26" s="10">
        <v>0</v>
      </c>
      <c r="AX26" t="s">
        <v>324</v>
      </c>
      <c r="AY26">
        <v>0</v>
      </c>
      <c r="AZ26">
        <v>0</v>
      </c>
      <c r="BA26">
        <v>0</v>
      </c>
      <c r="BB26">
        <v>0</v>
      </c>
      <c r="BC26">
        <v>0</v>
      </c>
      <c r="BD26">
        <v>0</v>
      </c>
      <c r="BE26">
        <v>0</v>
      </c>
      <c r="BF26">
        <v>0</v>
      </c>
      <c r="BG26">
        <v>0</v>
      </c>
      <c r="BH26">
        <v>0</v>
      </c>
      <c r="BI26">
        <v>0</v>
      </c>
      <c r="BJ26" s="12" t="s">
        <v>211</v>
      </c>
      <c r="BK26" s="12" t="s">
        <v>732</v>
      </c>
      <c r="BL26" s="10"/>
    </row>
    <row r="27" spans="1:64" x14ac:dyDescent="0.25">
      <c r="A27" s="66">
        <v>22</v>
      </c>
      <c r="B27" s="10" t="s">
        <v>102</v>
      </c>
      <c r="C27" s="12">
        <v>1999</v>
      </c>
      <c r="D27" s="10">
        <v>25</v>
      </c>
      <c r="E27" s="12">
        <v>0</v>
      </c>
      <c r="F27" s="12">
        <v>1</v>
      </c>
      <c r="G27" s="12" t="s">
        <v>19</v>
      </c>
      <c r="H27" s="12" t="s">
        <v>670</v>
      </c>
      <c r="I27" s="12" t="s">
        <v>670</v>
      </c>
      <c r="J27" s="10">
        <v>0</v>
      </c>
      <c r="K27" s="10">
        <v>1</v>
      </c>
      <c r="L27" s="12">
        <v>336</v>
      </c>
      <c r="M27" s="10" t="s">
        <v>324</v>
      </c>
      <c r="N27" s="10">
        <v>15</v>
      </c>
      <c r="O27" s="10">
        <v>1</v>
      </c>
      <c r="P27" s="10" t="s">
        <v>416</v>
      </c>
      <c r="Q27" s="10"/>
      <c r="R27" s="10" t="s">
        <v>324</v>
      </c>
      <c r="S27" s="10" t="s">
        <v>419</v>
      </c>
      <c r="T27" s="10" t="s">
        <v>416</v>
      </c>
      <c r="U27" s="10">
        <v>1.9</v>
      </c>
      <c r="V27" s="10" t="s">
        <v>324</v>
      </c>
      <c r="W27" s="10">
        <v>1.9</v>
      </c>
      <c r="X27" s="12" t="s">
        <v>172</v>
      </c>
      <c r="Y27" s="12"/>
      <c r="Z27" s="12"/>
      <c r="AA27" s="10" t="s">
        <v>324</v>
      </c>
      <c r="AB27" s="10" t="s">
        <v>419</v>
      </c>
      <c r="AC27" s="10" t="s">
        <v>416</v>
      </c>
      <c r="AD27" s="10">
        <v>22.4</v>
      </c>
      <c r="AE27" s="10" t="s">
        <v>738</v>
      </c>
      <c r="AF27" s="10">
        <v>22.4</v>
      </c>
      <c r="AG27" s="12"/>
      <c r="AH27" s="12"/>
      <c r="AI27" s="28" t="s">
        <v>23</v>
      </c>
      <c r="AJ27" s="12">
        <v>1</v>
      </c>
      <c r="AL27" s="12" t="s">
        <v>54</v>
      </c>
      <c r="AN27" s="12" t="s">
        <v>199</v>
      </c>
      <c r="AO27" s="10" t="s">
        <v>225</v>
      </c>
      <c r="AP27" s="10">
        <v>0</v>
      </c>
      <c r="AQ27" s="10">
        <v>0</v>
      </c>
      <c r="AR27" s="10">
        <v>1</v>
      </c>
      <c r="AS27" s="10">
        <v>0</v>
      </c>
      <c r="AT27" s="10">
        <v>0</v>
      </c>
      <c r="AX27" t="s">
        <v>324</v>
      </c>
      <c r="AY27">
        <v>0</v>
      </c>
      <c r="AZ27">
        <v>0</v>
      </c>
      <c r="BA27">
        <v>0</v>
      </c>
      <c r="BB27">
        <v>0</v>
      </c>
      <c r="BC27">
        <v>0</v>
      </c>
      <c r="BD27">
        <v>0</v>
      </c>
      <c r="BE27">
        <v>0</v>
      </c>
      <c r="BF27">
        <v>0</v>
      </c>
      <c r="BG27">
        <v>0</v>
      </c>
      <c r="BH27">
        <v>0</v>
      </c>
      <c r="BI27">
        <v>0</v>
      </c>
      <c r="BJ27" s="12" t="s">
        <v>211</v>
      </c>
      <c r="BK27" s="12" t="s">
        <v>733</v>
      </c>
      <c r="BL27" s="10"/>
    </row>
    <row r="28" spans="1:64" x14ac:dyDescent="0.25">
      <c r="A28" s="66">
        <v>22</v>
      </c>
      <c r="B28" s="10" t="s">
        <v>102</v>
      </c>
      <c r="C28" s="12">
        <v>2000</v>
      </c>
      <c r="D28" s="10">
        <v>26</v>
      </c>
      <c r="E28" s="12">
        <v>0</v>
      </c>
      <c r="F28" s="12">
        <v>1</v>
      </c>
      <c r="G28" s="12" t="s">
        <v>19</v>
      </c>
      <c r="H28" s="12" t="s">
        <v>670</v>
      </c>
      <c r="I28" s="12" t="s">
        <v>670</v>
      </c>
      <c r="J28" s="10">
        <v>0</v>
      </c>
      <c r="K28" s="12">
        <v>1</v>
      </c>
      <c r="L28" s="12">
        <v>336</v>
      </c>
      <c r="M28" s="10" t="s">
        <v>324</v>
      </c>
      <c r="N28" s="10">
        <v>15</v>
      </c>
      <c r="O28" s="10">
        <v>1</v>
      </c>
      <c r="P28" s="10" t="s">
        <v>416</v>
      </c>
      <c r="Q28" s="10"/>
      <c r="R28" s="10" t="s">
        <v>324</v>
      </c>
      <c r="S28" s="10" t="s">
        <v>419</v>
      </c>
      <c r="T28" s="10" t="s">
        <v>416</v>
      </c>
      <c r="U28" s="10">
        <v>8</v>
      </c>
      <c r="V28" s="10" t="s">
        <v>324</v>
      </c>
      <c r="W28" s="10">
        <v>8</v>
      </c>
      <c r="X28" s="12" t="s">
        <v>172</v>
      </c>
      <c r="Y28" s="12"/>
      <c r="Z28" s="12"/>
      <c r="AA28" s="10" t="s">
        <v>324</v>
      </c>
      <c r="AB28" s="10" t="s">
        <v>419</v>
      </c>
      <c r="AC28" s="10" t="s">
        <v>416</v>
      </c>
      <c r="AD28" s="10">
        <v>22.4</v>
      </c>
      <c r="AE28" s="10" t="s">
        <v>738</v>
      </c>
      <c r="AF28" s="10">
        <v>22.4</v>
      </c>
      <c r="AG28" s="10"/>
      <c r="AH28" s="10"/>
      <c r="AI28" s="28" t="s">
        <v>23</v>
      </c>
      <c r="AJ28" s="10">
        <v>1</v>
      </c>
      <c r="AL28" s="12" t="s">
        <v>54</v>
      </c>
      <c r="AN28" s="12" t="s">
        <v>199</v>
      </c>
      <c r="AO28" s="10" t="s">
        <v>225</v>
      </c>
      <c r="AP28" s="10">
        <v>0</v>
      </c>
      <c r="AQ28" s="10">
        <v>0</v>
      </c>
      <c r="AR28" s="10">
        <v>1</v>
      </c>
      <c r="AS28" s="10">
        <v>0</v>
      </c>
      <c r="AT28" s="10">
        <v>0</v>
      </c>
      <c r="AX28" t="s">
        <v>324</v>
      </c>
      <c r="AY28">
        <v>0</v>
      </c>
      <c r="AZ28">
        <v>0</v>
      </c>
      <c r="BA28">
        <v>0</v>
      </c>
      <c r="BB28">
        <v>0</v>
      </c>
      <c r="BC28">
        <v>0</v>
      </c>
      <c r="BD28">
        <v>0</v>
      </c>
      <c r="BE28">
        <v>0</v>
      </c>
      <c r="BF28">
        <v>0</v>
      </c>
      <c r="BG28">
        <v>0</v>
      </c>
      <c r="BH28">
        <v>0</v>
      </c>
      <c r="BI28">
        <v>0</v>
      </c>
      <c r="BJ28" s="12" t="s">
        <v>211</v>
      </c>
      <c r="BK28" s="12" t="s">
        <v>734</v>
      </c>
      <c r="BL28" s="10"/>
    </row>
    <row r="29" spans="1:64" x14ac:dyDescent="0.25">
      <c r="A29" s="66">
        <v>22</v>
      </c>
      <c r="B29" s="10" t="s">
        <v>102</v>
      </c>
      <c r="C29" s="12">
        <v>2001</v>
      </c>
      <c r="D29" s="10">
        <v>27</v>
      </c>
      <c r="E29" s="12">
        <v>0</v>
      </c>
      <c r="F29" s="12">
        <v>1</v>
      </c>
      <c r="G29" s="12" t="s">
        <v>19</v>
      </c>
      <c r="H29" s="12" t="s">
        <v>670</v>
      </c>
      <c r="I29" s="12" t="s">
        <v>670</v>
      </c>
      <c r="J29" s="10">
        <v>0</v>
      </c>
      <c r="K29" s="12">
        <v>1</v>
      </c>
      <c r="L29" s="12">
        <f>AF29*15</f>
        <v>787.5</v>
      </c>
      <c r="M29" s="10" t="s">
        <v>416</v>
      </c>
      <c r="N29" s="10">
        <v>15</v>
      </c>
      <c r="O29" s="10">
        <v>1</v>
      </c>
      <c r="P29" s="10" t="s">
        <v>416</v>
      </c>
      <c r="Q29" s="10"/>
      <c r="R29" s="10" t="s">
        <v>324</v>
      </c>
      <c r="S29" s="10" t="s">
        <v>419</v>
      </c>
      <c r="T29" s="10" t="s">
        <v>416</v>
      </c>
      <c r="U29" s="10">
        <v>15</v>
      </c>
      <c r="V29" s="10" t="s">
        <v>324</v>
      </c>
      <c r="W29" s="10">
        <v>15</v>
      </c>
      <c r="X29" s="12" t="s">
        <v>172</v>
      </c>
      <c r="Y29" s="12"/>
      <c r="Z29" s="12"/>
      <c r="AA29" s="10" t="s">
        <v>324</v>
      </c>
      <c r="AB29" s="10" t="s">
        <v>419</v>
      </c>
      <c r="AC29" s="10" t="s">
        <v>416</v>
      </c>
      <c r="AD29" s="12">
        <v>52.5</v>
      </c>
      <c r="AE29" s="10" t="s">
        <v>324</v>
      </c>
      <c r="AF29" s="12">
        <v>52.5</v>
      </c>
      <c r="AG29" s="12"/>
      <c r="AH29" s="12"/>
      <c r="AI29" s="28" t="s">
        <v>23</v>
      </c>
      <c r="AJ29" s="10">
        <v>1</v>
      </c>
      <c r="AL29" s="12" t="s">
        <v>54</v>
      </c>
      <c r="AN29" s="12" t="s">
        <v>199</v>
      </c>
      <c r="AO29" s="10" t="s">
        <v>225</v>
      </c>
      <c r="AP29" s="10">
        <v>0</v>
      </c>
      <c r="AQ29" s="10">
        <v>0</v>
      </c>
      <c r="AR29" s="10">
        <v>1</v>
      </c>
      <c r="AS29" s="10">
        <v>0</v>
      </c>
      <c r="AT29" s="10">
        <v>0</v>
      </c>
      <c r="AX29" t="s">
        <v>324</v>
      </c>
      <c r="AY29">
        <v>0</v>
      </c>
      <c r="AZ29">
        <v>0</v>
      </c>
      <c r="BA29">
        <v>0</v>
      </c>
      <c r="BB29">
        <v>0</v>
      </c>
      <c r="BC29">
        <v>0</v>
      </c>
      <c r="BD29">
        <v>0</v>
      </c>
      <c r="BE29">
        <v>0</v>
      </c>
      <c r="BF29">
        <v>0</v>
      </c>
      <c r="BG29">
        <v>0</v>
      </c>
      <c r="BH29">
        <v>0</v>
      </c>
      <c r="BI29">
        <v>0</v>
      </c>
      <c r="BJ29" s="12" t="s">
        <v>211</v>
      </c>
      <c r="BK29" s="12" t="s">
        <v>695</v>
      </c>
      <c r="BL29" s="12"/>
    </row>
    <row r="30" spans="1:64" x14ac:dyDescent="0.25">
      <c r="A30" s="66">
        <v>22</v>
      </c>
      <c r="B30" s="10" t="s">
        <v>102</v>
      </c>
      <c r="C30" s="12">
        <v>2002</v>
      </c>
      <c r="D30" s="10">
        <v>28</v>
      </c>
      <c r="E30" s="12">
        <v>0</v>
      </c>
      <c r="F30" s="12">
        <v>1</v>
      </c>
      <c r="G30" s="12" t="s">
        <v>19</v>
      </c>
      <c r="H30" s="12" t="s">
        <v>670</v>
      </c>
      <c r="I30" s="12" t="s">
        <v>670</v>
      </c>
      <c r="J30" s="10">
        <v>0</v>
      </c>
      <c r="K30" s="12">
        <v>1</v>
      </c>
      <c r="L30" s="12">
        <v>336</v>
      </c>
      <c r="M30" s="10" t="s">
        <v>324</v>
      </c>
      <c r="N30" s="10">
        <v>15</v>
      </c>
      <c r="O30" s="10">
        <v>1</v>
      </c>
      <c r="P30" s="10" t="s">
        <v>416</v>
      </c>
      <c r="Q30" s="10"/>
      <c r="R30" s="10" t="s">
        <v>324</v>
      </c>
      <c r="S30" s="10" t="s">
        <v>419</v>
      </c>
      <c r="T30" s="10" t="s">
        <v>416</v>
      </c>
      <c r="U30" s="10">
        <v>7</v>
      </c>
      <c r="V30" s="10" t="s">
        <v>324</v>
      </c>
      <c r="W30" s="10">
        <v>7</v>
      </c>
      <c r="X30" s="12" t="s">
        <v>172</v>
      </c>
      <c r="Y30" s="12"/>
      <c r="Z30" s="12"/>
      <c r="AA30" s="10" t="s">
        <v>324</v>
      </c>
      <c r="AB30" s="10" t="s">
        <v>419</v>
      </c>
      <c r="AC30" s="10" t="s">
        <v>416</v>
      </c>
      <c r="AD30" s="10">
        <v>22.4</v>
      </c>
      <c r="AE30" s="10" t="s">
        <v>738</v>
      </c>
      <c r="AF30" s="10">
        <v>22.4</v>
      </c>
      <c r="AG30" s="12"/>
      <c r="AH30" s="12"/>
      <c r="AI30" s="28" t="s">
        <v>23</v>
      </c>
      <c r="AJ30" s="10">
        <v>1</v>
      </c>
      <c r="AL30" s="12" t="s">
        <v>54</v>
      </c>
      <c r="AN30" s="12" t="s">
        <v>199</v>
      </c>
      <c r="AO30" s="10" t="s">
        <v>225</v>
      </c>
      <c r="AP30" s="10">
        <v>0</v>
      </c>
      <c r="AQ30" s="10">
        <v>0</v>
      </c>
      <c r="AR30" s="10">
        <v>1</v>
      </c>
      <c r="AS30" s="10">
        <v>0</v>
      </c>
      <c r="AT30" s="10">
        <v>0</v>
      </c>
      <c r="AX30" t="s">
        <v>324</v>
      </c>
      <c r="AY30">
        <v>0</v>
      </c>
      <c r="AZ30">
        <v>0</v>
      </c>
      <c r="BA30">
        <v>0</v>
      </c>
      <c r="BB30">
        <v>0</v>
      </c>
      <c r="BC30">
        <v>0</v>
      </c>
      <c r="BD30">
        <v>0</v>
      </c>
      <c r="BE30">
        <v>0</v>
      </c>
      <c r="BF30">
        <v>0</v>
      </c>
      <c r="BG30">
        <v>0</v>
      </c>
      <c r="BH30">
        <v>0</v>
      </c>
      <c r="BI30">
        <v>0</v>
      </c>
      <c r="BJ30" s="12" t="s">
        <v>211</v>
      </c>
      <c r="BK30" s="12" t="s">
        <v>735</v>
      </c>
      <c r="BL30" s="10"/>
    </row>
    <row r="31" spans="1:64" x14ac:dyDescent="0.25">
      <c r="A31" s="66">
        <v>22</v>
      </c>
      <c r="B31" s="10" t="s">
        <v>102</v>
      </c>
      <c r="C31" s="12">
        <v>2003</v>
      </c>
      <c r="D31" s="10">
        <v>29</v>
      </c>
      <c r="E31" s="12">
        <v>0</v>
      </c>
      <c r="F31" s="12">
        <v>1</v>
      </c>
      <c r="G31" s="12" t="s">
        <v>19</v>
      </c>
      <c r="H31" s="12" t="s">
        <v>670</v>
      </c>
      <c r="I31" s="12" t="s">
        <v>670</v>
      </c>
      <c r="J31" s="10">
        <v>0</v>
      </c>
      <c r="K31" s="10">
        <v>1</v>
      </c>
      <c r="L31" s="12">
        <v>336</v>
      </c>
      <c r="M31" s="10" t="s">
        <v>324</v>
      </c>
      <c r="N31" s="10">
        <v>15</v>
      </c>
      <c r="O31" s="10">
        <v>1</v>
      </c>
      <c r="P31" s="10" t="s">
        <v>416</v>
      </c>
      <c r="Q31" s="10"/>
      <c r="R31" s="10" t="s">
        <v>324</v>
      </c>
      <c r="S31" s="10" t="s">
        <v>419</v>
      </c>
      <c r="T31" s="10" t="s">
        <v>416</v>
      </c>
      <c r="U31" s="10">
        <v>1.9</v>
      </c>
      <c r="V31" s="10" t="s">
        <v>324</v>
      </c>
      <c r="W31" s="10">
        <v>1.9</v>
      </c>
      <c r="X31" s="12" t="s">
        <v>172</v>
      </c>
      <c r="Y31" s="12"/>
      <c r="Z31" s="12"/>
      <c r="AA31" s="10" t="s">
        <v>324</v>
      </c>
      <c r="AB31" s="10" t="s">
        <v>419</v>
      </c>
      <c r="AC31" s="10" t="s">
        <v>416</v>
      </c>
      <c r="AD31" s="10">
        <v>22.4</v>
      </c>
      <c r="AE31" s="10" t="s">
        <v>738</v>
      </c>
      <c r="AF31" s="10">
        <v>22.4</v>
      </c>
      <c r="AG31" s="12"/>
      <c r="AH31" s="12"/>
      <c r="AI31" s="28" t="s">
        <v>576</v>
      </c>
      <c r="AJ31" s="10">
        <v>0</v>
      </c>
      <c r="AL31" s="12" t="s">
        <v>54</v>
      </c>
      <c r="AN31" s="12" t="s">
        <v>199</v>
      </c>
      <c r="AO31" s="10" t="s">
        <v>225</v>
      </c>
      <c r="AP31" s="10">
        <v>0</v>
      </c>
      <c r="AQ31" s="10">
        <v>0</v>
      </c>
      <c r="AR31" s="10">
        <v>1</v>
      </c>
      <c r="AS31" s="10">
        <v>0</v>
      </c>
      <c r="AT31" s="10">
        <v>0</v>
      </c>
      <c r="AX31" t="s">
        <v>324</v>
      </c>
      <c r="AY31">
        <v>0</v>
      </c>
      <c r="AZ31">
        <v>0</v>
      </c>
      <c r="BA31">
        <v>0</v>
      </c>
      <c r="BB31">
        <v>0</v>
      </c>
      <c r="BC31">
        <v>0</v>
      </c>
      <c r="BD31">
        <v>0</v>
      </c>
      <c r="BE31">
        <v>0</v>
      </c>
      <c r="BF31">
        <v>0</v>
      </c>
      <c r="BG31">
        <v>0</v>
      </c>
      <c r="BH31">
        <v>0</v>
      </c>
      <c r="BI31">
        <v>0</v>
      </c>
      <c r="BJ31" s="12" t="s">
        <v>211</v>
      </c>
      <c r="BK31" s="12" t="s">
        <v>736</v>
      </c>
      <c r="BL31" s="10"/>
    </row>
    <row r="32" spans="1:64" x14ac:dyDescent="0.25">
      <c r="A32" s="66">
        <v>22</v>
      </c>
      <c r="B32" s="10" t="s">
        <v>102</v>
      </c>
      <c r="C32" s="12">
        <v>2004</v>
      </c>
      <c r="D32" s="10">
        <v>30</v>
      </c>
      <c r="E32" s="12">
        <v>0</v>
      </c>
      <c r="F32" s="12">
        <v>1</v>
      </c>
      <c r="G32" s="12" t="s">
        <v>19</v>
      </c>
      <c r="H32" s="12" t="s">
        <v>670</v>
      </c>
      <c r="I32" s="12" t="s">
        <v>670</v>
      </c>
      <c r="J32" s="10">
        <v>0</v>
      </c>
      <c r="K32" s="10">
        <v>1</v>
      </c>
      <c r="L32" s="12">
        <v>336</v>
      </c>
      <c r="M32" s="10" t="s">
        <v>324</v>
      </c>
      <c r="N32" s="10">
        <v>15</v>
      </c>
      <c r="O32" s="10">
        <v>1</v>
      </c>
      <c r="P32" s="10" t="s">
        <v>416</v>
      </c>
      <c r="Q32" s="10"/>
      <c r="R32" s="10" t="s">
        <v>324</v>
      </c>
      <c r="S32" s="10" t="s">
        <v>419</v>
      </c>
      <c r="T32" s="10" t="s">
        <v>416</v>
      </c>
      <c r="U32" s="10">
        <v>6</v>
      </c>
      <c r="V32" s="10" t="s">
        <v>324</v>
      </c>
      <c r="W32" s="10">
        <v>6</v>
      </c>
      <c r="X32" s="12" t="s">
        <v>172</v>
      </c>
      <c r="Y32" s="12"/>
      <c r="Z32" s="12"/>
      <c r="AA32" s="10" t="s">
        <v>324</v>
      </c>
      <c r="AB32" s="10" t="s">
        <v>419</v>
      </c>
      <c r="AC32" s="10" t="s">
        <v>416</v>
      </c>
      <c r="AD32" s="10">
        <v>22.4</v>
      </c>
      <c r="AE32" s="10" t="s">
        <v>738</v>
      </c>
      <c r="AF32" s="10">
        <v>22.4</v>
      </c>
      <c r="AG32" s="10"/>
      <c r="AH32" s="10"/>
      <c r="AI32" s="28" t="s">
        <v>576</v>
      </c>
      <c r="AJ32" s="10">
        <v>0</v>
      </c>
      <c r="AL32" s="12" t="s">
        <v>54</v>
      </c>
      <c r="AN32" s="12" t="s">
        <v>199</v>
      </c>
      <c r="AO32" s="10" t="s">
        <v>225</v>
      </c>
      <c r="AP32" s="10">
        <v>0</v>
      </c>
      <c r="AQ32" s="10">
        <v>0</v>
      </c>
      <c r="AR32" s="10">
        <v>1</v>
      </c>
      <c r="AS32" s="10">
        <v>0</v>
      </c>
      <c r="AT32" s="10">
        <v>0</v>
      </c>
      <c r="AX32" t="s">
        <v>324</v>
      </c>
      <c r="AY32">
        <v>0</v>
      </c>
      <c r="AZ32">
        <v>0</v>
      </c>
      <c r="BA32">
        <v>0</v>
      </c>
      <c r="BB32">
        <v>0</v>
      </c>
      <c r="BC32">
        <v>0</v>
      </c>
      <c r="BD32">
        <v>0</v>
      </c>
      <c r="BE32">
        <v>0</v>
      </c>
      <c r="BF32">
        <v>0</v>
      </c>
      <c r="BG32">
        <v>0</v>
      </c>
      <c r="BH32">
        <v>0</v>
      </c>
      <c r="BI32">
        <v>0</v>
      </c>
      <c r="BJ32" s="12" t="s">
        <v>211</v>
      </c>
      <c r="BK32" s="12" t="s">
        <v>737</v>
      </c>
      <c r="BL32" s="10"/>
    </row>
    <row r="33" spans="1:64" x14ac:dyDescent="0.25">
      <c r="A33" s="66">
        <v>23</v>
      </c>
      <c r="B33" s="10" t="s">
        <v>105</v>
      </c>
      <c r="C33" s="12">
        <v>2002</v>
      </c>
      <c r="D33" s="10">
        <v>31</v>
      </c>
      <c r="E33" s="12">
        <v>1</v>
      </c>
      <c r="F33" s="12">
        <v>1</v>
      </c>
      <c r="G33" s="12" t="s">
        <v>8</v>
      </c>
      <c r="H33" s="12" t="s">
        <v>670</v>
      </c>
      <c r="I33" s="12" t="s">
        <v>670</v>
      </c>
      <c r="J33" s="10">
        <v>0</v>
      </c>
      <c r="K33" s="12">
        <v>1</v>
      </c>
      <c r="L33" s="12">
        <v>400</v>
      </c>
      <c r="M33" s="10" t="s">
        <v>416</v>
      </c>
      <c r="N33" s="12" t="s">
        <v>419</v>
      </c>
      <c r="O33" s="12">
        <v>1</v>
      </c>
      <c r="P33" s="10" t="s">
        <v>416</v>
      </c>
      <c r="Q33" s="12"/>
      <c r="R33" s="10" t="s">
        <v>324</v>
      </c>
      <c r="S33" s="10" t="s">
        <v>419</v>
      </c>
      <c r="T33" s="10" t="s">
        <v>324</v>
      </c>
      <c r="U33" s="10" t="s">
        <v>419</v>
      </c>
      <c r="V33" s="10" t="s">
        <v>324</v>
      </c>
      <c r="W33" s="12" t="s">
        <v>419</v>
      </c>
      <c r="X33" s="12" t="s">
        <v>419</v>
      </c>
      <c r="Y33" s="12"/>
      <c r="Z33" s="12"/>
      <c r="AA33" s="10" t="s">
        <v>324</v>
      </c>
      <c r="AB33" s="10" t="s">
        <v>419</v>
      </c>
      <c r="AC33" s="10" t="s">
        <v>324</v>
      </c>
      <c r="AD33" s="10" t="s">
        <v>419</v>
      </c>
      <c r="AE33" s="10" t="s">
        <v>324</v>
      </c>
      <c r="AF33" s="10" t="s">
        <v>419</v>
      </c>
      <c r="AG33" s="12"/>
      <c r="AH33" s="12"/>
      <c r="AI33" s="27" t="s">
        <v>419</v>
      </c>
      <c r="AJ33" s="12" t="s">
        <v>419</v>
      </c>
      <c r="AL33" s="12" t="s">
        <v>419</v>
      </c>
      <c r="AN33" s="12" t="s">
        <v>222</v>
      </c>
      <c r="AO33" s="10" t="s">
        <v>211</v>
      </c>
      <c r="AP33" s="10">
        <v>0</v>
      </c>
      <c r="AQ33" s="10">
        <v>0</v>
      </c>
      <c r="AR33" s="10">
        <v>0</v>
      </c>
      <c r="AS33" s="10">
        <v>0</v>
      </c>
      <c r="AT33" s="10">
        <v>0</v>
      </c>
      <c r="AX33" t="s">
        <v>324</v>
      </c>
      <c r="AY33">
        <v>0</v>
      </c>
      <c r="AZ33">
        <v>0</v>
      </c>
      <c r="BA33">
        <v>0</v>
      </c>
      <c r="BB33">
        <v>0</v>
      </c>
      <c r="BC33">
        <v>0</v>
      </c>
      <c r="BD33">
        <v>0</v>
      </c>
      <c r="BE33">
        <v>0</v>
      </c>
      <c r="BF33">
        <v>0</v>
      </c>
      <c r="BG33">
        <v>0</v>
      </c>
      <c r="BH33">
        <v>0</v>
      </c>
      <c r="BI33">
        <v>0</v>
      </c>
      <c r="BJ33" s="12" t="s">
        <v>211</v>
      </c>
      <c r="BK33" s="12"/>
      <c r="BL33" s="12"/>
    </row>
    <row r="34" spans="1:64" x14ac:dyDescent="0.25">
      <c r="A34" s="66">
        <v>26</v>
      </c>
      <c r="B34" s="10" t="s">
        <v>107</v>
      </c>
      <c r="C34" s="12">
        <v>1988</v>
      </c>
      <c r="D34" s="10">
        <v>32</v>
      </c>
      <c r="E34" s="12">
        <v>0</v>
      </c>
      <c r="F34" s="12">
        <v>1</v>
      </c>
      <c r="G34" s="12" t="s">
        <v>30</v>
      </c>
      <c r="H34" s="12" t="s">
        <v>670</v>
      </c>
      <c r="I34" s="12" t="s">
        <v>670</v>
      </c>
      <c r="J34" s="10">
        <v>0</v>
      </c>
      <c r="K34" s="12">
        <v>1</v>
      </c>
      <c r="L34" s="12">
        <v>400</v>
      </c>
      <c r="M34" s="10" t="s">
        <v>416</v>
      </c>
      <c r="N34" s="12" t="s">
        <v>419</v>
      </c>
      <c r="O34" s="12">
        <v>6</v>
      </c>
      <c r="P34" s="10" t="s">
        <v>324</v>
      </c>
      <c r="Q34" s="12"/>
      <c r="R34" s="10" t="s">
        <v>416</v>
      </c>
      <c r="S34" s="10" t="s">
        <v>237</v>
      </c>
      <c r="T34" s="10" t="s">
        <v>324</v>
      </c>
      <c r="U34" s="10" t="s">
        <v>419</v>
      </c>
      <c r="V34" s="10" t="s">
        <v>708</v>
      </c>
      <c r="W34" s="12">
        <v>43.5</v>
      </c>
      <c r="X34" s="12" t="s">
        <v>203</v>
      </c>
      <c r="Y34" s="12"/>
      <c r="Z34" s="12"/>
      <c r="AA34" s="10" t="s">
        <v>416</v>
      </c>
      <c r="AB34" s="10" t="s">
        <v>346</v>
      </c>
      <c r="AC34" s="10" t="s">
        <v>416</v>
      </c>
      <c r="AD34" s="10">
        <v>70.8</v>
      </c>
      <c r="AE34" s="10" t="s">
        <v>324</v>
      </c>
      <c r="AF34" s="12">
        <v>70.8</v>
      </c>
      <c r="AG34" s="12"/>
      <c r="AH34" s="12"/>
      <c r="AI34" s="27" t="s">
        <v>25</v>
      </c>
      <c r="AJ34" s="12">
        <f>5/6</f>
        <v>0.83333333333333337</v>
      </c>
      <c r="AL34" s="12" t="s">
        <v>54</v>
      </c>
      <c r="AN34" s="12" t="s">
        <v>199</v>
      </c>
      <c r="AO34" s="10" t="s">
        <v>211</v>
      </c>
      <c r="AP34" s="10">
        <v>0</v>
      </c>
      <c r="AQ34" s="10">
        <v>0</v>
      </c>
      <c r="AR34" s="10">
        <v>0</v>
      </c>
      <c r="AS34" s="10">
        <v>0</v>
      </c>
      <c r="AT34" s="10">
        <v>0</v>
      </c>
      <c r="AX34" t="s">
        <v>324</v>
      </c>
      <c r="AY34">
        <v>0</v>
      </c>
      <c r="AZ34">
        <v>0</v>
      </c>
      <c r="BA34">
        <v>0</v>
      </c>
      <c r="BB34">
        <v>0</v>
      </c>
      <c r="BC34">
        <v>0</v>
      </c>
      <c r="BD34">
        <v>0</v>
      </c>
      <c r="BE34">
        <v>0</v>
      </c>
      <c r="BF34">
        <v>0</v>
      </c>
      <c r="BG34">
        <v>0</v>
      </c>
      <c r="BH34">
        <v>0</v>
      </c>
      <c r="BI34">
        <v>0</v>
      </c>
      <c r="BJ34" s="12" t="s">
        <v>211</v>
      </c>
      <c r="BK34" s="12"/>
      <c r="BL34" s="12"/>
    </row>
    <row r="35" spans="1:64" x14ac:dyDescent="0.25">
      <c r="A35" s="66">
        <v>26</v>
      </c>
      <c r="B35" s="10" t="s">
        <v>107</v>
      </c>
      <c r="C35" s="12">
        <v>1988</v>
      </c>
      <c r="D35" s="10">
        <v>33</v>
      </c>
      <c r="E35" s="12">
        <v>0</v>
      </c>
      <c r="F35" s="12">
        <v>1</v>
      </c>
      <c r="G35" s="12" t="s">
        <v>30</v>
      </c>
      <c r="H35" s="12" t="s">
        <v>670</v>
      </c>
      <c r="I35" s="12" t="s">
        <v>670</v>
      </c>
      <c r="J35" s="10">
        <v>0</v>
      </c>
      <c r="K35" s="12">
        <v>1</v>
      </c>
      <c r="L35" s="12">
        <v>400</v>
      </c>
      <c r="M35" s="10" t="s">
        <v>416</v>
      </c>
      <c r="N35" s="12" t="s">
        <v>419</v>
      </c>
      <c r="O35" s="12">
        <v>6</v>
      </c>
      <c r="P35" s="10" t="s">
        <v>324</v>
      </c>
      <c r="Q35" s="12"/>
      <c r="R35" s="10" t="s">
        <v>416</v>
      </c>
      <c r="S35" s="10" t="s">
        <v>237</v>
      </c>
      <c r="T35" s="10" t="s">
        <v>324</v>
      </c>
      <c r="U35" s="10" t="s">
        <v>419</v>
      </c>
      <c r="V35" s="10" t="s">
        <v>708</v>
      </c>
      <c r="W35" s="12">
        <v>43.5</v>
      </c>
      <c r="X35" s="12" t="s">
        <v>203</v>
      </c>
      <c r="Y35" s="12"/>
      <c r="Z35" s="12"/>
      <c r="AA35" s="10" t="s">
        <v>416</v>
      </c>
      <c r="AB35" s="10" t="s">
        <v>346</v>
      </c>
      <c r="AC35" s="10" t="s">
        <v>416</v>
      </c>
      <c r="AD35" s="10">
        <v>70.8</v>
      </c>
      <c r="AE35" s="10" t="s">
        <v>324</v>
      </c>
      <c r="AF35" s="12">
        <v>70.8</v>
      </c>
      <c r="AG35" s="12"/>
      <c r="AH35" s="12"/>
      <c r="AI35" s="27" t="s">
        <v>25</v>
      </c>
      <c r="AJ35" s="12">
        <f>5/6</f>
        <v>0.83333333333333337</v>
      </c>
      <c r="AL35" s="12" t="s">
        <v>37</v>
      </c>
      <c r="AN35" s="12" t="s">
        <v>199</v>
      </c>
      <c r="AO35" s="10" t="s">
        <v>211</v>
      </c>
      <c r="AP35" s="10">
        <v>0</v>
      </c>
      <c r="AQ35" s="10">
        <v>0</v>
      </c>
      <c r="AR35" s="10">
        <v>0</v>
      </c>
      <c r="AS35" s="10">
        <v>0</v>
      </c>
      <c r="AT35" s="10">
        <v>0</v>
      </c>
      <c r="AX35" t="s">
        <v>324</v>
      </c>
      <c r="AY35">
        <v>0</v>
      </c>
      <c r="AZ35">
        <v>0</v>
      </c>
      <c r="BA35">
        <v>0</v>
      </c>
      <c r="BB35">
        <v>0</v>
      </c>
      <c r="BC35">
        <v>0</v>
      </c>
      <c r="BD35">
        <v>0</v>
      </c>
      <c r="BE35">
        <v>0</v>
      </c>
      <c r="BF35">
        <v>0</v>
      </c>
      <c r="BG35">
        <v>0</v>
      </c>
      <c r="BH35">
        <v>0</v>
      </c>
      <c r="BI35">
        <v>0</v>
      </c>
      <c r="BJ35" s="12" t="s">
        <v>211</v>
      </c>
      <c r="BK35" s="12"/>
      <c r="BL35" s="12"/>
    </row>
    <row r="36" spans="1:64" x14ac:dyDescent="0.25">
      <c r="A36" s="66">
        <v>27</v>
      </c>
      <c r="B36" s="10" t="s">
        <v>109</v>
      </c>
      <c r="C36" s="12">
        <v>2010</v>
      </c>
      <c r="D36" s="10">
        <v>34</v>
      </c>
      <c r="E36" s="12">
        <v>0</v>
      </c>
      <c r="F36" s="12">
        <v>1</v>
      </c>
      <c r="G36" s="12" t="s">
        <v>8</v>
      </c>
      <c r="H36" s="12" t="s">
        <v>670</v>
      </c>
      <c r="I36" s="12" t="s">
        <v>670</v>
      </c>
      <c r="J36" s="10">
        <v>0</v>
      </c>
      <c r="K36" s="10">
        <v>1</v>
      </c>
      <c r="L36" s="12">
        <v>400</v>
      </c>
      <c r="M36" s="10" t="s">
        <v>416</v>
      </c>
      <c r="N36" s="60">
        <f>L36/AF36</f>
        <v>6.2305295950155761</v>
      </c>
      <c r="O36" s="12">
        <v>9</v>
      </c>
      <c r="P36" s="10" t="s">
        <v>324</v>
      </c>
      <c r="Q36" s="12"/>
      <c r="R36" s="10" t="s">
        <v>416</v>
      </c>
      <c r="S36" s="10" t="s">
        <v>239</v>
      </c>
      <c r="T36" s="10" t="s">
        <v>416</v>
      </c>
      <c r="U36" s="12">
        <v>26</v>
      </c>
      <c r="V36" s="10" t="s">
        <v>324</v>
      </c>
      <c r="W36" s="12">
        <v>26</v>
      </c>
      <c r="X36" s="12" t="s">
        <v>203</v>
      </c>
      <c r="Y36" s="12"/>
      <c r="Z36" s="12"/>
      <c r="AA36" s="10" t="s">
        <v>416</v>
      </c>
      <c r="AB36" s="10" t="s">
        <v>349</v>
      </c>
      <c r="AC36" s="10" t="s">
        <v>416</v>
      </c>
      <c r="AD36" s="10">
        <v>64.2</v>
      </c>
      <c r="AE36" s="10" t="s">
        <v>324</v>
      </c>
      <c r="AF36" s="12">
        <v>64.2</v>
      </c>
      <c r="AG36" s="12"/>
      <c r="AH36" s="12"/>
      <c r="AI36" s="27" t="s">
        <v>25</v>
      </c>
      <c r="AJ36" s="12">
        <f>4/9</f>
        <v>0.44444444444444442</v>
      </c>
      <c r="AL36" s="12" t="s">
        <v>37</v>
      </c>
      <c r="AN36" s="12" t="s">
        <v>222</v>
      </c>
      <c r="AO36" s="10" t="s">
        <v>211</v>
      </c>
      <c r="AP36" s="10">
        <v>0</v>
      </c>
      <c r="AQ36" s="10">
        <v>0</v>
      </c>
      <c r="AR36" s="10">
        <v>0</v>
      </c>
      <c r="AS36" s="10">
        <v>0</v>
      </c>
      <c r="AT36" s="10">
        <v>0</v>
      </c>
      <c r="AX36" t="s">
        <v>416</v>
      </c>
      <c r="AY36">
        <v>0</v>
      </c>
      <c r="AZ36">
        <v>0</v>
      </c>
      <c r="BA36">
        <v>1</v>
      </c>
      <c r="BB36">
        <v>0</v>
      </c>
      <c r="BC36">
        <v>0</v>
      </c>
      <c r="BD36">
        <v>0</v>
      </c>
      <c r="BE36">
        <v>0</v>
      </c>
      <c r="BF36">
        <v>0</v>
      </c>
      <c r="BG36">
        <v>0</v>
      </c>
      <c r="BH36">
        <v>0</v>
      </c>
      <c r="BI36">
        <v>0</v>
      </c>
      <c r="BJ36" s="12" t="s">
        <v>242</v>
      </c>
      <c r="BK36" s="12"/>
      <c r="BL36" s="12"/>
    </row>
    <row r="37" spans="1:64" x14ac:dyDescent="0.25">
      <c r="A37" s="66">
        <v>27</v>
      </c>
      <c r="B37" s="10" t="s">
        <v>109</v>
      </c>
      <c r="C37" s="12">
        <v>2010</v>
      </c>
      <c r="D37" s="10">
        <v>35</v>
      </c>
      <c r="E37" s="12">
        <v>0</v>
      </c>
      <c r="F37" s="12">
        <v>1</v>
      </c>
      <c r="G37" s="12" t="s">
        <v>8</v>
      </c>
      <c r="H37" s="12" t="s">
        <v>670</v>
      </c>
      <c r="I37" s="12" t="s">
        <v>670</v>
      </c>
      <c r="J37" s="10">
        <v>0</v>
      </c>
      <c r="K37" s="10">
        <v>1</v>
      </c>
      <c r="L37" s="12">
        <v>400</v>
      </c>
      <c r="M37" s="10" t="s">
        <v>416</v>
      </c>
      <c r="N37" s="60">
        <f>L37/AF37</f>
        <v>6.2305295950155761</v>
      </c>
      <c r="O37" s="12">
        <v>9</v>
      </c>
      <c r="P37" s="10" t="s">
        <v>324</v>
      </c>
      <c r="Q37" s="12"/>
      <c r="R37" s="10" t="s">
        <v>416</v>
      </c>
      <c r="S37" s="10" t="s">
        <v>239</v>
      </c>
      <c r="T37" s="10" t="s">
        <v>416</v>
      </c>
      <c r="U37" s="12">
        <v>26</v>
      </c>
      <c r="V37" s="10" t="s">
        <v>324</v>
      </c>
      <c r="W37" s="12">
        <v>26</v>
      </c>
      <c r="X37" s="12" t="s">
        <v>203</v>
      </c>
      <c r="Y37" s="12"/>
      <c r="Z37" s="12"/>
      <c r="AA37" s="10" t="s">
        <v>416</v>
      </c>
      <c r="AB37" s="10" t="s">
        <v>349</v>
      </c>
      <c r="AC37" s="10" t="s">
        <v>416</v>
      </c>
      <c r="AD37" s="10">
        <v>64.2</v>
      </c>
      <c r="AE37" s="10" t="s">
        <v>324</v>
      </c>
      <c r="AF37" s="12">
        <v>64.2</v>
      </c>
      <c r="AG37" s="12"/>
      <c r="AH37" s="12"/>
      <c r="AI37" s="27" t="s">
        <v>25</v>
      </c>
      <c r="AJ37" s="12">
        <f>4/9</f>
        <v>0.44444444444444442</v>
      </c>
      <c r="AL37" s="12" t="s">
        <v>37</v>
      </c>
      <c r="AN37" s="12" t="s">
        <v>222</v>
      </c>
      <c r="AO37" s="10" t="s">
        <v>211</v>
      </c>
      <c r="AP37" s="10">
        <v>0</v>
      </c>
      <c r="AQ37" s="10">
        <v>0</v>
      </c>
      <c r="AR37" s="10">
        <v>0</v>
      </c>
      <c r="AS37" s="10">
        <v>0</v>
      </c>
      <c r="AT37" s="10">
        <v>0</v>
      </c>
      <c r="AX37" t="s">
        <v>324</v>
      </c>
      <c r="AY37">
        <v>0</v>
      </c>
      <c r="AZ37">
        <v>0</v>
      </c>
      <c r="BA37">
        <v>0</v>
      </c>
      <c r="BB37">
        <v>0</v>
      </c>
      <c r="BC37">
        <v>0</v>
      </c>
      <c r="BD37">
        <v>0</v>
      </c>
      <c r="BE37">
        <v>0</v>
      </c>
      <c r="BF37">
        <v>0</v>
      </c>
      <c r="BG37">
        <v>0</v>
      </c>
      <c r="BH37">
        <v>0</v>
      </c>
      <c r="BI37">
        <v>0</v>
      </c>
      <c r="BJ37" s="12" t="s">
        <v>211</v>
      </c>
      <c r="BK37" s="10"/>
      <c r="BL37" s="12"/>
    </row>
    <row r="38" spans="1:64" x14ac:dyDescent="0.25">
      <c r="A38" s="66">
        <v>29</v>
      </c>
      <c r="B38" s="10" t="s">
        <v>111</v>
      </c>
      <c r="C38" s="10">
        <v>1986</v>
      </c>
      <c r="D38" s="10">
        <v>36</v>
      </c>
      <c r="E38" s="10">
        <v>0</v>
      </c>
      <c r="F38" s="10">
        <v>1</v>
      </c>
      <c r="G38" s="10" t="s">
        <v>19</v>
      </c>
      <c r="H38" s="12" t="s">
        <v>670</v>
      </c>
      <c r="I38" s="12" t="s">
        <v>670</v>
      </c>
      <c r="J38" s="10">
        <v>0</v>
      </c>
      <c r="K38" s="12">
        <v>1</v>
      </c>
      <c r="L38" s="10">
        <v>400</v>
      </c>
      <c r="M38" s="10" t="s">
        <v>416</v>
      </c>
      <c r="N38" s="10" t="s">
        <v>419</v>
      </c>
      <c r="O38" s="62">
        <v>1</v>
      </c>
      <c r="P38" s="10" t="s">
        <v>416</v>
      </c>
      <c r="Q38" s="62"/>
      <c r="R38" s="10" t="s">
        <v>416</v>
      </c>
      <c r="S38" s="10" t="s">
        <v>715</v>
      </c>
      <c r="T38" s="10" t="s">
        <v>324</v>
      </c>
      <c r="U38" s="10" t="s">
        <v>419</v>
      </c>
      <c r="V38" s="10" t="s">
        <v>739</v>
      </c>
      <c r="W38" s="10">
        <v>27.5</v>
      </c>
      <c r="X38" s="10" t="s">
        <v>203</v>
      </c>
      <c r="Y38" s="10"/>
      <c r="Z38" s="10"/>
      <c r="AA38" s="10" t="s">
        <v>416</v>
      </c>
      <c r="AB38" s="10" t="s">
        <v>716</v>
      </c>
      <c r="AC38" s="10" t="s">
        <v>416</v>
      </c>
      <c r="AD38" s="10">
        <v>67.5</v>
      </c>
      <c r="AE38" s="10" t="s">
        <v>738</v>
      </c>
      <c r="AF38" s="10">
        <v>67.5</v>
      </c>
      <c r="AG38" s="10"/>
      <c r="AH38" s="10"/>
      <c r="AI38" s="10" t="s">
        <v>419</v>
      </c>
      <c r="AJ38" s="10" t="s">
        <v>419</v>
      </c>
      <c r="AL38" s="12" t="s">
        <v>37</v>
      </c>
      <c r="AN38" s="10" t="s">
        <v>222</v>
      </c>
      <c r="AO38" s="10" t="s">
        <v>211</v>
      </c>
      <c r="AP38" s="10">
        <v>0</v>
      </c>
      <c r="AQ38" s="10">
        <v>0</v>
      </c>
      <c r="AR38" s="10">
        <v>0</v>
      </c>
      <c r="AS38" s="10">
        <v>0</v>
      </c>
      <c r="AT38" s="10">
        <v>0</v>
      </c>
      <c r="AX38" t="s">
        <v>324</v>
      </c>
      <c r="AY38">
        <v>0</v>
      </c>
      <c r="AZ38">
        <v>0</v>
      </c>
      <c r="BA38">
        <v>0</v>
      </c>
      <c r="BB38">
        <v>0</v>
      </c>
      <c r="BC38">
        <v>0</v>
      </c>
      <c r="BD38">
        <v>0</v>
      </c>
      <c r="BE38">
        <v>0</v>
      </c>
      <c r="BF38">
        <v>0</v>
      </c>
      <c r="BG38">
        <v>0</v>
      </c>
      <c r="BH38">
        <v>0</v>
      </c>
      <c r="BI38">
        <v>0</v>
      </c>
      <c r="BJ38" s="10" t="s">
        <v>211</v>
      </c>
      <c r="BK38" s="10" t="s">
        <v>704</v>
      </c>
      <c r="BL38" s="10"/>
    </row>
    <row r="39" spans="1:64" x14ac:dyDescent="0.25">
      <c r="A39" s="66">
        <v>29</v>
      </c>
      <c r="B39" s="10" t="s">
        <v>111</v>
      </c>
      <c r="C39" s="10">
        <v>1986</v>
      </c>
      <c r="D39" s="10">
        <v>37</v>
      </c>
      <c r="E39" s="10">
        <v>0</v>
      </c>
      <c r="F39" s="10">
        <v>1</v>
      </c>
      <c r="G39" s="10" t="s">
        <v>19</v>
      </c>
      <c r="H39" s="12" t="s">
        <v>670</v>
      </c>
      <c r="I39" s="12" t="s">
        <v>670</v>
      </c>
      <c r="J39" s="10">
        <v>0</v>
      </c>
      <c r="K39" s="12">
        <v>1</v>
      </c>
      <c r="L39" s="10">
        <v>400</v>
      </c>
      <c r="M39" s="10" t="s">
        <v>416</v>
      </c>
      <c r="N39" s="10" t="s">
        <v>419</v>
      </c>
      <c r="O39" s="62">
        <v>1</v>
      </c>
      <c r="P39" s="10" t="s">
        <v>416</v>
      </c>
      <c r="Q39" s="62"/>
      <c r="R39" s="10" t="s">
        <v>416</v>
      </c>
      <c r="S39" s="10" t="s">
        <v>715</v>
      </c>
      <c r="T39" s="10" t="s">
        <v>324</v>
      </c>
      <c r="U39" s="10" t="s">
        <v>419</v>
      </c>
      <c r="V39" s="10" t="s">
        <v>739</v>
      </c>
      <c r="W39" s="10">
        <v>27.5</v>
      </c>
      <c r="X39" s="10" t="s">
        <v>203</v>
      </c>
      <c r="Y39" s="10"/>
      <c r="Z39" s="10"/>
      <c r="AA39" s="10" t="s">
        <v>416</v>
      </c>
      <c r="AB39" s="10" t="s">
        <v>717</v>
      </c>
      <c r="AC39" s="10" t="s">
        <v>416</v>
      </c>
      <c r="AD39" s="10">
        <v>67.5</v>
      </c>
      <c r="AE39" s="10" t="s">
        <v>738</v>
      </c>
      <c r="AF39" s="10">
        <v>67.5</v>
      </c>
      <c r="AG39" s="10"/>
      <c r="AH39" s="10"/>
      <c r="AI39" s="10" t="s">
        <v>419</v>
      </c>
      <c r="AJ39" s="10" t="s">
        <v>419</v>
      </c>
      <c r="AL39" s="12" t="s">
        <v>37</v>
      </c>
      <c r="AN39" s="10" t="s">
        <v>222</v>
      </c>
      <c r="AO39" s="10" t="s">
        <v>211</v>
      </c>
      <c r="AP39" s="10">
        <v>0</v>
      </c>
      <c r="AQ39" s="10">
        <v>0</v>
      </c>
      <c r="AR39" s="10">
        <v>0</v>
      </c>
      <c r="AS39" s="10">
        <v>0</v>
      </c>
      <c r="AT39" s="10">
        <v>0</v>
      </c>
      <c r="AX39" t="s">
        <v>324</v>
      </c>
      <c r="AY39">
        <v>0</v>
      </c>
      <c r="AZ39">
        <v>0</v>
      </c>
      <c r="BA39">
        <v>0</v>
      </c>
      <c r="BB39">
        <v>0</v>
      </c>
      <c r="BC39">
        <v>0</v>
      </c>
      <c r="BD39">
        <v>0</v>
      </c>
      <c r="BE39">
        <v>0</v>
      </c>
      <c r="BF39">
        <v>0</v>
      </c>
      <c r="BG39">
        <v>0</v>
      </c>
      <c r="BH39">
        <v>0</v>
      </c>
      <c r="BI39">
        <v>0</v>
      </c>
      <c r="BJ39" s="10" t="s">
        <v>211</v>
      </c>
      <c r="BK39" s="10" t="s">
        <v>724</v>
      </c>
      <c r="BL39" s="12"/>
    </row>
    <row r="40" spans="1:64" x14ac:dyDescent="0.25">
      <c r="A40" s="66">
        <v>29</v>
      </c>
      <c r="B40" s="10" t="s">
        <v>111</v>
      </c>
      <c r="C40" s="10">
        <v>1986</v>
      </c>
      <c r="D40" s="10">
        <v>38</v>
      </c>
      <c r="E40" s="10">
        <v>0</v>
      </c>
      <c r="F40" s="10">
        <v>1</v>
      </c>
      <c r="G40" s="10" t="s">
        <v>19</v>
      </c>
      <c r="H40" s="12" t="s">
        <v>670</v>
      </c>
      <c r="I40" s="12" t="s">
        <v>670</v>
      </c>
      <c r="J40" s="10">
        <v>0</v>
      </c>
      <c r="K40" s="12">
        <v>1</v>
      </c>
      <c r="L40" s="10">
        <v>400</v>
      </c>
      <c r="M40" s="10" t="s">
        <v>416</v>
      </c>
      <c r="N40" s="10" t="s">
        <v>419</v>
      </c>
      <c r="O40" s="62">
        <v>1</v>
      </c>
      <c r="P40" s="10" t="s">
        <v>416</v>
      </c>
      <c r="Q40" s="62"/>
      <c r="R40" s="10" t="s">
        <v>416</v>
      </c>
      <c r="S40" s="10" t="s">
        <v>715</v>
      </c>
      <c r="T40" s="10" t="s">
        <v>324</v>
      </c>
      <c r="U40" s="10" t="s">
        <v>419</v>
      </c>
      <c r="V40" s="10" t="s">
        <v>739</v>
      </c>
      <c r="W40" s="10">
        <v>27.5</v>
      </c>
      <c r="X40" s="10" t="s">
        <v>203</v>
      </c>
      <c r="Y40" s="10"/>
      <c r="Z40" s="10"/>
      <c r="AA40" s="10" t="s">
        <v>416</v>
      </c>
      <c r="AB40" s="10" t="s">
        <v>718</v>
      </c>
      <c r="AC40" s="10" t="s">
        <v>416</v>
      </c>
      <c r="AD40" s="10">
        <v>67.5</v>
      </c>
      <c r="AE40" s="10" t="s">
        <v>738</v>
      </c>
      <c r="AF40" s="10">
        <v>67.5</v>
      </c>
      <c r="AG40" s="10"/>
      <c r="AH40" s="10"/>
      <c r="AI40" s="10" t="s">
        <v>419</v>
      </c>
      <c r="AJ40" s="10" t="s">
        <v>419</v>
      </c>
      <c r="AL40" s="12" t="s">
        <v>37</v>
      </c>
      <c r="AN40" s="10" t="s">
        <v>222</v>
      </c>
      <c r="AO40" s="10" t="s">
        <v>211</v>
      </c>
      <c r="AP40" s="10">
        <v>0</v>
      </c>
      <c r="AQ40" s="10">
        <v>0</v>
      </c>
      <c r="AR40" s="10">
        <v>0</v>
      </c>
      <c r="AS40" s="10">
        <v>0</v>
      </c>
      <c r="AT40" s="10">
        <v>0</v>
      </c>
      <c r="AX40" t="s">
        <v>324</v>
      </c>
      <c r="AY40">
        <v>0</v>
      </c>
      <c r="AZ40">
        <v>0</v>
      </c>
      <c r="BA40">
        <v>0</v>
      </c>
      <c r="BB40">
        <v>0</v>
      </c>
      <c r="BC40">
        <v>0</v>
      </c>
      <c r="BD40">
        <v>0</v>
      </c>
      <c r="BE40">
        <v>0</v>
      </c>
      <c r="BF40">
        <v>0</v>
      </c>
      <c r="BG40">
        <v>0</v>
      </c>
      <c r="BH40">
        <v>0</v>
      </c>
      <c r="BI40">
        <v>0</v>
      </c>
      <c r="BJ40" s="10" t="s">
        <v>211</v>
      </c>
      <c r="BK40" s="10" t="s">
        <v>725</v>
      </c>
      <c r="BL40" s="12"/>
    </row>
    <row r="41" spans="1:64" x14ac:dyDescent="0.25">
      <c r="A41" s="66">
        <v>29</v>
      </c>
      <c r="B41" s="10" t="s">
        <v>111</v>
      </c>
      <c r="C41" s="10">
        <v>1986</v>
      </c>
      <c r="D41" s="10">
        <v>39</v>
      </c>
      <c r="E41" s="10">
        <v>0</v>
      </c>
      <c r="F41" s="10">
        <v>1</v>
      </c>
      <c r="G41" s="10" t="s">
        <v>19</v>
      </c>
      <c r="H41" s="12" t="s">
        <v>670</v>
      </c>
      <c r="I41" s="12" t="s">
        <v>670</v>
      </c>
      <c r="J41" s="10">
        <v>0</v>
      </c>
      <c r="K41" s="10">
        <v>1</v>
      </c>
      <c r="L41" s="10">
        <v>400</v>
      </c>
      <c r="M41" s="10" t="s">
        <v>416</v>
      </c>
      <c r="N41" s="10" t="s">
        <v>419</v>
      </c>
      <c r="O41" s="62">
        <v>1</v>
      </c>
      <c r="P41" s="10" t="s">
        <v>416</v>
      </c>
      <c r="Q41" s="62"/>
      <c r="R41" s="10" t="s">
        <v>416</v>
      </c>
      <c r="S41" s="10" t="s">
        <v>715</v>
      </c>
      <c r="T41" s="10" t="s">
        <v>324</v>
      </c>
      <c r="U41" s="10" t="s">
        <v>419</v>
      </c>
      <c r="V41" s="10" t="s">
        <v>739</v>
      </c>
      <c r="W41" s="10">
        <v>27.5</v>
      </c>
      <c r="X41" s="10" t="s">
        <v>203</v>
      </c>
      <c r="Y41" s="10"/>
      <c r="Z41" s="10"/>
      <c r="AA41" s="10" t="s">
        <v>416</v>
      </c>
      <c r="AB41" s="10" t="s">
        <v>719</v>
      </c>
      <c r="AC41" s="10" t="s">
        <v>416</v>
      </c>
      <c r="AD41" s="10">
        <v>67.5</v>
      </c>
      <c r="AE41" s="10" t="s">
        <v>738</v>
      </c>
      <c r="AF41" s="10">
        <v>67.5</v>
      </c>
      <c r="AG41" s="10"/>
      <c r="AH41" s="10"/>
      <c r="AI41" s="10" t="s">
        <v>419</v>
      </c>
      <c r="AJ41" s="10" t="s">
        <v>419</v>
      </c>
      <c r="AL41" s="12" t="s">
        <v>37</v>
      </c>
      <c r="AN41" s="10" t="s">
        <v>222</v>
      </c>
      <c r="AO41" s="10" t="s">
        <v>211</v>
      </c>
      <c r="AP41" s="10">
        <v>0</v>
      </c>
      <c r="AQ41" s="10">
        <v>0</v>
      </c>
      <c r="AR41" s="10">
        <v>0</v>
      </c>
      <c r="AS41" s="10">
        <v>0</v>
      </c>
      <c r="AT41" s="10">
        <v>0</v>
      </c>
      <c r="AX41" t="s">
        <v>324</v>
      </c>
      <c r="AY41">
        <v>0</v>
      </c>
      <c r="AZ41">
        <v>0</v>
      </c>
      <c r="BA41">
        <v>0</v>
      </c>
      <c r="BB41">
        <v>0</v>
      </c>
      <c r="BC41">
        <v>0</v>
      </c>
      <c r="BD41">
        <v>0</v>
      </c>
      <c r="BE41">
        <v>0</v>
      </c>
      <c r="BF41">
        <v>0</v>
      </c>
      <c r="BG41">
        <v>0</v>
      </c>
      <c r="BH41">
        <v>0</v>
      </c>
      <c r="BI41">
        <v>0</v>
      </c>
      <c r="BJ41" s="10" t="s">
        <v>211</v>
      </c>
      <c r="BK41" s="10" t="s">
        <v>726</v>
      </c>
      <c r="BL41" s="12"/>
    </row>
    <row r="42" spans="1:64" x14ac:dyDescent="0.25">
      <c r="A42" s="66">
        <v>29</v>
      </c>
      <c r="B42" s="10" t="s">
        <v>111</v>
      </c>
      <c r="C42" s="10">
        <v>1986</v>
      </c>
      <c r="D42" s="10">
        <v>40</v>
      </c>
      <c r="E42" s="10">
        <v>0</v>
      </c>
      <c r="F42" s="10">
        <v>1</v>
      </c>
      <c r="G42" s="10" t="s">
        <v>19</v>
      </c>
      <c r="H42" s="12" t="s">
        <v>670</v>
      </c>
      <c r="I42" s="12" t="s">
        <v>670</v>
      </c>
      <c r="J42" s="10">
        <v>0</v>
      </c>
      <c r="K42" s="10">
        <v>1</v>
      </c>
      <c r="L42" s="10">
        <v>400</v>
      </c>
      <c r="M42" s="10" t="s">
        <v>416</v>
      </c>
      <c r="N42" s="10" t="s">
        <v>419</v>
      </c>
      <c r="O42" s="62">
        <v>1</v>
      </c>
      <c r="P42" s="10" t="s">
        <v>416</v>
      </c>
      <c r="Q42" s="62"/>
      <c r="R42" s="10" t="s">
        <v>416</v>
      </c>
      <c r="S42" s="10" t="s">
        <v>715</v>
      </c>
      <c r="T42" s="10" t="s">
        <v>324</v>
      </c>
      <c r="U42" s="10" t="s">
        <v>419</v>
      </c>
      <c r="V42" s="10" t="s">
        <v>739</v>
      </c>
      <c r="W42" s="10">
        <v>27.5</v>
      </c>
      <c r="X42" s="10" t="s">
        <v>203</v>
      </c>
      <c r="Y42" s="10"/>
      <c r="Z42" s="10"/>
      <c r="AA42" s="10" t="s">
        <v>416</v>
      </c>
      <c r="AB42" s="10" t="s">
        <v>720</v>
      </c>
      <c r="AC42" s="10" t="s">
        <v>416</v>
      </c>
      <c r="AD42" s="10">
        <v>67.5</v>
      </c>
      <c r="AE42" s="10" t="s">
        <v>738</v>
      </c>
      <c r="AF42" s="10">
        <v>67.5</v>
      </c>
      <c r="AG42" s="10"/>
      <c r="AH42" s="10"/>
      <c r="AI42" s="10" t="s">
        <v>419</v>
      </c>
      <c r="AJ42" s="10" t="s">
        <v>419</v>
      </c>
      <c r="AL42" s="12" t="s">
        <v>37</v>
      </c>
      <c r="AN42" s="10" t="s">
        <v>222</v>
      </c>
      <c r="AO42" s="10" t="s">
        <v>211</v>
      </c>
      <c r="AP42" s="10">
        <v>0</v>
      </c>
      <c r="AQ42" s="10">
        <v>0</v>
      </c>
      <c r="AR42" s="10">
        <v>0</v>
      </c>
      <c r="AS42" s="10">
        <v>0</v>
      </c>
      <c r="AT42" s="10">
        <v>0</v>
      </c>
      <c r="AX42" t="s">
        <v>324</v>
      </c>
      <c r="AY42">
        <v>0</v>
      </c>
      <c r="AZ42">
        <v>0</v>
      </c>
      <c r="BA42">
        <v>0</v>
      </c>
      <c r="BB42">
        <v>0</v>
      </c>
      <c r="BC42">
        <v>0</v>
      </c>
      <c r="BD42">
        <v>0</v>
      </c>
      <c r="BE42">
        <v>0</v>
      </c>
      <c r="BF42">
        <v>0</v>
      </c>
      <c r="BG42">
        <v>0</v>
      </c>
      <c r="BH42">
        <v>0</v>
      </c>
      <c r="BI42">
        <v>0</v>
      </c>
      <c r="BJ42" s="10" t="s">
        <v>211</v>
      </c>
      <c r="BK42" s="10" t="s">
        <v>727</v>
      </c>
      <c r="BL42" s="12"/>
    </row>
    <row r="43" spans="1:64" x14ac:dyDescent="0.25">
      <c r="A43" s="66">
        <v>29</v>
      </c>
      <c r="B43" s="10" t="s">
        <v>111</v>
      </c>
      <c r="C43" s="10">
        <v>1986</v>
      </c>
      <c r="D43" s="10">
        <v>41</v>
      </c>
      <c r="E43" s="10">
        <v>0</v>
      </c>
      <c r="F43" s="10">
        <v>1</v>
      </c>
      <c r="G43" s="10" t="s">
        <v>19</v>
      </c>
      <c r="H43" s="12" t="s">
        <v>670</v>
      </c>
      <c r="I43" s="12" t="s">
        <v>670</v>
      </c>
      <c r="J43" s="10">
        <v>0</v>
      </c>
      <c r="K43" s="12">
        <v>1</v>
      </c>
      <c r="L43" s="10">
        <v>400</v>
      </c>
      <c r="M43" s="10" t="s">
        <v>416</v>
      </c>
      <c r="N43" s="10" t="s">
        <v>419</v>
      </c>
      <c r="O43" s="62">
        <v>1</v>
      </c>
      <c r="P43" s="10" t="s">
        <v>416</v>
      </c>
      <c r="Q43" s="62"/>
      <c r="R43" s="10" t="s">
        <v>416</v>
      </c>
      <c r="S43" s="10" t="s">
        <v>715</v>
      </c>
      <c r="T43" s="10" t="s">
        <v>324</v>
      </c>
      <c r="U43" s="10" t="s">
        <v>419</v>
      </c>
      <c r="V43" s="10" t="s">
        <v>739</v>
      </c>
      <c r="W43" s="10">
        <v>27.5</v>
      </c>
      <c r="X43" s="10" t="s">
        <v>203</v>
      </c>
      <c r="Y43" s="10"/>
      <c r="Z43" s="10"/>
      <c r="AA43" s="10" t="s">
        <v>416</v>
      </c>
      <c r="AB43" s="10" t="s">
        <v>721</v>
      </c>
      <c r="AC43" s="10" t="s">
        <v>416</v>
      </c>
      <c r="AD43" s="10">
        <v>67.5</v>
      </c>
      <c r="AE43" s="10" t="s">
        <v>738</v>
      </c>
      <c r="AF43" s="10">
        <v>67.5</v>
      </c>
      <c r="AG43" s="10"/>
      <c r="AH43" s="10"/>
      <c r="AI43" s="10" t="s">
        <v>419</v>
      </c>
      <c r="AJ43" s="10" t="s">
        <v>419</v>
      </c>
      <c r="AL43" s="12" t="s">
        <v>37</v>
      </c>
      <c r="AN43" s="10" t="s">
        <v>222</v>
      </c>
      <c r="AO43" s="10" t="s">
        <v>211</v>
      </c>
      <c r="AP43" s="10">
        <v>0</v>
      </c>
      <c r="AQ43" s="10">
        <v>0</v>
      </c>
      <c r="AR43" s="10">
        <v>0</v>
      </c>
      <c r="AS43" s="10">
        <v>0</v>
      </c>
      <c r="AT43" s="10">
        <v>0</v>
      </c>
      <c r="AX43" t="s">
        <v>324</v>
      </c>
      <c r="AY43">
        <v>0</v>
      </c>
      <c r="AZ43">
        <v>0</v>
      </c>
      <c r="BA43">
        <v>0</v>
      </c>
      <c r="BB43">
        <v>0</v>
      </c>
      <c r="BC43">
        <v>0</v>
      </c>
      <c r="BD43">
        <v>0</v>
      </c>
      <c r="BE43">
        <v>0</v>
      </c>
      <c r="BF43">
        <v>0</v>
      </c>
      <c r="BG43">
        <v>0</v>
      </c>
      <c r="BH43">
        <v>0</v>
      </c>
      <c r="BI43">
        <v>0</v>
      </c>
      <c r="BJ43" s="10" t="s">
        <v>211</v>
      </c>
      <c r="BK43" s="10" t="s">
        <v>728</v>
      </c>
      <c r="BL43" s="12"/>
    </row>
    <row r="44" spans="1:64" x14ac:dyDescent="0.25">
      <c r="A44" s="66">
        <v>29</v>
      </c>
      <c r="B44" s="10" t="s">
        <v>111</v>
      </c>
      <c r="C44" s="10">
        <v>1986</v>
      </c>
      <c r="D44" s="10">
        <v>42</v>
      </c>
      <c r="E44" s="10">
        <v>0</v>
      </c>
      <c r="F44" s="10">
        <v>1</v>
      </c>
      <c r="G44" s="10" t="s">
        <v>19</v>
      </c>
      <c r="H44" s="12" t="s">
        <v>670</v>
      </c>
      <c r="I44" s="12" t="s">
        <v>670</v>
      </c>
      <c r="J44" s="10">
        <v>0</v>
      </c>
      <c r="K44" s="12">
        <v>1</v>
      </c>
      <c r="L44" s="10">
        <v>400</v>
      </c>
      <c r="M44" s="10" t="s">
        <v>416</v>
      </c>
      <c r="N44" s="10" t="s">
        <v>419</v>
      </c>
      <c r="O44" s="62">
        <v>1</v>
      </c>
      <c r="P44" s="10" t="s">
        <v>416</v>
      </c>
      <c r="Q44" s="62"/>
      <c r="R44" s="10" t="s">
        <v>416</v>
      </c>
      <c r="S44" s="10" t="s">
        <v>715</v>
      </c>
      <c r="T44" s="10" t="s">
        <v>324</v>
      </c>
      <c r="U44" s="10" t="s">
        <v>419</v>
      </c>
      <c r="V44" s="10" t="s">
        <v>739</v>
      </c>
      <c r="W44" s="10">
        <v>27.5</v>
      </c>
      <c r="X44" s="10" t="s">
        <v>203</v>
      </c>
      <c r="Y44" s="10"/>
      <c r="Z44" s="10"/>
      <c r="AA44" s="10" t="s">
        <v>416</v>
      </c>
      <c r="AB44" s="10" t="s">
        <v>722</v>
      </c>
      <c r="AC44" s="10" t="s">
        <v>416</v>
      </c>
      <c r="AD44" s="10">
        <v>67.5</v>
      </c>
      <c r="AE44" s="10" t="s">
        <v>738</v>
      </c>
      <c r="AF44" s="10">
        <v>67.5</v>
      </c>
      <c r="AG44" s="10"/>
      <c r="AH44" s="10"/>
      <c r="AI44" s="10" t="s">
        <v>419</v>
      </c>
      <c r="AJ44" s="10" t="s">
        <v>419</v>
      </c>
      <c r="AL44" s="12" t="s">
        <v>37</v>
      </c>
      <c r="AN44" s="10" t="s">
        <v>222</v>
      </c>
      <c r="AO44" s="10" t="s">
        <v>211</v>
      </c>
      <c r="AP44" s="10">
        <v>0</v>
      </c>
      <c r="AQ44" s="10">
        <v>0</v>
      </c>
      <c r="AR44" s="10">
        <v>0</v>
      </c>
      <c r="AS44" s="10">
        <v>0</v>
      </c>
      <c r="AT44" s="10">
        <v>0</v>
      </c>
      <c r="AX44" t="s">
        <v>324</v>
      </c>
      <c r="AY44">
        <v>0</v>
      </c>
      <c r="AZ44">
        <v>0</v>
      </c>
      <c r="BA44">
        <v>0</v>
      </c>
      <c r="BB44">
        <v>0</v>
      </c>
      <c r="BC44">
        <v>0</v>
      </c>
      <c r="BD44">
        <v>0</v>
      </c>
      <c r="BE44">
        <v>0</v>
      </c>
      <c r="BF44">
        <v>0</v>
      </c>
      <c r="BG44">
        <v>0</v>
      </c>
      <c r="BH44">
        <v>0</v>
      </c>
      <c r="BI44">
        <v>0</v>
      </c>
      <c r="BJ44" s="10" t="s">
        <v>211</v>
      </c>
      <c r="BK44" s="10" t="s">
        <v>729</v>
      </c>
      <c r="BL44" s="12"/>
    </row>
    <row r="45" spans="1:64" x14ac:dyDescent="0.25">
      <c r="A45" s="66">
        <v>29</v>
      </c>
      <c r="B45" s="10" t="s">
        <v>111</v>
      </c>
      <c r="C45" s="10">
        <v>1986</v>
      </c>
      <c r="D45" s="10">
        <v>43</v>
      </c>
      <c r="E45" s="10">
        <v>0</v>
      </c>
      <c r="F45" s="10">
        <v>1</v>
      </c>
      <c r="G45" s="10" t="s">
        <v>19</v>
      </c>
      <c r="H45" s="12" t="s">
        <v>670</v>
      </c>
      <c r="I45" s="12" t="s">
        <v>670</v>
      </c>
      <c r="J45" s="10">
        <v>0</v>
      </c>
      <c r="K45" s="12">
        <v>1</v>
      </c>
      <c r="L45" s="10">
        <v>400</v>
      </c>
      <c r="M45" s="10" t="s">
        <v>416</v>
      </c>
      <c r="N45" s="10" t="s">
        <v>419</v>
      </c>
      <c r="O45" s="62">
        <v>1</v>
      </c>
      <c r="P45" s="10" t="s">
        <v>416</v>
      </c>
      <c r="Q45" s="62"/>
      <c r="R45" s="10" t="s">
        <v>416</v>
      </c>
      <c r="S45" s="10" t="s">
        <v>715</v>
      </c>
      <c r="T45" s="10" t="s">
        <v>324</v>
      </c>
      <c r="U45" s="10" t="s">
        <v>419</v>
      </c>
      <c r="V45" s="10" t="s">
        <v>739</v>
      </c>
      <c r="W45" s="10">
        <v>27.5</v>
      </c>
      <c r="X45" s="10" t="s">
        <v>203</v>
      </c>
      <c r="Y45" s="10"/>
      <c r="Z45" s="10"/>
      <c r="AA45" s="10" t="s">
        <v>416</v>
      </c>
      <c r="AB45" s="10" t="s">
        <v>723</v>
      </c>
      <c r="AC45" s="10" t="s">
        <v>416</v>
      </c>
      <c r="AD45" s="10">
        <v>67.5</v>
      </c>
      <c r="AE45" s="10" t="s">
        <v>738</v>
      </c>
      <c r="AF45" s="10">
        <v>67.5</v>
      </c>
      <c r="AG45" s="10"/>
      <c r="AH45" s="10"/>
      <c r="AI45" s="10" t="s">
        <v>419</v>
      </c>
      <c r="AJ45" s="10" t="s">
        <v>419</v>
      </c>
      <c r="AL45" s="12" t="s">
        <v>37</v>
      </c>
      <c r="AN45" s="10" t="s">
        <v>222</v>
      </c>
      <c r="AO45" s="10" t="s">
        <v>211</v>
      </c>
      <c r="AP45" s="10">
        <v>0</v>
      </c>
      <c r="AQ45" s="10">
        <v>0</v>
      </c>
      <c r="AR45" s="10">
        <v>0</v>
      </c>
      <c r="AS45" s="10">
        <v>0</v>
      </c>
      <c r="AT45" s="10">
        <v>0</v>
      </c>
      <c r="AX45" t="s">
        <v>324</v>
      </c>
      <c r="AY45">
        <v>0</v>
      </c>
      <c r="AZ45">
        <v>0</v>
      </c>
      <c r="BA45">
        <v>0</v>
      </c>
      <c r="BB45">
        <v>0</v>
      </c>
      <c r="BC45">
        <v>0</v>
      </c>
      <c r="BD45">
        <v>0</v>
      </c>
      <c r="BE45">
        <v>0</v>
      </c>
      <c r="BF45">
        <v>0</v>
      </c>
      <c r="BG45">
        <v>0</v>
      </c>
      <c r="BH45">
        <v>0</v>
      </c>
      <c r="BI45">
        <v>0</v>
      </c>
      <c r="BJ45" s="10" t="s">
        <v>211</v>
      </c>
      <c r="BK45" s="10" t="s">
        <v>730</v>
      </c>
      <c r="BL45" s="12"/>
    </row>
    <row r="46" spans="1:64" x14ac:dyDescent="0.25">
      <c r="A46" s="66">
        <v>29</v>
      </c>
      <c r="B46" s="10" t="s">
        <v>111</v>
      </c>
      <c r="C46" s="10">
        <v>1986</v>
      </c>
      <c r="D46" s="10">
        <v>44</v>
      </c>
      <c r="E46" s="10">
        <v>0</v>
      </c>
      <c r="F46" s="10">
        <v>1</v>
      </c>
      <c r="G46" s="10" t="s">
        <v>19</v>
      </c>
      <c r="H46" s="12" t="s">
        <v>670</v>
      </c>
      <c r="I46" s="12" t="s">
        <v>670</v>
      </c>
      <c r="J46" s="10">
        <v>0</v>
      </c>
      <c r="K46" s="10">
        <v>1</v>
      </c>
      <c r="L46" s="10">
        <v>400</v>
      </c>
      <c r="M46" s="10" t="s">
        <v>416</v>
      </c>
      <c r="N46" s="10" t="s">
        <v>419</v>
      </c>
      <c r="O46" s="62">
        <v>4</v>
      </c>
      <c r="P46" s="10" t="s">
        <v>324</v>
      </c>
      <c r="Q46" s="62"/>
      <c r="R46" s="62" t="s">
        <v>324</v>
      </c>
      <c r="S46" s="62" t="s">
        <v>419</v>
      </c>
      <c r="T46" s="10" t="s">
        <v>324</v>
      </c>
      <c r="U46" s="10" t="s">
        <v>419</v>
      </c>
      <c r="V46" s="62" t="s">
        <v>324</v>
      </c>
      <c r="W46" s="10" t="s">
        <v>419</v>
      </c>
      <c r="X46" s="10" t="s">
        <v>203</v>
      </c>
      <c r="Y46" s="10"/>
      <c r="Z46" s="10"/>
      <c r="AA46" s="62" t="s">
        <v>324</v>
      </c>
      <c r="AB46" s="62" t="s">
        <v>419</v>
      </c>
      <c r="AC46" s="10" t="s">
        <v>324</v>
      </c>
      <c r="AD46" s="10" t="s">
        <v>419</v>
      </c>
      <c r="AE46" s="62" t="s">
        <v>324</v>
      </c>
      <c r="AF46" s="10" t="s">
        <v>419</v>
      </c>
      <c r="AG46" s="10"/>
      <c r="AH46" s="10"/>
      <c r="AI46" s="28" t="s">
        <v>25</v>
      </c>
      <c r="AJ46" s="10">
        <v>0.75</v>
      </c>
      <c r="AL46" s="12" t="s">
        <v>54</v>
      </c>
      <c r="AN46" s="10" t="s">
        <v>222</v>
      </c>
      <c r="AO46" s="10" t="s">
        <v>211</v>
      </c>
      <c r="AP46" s="10">
        <v>0</v>
      </c>
      <c r="AQ46" s="10">
        <v>0</v>
      </c>
      <c r="AR46" s="10">
        <v>0</v>
      </c>
      <c r="AS46" s="10">
        <v>0</v>
      </c>
      <c r="AT46" s="10">
        <v>0</v>
      </c>
      <c r="AX46" t="s">
        <v>324</v>
      </c>
      <c r="AY46">
        <v>0</v>
      </c>
      <c r="AZ46">
        <v>0</v>
      </c>
      <c r="BA46">
        <v>0</v>
      </c>
      <c r="BB46">
        <v>0</v>
      </c>
      <c r="BC46">
        <v>0</v>
      </c>
      <c r="BD46">
        <v>0</v>
      </c>
      <c r="BE46">
        <v>0</v>
      </c>
      <c r="BF46">
        <v>0</v>
      </c>
      <c r="BG46">
        <v>0</v>
      </c>
      <c r="BH46">
        <v>0</v>
      </c>
      <c r="BI46">
        <v>0</v>
      </c>
      <c r="BJ46" s="10" t="s">
        <v>211</v>
      </c>
      <c r="BK46" s="10" t="s">
        <v>619</v>
      </c>
      <c r="BL46" s="12"/>
    </row>
    <row r="47" spans="1:64" x14ac:dyDescent="0.25">
      <c r="A47" s="66">
        <v>29</v>
      </c>
      <c r="B47" s="10" t="s">
        <v>111</v>
      </c>
      <c r="C47" s="10">
        <v>1986</v>
      </c>
      <c r="D47" s="10">
        <v>45</v>
      </c>
      <c r="E47" s="10">
        <v>0</v>
      </c>
      <c r="F47" s="10">
        <v>1</v>
      </c>
      <c r="G47" s="10" t="s">
        <v>19</v>
      </c>
      <c r="H47" s="12" t="s">
        <v>670</v>
      </c>
      <c r="I47" s="12" t="s">
        <v>670</v>
      </c>
      <c r="J47" s="10">
        <v>0</v>
      </c>
      <c r="K47" s="10">
        <v>1</v>
      </c>
      <c r="L47" s="10">
        <v>400</v>
      </c>
      <c r="M47" s="10" t="s">
        <v>416</v>
      </c>
      <c r="N47" s="10" t="s">
        <v>419</v>
      </c>
      <c r="O47" s="62">
        <v>4</v>
      </c>
      <c r="P47" s="10" t="s">
        <v>324</v>
      </c>
      <c r="Q47" s="62"/>
      <c r="R47" s="62" t="s">
        <v>324</v>
      </c>
      <c r="S47" s="62" t="s">
        <v>419</v>
      </c>
      <c r="T47" s="10" t="s">
        <v>324</v>
      </c>
      <c r="U47" s="10" t="s">
        <v>419</v>
      </c>
      <c r="V47" s="62" t="s">
        <v>324</v>
      </c>
      <c r="W47" s="10" t="s">
        <v>419</v>
      </c>
      <c r="X47" s="10" t="s">
        <v>203</v>
      </c>
      <c r="Y47" s="10"/>
      <c r="Z47" s="10"/>
      <c r="AA47" s="62" t="s">
        <v>324</v>
      </c>
      <c r="AB47" s="62" t="s">
        <v>419</v>
      </c>
      <c r="AC47" s="10" t="s">
        <v>324</v>
      </c>
      <c r="AD47" s="10" t="s">
        <v>419</v>
      </c>
      <c r="AE47" s="62" t="s">
        <v>324</v>
      </c>
      <c r="AF47" s="10" t="s">
        <v>419</v>
      </c>
      <c r="AG47" s="10"/>
      <c r="AH47" s="10"/>
      <c r="AI47" s="28" t="s">
        <v>25</v>
      </c>
      <c r="AJ47" s="10">
        <v>0.75</v>
      </c>
      <c r="AL47" s="12" t="s">
        <v>37</v>
      </c>
      <c r="AN47" s="10" t="s">
        <v>222</v>
      </c>
      <c r="AO47" s="10" t="s">
        <v>211</v>
      </c>
      <c r="AP47" s="10">
        <v>0</v>
      </c>
      <c r="AQ47" s="10">
        <v>0</v>
      </c>
      <c r="AR47" s="10">
        <v>0</v>
      </c>
      <c r="AS47" s="10">
        <v>0</v>
      </c>
      <c r="AT47" s="10">
        <v>0</v>
      </c>
      <c r="AX47" t="s">
        <v>324</v>
      </c>
      <c r="AY47">
        <v>0</v>
      </c>
      <c r="AZ47">
        <v>0</v>
      </c>
      <c r="BA47">
        <v>0</v>
      </c>
      <c r="BB47">
        <v>0</v>
      </c>
      <c r="BC47">
        <v>0</v>
      </c>
      <c r="BD47">
        <v>0</v>
      </c>
      <c r="BE47">
        <v>0</v>
      </c>
      <c r="BF47">
        <v>0</v>
      </c>
      <c r="BG47">
        <v>0</v>
      </c>
      <c r="BH47">
        <v>0</v>
      </c>
      <c r="BI47">
        <v>0</v>
      </c>
      <c r="BJ47" s="10" t="s">
        <v>211</v>
      </c>
      <c r="BK47" s="10" t="s">
        <v>619</v>
      </c>
      <c r="BL47" s="12"/>
    </row>
    <row r="48" spans="1:64" x14ac:dyDescent="0.25">
      <c r="A48" s="66">
        <v>33</v>
      </c>
      <c r="B48" s="10" t="s">
        <v>114</v>
      </c>
      <c r="C48" s="12">
        <v>2002</v>
      </c>
      <c r="D48" s="10">
        <v>46</v>
      </c>
      <c r="E48" s="12">
        <v>0</v>
      </c>
      <c r="F48" s="12">
        <v>1</v>
      </c>
      <c r="G48" s="12" t="s">
        <v>8</v>
      </c>
      <c r="H48" s="12" t="s">
        <v>670</v>
      </c>
      <c r="I48" s="12" t="s">
        <v>670</v>
      </c>
      <c r="J48" s="10">
        <v>0</v>
      </c>
      <c r="K48" s="12">
        <v>1</v>
      </c>
      <c r="L48" s="12">
        <v>400</v>
      </c>
      <c r="M48" s="10" t="s">
        <v>416</v>
      </c>
      <c r="N48" s="12" t="s">
        <v>419</v>
      </c>
      <c r="O48" s="10">
        <v>10</v>
      </c>
      <c r="P48" s="10" t="s">
        <v>324</v>
      </c>
      <c r="Q48" s="10"/>
      <c r="R48" s="62" t="s">
        <v>416</v>
      </c>
      <c r="S48" s="62" t="s">
        <v>250</v>
      </c>
      <c r="T48" s="62" t="s">
        <v>324</v>
      </c>
      <c r="U48" s="10" t="s">
        <v>419</v>
      </c>
      <c r="V48" s="10" t="s">
        <v>708</v>
      </c>
      <c r="W48" s="10">
        <v>32.5</v>
      </c>
      <c r="X48" s="12" t="s">
        <v>203</v>
      </c>
      <c r="Y48" s="12"/>
      <c r="Z48" s="12"/>
      <c r="AA48" s="62" t="s">
        <v>416</v>
      </c>
      <c r="AB48" s="62" t="s">
        <v>359</v>
      </c>
      <c r="AC48" s="62" t="s">
        <v>324</v>
      </c>
      <c r="AD48" s="62" t="s">
        <v>419</v>
      </c>
      <c r="AE48" s="62" t="s">
        <v>708</v>
      </c>
      <c r="AF48" s="10">
        <v>64</v>
      </c>
      <c r="AG48" s="10"/>
      <c r="AH48" s="10"/>
      <c r="AI48" s="27" t="s">
        <v>25</v>
      </c>
      <c r="AJ48" s="12">
        <f>6/10</f>
        <v>0.6</v>
      </c>
      <c r="AL48" s="12" t="s">
        <v>37</v>
      </c>
      <c r="AN48" s="12" t="s">
        <v>222</v>
      </c>
      <c r="AO48" s="10" t="s">
        <v>211</v>
      </c>
      <c r="AP48" s="10">
        <v>0</v>
      </c>
      <c r="AQ48" s="10">
        <v>0</v>
      </c>
      <c r="AR48" s="10">
        <v>0</v>
      </c>
      <c r="AS48" s="10">
        <v>0</v>
      </c>
      <c r="AT48" s="10">
        <v>0</v>
      </c>
      <c r="AX48" t="s">
        <v>324</v>
      </c>
      <c r="AY48">
        <v>0</v>
      </c>
      <c r="AZ48">
        <v>0</v>
      </c>
      <c r="BA48">
        <v>0</v>
      </c>
      <c r="BB48">
        <v>0</v>
      </c>
      <c r="BC48">
        <v>0</v>
      </c>
      <c r="BD48">
        <v>0</v>
      </c>
      <c r="BE48">
        <v>0</v>
      </c>
      <c r="BF48">
        <v>0</v>
      </c>
      <c r="BG48">
        <v>0</v>
      </c>
      <c r="BH48">
        <v>0</v>
      </c>
      <c r="BI48">
        <v>0</v>
      </c>
      <c r="BJ48" s="12" t="s">
        <v>211</v>
      </c>
      <c r="BK48" s="12" t="s">
        <v>621</v>
      </c>
      <c r="BL48" s="12"/>
    </row>
    <row r="49" spans="1:64" x14ac:dyDescent="0.25">
      <c r="A49" s="66">
        <v>33</v>
      </c>
      <c r="B49" s="10" t="s">
        <v>114</v>
      </c>
      <c r="C49" s="12">
        <v>2002</v>
      </c>
      <c r="D49" s="10">
        <v>47</v>
      </c>
      <c r="E49" s="12">
        <v>0</v>
      </c>
      <c r="F49" s="12">
        <v>1</v>
      </c>
      <c r="G49" s="12" t="s">
        <v>8</v>
      </c>
      <c r="H49" s="12" t="s">
        <v>670</v>
      </c>
      <c r="I49" s="12" t="s">
        <v>670</v>
      </c>
      <c r="J49" s="10">
        <v>0</v>
      </c>
      <c r="K49" s="12">
        <v>1</v>
      </c>
      <c r="L49" s="12">
        <v>800</v>
      </c>
      <c r="M49" s="10" t="s">
        <v>416</v>
      </c>
      <c r="N49" s="12" t="s">
        <v>419</v>
      </c>
      <c r="O49" s="10">
        <v>10</v>
      </c>
      <c r="P49" s="10" t="s">
        <v>324</v>
      </c>
      <c r="Q49" s="10"/>
      <c r="R49" s="62" t="s">
        <v>416</v>
      </c>
      <c r="S49" s="62" t="s">
        <v>250</v>
      </c>
      <c r="T49" s="62" t="s">
        <v>324</v>
      </c>
      <c r="U49" s="10" t="s">
        <v>419</v>
      </c>
      <c r="V49" s="10" t="s">
        <v>708</v>
      </c>
      <c r="W49" s="10">
        <v>32.5</v>
      </c>
      <c r="X49" s="12" t="s">
        <v>203</v>
      </c>
      <c r="Y49" s="12"/>
      <c r="Z49" s="12"/>
      <c r="AA49" s="62" t="s">
        <v>416</v>
      </c>
      <c r="AB49" s="62" t="s">
        <v>359</v>
      </c>
      <c r="AC49" s="62" t="s">
        <v>324</v>
      </c>
      <c r="AD49" s="62" t="s">
        <v>419</v>
      </c>
      <c r="AE49" s="62" t="s">
        <v>708</v>
      </c>
      <c r="AF49" s="10">
        <v>64</v>
      </c>
      <c r="AG49" s="10"/>
      <c r="AH49" s="10"/>
      <c r="AI49" s="27" t="s">
        <v>25</v>
      </c>
      <c r="AJ49" s="12">
        <f>6/10</f>
        <v>0.6</v>
      </c>
      <c r="AL49" s="12" t="s">
        <v>37</v>
      </c>
      <c r="AN49" s="12" t="s">
        <v>222</v>
      </c>
      <c r="AO49" s="10" t="s">
        <v>211</v>
      </c>
      <c r="AP49" s="10">
        <v>0</v>
      </c>
      <c r="AQ49" s="10">
        <v>0</v>
      </c>
      <c r="AR49" s="10">
        <v>0</v>
      </c>
      <c r="AS49" s="10">
        <v>0</v>
      </c>
      <c r="AT49" s="10">
        <v>0</v>
      </c>
      <c r="AX49" t="s">
        <v>324</v>
      </c>
      <c r="AY49">
        <v>0</v>
      </c>
      <c r="AZ49">
        <v>0</v>
      </c>
      <c r="BA49">
        <v>0</v>
      </c>
      <c r="BB49">
        <v>0</v>
      </c>
      <c r="BC49">
        <v>0</v>
      </c>
      <c r="BD49">
        <v>0</v>
      </c>
      <c r="BE49">
        <v>0</v>
      </c>
      <c r="BF49">
        <v>0</v>
      </c>
      <c r="BG49">
        <v>0</v>
      </c>
      <c r="BH49">
        <v>0</v>
      </c>
      <c r="BI49">
        <v>0</v>
      </c>
      <c r="BJ49" s="12" t="s">
        <v>211</v>
      </c>
      <c r="BK49" s="12" t="s">
        <v>621</v>
      </c>
      <c r="BL49" s="12"/>
    </row>
    <row r="50" spans="1:64" x14ac:dyDescent="0.25">
      <c r="A50" s="66">
        <v>33</v>
      </c>
      <c r="B50" s="10" t="s">
        <v>114</v>
      </c>
      <c r="C50" s="12">
        <v>2002</v>
      </c>
      <c r="D50" s="10">
        <v>48</v>
      </c>
      <c r="E50" s="12">
        <v>0</v>
      </c>
      <c r="F50" s="12">
        <v>1</v>
      </c>
      <c r="G50" s="12" t="s">
        <v>8</v>
      </c>
      <c r="H50" s="12" t="s">
        <v>670</v>
      </c>
      <c r="I50" s="12" t="s">
        <v>670</v>
      </c>
      <c r="J50" s="10">
        <v>0</v>
      </c>
      <c r="K50" s="12">
        <v>1</v>
      </c>
      <c r="L50" s="12">
        <v>1200</v>
      </c>
      <c r="M50" s="10" t="s">
        <v>416</v>
      </c>
      <c r="N50" s="12" t="s">
        <v>419</v>
      </c>
      <c r="O50" s="10">
        <v>10</v>
      </c>
      <c r="P50" s="10" t="s">
        <v>324</v>
      </c>
      <c r="Q50" s="10"/>
      <c r="R50" s="62" t="s">
        <v>416</v>
      </c>
      <c r="S50" s="62" t="s">
        <v>250</v>
      </c>
      <c r="T50" s="62" t="s">
        <v>324</v>
      </c>
      <c r="U50" s="10" t="s">
        <v>419</v>
      </c>
      <c r="V50" s="10" t="s">
        <v>708</v>
      </c>
      <c r="W50" s="10">
        <v>32.5</v>
      </c>
      <c r="X50" s="12" t="s">
        <v>203</v>
      </c>
      <c r="Y50" s="12"/>
      <c r="Z50" s="12"/>
      <c r="AA50" s="62" t="s">
        <v>416</v>
      </c>
      <c r="AB50" s="62" t="s">
        <v>359</v>
      </c>
      <c r="AC50" s="62" t="s">
        <v>324</v>
      </c>
      <c r="AD50" s="62" t="s">
        <v>419</v>
      </c>
      <c r="AE50" s="62" t="s">
        <v>708</v>
      </c>
      <c r="AF50" s="10">
        <v>64</v>
      </c>
      <c r="AG50" s="10"/>
      <c r="AH50" s="10"/>
      <c r="AI50" s="27" t="s">
        <v>25</v>
      </c>
      <c r="AJ50" s="12">
        <f>6/10</f>
        <v>0.6</v>
      </c>
      <c r="AL50" s="12" t="s">
        <v>37</v>
      </c>
      <c r="AN50" s="12" t="s">
        <v>222</v>
      </c>
      <c r="AO50" s="10" t="s">
        <v>211</v>
      </c>
      <c r="AP50" s="10">
        <v>0</v>
      </c>
      <c r="AQ50" s="10">
        <v>0</v>
      </c>
      <c r="AR50" s="10">
        <v>0</v>
      </c>
      <c r="AS50" s="10">
        <v>0</v>
      </c>
      <c r="AT50" s="10">
        <v>0</v>
      </c>
      <c r="AX50" t="s">
        <v>324</v>
      </c>
      <c r="AY50">
        <v>0</v>
      </c>
      <c r="AZ50">
        <v>0</v>
      </c>
      <c r="BA50">
        <v>0</v>
      </c>
      <c r="BB50">
        <v>0</v>
      </c>
      <c r="BC50">
        <v>0</v>
      </c>
      <c r="BD50">
        <v>0</v>
      </c>
      <c r="BE50">
        <v>0</v>
      </c>
      <c r="BF50">
        <v>0</v>
      </c>
      <c r="BG50">
        <v>0</v>
      </c>
      <c r="BH50">
        <v>0</v>
      </c>
      <c r="BI50">
        <v>0</v>
      </c>
      <c r="BJ50" s="12" t="s">
        <v>211</v>
      </c>
      <c r="BK50" s="12" t="s">
        <v>621</v>
      </c>
      <c r="BL50" s="12"/>
    </row>
    <row r="51" spans="1:64" x14ac:dyDescent="0.25">
      <c r="A51" s="66">
        <v>34</v>
      </c>
      <c r="B51" s="10" t="s">
        <v>181</v>
      </c>
      <c r="C51" s="12">
        <v>2006</v>
      </c>
      <c r="D51" s="10">
        <v>49</v>
      </c>
      <c r="E51" s="12">
        <v>0</v>
      </c>
      <c r="F51" s="12">
        <v>1</v>
      </c>
      <c r="G51" s="12" t="s">
        <v>8</v>
      </c>
      <c r="H51" s="12" t="s">
        <v>670</v>
      </c>
      <c r="I51" s="12" t="s">
        <v>670</v>
      </c>
      <c r="J51" s="10">
        <v>0</v>
      </c>
      <c r="K51" s="10">
        <v>1</v>
      </c>
      <c r="L51" s="12">
        <v>400</v>
      </c>
      <c r="M51" s="10" t="s">
        <v>416</v>
      </c>
      <c r="N51" s="12">
        <f t="shared" ref="N51:N56" si="2">L51/AF51</f>
        <v>7.5329566854990579</v>
      </c>
      <c r="O51" s="10">
        <v>23</v>
      </c>
      <c r="P51" s="10" t="s">
        <v>324</v>
      </c>
      <c r="Q51" s="10"/>
      <c r="R51" s="62" t="s">
        <v>416</v>
      </c>
      <c r="S51" s="62" t="s">
        <v>740</v>
      </c>
      <c r="T51" s="62" t="s">
        <v>416</v>
      </c>
      <c r="U51" s="10">
        <v>21</v>
      </c>
      <c r="V51" s="10" t="s">
        <v>324</v>
      </c>
      <c r="W51" s="10">
        <v>21</v>
      </c>
      <c r="X51" s="12" t="s">
        <v>203</v>
      </c>
      <c r="Y51" s="12"/>
      <c r="Z51" s="12"/>
      <c r="AA51" s="62" t="s">
        <v>416</v>
      </c>
      <c r="AB51" s="62" t="s">
        <v>366</v>
      </c>
      <c r="AC51" s="62" t="s">
        <v>416</v>
      </c>
      <c r="AD51" s="10">
        <v>53.1</v>
      </c>
      <c r="AE51" s="62" t="s">
        <v>324</v>
      </c>
      <c r="AF51" s="10">
        <v>53.1</v>
      </c>
      <c r="AG51" s="10"/>
      <c r="AH51" s="10"/>
      <c r="AI51" s="27" t="s">
        <v>25</v>
      </c>
      <c r="AJ51" s="12">
        <f>12/23</f>
        <v>0.52173913043478259</v>
      </c>
      <c r="AL51" s="12" t="s">
        <v>37</v>
      </c>
      <c r="AN51" s="12" t="s">
        <v>222</v>
      </c>
      <c r="AO51" s="10" t="s">
        <v>211</v>
      </c>
      <c r="AP51" s="10">
        <v>0</v>
      </c>
      <c r="AQ51" s="10">
        <v>0</v>
      </c>
      <c r="AR51" s="10">
        <v>0</v>
      </c>
      <c r="AS51" s="10">
        <v>0</v>
      </c>
      <c r="AT51" s="10">
        <v>0</v>
      </c>
      <c r="AX51" t="s">
        <v>416</v>
      </c>
      <c r="AY51">
        <v>1</v>
      </c>
      <c r="AZ51">
        <v>0</v>
      </c>
      <c r="BA51">
        <v>0</v>
      </c>
      <c r="BB51">
        <v>0</v>
      </c>
      <c r="BC51">
        <v>0</v>
      </c>
      <c r="BD51">
        <v>0</v>
      </c>
      <c r="BE51">
        <v>0</v>
      </c>
      <c r="BF51">
        <v>0</v>
      </c>
      <c r="BG51">
        <v>0</v>
      </c>
      <c r="BH51">
        <v>0</v>
      </c>
      <c r="BI51">
        <v>0</v>
      </c>
      <c r="BJ51" s="12" t="s">
        <v>204</v>
      </c>
      <c r="BK51" s="12"/>
      <c r="BL51" s="12"/>
    </row>
    <row r="52" spans="1:64" x14ac:dyDescent="0.25">
      <c r="A52" s="66">
        <v>34</v>
      </c>
      <c r="B52" s="10" t="s">
        <v>181</v>
      </c>
      <c r="C52" s="12">
        <v>2006</v>
      </c>
      <c r="D52" s="10">
        <v>50</v>
      </c>
      <c r="E52" s="12">
        <v>0</v>
      </c>
      <c r="F52" s="12">
        <v>1</v>
      </c>
      <c r="G52" s="12" t="s">
        <v>8</v>
      </c>
      <c r="H52" s="12" t="s">
        <v>670</v>
      </c>
      <c r="I52" s="12" t="s">
        <v>670</v>
      </c>
      <c r="J52" s="10">
        <v>0</v>
      </c>
      <c r="K52" s="10">
        <v>1</v>
      </c>
      <c r="L52" s="12">
        <v>400</v>
      </c>
      <c r="M52" s="10" t="s">
        <v>416</v>
      </c>
      <c r="N52" s="12">
        <f t="shared" si="2"/>
        <v>7.5329566854990579</v>
      </c>
      <c r="O52" s="10">
        <v>23</v>
      </c>
      <c r="P52" s="10" t="s">
        <v>324</v>
      </c>
      <c r="Q52" s="10"/>
      <c r="R52" s="62" t="s">
        <v>416</v>
      </c>
      <c r="S52" s="62" t="s">
        <v>740</v>
      </c>
      <c r="T52" s="62" t="s">
        <v>416</v>
      </c>
      <c r="U52" s="10">
        <v>21</v>
      </c>
      <c r="V52" s="10" t="s">
        <v>324</v>
      </c>
      <c r="W52" s="10">
        <v>21</v>
      </c>
      <c r="X52" s="12" t="s">
        <v>203</v>
      </c>
      <c r="Y52" s="12"/>
      <c r="Z52" s="12"/>
      <c r="AA52" s="62" t="s">
        <v>416</v>
      </c>
      <c r="AB52" s="62" t="s">
        <v>366</v>
      </c>
      <c r="AC52" s="62" t="s">
        <v>416</v>
      </c>
      <c r="AD52" s="10">
        <v>53.1</v>
      </c>
      <c r="AE52" s="62" t="s">
        <v>324</v>
      </c>
      <c r="AF52" s="10">
        <v>53.1</v>
      </c>
      <c r="AG52" s="10"/>
      <c r="AH52" s="10"/>
      <c r="AI52" s="27" t="s">
        <v>25</v>
      </c>
      <c r="AJ52" s="12">
        <f>12/23</f>
        <v>0.52173913043478259</v>
      </c>
      <c r="AL52" s="12" t="s">
        <v>37</v>
      </c>
      <c r="AN52" s="12" t="s">
        <v>222</v>
      </c>
      <c r="AO52" s="10" t="s">
        <v>211</v>
      </c>
      <c r="AP52" s="10">
        <v>0</v>
      </c>
      <c r="AQ52" s="10">
        <v>0</v>
      </c>
      <c r="AR52" s="10">
        <v>0</v>
      </c>
      <c r="AS52" s="10">
        <v>0</v>
      </c>
      <c r="AT52" s="10">
        <v>0</v>
      </c>
      <c r="AX52" t="s">
        <v>416</v>
      </c>
      <c r="AY52">
        <v>1</v>
      </c>
      <c r="AZ52">
        <v>0</v>
      </c>
      <c r="BA52">
        <v>1</v>
      </c>
      <c r="BB52">
        <v>0</v>
      </c>
      <c r="BC52">
        <v>0</v>
      </c>
      <c r="BD52">
        <v>0</v>
      </c>
      <c r="BE52">
        <v>0</v>
      </c>
      <c r="BF52">
        <v>0</v>
      </c>
      <c r="BG52">
        <v>0</v>
      </c>
      <c r="BH52">
        <v>0</v>
      </c>
      <c r="BI52">
        <v>0</v>
      </c>
      <c r="BJ52" s="12" t="s">
        <v>622</v>
      </c>
      <c r="BK52" s="12"/>
      <c r="BL52" s="12"/>
    </row>
    <row r="53" spans="1:64" x14ac:dyDescent="0.25">
      <c r="A53" s="66">
        <v>35</v>
      </c>
      <c r="B53" s="10" t="s">
        <v>117</v>
      </c>
      <c r="C53" s="12">
        <v>2002</v>
      </c>
      <c r="D53" s="10">
        <v>51</v>
      </c>
      <c r="E53" s="12">
        <v>0</v>
      </c>
      <c r="F53" s="12">
        <v>1</v>
      </c>
      <c r="G53" s="12" t="s">
        <v>61</v>
      </c>
      <c r="H53" s="12" t="s">
        <v>670</v>
      </c>
      <c r="I53" s="12" t="s">
        <v>670</v>
      </c>
      <c r="J53" s="10">
        <v>0</v>
      </c>
      <c r="K53" s="12">
        <v>1</v>
      </c>
      <c r="L53" s="12">
        <v>690</v>
      </c>
      <c r="M53" s="10" t="s">
        <v>416</v>
      </c>
      <c r="N53" s="12">
        <f t="shared" si="2"/>
        <v>10</v>
      </c>
      <c r="O53" s="10">
        <v>6</v>
      </c>
      <c r="P53" s="10" t="s">
        <v>324</v>
      </c>
      <c r="Q53" s="10"/>
      <c r="R53" s="62" t="s">
        <v>416</v>
      </c>
      <c r="S53" s="62" t="s">
        <v>256</v>
      </c>
      <c r="T53" s="62" t="s">
        <v>416</v>
      </c>
      <c r="U53" s="10">
        <v>20</v>
      </c>
      <c r="V53" s="10" t="s">
        <v>324</v>
      </c>
      <c r="W53" s="10">
        <v>20</v>
      </c>
      <c r="X53" s="12" t="s">
        <v>203</v>
      </c>
      <c r="Y53" s="12"/>
      <c r="Z53" s="12"/>
      <c r="AA53" s="62" t="s">
        <v>416</v>
      </c>
      <c r="AB53" s="62" t="s">
        <v>369</v>
      </c>
      <c r="AC53" s="62" t="s">
        <v>416</v>
      </c>
      <c r="AD53" s="10">
        <v>69</v>
      </c>
      <c r="AE53" s="62" t="s">
        <v>324</v>
      </c>
      <c r="AF53" s="10">
        <v>69</v>
      </c>
      <c r="AG53" s="10"/>
      <c r="AH53" s="10"/>
      <c r="AI53" s="27" t="s">
        <v>23</v>
      </c>
      <c r="AJ53" s="12">
        <v>1</v>
      </c>
      <c r="AL53" s="12" t="s">
        <v>54</v>
      </c>
      <c r="AN53" s="12" t="s">
        <v>222</v>
      </c>
      <c r="AO53" s="10" t="s">
        <v>211</v>
      </c>
      <c r="AP53" s="10">
        <v>0</v>
      </c>
      <c r="AQ53" s="10">
        <v>0</v>
      </c>
      <c r="AR53" s="10">
        <v>0</v>
      </c>
      <c r="AS53" s="10">
        <v>0</v>
      </c>
      <c r="AT53" s="10">
        <v>0</v>
      </c>
      <c r="AX53" t="s">
        <v>324</v>
      </c>
      <c r="AY53">
        <v>0</v>
      </c>
      <c r="AZ53">
        <v>0</v>
      </c>
      <c r="BA53">
        <v>0</v>
      </c>
      <c r="BB53">
        <v>0</v>
      </c>
      <c r="BC53">
        <v>0</v>
      </c>
      <c r="BD53">
        <v>0</v>
      </c>
      <c r="BE53">
        <v>0</v>
      </c>
      <c r="BF53">
        <v>0</v>
      </c>
      <c r="BG53">
        <v>0</v>
      </c>
      <c r="BH53">
        <v>0</v>
      </c>
      <c r="BI53">
        <v>0</v>
      </c>
      <c r="BJ53" s="12" t="s">
        <v>211</v>
      </c>
      <c r="BK53" s="12"/>
      <c r="BL53" s="12"/>
    </row>
    <row r="54" spans="1:64" x14ac:dyDescent="0.25">
      <c r="A54" s="66">
        <v>35</v>
      </c>
      <c r="B54" s="10" t="s">
        <v>117</v>
      </c>
      <c r="C54" s="12">
        <v>2002</v>
      </c>
      <c r="D54" s="10">
        <v>52</v>
      </c>
      <c r="E54" s="12">
        <v>0</v>
      </c>
      <c r="F54" s="12">
        <v>1</v>
      </c>
      <c r="G54" s="12" t="s">
        <v>61</v>
      </c>
      <c r="H54" s="12" t="s">
        <v>670</v>
      </c>
      <c r="I54" s="12" t="s">
        <v>670</v>
      </c>
      <c r="J54" s="10">
        <v>0</v>
      </c>
      <c r="K54" s="12">
        <v>1</v>
      </c>
      <c r="L54" s="12">
        <v>690</v>
      </c>
      <c r="M54" s="10" t="s">
        <v>416</v>
      </c>
      <c r="N54" s="12">
        <f t="shared" si="2"/>
        <v>10</v>
      </c>
      <c r="O54" s="10">
        <v>6</v>
      </c>
      <c r="P54" s="10" t="s">
        <v>324</v>
      </c>
      <c r="Q54" s="10"/>
      <c r="R54" s="62" t="s">
        <v>416</v>
      </c>
      <c r="S54" s="62" t="s">
        <v>256</v>
      </c>
      <c r="T54" s="62" t="s">
        <v>416</v>
      </c>
      <c r="U54" s="10">
        <v>20</v>
      </c>
      <c r="V54" s="10" t="s">
        <v>324</v>
      </c>
      <c r="W54" s="10">
        <v>20</v>
      </c>
      <c r="X54" s="12" t="s">
        <v>203</v>
      </c>
      <c r="Y54" s="12"/>
      <c r="Z54" s="12"/>
      <c r="AA54" s="62" t="s">
        <v>416</v>
      </c>
      <c r="AB54" s="62" t="s">
        <v>369</v>
      </c>
      <c r="AC54" s="62" t="s">
        <v>416</v>
      </c>
      <c r="AD54" s="10">
        <v>69</v>
      </c>
      <c r="AE54" s="62" t="s">
        <v>324</v>
      </c>
      <c r="AF54" s="10">
        <v>69</v>
      </c>
      <c r="AG54" s="10"/>
      <c r="AH54" s="10"/>
      <c r="AI54" s="27" t="s">
        <v>23</v>
      </c>
      <c r="AJ54" s="12">
        <v>1</v>
      </c>
      <c r="AL54" s="12" t="s">
        <v>37</v>
      </c>
      <c r="AN54" s="12" t="s">
        <v>222</v>
      </c>
      <c r="AO54" s="10" t="s">
        <v>211</v>
      </c>
      <c r="AP54" s="10">
        <v>0</v>
      </c>
      <c r="AQ54" s="10">
        <v>0</v>
      </c>
      <c r="AR54" s="10">
        <v>0</v>
      </c>
      <c r="AS54" s="10">
        <v>0</v>
      </c>
      <c r="AT54" s="10">
        <v>0</v>
      </c>
      <c r="AX54" t="s">
        <v>324</v>
      </c>
      <c r="AY54">
        <v>0</v>
      </c>
      <c r="AZ54">
        <v>0</v>
      </c>
      <c r="BA54">
        <v>0</v>
      </c>
      <c r="BB54">
        <v>0</v>
      </c>
      <c r="BC54">
        <v>0</v>
      </c>
      <c r="BD54">
        <v>0</v>
      </c>
      <c r="BE54">
        <v>0</v>
      </c>
      <c r="BF54">
        <v>0</v>
      </c>
      <c r="BG54">
        <v>0</v>
      </c>
      <c r="BH54">
        <v>0</v>
      </c>
      <c r="BI54">
        <v>0</v>
      </c>
      <c r="BJ54" s="12" t="s">
        <v>211</v>
      </c>
      <c r="BK54" s="12"/>
      <c r="BL54" s="12"/>
    </row>
    <row r="55" spans="1:64" x14ac:dyDescent="0.25">
      <c r="A55" s="66">
        <v>35</v>
      </c>
      <c r="B55" s="10" t="s">
        <v>117</v>
      </c>
      <c r="C55" s="12">
        <v>2002</v>
      </c>
      <c r="D55" s="10">
        <v>53</v>
      </c>
      <c r="E55" s="12">
        <v>0</v>
      </c>
      <c r="F55" s="12">
        <v>1</v>
      </c>
      <c r="G55" s="12" t="s">
        <v>61</v>
      </c>
      <c r="H55" s="12" t="s">
        <v>670</v>
      </c>
      <c r="I55" s="12" t="s">
        <v>670</v>
      </c>
      <c r="J55" s="10">
        <v>0</v>
      </c>
      <c r="K55" s="12">
        <v>1</v>
      </c>
      <c r="L55" s="12">
        <v>690</v>
      </c>
      <c r="M55" s="10" t="s">
        <v>416</v>
      </c>
      <c r="N55" s="12">
        <f t="shared" si="2"/>
        <v>10</v>
      </c>
      <c r="O55" s="10">
        <v>6</v>
      </c>
      <c r="P55" s="10" t="s">
        <v>324</v>
      </c>
      <c r="Q55" s="10"/>
      <c r="R55" s="62" t="s">
        <v>416</v>
      </c>
      <c r="S55" s="62" t="s">
        <v>256</v>
      </c>
      <c r="T55" s="62" t="s">
        <v>416</v>
      </c>
      <c r="U55" s="10">
        <v>20</v>
      </c>
      <c r="V55" s="10" t="s">
        <v>324</v>
      </c>
      <c r="W55" s="10">
        <v>20</v>
      </c>
      <c r="X55" s="12" t="s">
        <v>203</v>
      </c>
      <c r="Y55" s="12"/>
      <c r="Z55" s="12"/>
      <c r="AA55" s="62" t="s">
        <v>416</v>
      </c>
      <c r="AB55" s="62" t="s">
        <v>369</v>
      </c>
      <c r="AC55" s="62" t="s">
        <v>416</v>
      </c>
      <c r="AD55" s="10">
        <v>69</v>
      </c>
      <c r="AE55" s="62" t="s">
        <v>324</v>
      </c>
      <c r="AF55" s="10">
        <v>69</v>
      </c>
      <c r="AG55" s="10"/>
      <c r="AH55" s="10"/>
      <c r="AI55" s="27" t="s">
        <v>23</v>
      </c>
      <c r="AJ55" s="12">
        <v>1</v>
      </c>
      <c r="AL55" s="12" t="s">
        <v>37</v>
      </c>
      <c r="AN55" s="12" t="s">
        <v>222</v>
      </c>
      <c r="AO55" s="10" t="s">
        <v>211</v>
      </c>
      <c r="AP55" s="10">
        <v>0</v>
      </c>
      <c r="AQ55" s="10">
        <v>0</v>
      </c>
      <c r="AR55" s="10">
        <v>0</v>
      </c>
      <c r="AS55" s="10">
        <v>0</v>
      </c>
      <c r="AT55" s="10">
        <v>0</v>
      </c>
      <c r="AX55" t="s">
        <v>324</v>
      </c>
      <c r="AY55">
        <v>0</v>
      </c>
      <c r="AZ55">
        <v>0</v>
      </c>
      <c r="BA55">
        <v>0</v>
      </c>
      <c r="BB55">
        <v>0</v>
      </c>
      <c r="BC55">
        <v>0</v>
      </c>
      <c r="BD55">
        <v>0</v>
      </c>
      <c r="BE55">
        <v>0</v>
      </c>
      <c r="BF55">
        <v>0</v>
      </c>
      <c r="BG55">
        <v>0</v>
      </c>
      <c r="BH55">
        <v>0</v>
      </c>
      <c r="BI55">
        <v>0</v>
      </c>
      <c r="BJ55" s="12" t="s">
        <v>211</v>
      </c>
      <c r="BK55" s="12" t="s">
        <v>705</v>
      </c>
      <c r="BL55" s="12"/>
    </row>
    <row r="56" spans="1:64" x14ac:dyDescent="0.25">
      <c r="A56" s="66">
        <v>35</v>
      </c>
      <c r="B56" s="10" t="s">
        <v>117</v>
      </c>
      <c r="C56" s="12">
        <v>2002</v>
      </c>
      <c r="D56" s="10">
        <v>54</v>
      </c>
      <c r="E56" s="12">
        <v>0</v>
      </c>
      <c r="F56" s="12">
        <v>1</v>
      </c>
      <c r="G56" s="12" t="s">
        <v>61</v>
      </c>
      <c r="H56" s="12" t="s">
        <v>670</v>
      </c>
      <c r="I56" s="12" t="s">
        <v>670</v>
      </c>
      <c r="J56" s="10">
        <v>0</v>
      </c>
      <c r="K56" s="10">
        <v>1</v>
      </c>
      <c r="L56" s="12">
        <v>690</v>
      </c>
      <c r="M56" s="10" t="s">
        <v>416</v>
      </c>
      <c r="N56" s="12">
        <f t="shared" si="2"/>
        <v>10</v>
      </c>
      <c r="O56" s="10">
        <v>6</v>
      </c>
      <c r="P56" s="10" t="s">
        <v>324</v>
      </c>
      <c r="Q56" s="10"/>
      <c r="R56" s="62" t="s">
        <v>416</v>
      </c>
      <c r="S56" s="62" t="s">
        <v>256</v>
      </c>
      <c r="T56" s="62" t="s">
        <v>416</v>
      </c>
      <c r="U56" s="10">
        <v>20</v>
      </c>
      <c r="V56" s="10" t="s">
        <v>324</v>
      </c>
      <c r="W56" s="10">
        <v>20</v>
      </c>
      <c r="X56" s="12" t="s">
        <v>203</v>
      </c>
      <c r="Y56" s="12"/>
      <c r="Z56" s="12"/>
      <c r="AA56" s="62" t="s">
        <v>416</v>
      </c>
      <c r="AB56" s="62" t="s">
        <v>369</v>
      </c>
      <c r="AC56" s="62" t="s">
        <v>416</v>
      </c>
      <c r="AD56" s="10">
        <v>69</v>
      </c>
      <c r="AE56" s="62" t="s">
        <v>324</v>
      </c>
      <c r="AF56" s="10">
        <v>69</v>
      </c>
      <c r="AG56" s="10"/>
      <c r="AH56" s="10"/>
      <c r="AI56" s="27" t="s">
        <v>23</v>
      </c>
      <c r="AJ56" s="12">
        <v>1</v>
      </c>
      <c r="AL56" s="12" t="s">
        <v>37</v>
      </c>
      <c r="AN56" s="12" t="s">
        <v>222</v>
      </c>
      <c r="AO56" s="10" t="s">
        <v>211</v>
      </c>
      <c r="AP56" s="10">
        <v>0</v>
      </c>
      <c r="AQ56" s="10">
        <v>0</v>
      </c>
      <c r="AR56" s="10">
        <v>0</v>
      </c>
      <c r="AS56" s="10">
        <v>0</v>
      </c>
      <c r="AT56" s="10">
        <v>0</v>
      </c>
      <c r="AX56" t="s">
        <v>416</v>
      </c>
      <c r="AY56">
        <v>0</v>
      </c>
      <c r="AZ56">
        <v>0</v>
      </c>
      <c r="BA56">
        <v>0</v>
      </c>
      <c r="BB56">
        <v>0</v>
      </c>
      <c r="BC56">
        <v>0</v>
      </c>
      <c r="BD56">
        <v>1</v>
      </c>
      <c r="BE56">
        <v>0</v>
      </c>
      <c r="BF56">
        <v>0</v>
      </c>
      <c r="BG56">
        <v>0</v>
      </c>
      <c r="BH56">
        <v>0</v>
      </c>
      <c r="BI56">
        <v>0</v>
      </c>
      <c r="BJ56" s="12" t="s">
        <v>371</v>
      </c>
      <c r="BK56" s="12" t="s">
        <v>706</v>
      </c>
      <c r="BL56" s="12"/>
    </row>
    <row r="57" spans="1:64" x14ac:dyDescent="0.25">
      <c r="A57" s="66">
        <v>36</v>
      </c>
      <c r="B57" s="10" t="s">
        <v>119</v>
      </c>
      <c r="C57" s="12">
        <v>1993</v>
      </c>
      <c r="D57" s="10">
        <v>55</v>
      </c>
      <c r="E57" s="12">
        <v>0</v>
      </c>
      <c r="F57" s="12">
        <v>1</v>
      </c>
      <c r="G57" s="12" t="s">
        <v>19</v>
      </c>
      <c r="H57" s="12" t="s">
        <v>670</v>
      </c>
      <c r="I57" s="12" t="s">
        <v>670</v>
      </c>
      <c r="J57" s="10">
        <v>0</v>
      </c>
      <c r="K57" s="10">
        <v>1</v>
      </c>
      <c r="L57" s="12">
        <v>250</v>
      </c>
      <c r="M57" s="10" t="s">
        <v>416</v>
      </c>
      <c r="N57" s="12" t="s">
        <v>419</v>
      </c>
      <c r="O57" s="10">
        <v>1</v>
      </c>
      <c r="P57" s="10" t="s">
        <v>416</v>
      </c>
      <c r="Q57" s="10"/>
      <c r="R57" s="62" t="s">
        <v>416</v>
      </c>
      <c r="S57" s="29" t="s">
        <v>741</v>
      </c>
      <c r="T57" s="62" t="s">
        <v>324</v>
      </c>
      <c r="U57" s="62" t="s">
        <v>419</v>
      </c>
      <c r="V57" s="10" t="s">
        <v>739</v>
      </c>
      <c r="W57" s="10">
        <v>9.5</v>
      </c>
      <c r="X57" s="12" t="s">
        <v>172</v>
      </c>
      <c r="Y57" s="12"/>
      <c r="Z57" s="12"/>
      <c r="AA57" s="62" t="s">
        <v>416</v>
      </c>
      <c r="AB57" s="62" t="s">
        <v>374</v>
      </c>
      <c r="AC57" s="62" t="s">
        <v>416</v>
      </c>
      <c r="AD57" s="10">
        <v>26.8</v>
      </c>
      <c r="AE57" s="10" t="s">
        <v>738</v>
      </c>
      <c r="AF57" s="10">
        <v>26.8</v>
      </c>
      <c r="AG57" s="10"/>
      <c r="AH57" s="10"/>
      <c r="AI57" s="27" t="s">
        <v>23</v>
      </c>
      <c r="AJ57" s="12">
        <v>1</v>
      </c>
      <c r="AL57" s="12" t="s">
        <v>419</v>
      </c>
      <c r="AN57" s="12" t="s">
        <v>199</v>
      </c>
      <c r="AO57" s="10" t="s">
        <v>232</v>
      </c>
      <c r="AP57" s="10">
        <v>0</v>
      </c>
      <c r="AQ57" s="10">
        <v>1</v>
      </c>
      <c r="AR57" s="10">
        <v>0</v>
      </c>
      <c r="AS57" s="10">
        <v>0</v>
      </c>
      <c r="AT57" s="10">
        <v>0</v>
      </c>
      <c r="AX57" t="s">
        <v>324</v>
      </c>
      <c r="AY57">
        <v>0</v>
      </c>
      <c r="AZ57">
        <v>0</v>
      </c>
      <c r="BA57">
        <v>0</v>
      </c>
      <c r="BB57">
        <v>0</v>
      </c>
      <c r="BC57">
        <v>0</v>
      </c>
      <c r="BD57">
        <v>0</v>
      </c>
      <c r="BE57">
        <v>0</v>
      </c>
      <c r="BF57">
        <v>0</v>
      </c>
      <c r="BG57">
        <v>0</v>
      </c>
      <c r="BH57">
        <v>0</v>
      </c>
      <c r="BI57">
        <v>0</v>
      </c>
      <c r="BJ57" s="12" t="s">
        <v>211</v>
      </c>
      <c r="BK57" s="12" t="s">
        <v>625</v>
      </c>
      <c r="BL57" s="12"/>
    </row>
    <row r="58" spans="1:64" x14ac:dyDescent="0.25">
      <c r="A58" s="66">
        <v>36</v>
      </c>
      <c r="B58" s="10" t="s">
        <v>119</v>
      </c>
      <c r="C58" s="12">
        <v>1993</v>
      </c>
      <c r="D58" s="10">
        <v>56</v>
      </c>
      <c r="E58" s="12">
        <v>0</v>
      </c>
      <c r="F58" s="12">
        <v>1</v>
      </c>
      <c r="G58" s="12" t="s">
        <v>19</v>
      </c>
      <c r="H58" s="12" t="s">
        <v>670</v>
      </c>
      <c r="I58" s="12" t="s">
        <v>670</v>
      </c>
      <c r="J58" s="10">
        <v>0</v>
      </c>
      <c r="K58" s="12">
        <v>1</v>
      </c>
      <c r="L58" s="12">
        <v>250</v>
      </c>
      <c r="M58" s="10" t="s">
        <v>416</v>
      </c>
      <c r="N58" s="12" t="s">
        <v>419</v>
      </c>
      <c r="O58" s="10">
        <v>1</v>
      </c>
      <c r="P58" s="10" t="s">
        <v>416</v>
      </c>
      <c r="Q58" s="10"/>
      <c r="R58" s="62" t="s">
        <v>416</v>
      </c>
      <c r="S58" s="29" t="s">
        <v>741</v>
      </c>
      <c r="T58" s="62" t="s">
        <v>324</v>
      </c>
      <c r="U58" s="62" t="s">
        <v>419</v>
      </c>
      <c r="V58" s="10" t="s">
        <v>739</v>
      </c>
      <c r="W58" s="10">
        <v>9.5</v>
      </c>
      <c r="X58" s="12" t="s">
        <v>172</v>
      </c>
      <c r="Y58" s="12"/>
      <c r="Z58" s="12"/>
      <c r="AA58" s="62" t="s">
        <v>416</v>
      </c>
      <c r="AB58" s="62" t="s">
        <v>374</v>
      </c>
      <c r="AC58" s="62" t="s">
        <v>416</v>
      </c>
      <c r="AD58" s="10">
        <v>26.8</v>
      </c>
      <c r="AE58" s="10" t="s">
        <v>738</v>
      </c>
      <c r="AF58" s="10">
        <v>26.8</v>
      </c>
      <c r="AG58" s="10"/>
      <c r="AH58" s="10"/>
      <c r="AI58" s="27" t="s">
        <v>23</v>
      </c>
      <c r="AJ58" s="12">
        <v>1</v>
      </c>
      <c r="AL58" s="12" t="s">
        <v>419</v>
      </c>
      <c r="AN58" s="12" t="s">
        <v>199</v>
      </c>
      <c r="AO58" s="10" t="s">
        <v>232</v>
      </c>
      <c r="AP58" s="10">
        <v>0</v>
      </c>
      <c r="AQ58" s="10">
        <v>1</v>
      </c>
      <c r="AR58" s="10">
        <v>0</v>
      </c>
      <c r="AS58" s="10">
        <v>0</v>
      </c>
      <c r="AT58" s="10">
        <v>0</v>
      </c>
      <c r="AX58" t="s">
        <v>324</v>
      </c>
      <c r="AY58">
        <v>0</v>
      </c>
      <c r="AZ58">
        <v>0</v>
      </c>
      <c r="BA58">
        <v>0</v>
      </c>
      <c r="BB58">
        <v>0</v>
      </c>
      <c r="BC58">
        <v>0</v>
      </c>
      <c r="BD58">
        <v>0</v>
      </c>
      <c r="BE58">
        <v>0</v>
      </c>
      <c r="BF58">
        <v>0</v>
      </c>
      <c r="BG58">
        <v>0</v>
      </c>
      <c r="BH58">
        <v>0</v>
      </c>
      <c r="BI58">
        <v>0</v>
      </c>
      <c r="BJ58" s="12" t="s">
        <v>211</v>
      </c>
      <c r="BK58" s="12" t="s">
        <v>625</v>
      </c>
      <c r="BL58" s="12"/>
    </row>
    <row r="59" spans="1:64" x14ac:dyDescent="0.25">
      <c r="A59" s="66">
        <v>36</v>
      </c>
      <c r="B59" s="10" t="s">
        <v>119</v>
      </c>
      <c r="C59" s="12">
        <v>1993</v>
      </c>
      <c r="D59" s="10">
        <v>57</v>
      </c>
      <c r="E59" s="12">
        <v>0</v>
      </c>
      <c r="F59" s="12">
        <v>1</v>
      </c>
      <c r="G59" s="12" t="s">
        <v>19</v>
      </c>
      <c r="H59" s="12" t="s">
        <v>670</v>
      </c>
      <c r="I59" s="12" t="s">
        <v>670</v>
      </c>
      <c r="J59" s="10">
        <v>0</v>
      </c>
      <c r="K59" s="12">
        <v>1</v>
      </c>
      <c r="L59" s="12">
        <v>250</v>
      </c>
      <c r="M59" s="10" t="s">
        <v>416</v>
      </c>
      <c r="N59" s="12" t="s">
        <v>419</v>
      </c>
      <c r="O59" s="10">
        <v>1</v>
      </c>
      <c r="P59" s="10" t="s">
        <v>416</v>
      </c>
      <c r="Q59" s="10"/>
      <c r="R59" s="62" t="s">
        <v>416</v>
      </c>
      <c r="S59" s="29" t="s">
        <v>741</v>
      </c>
      <c r="T59" s="62" t="s">
        <v>324</v>
      </c>
      <c r="U59" s="62" t="s">
        <v>419</v>
      </c>
      <c r="V59" s="10" t="s">
        <v>739</v>
      </c>
      <c r="W59" s="10">
        <v>9.5</v>
      </c>
      <c r="X59" s="12" t="s">
        <v>172</v>
      </c>
      <c r="Y59" s="12"/>
      <c r="Z59" s="12"/>
      <c r="AA59" s="62" t="s">
        <v>416</v>
      </c>
      <c r="AB59" s="62" t="s">
        <v>374</v>
      </c>
      <c r="AC59" s="62" t="s">
        <v>416</v>
      </c>
      <c r="AD59" s="10">
        <v>26.8</v>
      </c>
      <c r="AE59" s="10" t="s">
        <v>738</v>
      </c>
      <c r="AF59" s="10">
        <v>26.8</v>
      </c>
      <c r="AG59" s="10"/>
      <c r="AH59" s="10"/>
      <c r="AI59" s="27" t="s">
        <v>23</v>
      </c>
      <c r="AJ59" s="12">
        <v>1</v>
      </c>
      <c r="AL59" s="12" t="s">
        <v>419</v>
      </c>
      <c r="AN59" s="12" t="s">
        <v>199</v>
      </c>
      <c r="AO59" s="10" t="s">
        <v>232</v>
      </c>
      <c r="AP59" s="10">
        <v>0</v>
      </c>
      <c r="AQ59" s="10">
        <v>1</v>
      </c>
      <c r="AR59" s="10">
        <v>0</v>
      </c>
      <c r="AS59" s="10">
        <v>0</v>
      </c>
      <c r="AT59" s="10">
        <v>0</v>
      </c>
      <c r="AX59" t="s">
        <v>324</v>
      </c>
      <c r="AY59">
        <v>0</v>
      </c>
      <c r="AZ59">
        <v>0</v>
      </c>
      <c r="BA59">
        <v>0</v>
      </c>
      <c r="BB59">
        <v>0</v>
      </c>
      <c r="BC59">
        <v>0</v>
      </c>
      <c r="BD59">
        <v>0</v>
      </c>
      <c r="BE59">
        <v>0</v>
      </c>
      <c r="BF59">
        <v>0</v>
      </c>
      <c r="BG59">
        <v>0</v>
      </c>
      <c r="BH59">
        <v>0</v>
      </c>
      <c r="BI59">
        <v>0</v>
      </c>
      <c r="BJ59" s="12" t="s">
        <v>211</v>
      </c>
      <c r="BK59" s="12" t="s">
        <v>625</v>
      </c>
      <c r="BL59" s="12"/>
    </row>
    <row r="60" spans="1:64" x14ac:dyDescent="0.25">
      <c r="A60" s="66">
        <v>36</v>
      </c>
      <c r="B60" s="10" t="s">
        <v>119</v>
      </c>
      <c r="C60" s="12">
        <v>1993</v>
      </c>
      <c r="D60" s="10">
        <v>58</v>
      </c>
      <c r="E60" s="12">
        <v>0</v>
      </c>
      <c r="F60" s="12">
        <v>1</v>
      </c>
      <c r="G60" s="12" t="s">
        <v>19</v>
      </c>
      <c r="H60" s="12" t="s">
        <v>670</v>
      </c>
      <c r="I60" s="12" t="s">
        <v>670</v>
      </c>
      <c r="J60" s="10">
        <v>0</v>
      </c>
      <c r="K60" s="12">
        <v>1</v>
      </c>
      <c r="L60" s="12">
        <v>250</v>
      </c>
      <c r="M60" s="10" t="s">
        <v>416</v>
      </c>
      <c r="N60" s="12" t="s">
        <v>419</v>
      </c>
      <c r="O60" s="10">
        <v>1</v>
      </c>
      <c r="P60" s="10" t="s">
        <v>416</v>
      </c>
      <c r="Q60" s="10"/>
      <c r="R60" s="62" t="s">
        <v>416</v>
      </c>
      <c r="S60" s="29" t="s">
        <v>741</v>
      </c>
      <c r="T60" s="62" t="s">
        <v>324</v>
      </c>
      <c r="U60" s="62" t="s">
        <v>419</v>
      </c>
      <c r="V60" s="10" t="s">
        <v>739</v>
      </c>
      <c r="W60" s="10">
        <v>9.5</v>
      </c>
      <c r="X60" s="12" t="s">
        <v>172</v>
      </c>
      <c r="Y60" s="12"/>
      <c r="Z60" s="12"/>
      <c r="AA60" s="62" t="s">
        <v>416</v>
      </c>
      <c r="AB60" s="62" t="s">
        <v>374</v>
      </c>
      <c r="AC60" s="62" t="s">
        <v>416</v>
      </c>
      <c r="AD60" s="10">
        <v>26.8</v>
      </c>
      <c r="AE60" s="10" t="s">
        <v>738</v>
      </c>
      <c r="AF60" s="10">
        <v>26.8</v>
      </c>
      <c r="AG60" s="10"/>
      <c r="AH60" s="10"/>
      <c r="AI60" s="27" t="s">
        <v>23</v>
      </c>
      <c r="AJ60" s="12">
        <v>1</v>
      </c>
      <c r="AL60" s="12" t="s">
        <v>419</v>
      </c>
      <c r="AN60" s="12" t="s">
        <v>199</v>
      </c>
      <c r="AO60" s="10" t="s">
        <v>232</v>
      </c>
      <c r="AP60" s="10">
        <v>0</v>
      </c>
      <c r="AQ60" s="10">
        <v>1</v>
      </c>
      <c r="AR60" s="10">
        <v>0</v>
      </c>
      <c r="AS60" s="10">
        <v>0</v>
      </c>
      <c r="AT60" s="10">
        <v>0</v>
      </c>
      <c r="AX60" t="s">
        <v>324</v>
      </c>
      <c r="AY60">
        <v>0</v>
      </c>
      <c r="AZ60">
        <v>0</v>
      </c>
      <c r="BA60">
        <v>0</v>
      </c>
      <c r="BB60">
        <v>0</v>
      </c>
      <c r="BC60">
        <v>0</v>
      </c>
      <c r="BD60">
        <v>0</v>
      </c>
      <c r="BE60">
        <v>0</v>
      </c>
      <c r="BF60">
        <v>0</v>
      </c>
      <c r="BG60">
        <v>0</v>
      </c>
      <c r="BH60">
        <v>0</v>
      </c>
      <c r="BI60">
        <v>0</v>
      </c>
      <c r="BJ60" s="12" t="s">
        <v>211</v>
      </c>
      <c r="BK60" s="12" t="s">
        <v>625</v>
      </c>
      <c r="BL60" s="12"/>
    </row>
    <row r="61" spans="1:64" x14ac:dyDescent="0.25">
      <c r="A61" s="66">
        <v>36</v>
      </c>
      <c r="B61" s="10" t="s">
        <v>119</v>
      </c>
      <c r="C61" s="12">
        <v>1993</v>
      </c>
      <c r="D61" s="10">
        <v>59</v>
      </c>
      <c r="E61" s="12">
        <v>0</v>
      </c>
      <c r="F61" s="12">
        <v>1</v>
      </c>
      <c r="G61" s="12" t="s">
        <v>19</v>
      </c>
      <c r="H61" s="12" t="s">
        <v>670</v>
      </c>
      <c r="I61" s="12" t="s">
        <v>670</v>
      </c>
      <c r="J61" s="10">
        <v>0</v>
      </c>
      <c r="K61" s="10">
        <v>1</v>
      </c>
      <c r="L61" s="12">
        <v>250</v>
      </c>
      <c r="M61" s="10" t="s">
        <v>416</v>
      </c>
      <c r="N61" s="12" t="s">
        <v>419</v>
      </c>
      <c r="O61" s="10">
        <v>1</v>
      </c>
      <c r="P61" s="10" t="s">
        <v>416</v>
      </c>
      <c r="Q61" s="10"/>
      <c r="R61" s="62" t="s">
        <v>416</v>
      </c>
      <c r="S61" s="29" t="s">
        <v>741</v>
      </c>
      <c r="T61" s="62" t="s">
        <v>324</v>
      </c>
      <c r="U61" s="62" t="s">
        <v>419</v>
      </c>
      <c r="V61" s="10" t="s">
        <v>739</v>
      </c>
      <c r="W61" s="10">
        <v>9.5</v>
      </c>
      <c r="X61" s="12" t="s">
        <v>172</v>
      </c>
      <c r="Y61" s="12"/>
      <c r="Z61" s="12"/>
      <c r="AA61" s="62" t="s">
        <v>416</v>
      </c>
      <c r="AB61" s="62" t="s">
        <v>374</v>
      </c>
      <c r="AC61" s="62" t="s">
        <v>416</v>
      </c>
      <c r="AD61" s="10">
        <v>26.8</v>
      </c>
      <c r="AE61" s="10" t="s">
        <v>738</v>
      </c>
      <c r="AF61" s="10">
        <v>26.8</v>
      </c>
      <c r="AG61" s="10"/>
      <c r="AH61" s="10"/>
      <c r="AI61" s="27" t="s">
        <v>23</v>
      </c>
      <c r="AJ61" s="12">
        <v>1</v>
      </c>
      <c r="AL61" s="12" t="s">
        <v>419</v>
      </c>
      <c r="AN61" s="12" t="s">
        <v>199</v>
      </c>
      <c r="AO61" s="10" t="s">
        <v>232</v>
      </c>
      <c r="AP61" s="10">
        <v>0</v>
      </c>
      <c r="AQ61" s="10">
        <v>1</v>
      </c>
      <c r="AR61" s="10">
        <v>0</v>
      </c>
      <c r="AS61" s="10">
        <v>0</v>
      </c>
      <c r="AT61" s="10">
        <v>0</v>
      </c>
      <c r="AX61" t="s">
        <v>324</v>
      </c>
      <c r="AY61">
        <v>0</v>
      </c>
      <c r="AZ61">
        <v>0</v>
      </c>
      <c r="BA61">
        <v>0</v>
      </c>
      <c r="BB61">
        <v>0</v>
      </c>
      <c r="BC61">
        <v>0</v>
      </c>
      <c r="BD61">
        <v>0</v>
      </c>
      <c r="BE61">
        <v>0</v>
      </c>
      <c r="BF61">
        <v>0</v>
      </c>
      <c r="BG61">
        <v>0</v>
      </c>
      <c r="BH61">
        <v>0</v>
      </c>
      <c r="BI61">
        <v>0</v>
      </c>
      <c r="BJ61" s="12" t="s">
        <v>211</v>
      </c>
      <c r="BK61" s="12" t="s">
        <v>625</v>
      </c>
      <c r="BL61" s="12"/>
    </row>
    <row r="62" spans="1:64" x14ac:dyDescent="0.25">
      <c r="A62" s="66">
        <v>38</v>
      </c>
      <c r="B62" s="10" t="s">
        <v>121</v>
      </c>
      <c r="C62" s="12">
        <v>2004</v>
      </c>
      <c r="D62" s="10">
        <v>60</v>
      </c>
      <c r="E62" s="12">
        <v>1</v>
      </c>
      <c r="F62" s="12">
        <v>1</v>
      </c>
      <c r="G62" s="12" t="s">
        <v>8</v>
      </c>
      <c r="H62" s="12" t="s">
        <v>670</v>
      </c>
      <c r="I62" s="12" t="s">
        <v>670</v>
      </c>
      <c r="J62" s="10">
        <v>0</v>
      </c>
      <c r="K62" s="10">
        <v>1</v>
      </c>
      <c r="L62" s="12">
        <v>400</v>
      </c>
      <c r="M62" s="10" t="s">
        <v>416</v>
      </c>
      <c r="N62" s="12">
        <f>L62/AF62</f>
        <v>19.047619047619047</v>
      </c>
      <c r="O62" s="63">
        <v>10</v>
      </c>
      <c r="P62" s="10" t="s">
        <v>324</v>
      </c>
      <c r="Q62" s="63"/>
      <c r="R62" s="62" t="s">
        <v>416</v>
      </c>
      <c r="S62" s="29" t="s">
        <v>742</v>
      </c>
      <c r="T62" s="62" t="s">
        <v>416</v>
      </c>
      <c r="U62" s="12">
        <v>8.5</v>
      </c>
      <c r="V62" s="62" t="s">
        <v>324</v>
      </c>
      <c r="W62" s="12">
        <v>8.5</v>
      </c>
      <c r="X62" s="12" t="s">
        <v>172</v>
      </c>
      <c r="Y62" s="12"/>
      <c r="Z62" s="12"/>
      <c r="AA62" s="62" t="s">
        <v>416</v>
      </c>
      <c r="AB62" s="62" t="s">
        <v>378</v>
      </c>
      <c r="AC62" s="62" t="s">
        <v>416</v>
      </c>
      <c r="AD62" s="10">
        <v>21</v>
      </c>
      <c r="AE62" s="10" t="s">
        <v>324</v>
      </c>
      <c r="AF62" s="12">
        <v>21</v>
      </c>
      <c r="AG62" s="12"/>
      <c r="AH62" s="12"/>
      <c r="AI62" s="27" t="s">
        <v>25</v>
      </c>
      <c r="AJ62" s="12">
        <f>14/20</f>
        <v>0.7</v>
      </c>
      <c r="AL62" s="12" t="s">
        <v>54</v>
      </c>
      <c r="AN62" s="12" t="s">
        <v>199</v>
      </c>
      <c r="AO62" s="10" t="s">
        <v>626</v>
      </c>
      <c r="AP62" s="10">
        <v>0</v>
      </c>
      <c r="AQ62" s="10">
        <v>0</v>
      </c>
      <c r="AR62" s="10">
        <v>0</v>
      </c>
      <c r="AS62" s="10">
        <v>1</v>
      </c>
      <c r="AT62" s="10">
        <v>0</v>
      </c>
      <c r="AX62" t="s">
        <v>324</v>
      </c>
      <c r="AY62">
        <v>0</v>
      </c>
      <c r="AZ62">
        <v>0</v>
      </c>
      <c r="BA62">
        <v>0</v>
      </c>
      <c r="BB62">
        <v>0</v>
      </c>
      <c r="BC62">
        <v>0</v>
      </c>
      <c r="BD62">
        <v>0</v>
      </c>
      <c r="BE62">
        <v>0</v>
      </c>
      <c r="BF62">
        <v>0</v>
      </c>
      <c r="BG62">
        <v>0</v>
      </c>
      <c r="BH62">
        <v>0</v>
      </c>
      <c r="BI62">
        <v>0</v>
      </c>
      <c r="BJ62" s="12" t="s">
        <v>211</v>
      </c>
      <c r="BK62" s="12"/>
      <c r="BL62" s="12"/>
    </row>
    <row r="63" spans="1:64" x14ac:dyDescent="0.25">
      <c r="A63" s="66">
        <v>38</v>
      </c>
      <c r="B63" s="10" t="s">
        <v>121</v>
      </c>
      <c r="C63" s="12">
        <v>2004</v>
      </c>
      <c r="D63" s="10">
        <v>61</v>
      </c>
      <c r="E63" s="12">
        <v>1</v>
      </c>
      <c r="F63" s="12">
        <v>1</v>
      </c>
      <c r="G63" s="12" t="s">
        <v>8</v>
      </c>
      <c r="H63" s="12" t="s">
        <v>670</v>
      </c>
      <c r="I63" s="12" t="s">
        <v>670</v>
      </c>
      <c r="J63" s="10">
        <v>0</v>
      </c>
      <c r="K63" s="12">
        <v>1</v>
      </c>
      <c r="L63" s="12">
        <v>400</v>
      </c>
      <c r="M63" s="10" t="s">
        <v>416</v>
      </c>
      <c r="N63" s="12">
        <f>L63/AF63</f>
        <v>16.666666666666668</v>
      </c>
      <c r="O63" s="63">
        <v>10</v>
      </c>
      <c r="P63" s="10" t="s">
        <v>324</v>
      </c>
      <c r="Q63" s="63"/>
      <c r="R63" s="62" t="s">
        <v>416</v>
      </c>
      <c r="S63" s="29" t="s">
        <v>742</v>
      </c>
      <c r="T63" s="62" t="s">
        <v>416</v>
      </c>
      <c r="U63" s="12">
        <v>9.1</v>
      </c>
      <c r="V63" s="62" t="s">
        <v>324</v>
      </c>
      <c r="W63" s="12">
        <v>9.1</v>
      </c>
      <c r="X63" s="12" t="s">
        <v>172</v>
      </c>
      <c r="Y63" s="12"/>
      <c r="Z63" s="12"/>
      <c r="AA63" s="62" t="s">
        <v>416</v>
      </c>
      <c r="AB63" s="62" t="s">
        <v>743</v>
      </c>
      <c r="AC63" s="62" t="s">
        <v>416</v>
      </c>
      <c r="AD63" s="10">
        <v>23</v>
      </c>
      <c r="AE63" s="10" t="s">
        <v>324</v>
      </c>
      <c r="AF63" s="12">
        <v>24</v>
      </c>
      <c r="AG63" s="12"/>
      <c r="AH63" s="12"/>
      <c r="AI63" s="27" t="s">
        <v>25</v>
      </c>
      <c r="AJ63" s="12">
        <f>14/20</f>
        <v>0.7</v>
      </c>
      <c r="AL63" s="12" t="s">
        <v>54</v>
      </c>
      <c r="AN63" s="12" t="s">
        <v>199</v>
      </c>
      <c r="AO63" s="10" t="s">
        <v>626</v>
      </c>
      <c r="AP63" s="10">
        <v>0</v>
      </c>
      <c r="AQ63" s="10">
        <v>0</v>
      </c>
      <c r="AR63" s="10">
        <v>0</v>
      </c>
      <c r="AS63" s="10">
        <v>1</v>
      </c>
      <c r="AT63" s="10">
        <v>0</v>
      </c>
      <c r="AX63" t="s">
        <v>416</v>
      </c>
      <c r="AY63">
        <v>0</v>
      </c>
      <c r="AZ63">
        <v>0</v>
      </c>
      <c r="BA63">
        <v>1</v>
      </c>
      <c r="BB63">
        <v>0</v>
      </c>
      <c r="BC63">
        <v>0</v>
      </c>
      <c r="BD63">
        <v>0</v>
      </c>
      <c r="BE63">
        <v>0</v>
      </c>
      <c r="BF63">
        <v>0</v>
      </c>
      <c r="BG63">
        <v>0</v>
      </c>
      <c r="BH63">
        <v>0</v>
      </c>
      <c r="BI63">
        <v>0</v>
      </c>
      <c r="BJ63" s="12" t="s">
        <v>242</v>
      </c>
      <c r="BK63" s="12"/>
      <c r="BL63" s="12"/>
    </row>
    <row r="64" spans="1:64" x14ac:dyDescent="0.25">
      <c r="A64" s="66">
        <v>40</v>
      </c>
      <c r="B64" s="10" t="s">
        <v>123</v>
      </c>
      <c r="C64" s="12">
        <v>2004</v>
      </c>
      <c r="D64" s="10">
        <v>62</v>
      </c>
      <c r="E64" s="12">
        <v>0</v>
      </c>
      <c r="F64" s="12">
        <v>1</v>
      </c>
      <c r="G64" s="12" t="s">
        <v>67</v>
      </c>
      <c r="H64" s="12" t="s">
        <v>670</v>
      </c>
      <c r="I64" s="12" t="s">
        <v>670</v>
      </c>
      <c r="J64" s="10">
        <v>0</v>
      </c>
      <c r="K64" s="12">
        <v>1</v>
      </c>
      <c r="L64" s="12">
        <v>400</v>
      </c>
      <c r="M64" s="10" t="s">
        <v>416</v>
      </c>
      <c r="N64" s="10" t="s">
        <v>419</v>
      </c>
      <c r="O64" s="10">
        <v>1</v>
      </c>
      <c r="P64" s="10" t="s">
        <v>416</v>
      </c>
      <c r="Q64" s="10"/>
      <c r="R64" s="62" t="s">
        <v>416</v>
      </c>
      <c r="S64" s="29" t="s">
        <v>744</v>
      </c>
      <c r="T64" s="62" t="s">
        <v>324</v>
      </c>
      <c r="U64" s="62" t="s">
        <v>419</v>
      </c>
      <c r="V64" s="62" t="s">
        <v>739</v>
      </c>
      <c r="W64" s="10">
        <v>29.5</v>
      </c>
      <c r="X64" s="12" t="s">
        <v>203</v>
      </c>
      <c r="Y64" s="12"/>
      <c r="Z64" s="12"/>
      <c r="AA64" s="62" t="s">
        <v>324</v>
      </c>
      <c r="AB64" s="62" t="s">
        <v>419</v>
      </c>
      <c r="AC64" s="62" t="s">
        <v>416</v>
      </c>
      <c r="AD64" s="10">
        <v>56</v>
      </c>
      <c r="AE64" s="10" t="s">
        <v>324</v>
      </c>
      <c r="AF64" s="10">
        <v>56</v>
      </c>
      <c r="AG64" s="10"/>
      <c r="AH64" s="10"/>
      <c r="AI64" s="27" t="s">
        <v>419</v>
      </c>
      <c r="AJ64" s="12" t="s">
        <v>419</v>
      </c>
      <c r="AL64" s="12" t="s">
        <v>37</v>
      </c>
      <c r="AN64" s="12" t="s">
        <v>222</v>
      </c>
      <c r="AO64" s="10" t="s">
        <v>211</v>
      </c>
      <c r="AP64" s="10">
        <v>0</v>
      </c>
      <c r="AQ64" s="10">
        <v>0</v>
      </c>
      <c r="AR64" s="10">
        <v>0</v>
      </c>
      <c r="AS64" s="10">
        <v>0</v>
      </c>
      <c r="AT64" s="10">
        <v>0</v>
      </c>
      <c r="AX64" t="s">
        <v>324</v>
      </c>
      <c r="AY64">
        <v>0</v>
      </c>
      <c r="AZ64">
        <v>0</v>
      </c>
      <c r="BA64">
        <v>0</v>
      </c>
      <c r="BB64">
        <v>0</v>
      </c>
      <c r="BC64">
        <v>0</v>
      </c>
      <c r="BD64">
        <v>0</v>
      </c>
      <c r="BE64">
        <v>0</v>
      </c>
      <c r="BF64">
        <v>0</v>
      </c>
      <c r="BG64">
        <v>0</v>
      </c>
      <c r="BH64">
        <v>0</v>
      </c>
      <c r="BI64">
        <v>0</v>
      </c>
      <c r="BJ64" s="12" t="s">
        <v>211</v>
      </c>
      <c r="BK64" s="12"/>
      <c r="BL64" s="12"/>
    </row>
    <row r="65" spans="1:64" x14ac:dyDescent="0.25">
      <c r="A65" s="66">
        <v>42</v>
      </c>
      <c r="B65" s="10" t="s">
        <v>177</v>
      </c>
      <c r="C65" s="12">
        <v>2000</v>
      </c>
      <c r="D65" s="10">
        <v>63</v>
      </c>
      <c r="E65" s="12">
        <v>0</v>
      </c>
      <c r="F65" s="12">
        <v>1</v>
      </c>
      <c r="G65" s="12" t="s">
        <v>81</v>
      </c>
      <c r="H65" s="12" t="s">
        <v>670</v>
      </c>
      <c r="I65" s="12" t="s">
        <v>670</v>
      </c>
      <c r="J65" s="10">
        <v>0</v>
      </c>
      <c r="K65" s="12">
        <v>1</v>
      </c>
      <c r="L65" s="12">
        <v>367.5</v>
      </c>
      <c r="M65" s="10" t="s">
        <v>324</v>
      </c>
      <c r="N65" s="10">
        <v>5</v>
      </c>
      <c r="O65" s="10">
        <v>1</v>
      </c>
      <c r="P65" s="10" t="s">
        <v>416</v>
      </c>
      <c r="Q65" s="10"/>
      <c r="R65" s="62" t="s">
        <v>416</v>
      </c>
      <c r="S65" s="29" t="s">
        <v>256</v>
      </c>
      <c r="T65" s="62" t="s">
        <v>324</v>
      </c>
      <c r="U65" s="62" t="s">
        <v>419</v>
      </c>
      <c r="V65" s="62" t="s">
        <v>739</v>
      </c>
      <c r="W65" s="10">
        <v>20</v>
      </c>
      <c r="X65" s="12" t="s">
        <v>203</v>
      </c>
      <c r="Y65" s="12"/>
      <c r="Z65" s="12"/>
      <c r="AA65" s="62" t="s">
        <v>416</v>
      </c>
      <c r="AB65" s="62" t="s">
        <v>369</v>
      </c>
      <c r="AC65" s="62" t="s">
        <v>324</v>
      </c>
      <c r="AD65" s="62" t="s">
        <v>324</v>
      </c>
      <c r="AE65" s="62" t="s">
        <v>739</v>
      </c>
      <c r="AF65" s="10">
        <v>73.5</v>
      </c>
      <c r="AG65" s="10"/>
      <c r="AH65" s="10"/>
      <c r="AI65" s="27" t="s">
        <v>23</v>
      </c>
      <c r="AJ65" s="12">
        <v>1</v>
      </c>
      <c r="AL65" s="12" t="s">
        <v>37</v>
      </c>
      <c r="AN65" s="12" t="s">
        <v>222</v>
      </c>
      <c r="AO65" s="10" t="s">
        <v>211</v>
      </c>
      <c r="AP65" s="10">
        <v>0</v>
      </c>
      <c r="AQ65" s="10">
        <v>0</v>
      </c>
      <c r="AR65" s="10">
        <v>0</v>
      </c>
      <c r="AS65" s="10">
        <v>0</v>
      </c>
      <c r="AT65" s="10">
        <v>0</v>
      </c>
      <c r="AX65" t="s">
        <v>324</v>
      </c>
      <c r="AY65">
        <v>0</v>
      </c>
      <c r="AZ65">
        <v>0</v>
      </c>
      <c r="BA65">
        <v>0</v>
      </c>
      <c r="BB65">
        <v>0</v>
      </c>
      <c r="BC65">
        <v>0</v>
      </c>
      <c r="BD65">
        <v>0</v>
      </c>
      <c r="BE65">
        <v>0</v>
      </c>
      <c r="BF65">
        <v>0</v>
      </c>
      <c r="BG65">
        <v>0</v>
      </c>
      <c r="BH65">
        <v>0</v>
      </c>
      <c r="BI65">
        <v>0</v>
      </c>
      <c r="BJ65" s="12" t="s">
        <v>211</v>
      </c>
      <c r="BK65" s="12" t="s">
        <v>638</v>
      </c>
      <c r="BL65" s="10" t="s">
        <v>655</v>
      </c>
    </row>
    <row r="66" spans="1:64" x14ac:dyDescent="0.25">
      <c r="A66" s="66">
        <v>42</v>
      </c>
      <c r="B66" s="10" t="s">
        <v>177</v>
      </c>
      <c r="C66" s="12">
        <v>2000</v>
      </c>
      <c r="D66" s="10">
        <v>64</v>
      </c>
      <c r="E66" s="12">
        <v>0</v>
      </c>
      <c r="F66" s="12">
        <v>1</v>
      </c>
      <c r="G66" s="12" t="s">
        <v>81</v>
      </c>
      <c r="H66" s="12" t="s">
        <v>670</v>
      </c>
      <c r="I66" s="12" t="s">
        <v>670</v>
      </c>
      <c r="J66" s="10">
        <v>0</v>
      </c>
      <c r="K66" s="10">
        <v>1</v>
      </c>
      <c r="L66" s="12">
        <v>735</v>
      </c>
      <c r="M66" s="10" t="s">
        <v>324</v>
      </c>
      <c r="N66" s="12">
        <v>10</v>
      </c>
      <c r="O66" s="10">
        <v>1</v>
      </c>
      <c r="P66" s="10" t="s">
        <v>416</v>
      </c>
      <c r="Q66" s="10"/>
      <c r="R66" s="62" t="s">
        <v>416</v>
      </c>
      <c r="S66" s="29" t="s">
        <v>256</v>
      </c>
      <c r="T66" s="62" t="s">
        <v>324</v>
      </c>
      <c r="U66" s="62" t="s">
        <v>419</v>
      </c>
      <c r="V66" s="62" t="s">
        <v>739</v>
      </c>
      <c r="W66" s="10">
        <v>20</v>
      </c>
      <c r="X66" s="12" t="s">
        <v>203</v>
      </c>
      <c r="Y66" s="12"/>
      <c r="Z66" s="12"/>
      <c r="AA66" s="62" t="s">
        <v>416</v>
      </c>
      <c r="AB66" s="62" t="s">
        <v>369</v>
      </c>
      <c r="AC66" s="62" t="s">
        <v>324</v>
      </c>
      <c r="AD66" s="62" t="s">
        <v>324</v>
      </c>
      <c r="AE66" s="62" t="s">
        <v>739</v>
      </c>
      <c r="AF66" s="10">
        <v>73.5</v>
      </c>
      <c r="AG66" s="10"/>
      <c r="AH66" s="10"/>
      <c r="AI66" s="27" t="s">
        <v>23</v>
      </c>
      <c r="AJ66" s="12">
        <v>1</v>
      </c>
      <c r="AL66" s="12" t="s">
        <v>37</v>
      </c>
      <c r="AN66" s="12" t="s">
        <v>222</v>
      </c>
      <c r="AO66" s="10" t="s">
        <v>211</v>
      </c>
      <c r="AP66" s="10">
        <v>0</v>
      </c>
      <c r="AQ66" s="10">
        <v>0</v>
      </c>
      <c r="AR66" s="10">
        <v>0</v>
      </c>
      <c r="AS66" s="10">
        <v>0</v>
      </c>
      <c r="AT66" s="10">
        <v>0</v>
      </c>
      <c r="AX66" t="s">
        <v>324</v>
      </c>
      <c r="AY66">
        <v>0</v>
      </c>
      <c r="AZ66">
        <v>0</v>
      </c>
      <c r="BA66">
        <v>0</v>
      </c>
      <c r="BB66">
        <v>0</v>
      </c>
      <c r="BC66">
        <v>0</v>
      </c>
      <c r="BD66">
        <v>0</v>
      </c>
      <c r="BE66">
        <v>0</v>
      </c>
      <c r="BF66">
        <v>0</v>
      </c>
      <c r="BG66">
        <v>0</v>
      </c>
      <c r="BH66">
        <v>0</v>
      </c>
      <c r="BI66">
        <v>0</v>
      </c>
      <c r="BJ66" s="10" t="s">
        <v>211</v>
      </c>
      <c r="BK66" s="12" t="s">
        <v>638</v>
      </c>
      <c r="BL66" s="10" t="s">
        <v>655</v>
      </c>
    </row>
    <row r="67" spans="1:64" x14ac:dyDescent="0.25">
      <c r="A67" s="66">
        <v>42</v>
      </c>
      <c r="B67" s="10" t="s">
        <v>177</v>
      </c>
      <c r="C67" s="12">
        <v>2000</v>
      </c>
      <c r="D67" s="10">
        <v>65</v>
      </c>
      <c r="E67" s="12">
        <v>0</v>
      </c>
      <c r="F67" s="12">
        <v>1</v>
      </c>
      <c r="G67" s="12" t="s">
        <v>81</v>
      </c>
      <c r="H67" s="12" t="s">
        <v>670</v>
      </c>
      <c r="I67" s="12" t="s">
        <v>670</v>
      </c>
      <c r="J67" s="10">
        <v>0</v>
      </c>
      <c r="K67" s="10">
        <v>1</v>
      </c>
      <c r="L67" s="12">
        <v>1470</v>
      </c>
      <c r="M67" s="10" t="s">
        <v>324</v>
      </c>
      <c r="N67" s="12">
        <v>20</v>
      </c>
      <c r="O67" s="10">
        <v>1</v>
      </c>
      <c r="P67" s="10" t="s">
        <v>416</v>
      </c>
      <c r="Q67" s="10"/>
      <c r="R67" s="62" t="s">
        <v>416</v>
      </c>
      <c r="S67" s="29" t="s">
        <v>256</v>
      </c>
      <c r="T67" s="62" t="s">
        <v>324</v>
      </c>
      <c r="U67" s="62" t="s">
        <v>419</v>
      </c>
      <c r="V67" s="62" t="s">
        <v>739</v>
      </c>
      <c r="W67" s="10">
        <v>20</v>
      </c>
      <c r="X67" s="12" t="s">
        <v>203</v>
      </c>
      <c r="Y67" s="12"/>
      <c r="Z67" s="12"/>
      <c r="AA67" s="62" t="s">
        <v>416</v>
      </c>
      <c r="AB67" s="62" t="s">
        <v>369</v>
      </c>
      <c r="AC67" s="62" t="s">
        <v>324</v>
      </c>
      <c r="AD67" s="62" t="s">
        <v>324</v>
      </c>
      <c r="AE67" s="62" t="s">
        <v>739</v>
      </c>
      <c r="AF67" s="10">
        <v>73.5</v>
      </c>
      <c r="AG67" s="10"/>
      <c r="AH67" s="10"/>
      <c r="AI67" s="27" t="s">
        <v>23</v>
      </c>
      <c r="AJ67" s="12">
        <v>1</v>
      </c>
      <c r="AL67" s="12" t="s">
        <v>37</v>
      </c>
      <c r="AN67" s="12" t="s">
        <v>222</v>
      </c>
      <c r="AO67" s="10" t="s">
        <v>211</v>
      </c>
      <c r="AP67" s="10">
        <v>0</v>
      </c>
      <c r="AQ67" s="10">
        <v>0</v>
      </c>
      <c r="AR67" s="10">
        <v>0</v>
      </c>
      <c r="AS67" s="10">
        <v>0</v>
      </c>
      <c r="AT67" s="10">
        <v>0</v>
      </c>
      <c r="AX67" t="s">
        <v>324</v>
      </c>
      <c r="AY67">
        <v>0</v>
      </c>
      <c r="AZ67">
        <v>0</v>
      </c>
      <c r="BA67">
        <v>0</v>
      </c>
      <c r="BB67">
        <v>0</v>
      </c>
      <c r="BC67">
        <v>0</v>
      </c>
      <c r="BD67">
        <v>0</v>
      </c>
      <c r="BE67">
        <v>0</v>
      </c>
      <c r="BF67">
        <v>0</v>
      </c>
      <c r="BG67">
        <v>0</v>
      </c>
      <c r="BH67">
        <v>0</v>
      </c>
      <c r="BI67">
        <v>0</v>
      </c>
      <c r="BJ67" s="10" t="s">
        <v>211</v>
      </c>
      <c r="BK67" s="12" t="s">
        <v>638</v>
      </c>
      <c r="BL67" s="10" t="s">
        <v>655</v>
      </c>
    </row>
    <row r="68" spans="1:64" x14ac:dyDescent="0.25">
      <c r="A68" s="66">
        <v>42</v>
      </c>
      <c r="B68" s="10" t="s">
        <v>177</v>
      </c>
      <c r="C68" s="12">
        <v>2000</v>
      </c>
      <c r="D68" s="10">
        <v>66</v>
      </c>
      <c r="E68" s="12">
        <v>0</v>
      </c>
      <c r="F68" s="12">
        <v>1</v>
      </c>
      <c r="G68" s="12" t="s">
        <v>81</v>
      </c>
      <c r="H68" s="12" t="s">
        <v>670</v>
      </c>
      <c r="I68" s="12" t="s">
        <v>670</v>
      </c>
      <c r="J68" s="10">
        <v>0</v>
      </c>
      <c r="K68" s="12">
        <v>1</v>
      </c>
      <c r="L68" s="12">
        <v>2205</v>
      </c>
      <c r="M68" s="10" t="s">
        <v>324</v>
      </c>
      <c r="N68" s="10">
        <v>30</v>
      </c>
      <c r="O68" s="10">
        <v>1</v>
      </c>
      <c r="P68" s="10" t="s">
        <v>416</v>
      </c>
      <c r="Q68" s="10"/>
      <c r="R68" s="62" t="s">
        <v>416</v>
      </c>
      <c r="S68" s="29" t="s">
        <v>256</v>
      </c>
      <c r="T68" s="62" t="s">
        <v>324</v>
      </c>
      <c r="U68" s="62" t="s">
        <v>419</v>
      </c>
      <c r="V68" s="62" t="s">
        <v>739</v>
      </c>
      <c r="W68" s="10">
        <v>20</v>
      </c>
      <c r="X68" s="12" t="s">
        <v>203</v>
      </c>
      <c r="Y68" s="12"/>
      <c r="Z68" s="12"/>
      <c r="AA68" s="62" t="s">
        <v>416</v>
      </c>
      <c r="AB68" s="62" t="s">
        <v>369</v>
      </c>
      <c r="AC68" s="62" t="s">
        <v>324</v>
      </c>
      <c r="AD68" s="62" t="s">
        <v>324</v>
      </c>
      <c r="AE68" s="62" t="s">
        <v>739</v>
      </c>
      <c r="AF68" s="10">
        <v>73.5</v>
      </c>
      <c r="AG68" s="10"/>
      <c r="AH68" s="10"/>
      <c r="AI68" s="27" t="s">
        <v>23</v>
      </c>
      <c r="AJ68" s="12">
        <v>1</v>
      </c>
      <c r="AL68" s="12" t="s">
        <v>37</v>
      </c>
      <c r="AN68" s="12" t="s">
        <v>222</v>
      </c>
      <c r="AO68" s="10" t="s">
        <v>211</v>
      </c>
      <c r="AP68" s="10">
        <v>0</v>
      </c>
      <c r="AQ68" s="10">
        <v>0</v>
      </c>
      <c r="AR68" s="10">
        <v>0</v>
      </c>
      <c r="AS68" s="10">
        <v>0</v>
      </c>
      <c r="AT68" s="10">
        <v>0</v>
      </c>
      <c r="AX68" t="s">
        <v>324</v>
      </c>
      <c r="AY68">
        <v>0</v>
      </c>
      <c r="AZ68">
        <v>0</v>
      </c>
      <c r="BA68">
        <v>0</v>
      </c>
      <c r="BB68">
        <v>0</v>
      </c>
      <c r="BC68">
        <v>0</v>
      </c>
      <c r="BD68">
        <v>0</v>
      </c>
      <c r="BE68">
        <v>0</v>
      </c>
      <c r="BF68">
        <v>0</v>
      </c>
      <c r="BG68">
        <v>0</v>
      </c>
      <c r="BH68">
        <v>0</v>
      </c>
      <c r="BI68">
        <v>0</v>
      </c>
      <c r="BJ68" s="10" t="s">
        <v>211</v>
      </c>
      <c r="BK68" s="12" t="s">
        <v>638</v>
      </c>
      <c r="BL68" s="10" t="s">
        <v>655</v>
      </c>
    </row>
    <row r="69" spans="1:64" x14ac:dyDescent="0.25">
      <c r="A69" s="66">
        <v>42</v>
      </c>
      <c r="B69" s="10" t="s">
        <v>177</v>
      </c>
      <c r="C69" s="12">
        <v>2000</v>
      </c>
      <c r="D69" s="10">
        <v>67</v>
      </c>
      <c r="E69" s="12">
        <v>0</v>
      </c>
      <c r="F69" s="12">
        <v>1</v>
      </c>
      <c r="G69" s="12" t="s">
        <v>81</v>
      </c>
      <c r="H69" s="12" t="s">
        <v>670</v>
      </c>
      <c r="I69" s="12" t="s">
        <v>670</v>
      </c>
      <c r="J69" s="10">
        <v>0</v>
      </c>
      <c r="K69" s="12">
        <v>1</v>
      </c>
      <c r="L69" s="12">
        <v>1470</v>
      </c>
      <c r="M69" s="10" t="s">
        <v>324</v>
      </c>
      <c r="N69" s="10">
        <v>20</v>
      </c>
      <c r="O69" s="10">
        <v>1</v>
      </c>
      <c r="P69" s="10" t="s">
        <v>416</v>
      </c>
      <c r="Q69" s="10"/>
      <c r="R69" s="62" t="s">
        <v>416</v>
      </c>
      <c r="S69" s="29" t="s">
        <v>256</v>
      </c>
      <c r="T69" s="62" t="s">
        <v>324</v>
      </c>
      <c r="U69" s="62" t="s">
        <v>419</v>
      </c>
      <c r="V69" s="62" t="s">
        <v>739</v>
      </c>
      <c r="W69" s="10">
        <v>20</v>
      </c>
      <c r="X69" s="12" t="s">
        <v>203</v>
      </c>
      <c r="Y69" s="12"/>
      <c r="Z69" s="12"/>
      <c r="AA69" s="62" t="s">
        <v>416</v>
      </c>
      <c r="AB69" s="62" t="s">
        <v>369</v>
      </c>
      <c r="AC69" s="62" t="s">
        <v>324</v>
      </c>
      <c r="AD69" s="62" t="s">
        <v>324</v>
      </c>
      <c r="AE69" s="62" t="s">
        <v>739</v>
      </c>
      <c r="AF69" s="10">
        <v>73.5</v>
      </c>
      <c r="AG69" s="10"/>
      <c r="AH69" s="10"/>
      <c r="AI69" s="27" t="s">
        <v>23</v>
      </c>
      <c r="AJ69" s="12">
        <v>1</v>
      </c>
      <c r="AL69" s="12" t="s">
        <v>37</v>
      </c>
      <c r="AN69" s="12" t="s">
        <v>222</v>
      </c>
      <c r="AO69" s="10" t="s">
        <v>211</v>
      </c>
      <c r="AP69" s="10">
        <v>0</v>
      </c>
      <c r="AQ69" s="10">
        <v>0</v>
      </c>
      <c r="AR69" s="10">
        <v>0</v>
      </c>
      <c r="AS69" s="10">
        <v>0</v>
      </c>
      <c r="AT69" s="10">
        <v>0</v>
      </c>
      <c r="AX69" t="s">
        <v>416</v>
      </c>
      <c r="AY69">
        <v>0</v>
      </c>
      <c r="AZ69">
        <v>0</v>
      </c>
      <c r="BA69">
        <v>0</v>
      </c>
      <c r="BB69">
        <v>0</v>
      </c>
      <c r="BC69">
        <v>0</v>
      </c>
      <c r="BD69">
        <v>1</v>
      </c>
      <c r="BE69">
        <v>0</v>
      </c>
      <c r="BF69">
        <v>0</v>
      </c>
      <c r="BG69">
        <v>0</v>
      </c>
      <c r="BH69">
        <v>0</v>
      </c>
      <c r="BI69">
        <v>0</v>
      </c>
      <c r="BJ69" s="12" t="s">
        <v>371</v>
      </c>
      <c r="BK69" s="12" t="s">
        <v>638</v>
      </c>
      <c r="BL69" s="10" t="s">
        <v>655</v>
      </c>
    </row>
    <row r="70" spans="1:64" x14ac:dyDescent="0.25">
      <c r="A70" s="66">
        <v>42</v>
      </c>
      <c r="B70" s="10" t="s">
        <v>177</v>
      </c>
      <c r="C70" s="12">
        <v>2000</v>
      </c>
      <c r="D70" s="10">
        <v>68</v>
      </c>
      <c r="E70" s="12">
        <v>0</v>
      </c>
      <c r="F70" s="12">
        <v>1</v>
      </c>
      <c r="G70" s="12" t="s">
        <v>81</v>
      </c>
      <c r="H70" s="12" t="s">
        <v>670</v>
      </c>
      <c r="I70" s="12" t="s">
        <v>670</v>
      </c>
      <c r="J70" s="10">
        <v>0</v>
      </c>
      <c r="K70" s="12">
        <v>1</v>
      </c>
      <c r="L70" s="12">
        <v>367.5</v>
      </c>
      <c r="M70" s="10" t="s">
        <v>324</v>
      </c>
      <c r="N70" s="12">
        <v>5</v>
      </c>
      <c r="O70" s="10">
        <v>6</v>
      </c>
      <c r="P70" s="10" t="s">
        <v>324</v>
      </c>
      <c r="Q70" s="10"/>
      <c r="R70" s="62" t="s">
        <v>416</v>
      </c>
      <c r="S70" s="29" t="s">
        <v>256</v>
      </c>
      <c r="T70" s="62" t="s">
        <v>324</v>
      </c>
      <c r="U70" s="62" t="s">
        <v>419</v>
      </c>
      <c r="V70" s="62" t="s">
        <v>745</v>
      </c>
      <c r="W70" s="10">
        <v>20</v>
      </c>
      <c r="X70" s="12" t="s">
        <v>203</v>
      </c>
      <c r="Y70" s="12"/>
      <c r="Z70" s="12"/>
      <c r="AA70" s="62" t="s">
        <v>416</v>
      </c>
      <c r="AB70" s="62" t="s">
        <v>369</v>
      </c>
      <c r="AC70" s="62" t="s">
        <v>324</v>
      </c>
      <c r="AD70" s="62" t="s">
        <v>324</v>
      </c>
      <c r="AE70" s="62" t="s">
        <v>745</v>
      </c>
      <c r="AF70" s="10">
        <v>73.5</v>
      </c>
      <c r="AG70" s="10"/>
      <c r="AH70" s="10"/>
      <c r="AI70" s="27" t="s">
        <v>23</v>
      </c>
      <c r="AJ70" s="12">
        <v>1</v>
      </c>
      <c r="AL70" s="12" t="s">
        <v>37</v>
      </c>
      <c r="AN70" s="12" t="s">
        <v>222</v>
      </c>
      <c r="AO70" s="10" t="s">
        <v>211</v>
      </c>
      <c r="AP70" s="10">
        <v>0</v>
      </c>
      <c r="AQ70" s="10">
        <v>0</v>
      </c>
      <c r="AR70" s="10">
        <v>0</v>
      </c>
      <c r="AS70" s="10">
        <v>0</v>
      </c>
      <c r="AT70" s="10">
        <v>0</v>
      </c>
      <c r="AX70" t="s">
        <v>324</v>
      </c>
      <c r="AY70">
        <v>0</v>
      </c>
      <c r="AZ70">
        <v>0</v>
      </c>
      <c r="BA70">
        <v>0</v>
      </c>
      <c r="BB70">
        <v>0</v>
      </c>
      <c r="BC70">
        <v>0</v>
      </c>
      <c r="BD70">
        <v>0</v>
      </c>
      <c r="BE70">
        <v>0</v>
      </c>
      <c r="BF70">
        <v>0</v>
      </c>
      <c r="BG70">
        <v>0</v>
      </c>
      <c r="BH70">
        <v>0</v>
      </c>
      <c r="BI70">
        <v>0</v>
      </c>
      <c r="BJ70" s="10" t="s">
        <v>211</v>
      </c>
      <c r="BK70" s="12" t="s">
        <v>639</v>
      </c>
      <c r="BL70" s="10" t="s">
        <v>655</v>
      </c>
    </row>
    <row r="71" spans="1:64" x14ac:dyDescent="0.25">
      <c r="A71" s="66">
        <v>42</v>
      </c>
      <c r="B71" s="10" t="s">
        <v>177</v>
      </c>
      <c r="C71" s="12">
        <v>2000</v>
      </c>
      <c r="D71" s="10">
        <v>69</v>
      </c>
      <c r="E71" s="12">
        <v>0</v>
      </c>
      <c r="F71" s="12">
        <v>1</v>
      </c>
      <c r="G71" s="12" t="s">
        <v>81</v>
      </c>
      <c r="H71" s="12" t="s">
        <v>670</v>
      </c>
      <c r="I71" s="12" t="s">
        <v>670</v>
      </c>
      <c r="J71" s="10">
        <v>0</v>
      </c>
      <c r="K71" s="10">
        <v>1</v>
      </c>
      <c r="L71" s="12">
        <v>735</v>
      </c>
      <c r="M71" s="10" t="s">
        <v>324</v>
      </c>
      <c r="N71" s="12">
        <v>10</v>
      </c>
      <c r="O71" s="10">
        <v>6</v>
      </c>
      <c r="P71" s="10" t="s">
        <v>324</v>
      </c>
      <c r="Q71" s="10"/>
      <c r="R71" s="62" t="s">
        <v>416</v>
      </c>
      <c r="S71" s="29" t="s">
        <v>256</v>
      </c>
      <c r="T71" s="62" t="s">
        <v>324</v>
      </c>
      <c r="U71" s="62" t="s">
        <v>419</v>
      </c>
      <c r="V71" s="62" t="s">
        <v>745</v>
      </c>
      <c r="W71" s="10">
        <v>20</v>
      </c>
      <c r="X71" s="12" t="s">
        <v>203</v>
      </c>
      <c r="Y71" s="12"/>
      <c r="Z71" s="12"/>
      <c r="AA71" s="62" t="s">
        <v>416</v>
      </c>
      <c r="AB71" s="62" t="s">
        <v>369</v>
      </c>
      <c r="AC71" s="62" t="s">
        <v>324</v>
      </c>
      <c r="AD71" s="62" t="s">
        <v>324</v>
      </c>
      <c r="AE71" s="62" t="s">
        <v>745</v>
      </c>
      <c r="AF71" s="10">
        <v>73.5</v>
      </c>
      <c r="AG71" s="10"/>
      <c r="AH71" s="10"/>
      <c r="AI71" s="27" t="s">
        <v>23</v>
      </c>
      <c r="AJ71" s="12">
        <v>1</v>
      </c>
      <c r="AL71" s="12" t="s">
        <v>37</v>
      </c>
      <c r="AN71" s="12" t="s">
        <v>222</v>
      </c>
      <c r="AO71" s="10" t="s">
        <v>211</v>
      </c>
      <c r="AP71" s="10">
        <v>0</v>
      </c>
      <c r="AQ71" s="10">
        <v>0</v>
      </c>
      <c r="AR71" s="10">
        <v>0</v>
      </c>
      <c r="AS71" s="10">
        <v>0</v>
      </c>
      <c r="AT71" s="10">
        <v>0</v>
      </c>
      <c r="AX71" t="s">
        <v>324</v>
      </c>
      <c r="AY71">
        <v>0</v>
      </c>
      <c r="AZ71">
        <v>0</v>
      </c>
      <c r="BA71">
        <v>0</v>
      </c>
      <c r="BB71">
        <v>0</v>
      </c>
      <c r="BC71">
        <v>0</v>
      </c>
      <c r="BD71">
        <v>0</v>
      </c>
      <c r="BE71">
        <v>0</v>
      </c>
      <c r="BF71">
        <v>0</v>
      </c>
      <c r="BG71">
        <v>0</v>
      </c>
      <c r="BH71">
        <v>0</v>
      </c>
      <c r="BI71">
        <v>0</v>
      </c>
      <c r="BJ71" s="10" t="s">
        <v>211</v>
      </c>
      <c r="BK71" s="12" t="s">
        <v>639</v>
      </c>
      <c r="BL71" s="10" t="s">
        <v>655</v>
      </c>
    </row>
    <row r="72" spans="1:64" x14ac:dyDescent="0.25">
      <c r="A72" s="66">
        <v>42</v>
      </c>
      <c r="B72" s="10" t="s">
        <v>177</v>
      </c>
      <c r="C72" s="12">
        <v>2000</v>
      </c>
      <c r="D72" s="10">
        <v>70</v>
      </c>
      <c r="E72" s="12">
        <v>0</v>
      </c>
      <c r="F72" s="12">
        <v>1</v>
      </c>
      <c r="G72" s="12" t="s">
        <v>81</v>
      </c>
      <c r="H72" s="12" t="s">
        <v>670</v>
      </c>
      <c r="I72" s="12" t="s">
        <v>670</v>
      </c>
      <c r="J72" s="10">
        <v>0</v>
      </c>
      <c r="K72" s="10">
        <v>1</v>
      </c>
      <c r="L72" s="12">
        <v>1470</v>
      </c>
      <c r="M72" s="10" t="s">
        <v>324</v>
      </c>
      <c r="N72" s="12">
        <v>20</v>
      </c>
      <c r="O72" s="10">
        <v>6</v>
      </c>
      <c r="P72" s="10" t="s">
        <v>324</v>
      </c>
      <c r="Q72" s="10"/>
      <c r="R72" s="62" t="s">
        <v>416</v>
      </c>
      <c r="S72" s="29" t="s">
        <v>256</v>
      </c>
      <c r="T72" s="62" t="s">
        <v>324</v>
      </c>
      <c r="U72" s="62" t="s">
        <v>419</v>
      </c>
      <c r="V72" s="62" t="s">
        <v>745</v>
      </c>
      <c r="W72" s="10">
        <v>20</v>
      </c>
      <c r="X72" s="12" t="s">
        <v>203</v>
      </c>
      <c r="Y72" s="12"/>
      <c r="Z72" s="12"/>
      <c r="AA72" s="62" t="s">
        <v>416</v>
      </c>
      <c r="AB72" s="62" t="s">
        <v>369</v>
      </c>
      <c r="AC72" s="62" t="s">
        <v>324</v>
      </c>
      <c r="AD72" s="62" t="s">
        <v>324</v>
      </c>
      <c r="AE72" s="62" t="s">
        <v>745</v>
      </c>
      <c r="AF72" s="10">
        <v>73.5</v>
      </c>
      <c r="AG72" s="10"/>
      <c r="AH72" s="10"/>
      <c r="AI72" s="27" t="s">
        <v>23</v>
      </c>
      <c r="AJ72" s="12">
        <v>1</v>
      </c>
      <c r="AL72" s="12" t="s">
        <v>37</v>
      </c>
      <c r="AN72" s="12" t="s">
        <v>222</v>
      </c>
      <c r="AO72" s="10" t="s">
        <v>211</v>
      </c>
      <c r="AP72" s="10">
        <v>0</v>
      </c>
      <c r="AQ72" s="10">
        <v>0</v>
      </c>
      <c r="AR72" s="10">
        <v>0</v>
      </c>
      <c r="AS72" s="10">
        <v>0</v>
      </c>
      <c r="AT72" s="10">
        <v>0</v>
      </c>
      <c r="AX72" t="s">
        <v>324</v>
      </c>
      <c r="AY72">
        <v>0</v>
      </c>
      <c r="AZ72">
        <v>0</v>
      </c>
      <c r="BA72">
        <v>0</v>
      </c>
      <c r="BB72">
        <v>0</v>
      </c>
      <c r="BC72">
        <v>0</v>
      </c>
      <c r="BD72">
        <v>0</v>
      </c>
      <c r="BE72">
        <v>0</v>
      </c>
      <c r="BF72">
        <v>0</v>
      </c>
      <c r="BG72">
        <v>0</v>
      </c>
      <c r="BH72">
        <v>0</v>
      </c>
      <c r="BI72">
        <v>0</v>
      </c>
      <c r="BJ72" s="10" t="s">
        <v>211</v>
      </c>
      <c r="BK72" s="12" t="s">
        <v>639</v>
      </c>
      <c r="BL72" s="10" t="s">
        <v>655</v>
      </c>
    </row>
    <row r="73" spans="1:64" x14ac:dyDescent="0.25">
      <c r="A73" s="66">
        <v>42</v>
      </c>
      <c r="B73" s="10" t="s">
        <v>177</v>
      </c>
      <c r="C73" s="12">
        <v>2000</v>
      </c>
      <c r="D73" s="10">
        <v>71</v>
      </c>
      <c r="E73" s="12">
        <v>0</v>
      </c>
      <c r="F73" s="12">
        <v>1</v>
      </c>
      <c r="G73" s="12" t="s">
        <v>81</v>
      </c>
      <c r="H73" s="12" t="s">
        <v>670</v>
      </c>
      <c r="I73" s="12" t="s">
        <v>670</v>
      </c>
      <c r="J73" s="10">
        <v>0</v>
      </c>
      <c r="K73" s="12">
        <v>1</v>
      </c>
      <c r="L73" s="12">
        <v>2205</v>
      </c>
      <c r="M73" s="10" t="s">
        <v>324</v>
      </c>
      <c r="N73" s="10">
        <v>30</v>
      </c>
      <c r="O73" s="10">
        <v>6</v>
      </c>
      <c r="P73" s="10" t="s">
        <v>324</v>
      </c>
      <c r="Q73" s="10"/>
      <c r="R73" s="62" t="s">
        <v>416</v>
      </c>
      <c r="S73" s="29" t="s">
        <v>256</v>
      </c>
      <c r="T73" s="62" t="s">
        <v>324</v>
      </c>
      <c r="U73" s="62" t="s">
        <v>419</v>
      </c>
      <c r="V73" s="62" t="s">
        <v>745</v>
      </c>
      <c r="W73" s="10">
        <v>20</v>
      </c>
      <c r="X73" s="12" t="s">
        <v>203</v>
      </c>
      <c r="Y73" s="12"/>
      <c r="Z73" s="12"/>
      <c r="AA73" s="62" t="s">
        <v>416</v>
      </c>
      <c r="AB73" s="62" t="s">
        <v>369</v>
      </c>
      <c r="AC73" s="62" t="s">
        <v>324</v>
      </c>
      <c r="AD73" s="62" t="s">
        <v>324</v>
      </c>
      <c r="AE73" s="62" t="s">
        <v>745</v>
      </c>
      <c r="AF73" s="10">
        <v>73.5</v>
      </c>
      <c r="AG73" s="10"/>
      <c r="AH73" s="10"/>
      <c r="AI73" s="27" t="s">
        <v>23</v>
      </c>
      <c r="AJ73" s="12">
        <v>1</v>
      </c>
      <c r="AL73" s="12" t="s">
        <v>37</v>
      </c>
      <c r="AN73" s="12" t="s">
        <v>222</v>
      </c>
      <c r="AO73" s="10" t="s">
        <v>211</v>
      </c>
      <c r="AP73" s="10">
        <v>0</v>
      </c>
      <c r="AQ73" s="10">
        <v>0</v>
      </c>
      <c r="AR73" s="10">
        <v>0</v>
      </c>
      <c r="AS73" s="10">
        <v>0</v>
      </c>
      <c r="AT73" s="10">
        <v>0</v>
      </c>
      <c r="AX73" t="s">
        <v>324</v>
      </c>
      <c r="AY73">
        <v>0</v>
      </c>
      <c r="AZ73">
        <v>0</v>
      </c>
      <c r="BA73">
        <v>0</v>
      </c>
      <c r="BB73">
        <v>0</v>
      </c>
      <c r="BC73">
        <v>0</v>
      </c>
      <c r="BD73">
        <v>0</v>
      </c>
      <c r="BE73">
        <v>0</v>
      </c>
      <c r="BF73">
        <v>0</v>
      </c>
      <c r="BG73">
        <v>0</v>
      </c>
      <c r="BH73">
        <v>0</v>
      </c>
      <c r="BI73">
        <v>0</v>
      </c>
      <c r="BJ73" s="10" t="s">
        <v>211</v>
      </c>
      <c r="BK73" s="12" t="s">
        <v>639</v>
      </c>
      <c r="BL73" s="10" t="s">
        <v>655</v>
      </c>
    </row>
    <row r="74" spans="1:64" x14ac:dyDescent="0.25">
      <c r="A74" s="66">
        <v>43</v>
      </c>
      <c r="B74" s="10" t="s">
        <v>125</v>
      </c>
      <c r="C74" s="12">
        <v>2019</v>
      </c>
      <c r="D74" s="10">
        <v>72</v>
      </c>
      <c r="E74" s="12">
        <v>1</v>
      </c>
      <c r="F74" s="12">
        <v>1</v>
      </c>
      <c r="G74" s="12" t="s">
        <v>8</v>
      </c>
      <c r="H74" s="12" t="s">
        <v>670</v>
      </c>
      <c r="I74" s="12" t="s">
        <v>670</v>
      </c>
      <c r="J74" s="10">
        <v>0</v>
      </c>
      <c r="K74" s="12">
        <v>1</v>
      </c>
      <c r="L74" s="12">
        <v>400</v>
      </c>
      <c r="M74" s="10" t="s">
        <v>416</v>
      </c>
      <c r="N74" s="12" t="s">
        <v>419</v>
      </c>
      <c r="O74" s="10">
        <v>10</v>
      </c>
      <c r="P74" s="10" t="s">
        <v>324</v>
      </c>
      <c r="Q74" s="10"/>
      <c r="R74" s="62" t="s">
        <v>416</v>
      </c>
      <c r="S74" s="29" t="s">
        <v>746</v>
      </c>
      <c r="T74" s="62" t="s">
        <v>324</v>
      </c>
      <c r="U74" s="62" t="s">
        <v>419</v>
      </c>
      <c r="V74" s="62" t="s">
        <v>745</v>
      </c>
      <c r="W74" s="10">
        <v>16.5</v>
      </c>
      <c r="X74" s="12" t="s">
        <v>172</v>
      </c>
      <c r="Y74" s="12"/>
      <c r="Z74" s="12"/>
      <c r="AA74" s="62" t="s">
        <v>324</v>
      </c>
      <c r="AB74" s="62" t="s">
        <v>419</v>
      </c>
      <c r="AC74" s="62" t="s">
        <v>324</v>
      </c>
      <c r="AD74" s="62" t="s">
        <v>419</v>
      </c>
      <c r="AE74" s="62" t="s">
        <v>324</v>
      </c>
      <c r="AF74" s="10" t="s">
        <v>419</v>
      </c>
      <c r="AG74" s="10"/>
      <c r="AH74" s="10"/>
      <c r="AI74" s="27" t="s">
        <v>23</v>
      </c>
      <c r="AJ74" s="12">
        <v>1</v>
      </c>
      <c r="AL74" s="12" t="s">
        <v>54</v>
      </c>
      <c r="AN74" s="12" t="s">
        <v>199</v>
      </c>
      <c r="AO74" s="10" t="s">
        <v>266</v>
      </c>
      <c r="AP74" s="10">
        <v>0</v>
      </c>
      <c r="AQ74" s="10">
        <v>0</v>
      </c>
      <c r="AR74" s="10">
        <v>0</v>
      </c>
      <c r="AS74" s="10">
        <v>0</v>
      </c>
      <c r="AT74" s="10">
        <v>0</v>
      </c>
      <c r="AX74" t="s">
        <v>416</v>
      </c>
      <c r="AY74">
        <v>0</v>
      </c>
      <c r="AZ74">
        <v>0</v>
      </c>
      <c r="BA74">
        <v>0</v>
      </c>
      <c r="BB74">
        <v>0</v>
      </c>
      <c r="BC74">
        <v>0</v>
      </c>
      <c r="BD74">
        <v>0</v>
      </c>
      <c r="BE74">
        <v>0</v>
      </c>
      <c r="BF74">
        <v>0</v>
      </c>
      <c r="BG74">
        <v>0</v>
      </c>
      <c r="BH74">
        <v>1</v>
      </c>
      <c r="BI74">
        <v>0</v>
      </c>
      <c r="BJ74" s="12" t="s">
        <v>268</v>
      </c>
      <c r="BK74" s="12"/>
      <c r="BL74" s="10"/>
    </row>
    <row r="75" spans="1:64" x14ac:dyDescent="0.25">
      <c r="A75" s="66">
        <v>44</v>
      </c>
      <c r="B75" s="10" t="s">
        <v>127</v>
      </c>
      <c r="C75" s="12">
        <v>2002</v>
      </c>
      <c r="D75" s="10">
        <v>73</v>
      </c>
      <c r="E75" s="12">
        <v>1</v>
      </c>
      <c r="F75" s="12">
        <v>1</v>
      </c>
      <c r="G75" s="12" t="s">
        <v>8</v>
      </c>
      <c r="H75" s="12" t="s">
        <v>670</v>
      </c>
      <c r="I75" s="12" t="s">
        <v>670</v>
      </c>
      <c r="J75" s="10">
        <v>0</v>
      </c>
      <c r="K75" s="12">
        <v>1</v>
      </c>
      <c r="L75" s="12">
        <v>400</v>
      </c>
      <c r="M75" s="10" t="s">
        <v>416</v>
      </c>
      <c r="N75" s="60">
        <f>L75/AF75</f>
        <v>6.9565217391304346</v>
      </c>
      <c r="O75" s="10">
        <v>14</v>
      </c>
      <c r="P75" s="10" t="s">
        <v>324</v>
      </c>
      <c r="Q75" s="10"/>
      <c r="R75" s="62" t="s">
        <v>416</v>
      </c>
      <c r="S75" s="29" t="s">
        <v>747</v>
      </c>
      <c r="T75" s="62" t="s">
        <v>416</v>
      </c>
      <c r="U75" s="62">
        <v>31.5</v>
      </c>
      <c r="V75" s="62" t="s">
        <v>324</v>
      </c>
      <c r="W75" s="10">
        <v>31.5</v>
      </c>
      <c r="X75" s="12" t="s">
        <v>203</v>
      </c>
      <c r="Y75" s="12"/>
      <c r="Z75" s="12"/>
      <c r="AA75" s="62" t="s">
        <v>416</v>
      </c>
      <c r="AB75" s="62" t="s">
        <v>748</v>
      </c>
      <c r="AC75" s="62" t="s">
        <v>416</v>
      </c>
      <c r="AD75" s="10">
        <v>57.5</v>
      </c>
      <c r="AE75" s="62" t="s">
        <v>324</v>
      </c>
      <c r="AF75" s="10">
        <v>57.5</v>
      </c>
      <c r="AG75" s="10"/>
      <c r="AH75" s="10"/>
      <c r="AI75" s="27" t="s">
        <v>25</v>
      </c>
      <c r="AJ75" s="12">
        <f>34/42</f>
        <v>0.80952380952380953</v>
      </c>
      <c r="AL75" s="12" t="s">
        <v>27</v>
      </c>
      <c r="AN75" s="12" t="s">
        <v>222</v>
      </c>
      <c r="AO75" s="10" t="s">
        <v>211</v>
      </c>
      <c r="AP75" s="10">
        <v>0</v>
      </c>
      <c r="AQ75" s="10">
        <v>0</v>
      </c>
      <c r="AR75" s="10">
        <v>0</v>
      </c>
      <c r="AS75" s="10">
        <v>0</v>
      </c>
      <c r="AT75" s="10">
        <v>0</v>
      </c>
      <c r="AX75" t="s">
        <v>324</v>
      </c>
      <c r="AY75">
        <v>0</v>
      </c>
      <c r="AZ75">
        <v>0</v>
      </c>
      <c r="BA75">
        <v>0</v>
      </c>
      <c r="BB75">
        <v>0</v>
      </c>
      <c r="BC75">
        <v>0</v>
      </c>
      <c r="BD75">
        <v>0</v>
      </c>
      <c r="BE75">
        <v>0</v>
      </c>
      <c r="BF75">
        <v>0</v>
      </c>
      <c r="BG75">
        <v>0</v>
      </c>
      <c r="BH75">
        <v>0</v>
      </c>
      <c r="BI75">
        <v>0</v>
      </c>
      <c r="BJ75" s="12" t="s">
        <v>211</v>
      </c>
      <c r="BK75" s="12"/>
      <c r="BL75" s="12"/>
    </row>
    <row r="76" spans="1:64" x14ac:dyDescent="0.25">
      <c r="A76" s="66">
        <v>44</v>
      </c>
      <c r="B76" s="10" t="s">
        <v>127</v>
      </c>
      <c r="C76" s="12">
        <v>2002</v>
      </c>
      <c r="D76" s="10">
        <v>74</v>
      </c>
      <c r="E76" s="12">
        <v>1</v>
      </c>
      <c r="F76" s="12">
        <v>1</v>
      </c>
      <c r="G76" s="12" t="s">
        <v>8</v>
      </c>
      <c r="H76" s="12" t="s">
        <v>670</v>
      </c>
      <c r="I76" s="12" t="s">
        <v>670</v>
      </c>
      <c r="J76" s="10">
        <v>0</v>
      </c>
      <c r="K76" s="10">
        <v>1</v>
      </c>
      <c r="L76" s="12">
        <v>400</v>
      </c>
      <c r="M76" s="10" t="s">
        <v>416</v>
      </c>
      <c r="N76" s="60">
        <f>L76/AF76</f>
        <v>6.9565217391304346</v>
      </c>
      <c r="O76" s="10">
        <v>14</v>
      </c>
      <c r="P76" s="10" t="s">
        <v>324</v>
      </c>
      <c r="Q76" s="10"/>
      <c r="R76" s="62" t="s">
        <v>416</v>
      </c>
      <c r="S76" s="29" t="s">
        <v>747</v>
      </c>
      <c r="T76" s="62" t="s">
        <v>416</v>
      </c>
      <c r="U76" s="62">
        <v>31.5</v>
      </c>
      <c r="V76" s="62" t="s">
        <v>324</v>
      </c>
      <c r="W76" s="10">
        <v>31.5</v>
      </c>
      <c r="X76" s="12" t="s">
        <v>203</v>
      </c>
      <c r="Y76" s="12"/>
      <c r="Z76" s="12"/>
      <c r="AA76" s="62" t="s">
        <v>416</v>
      </c>
      <c r="AB76" s="62" t="s">
        <v>748</v>
      </c>
      <c r="AC76" s="62" t="s">
        <v>416</v>
      </c>
      <c r="AD76" s="10">
        <v>57.5</v>
      </c>
      <c r="AE76" s="62" t="s">
        <v>324</v>
      </c>
      <c r="AF76" s="10">
        <v>57.5</v>
      </c>
      <c r="AG76" s="10"/>
      <c r="AH76" s="10"/>
      <c r="AI76" s="27" t="s">
        <v>25</v>
      </c>
      <c r="AJ76" s="12">
        <f>34/42</f>
        <v>0.80952380952380953</v>
      </c>
      <c r="AL76" s="12" t="s">
        <v>27</v>
      </c>
      <c r="AN76" s="12" t="s">
        <v>222</v>
      </c>
      <c r="AO76" s="10" t="s">
        <v>211</v>
      </c>
      <c r="AP76" s="10">
        <v>0</v>
      </c>
      <c r="AQ76" s="10">
        <v>0</v>
      </c>
      <c r="AR76" s="10">
        <v>0</v>
      </c>
      <c r="AS76" s="10">
        <v>0</v>
      </c>
      <c r="AT76" s="10">
        <v>0</v>
      </c>
      <c r="AX76" t="s">
        <v>416</v>
      </c>
      <c r="AY76">
        <v>0</v>
      </c>
      <c r="AZ76">
        <v>1</v>
      </c>
      <c r="BA76">
        <v>0</v>
      </c>
      <c r="BB76">
        <v>0</v>
      </c>
      <c r="BC76">
        <v>0</v>
      </c>
      <c r="BD76">
        <v>0</v>
      </c>
      <c r="BE76">
        <v>0</v>
      </c>
      <c r="BF76">
        <v>0</v>
      </c>
      <c r="BG76">
        <v>0</v>
      </c>
      <c r="BH76">
        <v>0</v>
      </c>
      <c r="BI76">
        <v>0</v>
      </c>
      <c r="BJ76" s="12" t="s">
        <v>424</v>
      </c>
      <c r="BK76" s="12"/>
      <c r="BL76" s="12"/>
    </row>
    <row r="77" spans="1:64" x14ac:dyDescent="0.25">
      <c r="A77" s="66">
        <v>48</v>
      </c>
      <c r="B77" s="10" t="s">
        <v>183</v>
      </c>
      <c r="C77" s="12">
        <v>2016</v>
      </c>
      <c r="D77" s="10">
        <v>75</v>
      </c>
      <c r="E77" s="12">
        <v>0</v>
      </c>
      <c r="F77" s="25">
        <v>1</v>
      </c>
      <c r="G77" s="12" t="s">
        <v>8</v>
      </c>
      <c r="H77" s="12" t="s">
        <v>670</v>
      </c>
      <c r="I77" s="12" t="s">
        <v>670</v>
      </c>
      <c r="J77" s="10">
        <v>0</v>
      </c>
      <c r="K77" s="10">
        <v>1</v>
      </c>
      <c r="L77" s="12">
        <v>400</v>
      </c>
      <c r="M77" s="10" t="s">
        <v>416</v>
      </c>
      <c r="N77" s="60">
        <f>L77/AF77</f>
        <v>8.1632653061224492</v>
      </c>
      <c r="O77" s="63">
        <v>12</v>
      </c>
      <c r="P77" s="10" t="s">
        <v>324</v>
      </c>
      <c r="Q77" s="63"/>
      <c r="R77" s="62" t="s">
        <v>416</v>
      </c>
      <c r="S77" s="29" t="s">
        <v>750</v>
      </c>
      <c r="T77" s="62" t="s">
        <v>416</v>
      </c>
      <c r="U77" s="12">
        <v>28</v>
      </c>
      <c r="V77" s="62" t="s">
        <v>324</v>
      </c>
      <c r="W77" s="12">
        <v>28</v>
      </c>
      <c r="X77" s="12" t="s">
        <v>275</v>
      </c>
      <c r="Y77" s="12"/>
      <c r="Z77" s="12"/>
      <c r="AA77" s="62" t="s">
        <v>416</v>
      </c>
      <c r="AB77" s="62" t="s">
        <v>752</v>
      </c>
      <c r="AC77" s="62" t="s">
        <v>416</v>
      </c>
      <c r="AD77" s="12">
        <v>49</v>
      </c>
      <c r="AE77" s="62" t="s">
        <v>324</v>
      </c>
      <c r="AF77" s="12">
        <v>49</v>
      </c>
      <c r="AG77" s="12"/>
      <c r="AH77" s="12"/>
      <c r="AI77" s="31" t="s">
        <v>25</v>
      </c>
      <c r="AJ77" s="25">
        <v>0.5</v>
      </c>
      <c r="AL77" s="12" t="s">
        <v>54</v>
      </c>
      <c r="AN77" s="12" t="s">
        <v>199</v>
      </c>
      <c r="AO77" s="10" t="s">
        <v>643</v>
      </c>
      <c r="AP77" s="10">
        <v>0</v>
      </c>
      <c r="AQ77" s="10">
        <v>0</v>
      </c>
      <c r="AR77" s="10">
        <v>0</v>
      </c>
      <c r="AS77" s="10">
        <v>0</v>
      </c>
      <c r="AT77" s="10">
        <v>1</v>
      </c>
      <c r="AX77" t="s">
        <v>416</v>
      </c>
      <c r="AY77">
        <v>0</v>
      </c>
      <c r="AZ77">
        <v>1</v>
      </c>
      <c r="BA77">
        <v>0</v>
      </c>
      <c r="BB77">
        <v>0</v>
      </c>
      <c r="BC77">
        <v>0</v>
      </c>
      <c r="BD77">
        <v>0</v>
      </c>
      <c r="BE77">
        <v>0</v>
      </c>
      <c r="BF77">
        <v>0</v>
      </c>
      <c r="BG77">
        <v>0</v>
      </c>
      <c r="BH77">
        <v>0</v>
      </c>
      <c r="BI77">
        <v>0</v>
      </c>
      <c r="BJ77" s="31" t="s">
        <v>424</v>
      </c>
      <c r="BK77" s="12"/>
      <c r="BL77" s="12"/>
    </row>
    <row r="78" spans="1:64" x14ac:dyDescent="0.25">
      <c r="A78" s="66">
        <v>48</v>
      </c>
      <c r="B78" s="10" t="s">
        <v>183</v>
      </c>
      <c r="C78" s="12">
        <v>2016</v>
      </c>
      <c r="D78" s="10">
        <v>76</v>
      </c>
      <c r="E78" s="12">
        <v>0</v>
      </c>
      <c r="F78" s="25">
        <v>1</v>
      </c>
      <c r="G78" s="12" t="s">
        <v>8</v>
      </c>
      <c r="H78" s="12" t="s">
        <v>670</v>
      </c>
      <c r="I78" s="12" t="s">
        <v>670</v>
      </c>
      <c r="J78" s="10">
        <v>0</v>
      </c>
      <c r="K78" s="12">
        <v>1</v>
      </c>
      <c r="L78" s="12">
        <v>400</v>
      </c>
      <c r="M78" s="10" t="s">
        <v>416</v>
      </c>
      <c r="N78" s="60">
        <f>L78/AF78</f>
        <v>7.5471698113207548</v>
      </c>
      <c r="O78" s="63">
        <v>12</v>
      </c>
      <c r="P78" s="10" t="s">
        <v>324</v>
      </c>
      <c r="Q78" s="63"/>
      <c r="R78" s="62" t="s">
        <v>416</v>
      </c>
      <c r="S78" s="29" t="s">
        <v>749</v>
      </c>
      <c r="T78" s="62" t="s">
        <v>416</v>
      </c>
      <c r="U78" s="12">
        <v>30</v>
      </c>
      <c r="V78" s="62" t="s">
        <v>324</v>
      </c>
      <c r="W78" s="12">
        <v>30</v>
      </c>
      <c r="X78" s="12" t="s">
        <v>275</v>
      </c>
      <c r="Y78" s="12"/>
      <c r="Z78" s="12"/>
      <c r="AA78" s="62" t="s">
        <v>416</v>
      </c>
      <c r="AB78" s="62" t="s">
        <v>751</v>
      </c>
      <c r="AC78" s="62" t="s">
        <v>416</v>
      </c>
      <c r="AD78" s="12">
        <v>53</v>
      </c>
      <c r="AE78" s="62" t="s">
        <v>324</v>
      </c>
      <c r="AF78" s="12">
        <v>53</v>
      </c>
      <c r="AG78" s="12"/>
      <c r="AH78" s="12"/>
      <c r="AI78" s="31" t="s">
        <v>25</v>
      </c>
      <c r="AJ78" s="25">
        <v>0.5</v>
      </c>
      <c r="AL78" s="12" t="s">
        <v>54</v>
      </c>
      <c r="AN78" s="12" t="s">
        <v>199</v>
      </c>
      <c r="AO78" s="10" t="s">
        <v>643</v>
      </c>
      <c r="AP78" s="10">
        <v>0</v>
      </c>
      <c r="AQ78" s="10">
        <v>0</v>
      </c>
      <c r="AR78" s="10">
        <v>0</v>
      </c>
      <c r="AS78" s="10">
        <v>0</v>
      </c>
      <c r="AT78" s="10">
        <v>1</v>
      </c>
      <c r="AX78" t="s">
        <v>416</v>
      </c>
      <c r="AY78">
        <v>1</v>
      </c>
      <c r="AZ78">
        <v>1</v>
      </c>
      <c r="BA78">
        <v>0</v>
      </c>
      <c r="BB78">
        <v>0</v>
      </c>
      <c r="BC78">
        <v>0</v>
      </c>
      <c r="BD78">
        <v>0</v>
      </c>
      <c r="BE78">
        <v>0</v>
      </c>
      <c r="BF78">
        <v>0</v>
      </c>
      <c r="BG78">
        <v>0</v>
      </c>
      <c r="BH78">
        <v>0</v>
      </c>
      <c r="BI78">
        <v>0</v>
      </c>
      <c r="BJ78" s="31" t="s">
        <v>642</v>
      </c>
      <c r="BK78" s="12"/>
      <c r="BL78" s="12"/>
    </row>
    <row r="79" spans="1:64" x14ac:dyDescent="0.25">
      <c r="A79" s="66">
        <v>51</v>
      </c>
      <c r="B79" s="10" t="s">
        <v>129</v>
      </c>
      <c r="C79" s="12">
        <v>2002</v>
      </c>
      <c r="D79" s="10">
        <v>77</v>
      </c>
      <c r="E79" s="12">
        <v>0</v>
      </c>
      <c r="F79" s="12">
        <v>1</v>
      </c>
      <c r="G79" s="12" t="s">
        <v>81</v>
      </c>
      <c r="H79" s="12" t="s">
        <v>670</v>
      </c>
      <c r="I79" s="12" t="s">
        <v>670</v>
      </c>
      <c r="J79" s="10">
        <v>0</v>
      </c>
      <c r="K79" s="12">
        <v>1</v>
      </c>
      <c r="L79" s="12">
        <f>AF79*N79</f>
        <v>830.00000000000011</v>
      </c>
      <c r="M79" s="10" t="s">
        <v>416</v>
      </c>
      <c r="N79" s="10">
        <v>12.5</v>
      </c>
      <c r="O79" s="10">
        <v>7</v>
      </c>
      <c r="P79" s="10" t="s">
        <v>324</v>
      </c>
      <c r="Q79" s="10"/>
      <c r="R79" s="62" t="s">
        <v>416</v>
      </c>
      <c r="S79" s="29" t="s">
        <v>394</v>
      </c>
      <c r="T79" s="62" t="s">
        <v>416</v>
      </c>
      <c r="U79" s="62">
        <v>29.3</v>
      </c>
      <c r="V79" s="62" t="s">
        <v>324</v>
      </c>
      <c r="W79" s="62">
        <v>29.3</v>
      </c>
      <c r="X79" s="12" t="s">
        <v>203</v>
      </c>
      <c r="Y79" s="12"/>
      <c r="Z79" s="12"/>
      <c r="AA79" s="62" t="s">
        <v>416</v>
      </c>
      <c r="AB79" s="62" t="s">
        <v>396</v>
      </c>
      <c r="AC79" s="62" t="s">
        <v>416</v>
      </c>
      <c r="AD79" s="10">
        <v>66.400000000000006</v>
      </c>
      <c r="AE79" s="62" t="s">
        <v>324</v>
      </c>
      <c r="AF79" s="10">
        <v>66.400000000000006</v>
      </c>
      <c r="AG79" s="10"/>
      <c r="AH79" s="10"/>
      <c r="AI79" s="27" t="s">
        <v>23</v>
      </c>
      <c r="AJ79" s="12">
        <v>1</v>
      </c>
      <c r="AL79" s="12" t="s">
        <v>27</v>
      </c>
      <c r="AN79" s="12" t="s">
        <v>199</v>
      </c>
      <c r="AO79" s="10" t="s">
        <v>232</v>
      </c>
      <c r="AP79" s="10">
        <v>0</v>
      </c>
      <c r="AQ79" s="10">
        <v>1</v>
      </c>
      <c r="AR79" s="10">
        <v>0</v>
      </c>
      <c r="AS79" s="10">
        <v>0</v>
      </c>
      <c r="AT79" s="10">
        <v>0</v>
      </c>
      <c r="AX79" t="s">
        <v>324</v>
      </c>
      <c r="AY79">
        <v>0</v>
      </c>
      <c r="AZ79">
        <v>0</v>
      </c>
      <c r="BA79">
        <v>0</v>
      </c>
      <c r="BB79">
        <v>0</v>
      </c>
      <c r="BC79">
        <v>0</v>
      </c>
      <c r="BD79">
        <v>0</v>
      </c>
      <c r="BE79">
        <v>0</v>
      </c>
      <c r="BF79">
        <v>0</v>
      </c>
      <c r="BG79">
        <v>0</v>
      </c>
      <c r="BH79">
        <v>0</v>
      </c>
      <c r="BI79">
        <v>0</v>
      </c>
      <c r="BJ79" s="12" t="s">
        <v>211</v>
      </c>
      <c r="BK79" s="12"/>
      <c r="BL79" s="12"/>
    </row>
    <row r="80" spans="1:64" x14ac:dyDescent="0.25">
      <c r="A80" s="66">
        <v>52</v>
      </c>
      <c r="B80" s="10" t="s">
        <v>131</v>
      </c>
      <c r="C80" s="12">
        <v>2004</v>
      </c>
      <c r="D80" s="10">
        <v>78</v>
      </c>
      <c r="E80" s="12">
        <v>0</v>
      </c>
      <c r="F80" s="12">
        <v>1</v>
      </c>
      <c r="G80" s="12" t="s">
        <v>8</v>
      </c>
      <c r="H80" s="12" t="s">
        <v>670</v>
      </c>
      <c r="I80" s="12" t="s">
        <v>670</v>
      </c>
      <c r="J80" s="10">
        <v>0</v>
      </c>
      <c r="K80" s="12">
        <v>1</v>
      </c>
      <c r="L80" s="12">
        <v>600</v>
      </c>
      <c r="M80" s="10" t="s">
        <v>416</v>
      </c>
      <c r="N80" s="64">
        <f>L80/AF80</f>
        <v>10.033444816053512</v>
      </c>
      <c r="O80" s="10">
        <v>10</v>
      </c>
      <c r="P80" s="10" t="s">
        <v>324</v>
      </c>
      <c r="Q80" s="10"/>
      <c r="R80" s="62" t="s">
        <v>416</v>
      </c>
      <c r="S80" s="29" t="s">
        <v>276</v>
      </c>
      <c r="T80" s="62" t="s">
        <v>324</v>
      </c>
      <c r="U80" s="62" t="s">
        <v>419</v>
      </c>
      <c r="V80" s="62" t="s">
        <v>745</v>
      </c>
      <c r="W80" s="10">
        <v>32.5</v>
      </c>
      <c r="X80" s="12" t="s">
        <v>203</v>
      </c>
      <c r="Y80" s="12"/>
      <c r="Z80" s="12"/>
      <c r="AA80" s="62" t="s">
        <v>324</v>
      </c>
      <c r="AB80" s="62" t="s">
        <v>419</v>
      </c>
      <c r="AC80" s="62" t="s">
        <v>416</v>
      </c>
      <c r="AD80" s="10">
        <v>59.8</v>
      </c>
      <c r="AE80" s="62" t="s">
        <v>324</v>
      </c>
      <c r="AF80" s="10">
        <v>59.8</v>
      </c>
      <c r="AG80" s="10"/>
      <c r="AH80" s="10"/>
      <c r="AI80" s="27" t="s">
        <v>419</v>
      </c>
      <c r="AJ80" s="12" t="s">
        <v>419</v>
      </c>
      <c r="AL80" s="12" t="s">
        <v>54</v>
      </c>
      <c r="AN80" s="12" t="s">
        <v>222</v>
      </c>
      <c r="AO80" s="10" t="s">
        <v>211</v>
      </c>
      <c r="AP80" s="10">
        <v>0</v>
      </c>
      <c r="AQ80" s="10">
        <v>0</v>
      </c>
      <c r="AR80" s="10">
        <v>0</v>
      </c>
      <c r="AS80" s="10">
        <v>0</v>
      </c>
      <c r="AT80" s="10">
        <v>0</v>
      </c>
      <c r="AX80" t="s">
        <v>324</v>
      </c>
      <c r="AY80">
        <v>0</v>
      </c>
      <c r="AZ80">
        <v>0</v>
      </c>
      <c r="BA80">
        <v>0</v>
      </c>
      <c r="BB80">
        <v>0</v>
      </c>
      <c r="BC80">
        <v>0</v>
      </c>
      <c r="BD80">
        <v>0</v>
      </c>
      <c r="BE80">
        <v>0</v>
      </c>
      <c r="BF80">
        <v>0</v>
      </c>
      <c r="BG80">
        <v>0</v>
      </c>
      <c r="BH80">
        <v>0</v>
      </c>
      <c r="BI80">
        <v>0</v>
      </c>
      <c r="BJ80" s="12" t="s">
        <v>211</v>
      </c>
      <c r="BK80" s="12"/>
      <c r="BL80" s="12"/>
    </row>
    <row r="81" spans="1:64" x14ac:dyDescent="0.25">
      <c r="A81" s="66">
        <v>53</v>
      </c>
      <c r="B81" s="10" t="s">
        <v>133</v>
      </c>
      <c r="C81" s="12">
        <v>2005</v>
      </c>
      <c r="D81" s="10">
        <v>79</v>
      </c>
      <c r="E81" s="12">
        <v>0</v>
      </c>
      <c r="F81" s="12">
        <v>1</v>
      </c>
      <c r="G81" s="12" t="s">
        <v>8</v>
      </c>
      <c r="H81" s="12" t="s">
        <v>670</v>
      </c>
      <c r="I81" s="12" t="s">
        <v>670</v>
      </c>
      <c r="J81" s="10">
        <v>0</v>
      </c>
      <c r="K81" s="10">
        <v>1</v>
      </c>
      <c r="L81" s="12">
        <v>800</v>
      </c>
      <c r="M81" s="10" t="s">
        <v>416</v>
      </c>
      <c r="N81" s="64">
        <f>L81/AF81</f>
        <v>12.718600953895072</v>
      </c>
      <c r="O81" s="10">
        <v>16</v>
      </c>
      <c r="P81" s="10" t="s">
        <v>324</v>
      </c>
      <c r="Q81" s="10"/>
      <c r="R81" s="62" t="s">
        <v>416</v>
      </c>
      <c r="S81" s="29" t="s">
        <v>753</v>
      </c>
      <c r="T81" s="62" t="s">
        <v>416</v>
      </c>
      <c r="U81" s="62">
        <v>24.7</v>
      </c>
      <c r="V81" s="62" t="s">
        <v>324</v>
      </c>
      <c r="W81" s="10">
        <v>24.7</v>
      </c>
      <c r="X81" s="12" t="s">
        <v>203</v>
      </c>
      <c r="Y81" s="12"/>
      <c r="Z81" s="12"/>
      <c r="AA81" s="62" t="s">
        <v>416</v>
      </c>
      <c r="AB81" s="62" t="s">
        <v>399</v>
      </c>
      <c r="AC81" s="62" t="s">
        <v>416</v>
      </c>
      <c r="AD81" s="10">
        <v>62.9</v>
      </c>
      <c r="AE81" s="62" t="s">
        <v>324</v>
      </c>
      <c r="AF81" s="10">
        <v>62.9</v>
      </c>
      <c r="AG81" s="10"/>
      <c r="AH81" s="10"/>
      <c r="AI81" s="27" t="s">
        <v>25</v>
      </c>
      <c r="AJ81" s="12">
        <f>9/16</f>
        <v>0.5625</v>
      </c>
      <c r="AL81" s="12" t="s">
        <v>54</v>
      </c>
      <c r="AN81" s="12" t="s">
        <v>222</v>
      </c>
      <c r="AO81" s="10" t="s">
        <v>211</v>
      </c>
      <c r="AP81" s="10">
        <v>0</v>
      </c>
      <c r="AQ81" s="10">
        <v>0</v>
      </c>
      <c r="AR81" s="10">
        <v>0</v>
      </c>
      <c r="AS81" s="10">
        <v>0</v>
      </c>
      <c r="AT81" s="10">
        <v>0</v>
      </c>
      <c r="AX81" t="s">
        <v>324</v>
      </c>
      <c r="AY81">
        <v>0</v>
      </c>
      <c r="AZ81">
        <v>0</v>
      </c>
      <c r="BA81">
        <v>0</v>
      </c>
      <c r="BB81">
        <v>0</v>
      </c>
      <c r="BC81">
        <v>0</v>
      </c>
      <c r="BD81">
        <v>0</v>
      </c>
      <c r="BE81">
        <v>0</v>
      </c>
      <c r="BF81">
        <v>0</v>
      </c>
      <c r="BG81">
        <v>0</v>
      </c>
      <c r="BH81">
        <v>0</v>
      </c>
      <c r="BI81">
        <v>0</v>
      </c>
      <c r="BJ81" s="12" t="s">
        <v>211</v>
      </c>
      <c r="BK81" s="12"/>
      <c r="BL81" s="12"/>
    </row>
    <row r="82" spans="1:64" x14ac:dyDescent="0.25">
      <c r="A82" s="66">
        <v>53</v>
      </c>
      <c r="B82" s="10" t="s">
        <v>133</v>
      </c>
      <c r="C82" s="12">
        <v>2005</v>
      </c>
      <c r="D82" s="10">
        <v>80</v>
      </c>
      <c r="E82" s="12">
        <v>0</v>
      </c>
      <c r="F82" s="12">
        <v>1</v>
      </c>
      <c r="G82" s="12" t="s">
        <v>8</v>
      </c>
      <c r="H82" s="12" t="s">
        <v>670</v>
      </c>
      <c r="I82" s="12" t="s">
        <v>670</v>
      </c>
      <c r="J82" s="10">
        <v>0</v>
      </c>
      <c r="K82" s="10">
        <v>1</v>
      </c>
      <c r="L82" s="12">
        <v>800</v>
      </c>
      <c r="M82" s="10" t="s">
        <v>416</v>
      </c>
      <c r="N82" s="64">
        <f>L82/AF82</f>
        <v>12.718600953895072</v>
      </c>
      <c r="O82" s="10">
        <v>16</v>
      </c>
      <c r="P82" s="10" t="s">
        <v>324</v>
      </c>
      <c r="Q82" s="10"/>
      <c r="R82" s="62" t="s">
        <v>416</v>
      </c>
      <c r="S82" s="29" t="s">
        <v>753</v>
      </c>
      <c r="T82" s="62" t="s">
        <v>416</v>
      </c>
      <c r="U82" s="62">
        <v>24.7</v>
      </c>
      <c r="V82" s="62" t="s">
        <v>324</v>
      </c>
      <c r="W82" s="10">
        <v>24.7</v>
      </c>
      <c r="X82" s="12" t="s">
        <v>203</v>
      </c>
      <c r="Y82" s="12"/>
      <c r="Z82" s="12"/>
      <c r="AA82" s="62" t="s">
        <v>416</v>
      </c>
      <c r="AB82" s="62" t="s">
        <v>399</v>
      </c>
      <c r="AC82" s="62" t="s">
        <v>416</v>
      </c>
      <c r="AD82" s="10">
        <v>62.9</v>
      </c>
      <c r="AE82" s="62" t="s">
        <v>324</v>
      </c>
      <c r="AF82" s="10">
        <v>62.9</v>
      </c>
      <c r="AG82" s="10"/>
      <c r="AH82" s="10"/>
      <c r="AI82" s="27" t="s">
        <v>25</v>
      </c>
      <c r="AJ82" s="12">
        <f>9/16</f>
        <v>0.5625</v>
      </c>
      <c r="AL82" s="12" t="s">
        <v>37</v>
      </c>
      <c r="AN82" s="12" t="s">
        <v>222</v>
      </c>
      <c r="AO82" s="10" t="s">
        <v>211</v>
      </c>
      <c r="AP82" s="10">
        <v>0</v>
      </c>
      <c r="AQ82" s="10">
        <v>0</v>
      </c>
      <c r="AR82" s="10">
        <v>0</v>
      </c>
      <c r="AS82" s="10">
        <v>0</v>
      </c>
      <c r="AT82" s="10">
        <v>0</v>
      </c>
      <c r="AX82" t="s">
        <v>324</v>
      </c>
      <c r="AY82">
        <v>0</v>
      </c>
      <c r="AZ82">
        <v>0</v>
      </c>
      <c r="BA82">
        <v>0</v>
      </c>
      <c r="BB82">
        <v>0</v>
      </c>
      <c r="BC82">
        <v>0</v>
      </c>
      <c r="BD82">
        <v>0</v>
      </c>
      <c r="BE82">
        <v>0</v>
      </c>
      <c r="BF82">
        <v>0</v>
      </c>
      <c r="BG82">
        <v>0</v>
      </c>
      <c r="BH82">
        <v>0</v>
      </c>
      <c r="BI82">
        <v>0</v>
      </c>
      <c r="BJ82" s="12" t="s">
        <v>211</v>
      </c>
      <c r="BK82" s="12" t="s">
        <v>168</v>
      </c>
      <c r="BL82" s="12"/>
    </row>
    <row r="83" spans="1:64" x14ac:dyDescent="0.25">
      <c r="A83" s="66">
        <v>58</v>
      </c>
      <c r="B83" s="10" t="s">
        <v>160</v>
      </c>
      <c r="C83" s="12">
        <v>2016</v>
      </c>
      <c r="D83" s="10">
        <v>81</v>
      </c>
      <c r="E83" s="12">
        <v>1</v>
      </c>
      <c r="F83" s="12">
        <v>1</v>
      </c>
      <c r="G83" s="12" t="s">
        <v>8</v>
      </c>
      <c r="H83" s="12" t="s">
        <v>670</v>
      </c>
      <c r="I83" s="12" t="s">
        <v>670</v>
      </c>
      <c r="J83" s="10">
        <v>0</v>
      </c>
      <c r="K83" s="12">
        <v>1</v>
      </c>
      <c r="L83" s="12">
        <v>400</v>
      </c>
      <c r="M83" s="10" t="s">
        <v>416</v>
      </c>
      <c r="N83" s="12" t="s">
        <v>419</v>
      </c>
      <c r="O83" s="10">
        <v>51</v>
      </c>
      <c r="P83" s="10" t="s">
        <v>324</v>
      </c>
      <c r="Q83" s="10"/>
      <c r="R83" s="62" t="s">
        <v>324</v>
      </c>
      <c r="S83" s="29" t="s">
        <v>419</v>
      </c>
      <c r="T83" s="62" t="s">
        <v>324</v>
      </c>
      <c r="U83" s="29" t="s">
        <v>419</v>
      </c>
      <c r="V83" s="62" t="s">
        <v>324</v>
      </c>
      <c r="W83" s="12" t="s">
        <v>419</v>
      </c>
      <c r="X83" s="12" t="s">
        <v>203</v>
      </c>
      <c r="Y83" s="12"/>
      <c r="Z83" s="12"/>
      <c r="AA83" s="62" t="s">
        <v>324</v>
      </c>
      <c r="AB83" s="29" t="s">
        <v>419</v>
      </c>
      <c r="AC83" s="62" t="s">
        <v>324</v>
      </c>
      <c r="AD83" s="29" t="s">
        <v>419</v>
      </c>
      <c r="AE83" s="62" t="s">
        <v>324</v>
      </c>
      <c r="AF83" s="12" t="s">
        <v>419</v>
      </c>
      <c r="AG83" s="12"/>
      <c r="AH83" s="12"/>
      <c r="AI83" s="27" t="s">
        <v>419</v>
      </c>
      <c r="AJ83" s="27" t="s">
        <v>419</v>
      </c>
      <c r="AL83" s="12" t="s">
        <v>37</v>
      </c>
      <c r="AN83" s="12" t="s">
        <v>222</v>
      </c>
      <c r="AO83" s="10" t="s">
        <v>211</v>
      </c>
      <c r="AP83" s="10">
        <v>0</v>
      </c>
      <c r="AQ83" s="10">
        <v>0</v>
      </c>
      <c r="AR83" s="10">
        <v>0</v>
      </c>
      <c r="AS83" s="10">
        <v>0</v>
      </c>
      <c r="AT83" s="10">
        <v>0</v>
      </c>
      <c r="AX83" t="s">
        <v>324</v>
      </c>
      <c r="AY83">
        <v>0</v>
      </c>
      <c r="AZ83">
        <v>0</v>
      </c>
      <c r="BA83">
        <v>0</v>
      </c>
      <c r="BB83">
        <v>0</v>
      </c>
      <c r="BC83">
        <v>0</v>
      </c>
      <c r="BD83">
        <v>0</v>
      </c>
      <c r="BE83">
        <v>0</v>
      </c>
      <c r="BF83">
        <v>0</v>
      </c>
      <c r="BG83">
        <v>0</v>
      </c>
      <c r="BH83">
        <v>0</v>
      </c>
      <c r="BI83">
        <v>0</v>
      </c>
      <c r="BJ83" s="12" t="s">
        <v>211</v>
      </c>
      <c r="BK83" s="12"/>
      <c r="BL83" s="12"/>
    </row>
    <row r="84" spans="1:64" x14ac:dyDescent="0.25">
      <c r="A84" s="66">
        <v>60</v>
      </c>
      <c r="B84" s="10" t="s">
        <v>162</v>
      </c>
      <c r="C84" s="12">
        <v>1991</v>
      </c>
      <c r="D84" s="10">
        <v>82</v>
      </c>
      <c r="E84" s="12">
        <v>0</v>
      </c>
      <c r="F84" s="12">
        <v>1</v>
      </c>
      <c r="G84" s="12" t="s">
        <v>19</v>
      </c>
      <c r="H84" s="12" t="s">
        <v>670</v>
      </c>
      <c r="I84" s="12" t="s">
        <v>670</v>
      </c>
      <c r="J84" s="10">
        <v>0</v>
      </c>
      <c r="K84" s="12">
        <v>1</v>
      </c>
      <c r="L84" s="12">
        <v>725</v>
      </c>
      <c r="M84" s="10" t="s">
        <v>324</v>
      </c>
      <c r="N84" s="10">
        <v>10</v>
      </c>
      <c r="O84" s="10">
        <v>4</v>
      </c>
      <c r="P84" s="10" t="s">
        <v>324</v>
      </c>
      <c r="Q84" s="10"/>
      <c r="R84" s="62" t="s">
        <v>324</v>
      </c>
      <c r="S84" s="29" t="s">
        <v>419</v>
      </c>
      <c r="T84" s="62" t="s">
        <v>324</v>
      </c>
      <c r="U84" s="62" t="s">
        <v>419</v>
      </c>
      <c r="V84" s="62" t="s">
        <v>324</v>
      </c>
      <c r="W84" s="12" t="s">
        <v>419</v>
      </c>
      <c r="X84" s="12" t="s">
        <v>203</v>
      </c>
      <c r="Y84" s="12"/>
      <c r="Z84" s="12"/>
      <c r="AA84" s="62" t="s">
        <v>416</v>
      </c>
      <c r="AB84" s="62" t="s">
        <v>756</v>
      </c>
      <c r="AC84" s="62" t="s">
        <v>324</v>
      </c>
      <c r="AD84" s="62" t="s">
        <v>419</v>
      </c>
      <c r="AE84" s="62" t="s">
        <v>745</v>
      </c>
      <c r="AF84" s="12">
        <v>72.5</v>
      </c>
      <c r="AG84" s="12"/>
      <c r="AH84" s="12"/>
      <c r="AI84" s="27" t="s">
        <v>23</v>
      </c>
      <c r="AJ84" s="12">
        <v>1</v>
      </c>
      <c r="AL84" s="12" t="s">
        <v>37</v>
      </c>
      <c r="AN84" s="12" t="s">
        <v>222</v>
      </c>
      <c r="AO84" s="10" t="s">
        <v>211</v>
      </c>
      <c r="AP84" s="10">
        <v>0</v>
      </c>
      <c r="AQ84" s="10">
        <v>0</v>
      </c>
      <c r="AR84" s="10">
        <v>0</v>
      </c>
      <c r="AS84" s="10">
        <v>0</v>
      </c>
      <c r="AT84" s="10">
        <v>0</v>
      </c>
      <c r="AX84" t="s">
        <v>324</v>
      </c>
      <c r="AY84">
        <v>0</v>
      </c>
      <c r="AZ84">
        <v>0</v>
      </c>
      <c r="BA84">
        <v>0</v>
      </c>
      <c r="BB84">
        <v>0</v>
      </c>
      <c r="BC84">
        <v>0</v>
      </c>
      <c r="BD84">
        <v>0</v>
      </c>
      <c r="BE84">
        <v>0</v>
      </c>
      <c r="BF84">
        <v>0</v>
      </c>
      <c r="BG84">
        <v>0</v>
      </c>
      <c r="BH84">
        <v>0</v>
      </c>
      <c r="BI84">
        <v>0</v>
      </c>
      <c r="BJ84" s="12" t="s">
        <v>211</v>
      </c>
      <c r="BK84" s="12"/>
      <c r="BL84" s="12" t="s">
        <v>660</v>
      </c>
    </row>
    <row r="85" spans="1:64" x14ac:dyDescent="0.25">
      <c r="A85" s="66">
        <v>62</v>
      </c>
      <c r="B85" s="10" t="s">
        <v>184</v>
      </c>
      <c r="C85" s="12">
        <v>2019</v>
      </c>
      <c r="D85" s="10">
        <v>83</v>
      </c>
      <c r="E85" s="12">
        <v>1</v>
      </c>
      <c r="F85" s="10">
        <v>1</v>
      </c>
      <c r="G85" s="12" t="s">
        <v>8</v>
      </c>
      <c r="H85" s="12" t="s">
        <v>670</v>
      </c>
      <c r="I85" s="12" t="s">
        <v>670</v>
      </c>
      <c r="J85" s="10">
        <v>0</v>
      </c>
      <c r="K85" s="12">
        <v>1</v>
      </c>
      <c r="L85" s="12">
        <v>400</v>
      </c>
      <c r="M85" s="10" t="s">
        <v>416</v>
      </c>
      <c r="N85" s="12" t="s">
        <v>419</v>
      </c>
      <c r="O85" s="12">
        <v>32</v>
      </c>
      <c r="P85" s="10" t="s">
        <v>324</v>
      </c>
      <c r="Q85" s="12"/>
      <c r="R85" s="10" t="s">
        <v>416</v>
      </c>
      <c r="S85" s="29" t="s">
        <v>754</v>
      </c>
      <c r="T85" s="10" t="s">
        <v>416</v>
      </c>
      <c r="U85" s="12">
        <v>44.1</v>
      </c>
      <c r="V85" s="10" t="s">
        <v>324</v>
      </c>
      <c r="W85" s="12">
        <v>44.1</v>
      </c>
      <c r="X85" s="12" t="s">
        <v>203</v>
      </c>
      <c r="Y85" s="12"/>
      <c r="Z85" s="12"/>
      <c r="AA85" s="10" t="s">
        <v>324</v>
      </c>
      <c r="AB85" s="10" t="s">
        <v>419</v>
      </c>
      <c r="AC85" s="10" t="s">
        <v>324</v>
      </c>
      <c r="AD85" s="10" t="s">
        <v>419</v>
      </c>
      <c r="AE85" s="10" t="s">
        <v>324</v>
      </c>
      <c r="AF85" s="12" t="s">
        <v>419</v>
      </c>
      <c r="AG85" s="12"/>
      <c r="AH85" s="12"/>
      <c r="AI85" s="27" t="s">
        <v>25</v>
      </c>
      <c r="AJ85" s="12">
        <v>0.63</v>
      </c>
      <c r="AL85" s="12" t="s">
        <v>419</v>
      </c>
      <c r="AN85" s="12" t="s">
        <v>199</v>
      </c>
      <c r="AO85" s="10" t="s">
        <v>643</v>
      </c>
      <c r="AP85" s="10">
        <v>0</v>
      </c>
      <c r="AQ85" s="10">
        <v>0</v>
      </c>
      <c r="AR85" s="10">
        <v>0</v>
      </c>
      <c r="AS85" s="10">
        <v>0</v>
      </c>
      <c r="AT85" s="10">
        <v>1</v>
      </c>
      <c r="AX85" t="s">
        <v>416</v>
      </c>
      <c r="AY85">
        <v>1</v>
      </c>
      <c r="AZ85">
        <v>1</v>
      </c>
      <c r="BA85">
        <v>0</v>
      </c>
      <c r="BB85">
        <v>0</v>
      </c>
      <c r="BC85">
        <v>0</v>
      </c>
      <c r="BD85">
        <v>0</v>
      </c>
      <c r="BE85">
        <v>0</v>
      </c>
      <c r="BF85">
        <v>0</v>
      </c>
      <c r="BG85">
        <v>0</v>
      </c>
      <c r="BH85">
        <v>0</v>
      </c>
      <c r="BI85">
        <v>0</v>
      </c>
      <c r="BJ85" s="12" t="s">
        <v>305</v>
      </c>
      <c r="BK85" s="12"/>
      <c r="BL85" s="12"/>
    </row>
    <row r="86" spans="1:64" x14ac:dyDescent="0.25">
      <c r="A86" s="66">
        <v>62</v>
      </c>
      <c r="B86" s="10" t="s">
        <v>184</v>
      </c>
      <c r="C86" s="12">
        <v>2019</v>
      </c>
      <c r="D86" s="10">
        <v>84</v>
      </c>
      <c r="E86" s="12">
        <v>1</v>
      </c>
      <c r="F86" s="10">
        <v>1</v>
      </c>
      <c r="G86" s="12" t="s">
        <v>8</v>
      </c>
      <c r="H86" s="12" t="s">
        <v>670</v>
      </c>
      <c r="I86" s="12" t="s">
        <v>670</v>
      </c>
      <c r="J86" s="10">
        <v>0</v>
      </c>
      <c r="K86" s="10">
        <v>1</v>
      </c>
      <c r="L86" s="12">
        <v>400</v>
      </c>
      <c r="M86" s="10" t="s">
        <v>416</v>
      </c>
      <c r="N86" s="12" t="s">
        <v>419</v>
      </c>
      <c r="O86" s="12">
        <v>24</v>
      </c>
      <c r="P86" s="10" t="s">
        <v>324</v>
      </c>
      <c r="Q86" s="12"/>
      <c r="R86" s="10" t="s">
        <v>416</v>
      </c>
      <c r="S86" s="29" t="s">
        <v>755</v>
      </c>
      <c r="T86" s="10" t="s">
        <v>416</v>
      </c>
      <c r="U86" s="12">
        <v>36.200000000000003</v>
      </c>
      <c r="V86" s="10" t="s">
        <v>324</v>
      </c>
      <c r="W86" s="12">
        <v>36.200000000000003</v>
      </c>
      <c r="X86" s="12" t="s">
        <v>203</v>
      </c>
      <c r="Y86" s="12"/>
      <c r="Z86" s="12"/>
      <c r="AA86" s="10" t="s">
        <v>324</v>
      </c>
      <c r="AB86" s="10" t="s">
        <v>419</v>
      </c>
      <c r="AC86" s="10" t="s">
        <v>324</v>
      </c>
      <c r="AD86" s="10" t="s">
        <v>419</v>
      </c>
      <c r="AE86" s="10" t="s">
        <v>324</v>
      </c>
      <c r="AF86" s="12" t="s">
        <v>419</v>
      </c>
      <c r="AG86" s="12"/>
      <c r="AH86" s="12"/>
      <c r="AI86" s="27" t="s">
        <v>25</v>
      </c>
      <c r="AJ86" s="12">
        <v>0.5</v>
      </c>
      <c r="AL86" s="12" t="s">
        <v>419</v>
      </c>
      <c r="AN86" s="12" t="s">
        <v>222</v>
      </c>
      <c r="AO86" s="12" t="s">
        <v>211</v>
      </c>
      <c r="AP86" s="10">
        <v>0</v>
      </c>
      <c r="AQ86" s="10">
        <v>0</v>
      </c>
      <c r="AR86" s="10">
        <v>0</v>
      </c>
      <c r="AS86" s="10">
        <v>0</v>
      </c>
      <c r="AT86" s="10">
        <v>0</v>
      </c>
      <c r="AX86" t="s">
        <v>416</v>
      </c>
      <c r="AY86">
        <v>1</v>
      </c>
      <c r="AZ86">
        <v>1</v>
      </c>
      <c r="BA86">
        <v>0</v>
      </c>
      <c r="BB86">
        <v>0</v>
      </c>
      <c r="BC86">
        <v>0</v>
      </c>
      <c r="BD86">
        <v>0</v>
      </c>
      <c r="BE86">
        <v>0</v>
      </c>
      <c r="BF86">
        <v>0</v>
      </c>
      <c r="BG86">
        <v>0</v>
      </c>
      <c r="BH86">
        <v>0</v>
      </c>
      <c r="BI86">
        <v>0</v>
      </c>
      <c r="BJ86" s="12" t="s">
        <v>305</v>
      </c>
      <c r="BK86" s="12"/>
      <c r="BL86" s="12"/>
    </row>
    <row r="87" spans="1:64" x14ac:dyDescent="0.25">
      <c r="A87" s="66">
        <v>4</v>
      </c>
      <c r="B87" s="12" t="s">
        <v>86</v>
      </c>
      <c r="C87" s="12">
        <v>1994</v>
      </c>
      <c r="D87" s="10">
        <v>85</v>
      </c>
      <c r="E87" s="12">
        <v>0</v>
      </c>
      <c r="F87" s="12">
        <v>1</v>
      </c>
      <c r="G87" s="12" t="s">
        <v>4</v>
      </c>
      <c r="H87" s="10" t="s">
        <v>671</v>
      </c>
      <c r="I87" s="10" t="s">
        <v>670</v>
      </c>
      <c r="J87" s="10">
        <v>48</v>
      </c>
      <c r="K87" s="12">
        <v>1</v>
      </c>
      <c r="L87" s="12">
        <v>800</v>
      </c>
      <c r="M87" s="10" t="s">
        <v>416</v>
      </c>
      <c r="N87" s="12" t="s">
        <v>419</v>
      </c>
      <c r="O87" s="12">
        <v>1</v>
      </c>
      <c r="P87" s="12" t="s">
        <v>416</v>
      </c>
      <c r="Q87" s="12"/>
      <c r="R87" s="10" t="s">
        <v>416</v>
      </c>
      <c r="S87" s="29" t="s">
        <v>220</v>
      </c>
      <c r="T87" s="10" t="s">
        <v>324</v>
      </c>
      <c r="U87" s="10" t="s">
        <v>419</v>
      </c>
      <c r="V87" s="10" t="s">
        <v>739</v>
      </c>
      <c r="W87" s="12">
        <v>34</v>
      </c>
      <c r="X87" s="12" t="s">
        <v>203</v>
      </c>
      <c r="Y87" s="12"/>
      <c r="Z87" s="12"/>
      <c r="AA87" s="10" t="s">
        <v>324</v>
      </c>
      <c r="AB87" s="10" t="s">
        <v>419</v>
      </c>
      <c r="AC87" s="10" t="s">
        <v>324</v>
      </c>
      <c r="AD87" s="10" t="s">
        <v>419</v>
      </c>
      <c r="AE87" s="10" t="s">
        <v>324</v>
      </c>
      <c r="AF87" s="10" t="s">
        <v>419</v>
      </c>
      <c r="AG87" s="12"/>
      <c r="AH87" s="12"/>
      <c r="AI87" s="12" t="s">
        <v>23</v>
      </c>
      <c r="AJ87" s="12">
        <v>1</v>
      </c>
      <c r="AL87" s="12" t="s">
        <v>54</v>
      </c>
      <c r="AN87" s="12" t="s">
        <v>199</v>
      </c>
      <c r="AO87" s="10" t="s">
        <v>209</v>
      </c>
      <c r="AP87" s="10">
        <v>1</v>
      </c>
      <c r="AQ87" s="10">
        <v>0</v>
      </c>
      <c r="AR87" s="10">
        <v>0</v>
      </c>
      <c r="AS87" s="10">
        <v>0</v>
      </c>
      <c r="AT87" s="10">
        <v>0</v>
      </c>
      <c r="AX87" t="s">
        <v>324</v>
      </c>
      <c r="AY87">
        <v>0</v>
      </c>
      <c r="AZ87">
        <v>0</v>
      </c>
      <c r="BA87">
        <v>0</v>
      </c>
      <c r="BB87">
        <v>0</v>
      </c>
      <c r="BC87">
        <v>0</v>
      </c>
      <c r="BD87">
        <v>0</v>
      </c>
      <c r="BE87">
        <v>0</v>
      </c>
      <c r="BF87">
        <v>0</v>
      </c>
      <c r="BG87">
        <v>0</v>
      </c>
      <c r="BH87">
        <v>0</v>
      </c>
      <c r="BI87">
        <v>0</v>
      </c>
      <c r="BJ87" s="12" t="s">
        <v>211</v>
      </c>
      <c r="BK87" s="12" t="s">
        <v>711</v>
      </c>
      <c r="BL87" s="12"/>
    </row>
    <row r="88" spans="1:64" x14ac:dyDescent="0.25">
      <c r="A88" s="66">
        <v>4</v>
      </c>
      <c r="B88" s="12" t="s">
        <v>86</v>
      </c>
      <c r="C88" s="12">
        <v>1994</v>
      </c>
      <c r="D88" s="12">
        <v>86</v>
      </c>
      <c r="E88" s="12">
        <v>0</v>
      </c>
      <c r="F88" s="12">
        <v>1</v>
      </c>
      <c r="G88" s="12" t="s">
        <v>4</v>
      </c>
      <c r="H88" s="10" t="s">
        <v>671</v>
      </c>
      <c r="I88" s="10" t="s">
        <v>670</v>
      </c>
      <c r="J88" s="10">
        <v>48</v>
      </c>
      <c r="K88" s="12">
        <v>1</v>
      </c>
      <c r="L88" s="12">
        <v>800</v>
      </c>
      <c r="M88" s="10" t="s">
        <v>416</v>
      </c>
      <c r="N88" s="12" t="s">
        <v>419</v>
      </c>
      <c r="O88" s="12">
        <v>1</v>
      </c>
      <c r="P88" s="12" t="s">
        <v>416</v>
      </c>
      <c r="Q88" s="12"/>
      <c r="R88" s="10" t="s">
        <v>416</v>
      </c>
      <c r="S88" s="29" t="s">
        <v>220</v>
      </c>
      <c r="T88" s="10" t="s">
        <v>324</v>
      </c>
      <c r="U88" s="10" t="s">
        <v>419</v>
      </c>
      <c r="V88" s="10" t="s">
        <v>739</v>
      </c>
      <c r="W88" s="12">
        <v>34</v>
      </c>
      <c r="X88" s="12" t="s">
        <v>203</v>
      </c>
      <c r="Y88" s="12"/>
      <c r="Z88" s="12"/>
      <c r="AA88" s="10" t="s">
        <v>324</v>
      </c>
      <c r="AB88" s="10" t="s">
        <v>419</v>
      </c>
      <c r="AC88" s="10" t="s">
        <v>324</v>
      </c>
      <c r="AD88" s="10" t="s">
        <v>419</v>
      </c>
      <c r="AE88" s="10" t="s">
        <v>324</v>
      </c>
      <c r="AF88" s="10" t="s">
        <v>419</v>
      </c>
      <c r="AG88" s="12"/>
      <c r="AH88" s="12"/>
      <c r="AI88" s="12" t="s">
        <v>23</v>
      </c>
      <c r="AJ88" s="12">
        <v>1</v>
      </c>
      <c r="AL88" s="12" t="s">
        <v>54</v>
      </c>
      <c r="AN88" s="12" t="s">
        <v>199</v>
      </c>
      <c r="AO88" s="10" t="s">
        <v>209</v>
      </c>
      <c r="AP88" s="10">
        <v>1</v>
      </c>
      <c r="AQ88" s="10">
        <v>0</v>
      </c>
      <c r="AR88" s="10">
        <v>0</v>
      </c>
      <c r="AS88" s="10">
        <v>0</v>
      </c>
      <c r="AT88" s="10">
        <v>0</v>
      </c>
      <c r="AX88" t="s">
        <v>416</v>
      </c>
      <c r="AY88">
        <v>1</v>
      </c>
      <c r="AZ88">
        <v>0</v>
      </c>
      <c r="BA88">
        <v>0</v>
      </c>
      <c r="BB88">
        <v>0</v>
      </c>
      <c r="BC88">
        <v>0</v>
      </c>
      <c r="BD88">
        <v>0</v>
      </c>
      <c r="BE88">
        <v>0</v>
      </c>
      <c r="BF88">
        <v>0</v>
      </c>
      <c r="BG88">
        <v>0</v>
      </c>
      <c r="BH88">
        <v>0</v>
      </c>
      <c r="BI88">
        <v>0</v>
      </c>
      <c r="BJ88" s="12" t="s">
        <v>204</v>
      </c>
      <c r="BK88" s="12" t="s">
        <v>711</v>
      </c>
      <c r="BL88" s="12"/>
    </row>
    <row r="89" spans="1:64" x14ac:dyDescent="0.25">
      <c r="A89" s="66">
        <v>4</v>
      </c>
      <c r="B89" s="12" t="s">
        <v>86</v>
      </c>
      <c r="C89" s="12">
        <v>1994</v>
      </c>
      <c r="D89" s="10">
        <v>87</v>
      </c>
      <c r="E89" s="12">
        <v>0</v>
      </c>
      <c r="F89" s="12">
        <v>1</v>
      </c>
      <c r="G89" s="12" t="s">
        <v>4</v>
      </c>
      <c r="H89" s="10" t="s">
        <v>671</v>
      </c>
      <c r="I89" s="10" t="s">
        <v>670</v>
      </c>
      <c r="J89" s="10">
        <v>48</v>
      </c>
      <c r="K89" s="12">
        <v>1</v>
      </c>
      <c r="L89" s="12">
        <v>800</v>
      </c>
      <c r="M89" s="10" t="s">
        <v>416</v>
      </c>
      <c r="N89" s="12" t="s">
        <v>419</v>
      </c>
      <c r="O89" s="12">
        <v>1</v>
      </c>
      <c r="P89" s="12" t="s">
        <v>416</v>
      </c>
      <c r="Q89" s="12"/>
      <c r="R89" s="10" t="s">
        <v>416</v>
      </c>
      <c r="S89" s="29" t="s">
        <v>220</v>
      </c>
      <c r="T89" s="10" t="s">
        <v>324</v>
      </c>
      <c r="U89" s="10" t="s">
        <v>419</v>
      </c>
      <c r="V89" s="10" t="s">
        <v>739</v>
      </c>
      <c r="W89" s="12">
        <v>34</v>
      </c>
      <c r="X89" s="12" t="s">
        <v>203</v>
      </c>
      <c r="Y89" s="12"/>
      <c r="Z89" s="12"/>
      <c r="AA89" s="10" t="s">
        <v>324</v>
      </c>
      <c r="AB89" s="10" t="s">
        <v>419</v>
      </c>
      <c r="AC89" s="10" t="s">
        <v>324</v>
      </c>
      <c r="AD89" s="10" t="s">
        <v>419</v>
      </c>
      <c r="AE89" s="10" t="s">
        <v>324</v>
      </c>
      <c r="AF89" s="10" t="s">
        <v>419</v>
      </c>
      <c r="AG89" s="12"/>
      <c r="AH89" s="12"/>
      <c r="AI89" s="12" t="s">
        <v>23</v>
      </c>
      <c r="AJ89" s="12">
        <v>1</v>
      </c>
      <c r="AL89" s="12" t="s">
        <v>54</v>
      </c>
      <c r="AN89" s="12" t="s">
        <v>199</v>
      </c>
      <c r="AO89" s="10" t="s">
        <v>209</v>
      </c>
      <c r="AP89" s="10">
        <v>1</v>
      </c>
      <c r="AQ89" s="10">
        <v>0</v>
      </c>
      <c r="AR89" s="10">
        <v>0</v>
      </c>
      <c r="AS89" s="10">
        <v>0</v>
      </c>
      <c r="AT89" s="10">
        <v>0</v>
      </c>
      <c r="AX89" t="s">
        <v>416</v>
      </c>
      <c r="AY89">
        <v>1</v>
      </c>
      <c r="AZ89">
        <v>0</v>
      </c>
      <c r="BA89">
        <v>0</v>
      </c>
      <c r="BB89">
        <v>0</v>
      </c>
      <c r="BC89">
        <v>0</v>
      </c>
      <c r="BD89">
        <v>0</v>
      </c>
      <c r="BE89">
        <v>0</v>
      </c>
      <c r="BF89">
        <v>0</v>
      </c>
      <c r="BG89">
        <v>0</v>
      </c>
      <c r="BH89">
        <v>0</v>
      </c>
      <c r="BI89">
        <v>0</v>
      </c>
      <c r="BJ89" s="12" t="s">
        <v>204</v>
      </c>
      <c r="BK89" s="12" t="s">
        <v>711</v>
      </c>
      <c r="BL89" s="12"/>
    </row>
    <row r="90" spans="1:64" x14ac:dyDescent="0.25">
      <c r="A90" s="66">
        <v>4</v>
      </c>
      <c r="B90" s="12" t="s">
        <v>86</v>
      </c>
      <c r="C90" s="12">
        <v>1994</v>
      </c>
      <c r="D90" s="12">
        <v>88</v>
      </c>
      <c r="E90" s="12">
        <v>0</v>
      </c>
      <c r="F90" s="12">
        <v>1</v>
      </c>
      <c r="G90" s="12" t="s">
        <v>4</v>
      </c>
      <c r="H90" s="10" t="s">
        <v>671</v>
      </c>
      <c r="I90" s="10" t="s">
        <v>670</v>
      </c>
      <c r="J90" s="10">
        <v>48</v>
      </c>
      <c r="K90" s="12">
        <v>1</v>
      </c>
      <c r="L90" s="12">
        <v>800</v>
      </c>
      <c r="M90" s="10" t="s">
        <v>416</v>
      </c>
      <c r="N90" s="12" t="s">
        <v>419</v>
      </c>
      <c r="O90" s="12">
        <v>1</v>
      </c>
      <c r="P90" s="12" t="s">
        <v>416</v>
      </c>
      <c r="Q90" s="12"/>
      <c r="R90" s="10" t="s">
        <v>416</v>
      </c>
      <c r="S90" s="29" t="s">
        <v>220</v>
      </c>
      <c r="T90" s="10" t="s">
        <v>324</v>
      </c>
      <c r="U90" s="10" t="s">
        <v>419</v>
      </c>
      <c r="V90" s="10" t="s">
        <v>739</v>
      </c>
      <c r="W90" s="12">
        <v>34</v>
      </c>
      <c r="X90" s="12" t="s">
        <v>203</v>
      </c>
      <c r="Y90" s="12"/>
      <c r="Z90" s="12"/>
      <c r="AA90" s="10" t="s">
        <v>324</v>
      </c>
      <c r="AB90" s="10" t="s">
        <v>419</v>
      </c>
      <c r="AC90" s="10" t="s">
        <v>324</v>
      </c>
      <c r="AD90" s="10" t="s">
        <v>419</v>
      </c>
      <c r="AE90" s="10" t="s">
        <v>324</v>
      </c>
      <c r="AF90" s="10" t="s">
        <v>419</v>
      </c>
      <c r="AG90" s="12"/>
      <c r="AH90" s="12"/>
      <c r="AI90" s="12" t="s">
        <v>23</v>
      </c>
      <c r="AJ90" s="12">
        <v>1</v>
      </c>
      <c r="AL90" s="12" t="s">
        <v>54</v>
      </c>
      <c r="AN90" s="12" t="s">
        <v>199</v>
      </c>
      <c r="AO90" s="10" t="s">
        <v>209</v>
      </c>
      <c r="AP90" s="10">
        <v>1</v>
      </c>
      <c r="AQ90" s="10">
        <v>0</v>
      </c>
      <c r="AR90" s="10">
        <v>0</v>
      </c>
      <c r="AS90" s="10">
        <v>0</v>
      </c>
      <c r="AT90" s="10">
        <v>0</v>
      </c>
      <c r="AX90" t="s">
        <v>324</v>
      </c>
      <c r="AY90">
        <v>0</v>
      </c>
      <c r="AZ90">
        <v>0</v>
      </c>
      <c r="BA90">
        <v>0</v>
      </c>
      <c r="BB90">
        <v>0</v>
      </c>
      <c r="BC90">
        <v>0</v>
      </c>
      <c r="BD90">
        <v>0</v>
      </c>
      <c r="BE90">
        <v>0</v>
      </c>
      <c r="BF90">
        <v>0</v>
      </c>
      <c r="BG90">
        <v>0</v>
      </c>
      <c r="BH90">
        <v>0</v>
      </c>
      <c r="BI90">
        <v>0</v>
      </c>
      <c r="BJ90" s="12" t="s">
        <v>211</v>
      </c>
      <c r="BK90" s="12" t="s">
        <v>711</v>
      </c>
      <c r="BL90" s="12"/>
    </row>
    <row r="91" spans="1:64" x14ac:dyDescent="0.25">
      <c r="A91" s="66">
        <v>5</v>
      </c>
      <c r="B91" s="12" t="s">
        <v>435</v>
      </c>
      <c r="C91" s="12">
        <v>2009</v>
      </c>
      <c r="D91" s="10">
        <v>89</v>
      </c>
      <c r="E91" s="12">
        <v>0</v>
      </c>
      <c r="F91" s="12">
        <v>1</v>
      </c>
      <c r="G91" s="12" t="s">
        <v>19</v>
      </c>
      <c r="H91" s="10" t="s">
        <v>671</v>
      </c>
      <c r="I91" s="10" t="s">
        <v>670</v>
      </c>
      <c r="J91" s="10">
        <v>168</v>
      </c>
      <c r="K91" s="10">
        <v>3</v>
      </c>
      <c r="L91" s="10">
        <v>670</v>
      </c>
      <c r="M91" s="10" t="s">
        <v>416</v>
      </c>
      <c r="N91" s="10">
        <v>10</v>
      </c>
      <c r="O91" s="12">
        <v>90</v>
      </c>
      <c r="P91" s="12" t="s">
        <v>324</v>
      </c>
      <c r="Q91" s="12"/>
      <c r="R91" s="10" t="s">
        <v>416</v>
      </c>
      <c r="S91" s="29" t="s">
        <v>470</v>
      </c>
      <c r="T91" s="10" t="s">
        <v>416</v>
      </c>
      <c r="U91" s="12">
        <v>39</v>
      </c>
      <c r="V91" s="10" t="s">
        <v>324</v>
      </c>
      <c r="W91" s="12">
        <v>39</v>
      </c>
      <c r="X91" s="12" t="s">
        <v>203</v>
      </c>
      <c r="Y91" s="12"/>
      <c r="Z91" s="12"/>
      <c r="AA91" s="10" t="s">
        <v>416</v>
      </c>
      <c r="AB91" s="10" t="s">
        <v>757</v>
      </c>
      <c r="AC91" s="10" t="s">
        <v>416</v>
      </c>
      <c r="AD91" s="12">
        <v>67</v>
      </c>
      <c r="AE91" s="10" t="s">
        <v>324</v>
      </c>
      <c r="AF91" s="12">
        <v>67</v>
      </c>
      <c r="AG91" s="12"/>
      <c r="AH91" s="12"/>
      <c r="AI91" s="12" t="s">
        <v>25</v>
      </c>
      <c r="AJ91" s="12">
        <f>52/90</f>
        <v>0.57777777777777772</v>
      </c>
      <c r="AL91" s="12" t="s">
        <v>419</v>
      </c>
      <c r="AN91" s="12" t="s">
        <v>199</v>
      </c>
      <c r="AO91" s="10" t="s">
        <v>225</v>
      </c>
      <c r="AP91" s="10">
        <v>0</v>
      </c>
      <c r="AQ91" s="10">
        <v>0</v>
      </c>
      <c r="AR91" s="10">
        <v>1</v>
      </c>
      <c r="AS91" s="10">
        <v>0</v>
      </c>
      <c r="AT91" s="10">
        <v>0</v>
      </c>
      <c r="AX91" t="s">
        <v>324</v>
      </c>
      <c r="AY91">
        <v>0</v>
      </c>
      <c r="AZ91">
        <v>0</v>
      </c>
      <c r="BA91">
        <v>0</v>
      </c>
      <c r="BB91">
        <v>0</v>
      </c>
      <c r="BC91">
        <v>0</v>
      </c>
      <c r="BD91">
        <v>0</v>
      </c>
      <c r="BE91">
        <v>0</v>
      </c>
      <c r="BF91">
        <v>0</v>
      </c>
      <c r="BG91">
        <v>0</v>
      </c>
      <c r="BH91">
        <v>0</v>
      </c>
      <c r="BI91">
        <v>0</v>
      </c>
      <c r="BJ91" s="12" t="s">
        <v>211</v>
      </c>
      <c r="BK91" s="12"/>
      <c r="BL91" s="12"/>
    </row>
    <row r="92" spans="1:64" x14ac:dyDescent="0.25">
      <c r="A92" s="66">
        <v>24</v>
      </c>
      <c r="B92" s="12" t="s">
        <v>437</v>
      </c>
      <c r="C92" s="12">
        <v>2002</v>
      </c>
      <c r="D92" s="12">
        <v>90</v>
      </c>
      <c r="E92" s="12">
        <v>0</v>
      </c>
      <c r="F92" s="12">
        <v>1</v>
      </c>
      <c r="G92" s="12" t="s">
        <v>8</v>
      </c>
      <c r="H92" s="10" t="s">
        <v>671</v>
      </c>
      <c r="I92" s="10" t="s">
        <v>670</v>
      </c>
      <c r="J92" s="10">
        <v>180</v>
      </c>
      <c r="K92" s="10">
        <v>2</v>
      </c>
      <c r="L92" s="10">
        <v>577.5</v>
      </c>
      <c r="M92" s="10" t="s">
        <v>416</v>
      </c>
      <c r="N92" s="10">
        <v>7.5</v>
      </c>
      <c r="O92" s="12">
        <v>9</v>
      </c>
      <c r="P92" s="12" t="s">
        <v>324</v>
      </c>
      <c r="Q92" s="12"/>
      <c r="R92" s="10" t="s">
        <v>324</v>
      </c>
      <c r="S92" s="29" t="s">
        <v>419</v>
      </c>
      <c r="T92" s="10" t="s">
        <v>416</v>
      </c>
      <c r="U92" s="12">
        <v>37.9</v>
      </c>
      <c r="V92" s="10" t="s">
        <v>324</v>
      </c>
      <c r="W92" s="12">
        <v>37.9</v>
      </c>
      <c r="X92" s="12" t="s">
        <v>203</v>
      </c>
      <c r="Y92" s="12"/>
      <c r="Z92" s="12"/>
      <c r="AA92" s="10" t="s">
        <v>324</v>
      </c>
      <c r="AB92" s="29" t="s">
        <v>419</v>
      </c>
      <c r="AC92" s="10" t="s">
        <v>416</v>
      </c>
      <c r="AD92" s="12">
        <v>77</v>
      </c>
      <c r="AE92" s="10" t="s">
        <v>324</v>
      </c>
      <c r="AF92" s="12">
        <v>77</v>
      </c>
      <c r="AG92" s="12"/>
      <c r="AH92" s="12"/>
      <c r="AI92" s="12" t="s">
        <v>53</v>
      </c>
      <c r="AJ92" s="12">
        <f>5/9</f>
        <v>0.55555555555555558</v>
      </c>
      <c r="AL92" s="12" t="s">
        <v>419</v>
      </c>
      <c r="AN92" s="12" t="s">
        <v>199</v>
      </c>
      <c r="AO92" s="10" t="s">
        <v>225</v>
      </c>
      <c r="AP92" s="10">
        <v>0</v>
      </c>
      <c r="AQ92" s="10">
        <v>0</v>
      </c>
      <c r="AR92" s="10">
        <v>1</v>
      </c>
      <c r="AS92" s="10">
        <v>0</v>
      </c>
      <c r="AT92" s="10">
        <v>0</v>
      </c>
      <c r="AX92" t="s">
        <v>324</v>
      </c>
      <c r="AY92">
        <v>0</v>
      </c>
      <c r="AZ92">
        <v>0</v>
      </c>
      <c r="BA92">
        <v>0</v>
      </c>
      <c r="BB92">
        <v>0</v>
      </c>
      <c r="BC92">
        <v>0</v>
      </c>
      <c r="BD92">
        <v>0</v>
      </c>
      <c r="BE92">
        <v>0</v>
      </c>
      <c r="BF92">
        <v>0</v>
      </c>
      <c r="BG92">
        <v>0</v>
      </c>
      <c r="BH92">
        <v>0</v>
      </c>
      <c r="BI92">
        <v>0</v>
      </c>
      <c r="BJ92" s="12" t="s">
        <v>211</v>
      </c>
      <c r="BK92" s="12"/>
      <c r="BL92" s="12"/>
    </row>
    <row r="93" spans="1:64" x14ac:dyDescent="0.25">
      <c r="A93" s="66">
        <v>24</v>
      </c>
      <c r="B93" s="12" t="s">
        <v>437</v>
      </c>
      <c r="C93" s="12">
        <v>2002</v>
      </c>
      <c r="D93" s="10">
        <v>91</v>
      </c>
      <c r="E93" s="12">
        <v>0</v>
      </c>
      <c r="F93" s="12">
        <v>1</v>
      </c>
      <c r="G93" s="12" t="s">
        <v>8</v>
      </c>
      <c r="H93" s="10" t="s">
        <v>671</v>
      </c>
      <c r="I93" s="10" t="s">
        <v>670</v>
      </c>
      <c r="J93" s="10">
        <v>180</v>
      </c>
      <c r="K93" s="10">
        <v>2</v>
      </c>
      <c r="L93" s="10">
        <v>489.75</v>
      </c>
      <c r="M93" s="10" t="s">
        <v>416</v>
      </c>
      <c r="N93" s="10">
        <v>7.5</v>
      </c>
      <c r="O93" s="12">
        <v>9</v>
      </c>
      <c r="P93" s="12" t="s">
        <v>324</v>
      </c>
      <c r="Q93" s="12"/>
      <c r="R93" s="10" t="s">
        <v>324</v>
      </c>
      <c r="S93" s="29" t="s">
        <v>419</v>
      </c>
      <c r="T93" s="10" t="s">
        <v>416</v>
      </c>
      <c r="U93" s="12">
        <v>35.4</v>
      </c>
      <c r="V93" s="10" t="s">
        <v>324</v>
      </c>
      <c r="W93" s="12">
        <v>35.4</v>
      </c>
      <c r="X93" s="12" t="s">
        <v>203</v>
      </c>
      <c r="Y93" s="12"/>
      <c r="Z93" s="12"/>
      <c r="AA93" s="10" t="s">
        <v>324</v>
      </c>
      <c r="AB93" s="29" t="s">
        <v>419</v>
      </c>
      <c r="AC93" s="10" t="s">
        <v>416</v>
      </c>
      <c r="AD93" s="12">
        <v>65.3</v>
      </c>
      <c r="AE93" s="10" t="s">
        <v>324</v>
      </c>
      <c r="AF93" s="12">
        <v>65.3</v>
      </c>
      <c r="AG93" s="12"/>
      <c r="AH93" s="12"/>
      <c r="AI93" s="12" t="s">
        <v>53</v>
      </c>
      <c r="AJ93" s="12">
        <f>4/9</f>
        <v>0.44444444444444442</v>
      </c>
      <c r="AL93" s="12" t="s">
        <v>419</v>
      </c>
      <c r="AN93" s="12" t="s">
        <v>199</v>
      </c>
      <c r="AO93" s="10" t="s">
        <v>225</v>
      </c>
      <c r="AP93" s="10">
        <v>0</v>
      </c>
      <c r="AQ93" s="10">
        <v>0</v>
      </c>
      <c r="AR93" s="10">
        <v>1</v>
      </c>
      <c r="AS93" s="10">
        <v>0</v>
      </c>
      <c r="AT93" s="10">
        <v>0</v>
      </c>
      <c r="AX93" t="s">
        <v>416</v>
      </c>
      <c r="AY93">
        <v>0</v>
      </c>
      <c r="AZ93">
        <v>0</v>
      </c>
      <c r="BA93">
        <v>0</v>
      </c>
      <c r="BB93">
        <v>0</v>
      </c>
      <c r="BC93">
        <v>1</v>
      </c>
      <c r="BD93">
        <v>0</v>
      </c>
      <c r="BE93">
        <v>0</v>
      </c>
      <c r="BF93">
        <v>0</v>
      </c>
      <c r="BG93">
        <v>0</v>
      </c>
      <c r="BH93">
        <v>0</v>
      </c>
      <c r="BI93">
        <v>0</v>
      </c>
      <c r="BJ93" s="12" t="s">
        <v>646</v>
      </c>
      <c r="BK93" s="12"/>
      <c r="BL93" s="12"/>
    </row>
    <row r="94" spans="1:64" x14ac:dyDescent="0.25">
      <c r="A94" s="66">
        <v>24</v>
      </c>
      <c r="B94" s="12" t="s">
        <v>437</v>
      </c>
      <c r="C94" s="12">
        <v>2002</v>
      </c>
      <c r="D94" s="12">
        <v>92</v>
      </c>
      <c r="E94" s="12">
        <v>0</v>
      </c>
      <c r="F94" s="12">
        <v>1</v>
      </c>
      <c r="G94" s="12" t="s">
        <v>8</v>
      </c>
      <c r="H94" s="10" t="s">
        <v>671</v>
      </c>
      <c r="I94" s="10" t="s">
        <v>670</v>
      </c>
      <c r="J94" s="10">
        <v>180</v>
      </c>
      <c r="K94" s="10">
        <v>2</v>
      </c>
      <c r="L94" s="10">
        <v>444.75</v>
      </c>
      <c r="M94" s="10" t="s">
        <v>416</v>
      </c>
      <c r="N94" s="10">
        <v>7.5</v>
      </c>
      <c r="O94" s="12">
        <v>9</v>
      </c>
      <c r="P94" s="12" t="s">
        <v>324</v>
      </c>
      <c r="Q94" s="12"/>
      <c r="R94" s="10" t="s">
        <v>324</v>
      </c>
      <c r="S94" s="29" t="s">
        <v>419</v>
      </c>
      <c r="T94" s="10" t="s">
        <v>416</v>
      </c>
      <c r="U94" s="12">
        <v>30.1</v>
      </c>
      <c r="V94" s="10" t="s">
        <v>324</v>
      </c>
      <c r="W94" s="12">
        <v>30.1</v>
      </c>
      <c r="X94" s="12" t="s">
        <v>203</v>
      </c>
      <c r="Y94" s="12"/>
      <c r="Z94" s="12"/>
      <c r="AA94" s="10" t="s">
        <v>324</v>
      </c>
      <c r="AB94" s="29" t="s">
        <v>419</v>
      </c>
      <c r="AC94" s="10" t="s">
        <v>416</v>
      </c>
      <c r="AD94" s="12">
        <v>59.3</v>
      </c>
      <c r="AE94" s="10" t="s">
        <v>324</v>
      </c>
      <c r="AF94" s="12">
        <v>59.3</v>
      </c>
      <c r="AG94" s="12"/>
      <c r="AH94" s="12"/>
      <c r="AI94" s="12" t="s">
        <v>53</v>
      </c>
      <c r="AJ94" s="12">
        <f>3/9</f>
        <v>0.33333333333333331</v>
      </c>
      <c r="AL94" s="12" t="s">
        <v>419</v>
      </c>
      <c r="AN94" s="12" t="s">
        <v>199</v>
      </c>
      <c r="AO94" s="10" t="s">
        <v>225</v>
      </c>
      <c r="AP94" s="10">
        <v>0</v>
      </c>
      <c r="AQ94" s="10">
        <v>0</v>
      </c>
      <c r="AR94" s="10">
        <v>1</v>
      </c>
      <c r="AS94" s="10">
        <v>0</v>
      </c>
      <c r="AT94" s="10">
        <v>0</v>
      </c>
      <c r="AX94" t="s">
        <v>416</v>
      </c>
      <c r="AY94">
        <v>0</v>
      </c>
      <c r="AZ94">
        <v>0</v>
      </c>
      <c r="BA94">
        <v>0</v>
      </c>
      <c r="BB94">
        <v>0</v>
      </c>
      <c r="BC94">
        <v>1</v>
      </c>
      <c r="BD94">
        <v>0</v>
      </c>
      <c r="BE94">
        <v>0</v>
      </c>
      <c r="BF94">
        <v>0</v>
      </c>
      <c r="BG94">
        <v>0</v>
      </c>
      <c r="BH94">
        <v>0</v>
      </c>
      <c r="BI94">
        <v>0</v>
      </c>
      <c r="BJ94" s="12" t="s">
        <v>647</v>
      </c>
      <c r="BK94" s="12"/>
      <c r="BL94" s="12"/>
    </row>
    <row r="95" spans="1:64" x14ac:dyDescent="0.25">
      <c r="A95" s="66">
        <v>24</v>
      </c>
      <c r="B95" s="12" t="s">
        <v>437</v>
      </c>
      <c r="C95" s="12">
        <v>2002</v>
      </c>
      <c r="D95" s="10">
        <v>93</v>
      </c>
      <c r="E95" s="12">
        <v>0</v>
      </c>
      <c r="F95" s="12">
        <v>1</v>
      </c>
      <c r="G95" s="12" t="s">
        <v>8</v>
      </c>
      <c r="H95" s="10" t="s">
        <v>671</v>
      </c>
      <c r="I95" s="10" t="s">
        <v>670</v>
      </c>
      <c r="J95" s="10">
        <v>180</v>
      </c>
      <c r="K95" s="10">
        <v>2</v>
      </c>
      <c r="L95" s="10">
        <v>535.5</v>
      </c>
      <c r="M95" s="10" t="s">
        <v>416</v>
      </c>
      <c r="N95" s="10">
        <v>7.5</v>
      </c>
      <c r="O95" s="12">
        <v>5</v>
      </c>
      <c r="P95" s="12" t="s">
        <v>324</v>
      </c>
      <c r="Q95" s="12"/>
      <c r="R95" s="10" t="s">
        <v>324</v>
      </c>
      <c r="S95" s="29" t="s">
        <v>419</v>
      </c>
      <c r="T95" s="10" t="s">
        <v>416</v>
      </c>
      <c r="U95" s="12">
        <v>38</v>
      </c>
      <c r="V95" s="10" t="s">
        <v>324</v>
      </c>
      <c r="W95" s="12">
        <v>38</v>
      </c>
      <c r="X95" s="12" t="s">
        <v>203</v>
      </c>
      <c r="Y95" s="12"/>
      <c r="Z95" s="12"/>
      <c r="AA95" s="10" t="s">
        <v>324</v>
      </c>
      <c r="AB95" s="29" t="s">
        <v>419</v>
      </c>
      <c r="AC95" s="10" t="s">
        <v>416</v>
      </c>
      <c r="AD95" s="12">
        <v>71.400000000000006</v>
      </c>
      <c r="AE95" s="10" t="s">
        <v>324</v>
      </c>
      <c r="AF95" s="12">
        <v>71.400000000000006</v>
      </c>
      <c r="AG95" s="12"/>
      <c r="AH95" s="12"/>
      <c r="AI95" s="12" t="s">
        <v>53</v>
      </c>
      <c r="AJ95" s="12">
        <f>3/5</f>
        <v>0.6</v>
      </c>
      <c r="AL95" s="12" t="s">
        <v>419</v>
      </c>
      <c r="AN95" s="12" t="s">
        <v>199</v>
      </c>
      <c r="AO95" s="10" t="s">
        <v>225</v>
      </c>
      <c r="AP95" s="10">
        <v>0</v>
      </c>
      <c r="AQ95" s="10">
        <v>0</v>
      </c>
      <c r="AR95" s="10">
        <v>1</v>
      </c>
      <c r="AS95" s="10">
        <v>0</v>
      </c>
      <c r="AT95" s="10">
        <v>0</v>
      </c>
      <c r="AX95" t="s">
        <v>416</v>
      </c>
      <c r="AY95">
        <v>0</v>
      </c>
      <c r="AZ95">
        <v>0</v>
      </c>
      <c r="BA95">
        <v>0</v>
      </c>
      <c r="BB95">
        <v>0</v>
      </c>
      <c r="BC95">
        <v>1</v>
      </c>
      <c r="BD95">
        <v>0</v>
      </c>
      <c r="BE95">
        <v>0</v>
      </c>
      <c r="BF95">
        <v>0</v>
      </c>
      <c r="BG95">
        <v>0</v>
      </c>
      <c r="BH95">
        <v>0</v>
      </c>
      <c r="BI95">
        <v>0</v>
      </c>
      <c r="BJ95" s="12" t="s">
        <v>648</v>
      </c>
      <c r="BK95" s="12"/>
      <c r="BL95" s="12"/>
    </row>
    <row r="96" spans="1:64" x14ac:dyDescent="0.25">
      <c r="A96" s="66">
        <v>28</v>
      </c>
      <c r="B96" s="12" t="s">
        <v>445</v>
      </c>
      <c r="C96" s="12">
        <v>1999</v>
      </c>
      <c r="D96" s="12">
        <v>94</v>
      </c>
      <c r="E96" s="12">
        <v>0</v>
      </c>
      <c r="F96" s="12">
        <v>1</v>
      </c>
      <c r="G96" s="12" t="s">
        <v>8</v>
      </c>
      <c r="H96" s="10" t="s">
        <v>671</v>
      </c>
      <c r="I96" s="10" t="s">
        <v>670</v>
      </c>
      <c r="J96">
        <v>184</v>
      </c>
      <c r="K96" s="10">
        <v>3</v>
      </c>
      <c r="L96" s="10">
        <v>321</v>
      </c>
      <c r="M96" s="10" t="s">
        <v>416</v>
      </c>
      <c r="N96" s="10">
        <v>5</v>
      </c>
      <c r="O96" s="12">
        <v>18</v>
      </c>
      <c r="P96" s="12" t="s">
        <v>324</v>
      </c>
      <c r="Q96" s="12"/>
      <c r="R96" s="10" t="s">
        <v>416</v>
      </c>
      <c r="S96" s="29" t="s">
        <v>501</v>
      </c>
      <c r="T96" s="10" t="s">
        <v>416</v>
      </c>
      <c r="U96" s="12">
        <v>40.6</v>
      </c>
      <c r="V96" s="10" t="s">
        <v>324</v>
      </c>
      <c r="W96" s="12">
        <v>40.6</v>
      </c>
      <c r="X96" s="12" t="s">
        <v>25</v>
      </c>
      <c r="Y96" s="12"/>
      <c r="Z96" s="12"/>
      <c r="AA96" s="10" t="s">
        <v>416</v>
      </c>
      <c r="AB96" s="29" t="s">
        <v>758</v>
      </c>
      <c r="AC96" s="10" t="s">
        <v>416</v>
      </c>
      <c r="AD96" s="12">
        <v>64.2</v>
      </c>
      <c r="AE96" s="10" t="s">
        <v>324</v>
      </c>
      <c r="AF96" s="12">
        <v>64.2</v>
      </c>
      <c r="AG96" s="12"/>
      <c r="AH96" s="12"/>
      <c r="AI96" s="12" t="s">
        <v>25</v>
      </c>
      <c r="AJ96" s="12">
        <v>0.5</v>
      </c>
      <c r="AL96" s="12" t="s">
        <v>419</v>
      </c>
      <c r="AN96" s="12" t="s">
        <v>199</v>
      </c>
      <c r="AO96" s="10" t="s">
        <v>225</v>
      </c>
      <c r="AP96" s="10">
        <v>0</v>
      </c>
      <c r="AQ96" s="10">
        <v>0</v>
      </c>
      <c r="AR96" s="10">
        <v>1</v>
      </c>
      <c r="AS96" s="10">
        <v>0</v>
      </c>
      <c r="AT96" s="10">
        <v>0</v>
      </c>
      <c r="AX96" t="s">
        <v>416</v>
      </c>
      <c r="AY96">
        <v>0</v>
      </c>
      <c r="AZ96">
        <v>0</v>
      </c>
      <c r="BA96">
        <v>0</v>
      </c>
      <c r="BB96">
        <v>0</v>
      </c>
      <c r="BC96">
        <v>1</v>
      </c>
      <c r="BD96">
        <v>0</v>
      </c>
      <c r="BE96">
        <v>0</v>
      </c>
      <c r="BF96">
        <v>0</v>
      </c>
      <c r="BG96">
        <v>0</v>
      </c>
      <c r="BH96">
        <v>0</v>
      </c>
      <c r="BI96">
        <v>0</v>
      </c>
      <c r="BJ96" s="12" t="s">
        <v>649</v>
      </c>
      <c r="BK96" s="12"/>
      <c r="BL96" s="12"/>
    </row>
    <row r="97" spans="1:64" x14ac:dyDescent="0.25">
      <c r="A97" s="66">
        <v>29</v>
      </c>
      <c r="B97" s="12" t="s">
        <v>111</v>
      </c>
      <c r="C97" s="12">
        <v>1986</v>
      </c>
      <c r="D97" s="10">
        <v>95</v>
      </c>
      <c r="E97" s="12">
        <v>0</v>
      </c>
      <c r="F97" s="12">
        <v>1</v>
      </c>
      <c r="G97" s="12" t="s">
        <v>19</v>
      </c>
      <c r="H97" s="10" t="s">
        <v>671</v>
      </c>
      <c r="I97" s="12" t="s">
        <v>671</v>
      </c>
      <c r="J97" s="10">
        <v>0</v>
      </c>
      <c r="K97" s="12">
        <v>1</v>
      </c>
      <c r="L97" s="12">
        <v>200</v>
      </c>
      <c r="M97" s="10" t="s">
        <v>416</v>
      </c>
      <c r="N97" s="12">
        <v>3.33</v>
      </c>
      <c r="O97" s="12">
        <v>1</v>
      </c>
      <c r="P97" s="12" t="s">
        <v>416</v>
      </c>
      <c r="Q97" s="12"/>
      <c r="R97" s="10" t="s">
        <v>324</v>
      </c>
      <c r="S97" s="29" t="s">
        <v>419</v>
      </c>
      <c r="T97" s="10" t="s">
        <v>324</v>
      </c>
      <c r="U97" s="29" t="s">
        <v>419</v>
      </c>
      <c r="V97" s="10" t="s">
        <v>324</v>
      </c>
      <c r="W97" s="12" t="s">
        <v>419</v>
      </c>
      <c r="X97" s="12" t="s">
        <v>203</v>
      </c>
      <c r="Y97" s="12"/>
      <c r="Z97" s="12"/>
      <c r="AA97" s="10" t="s">
        <v>324</v>
      </c>
      <c r="AB97" s="29" t="s">
        <v>419</v>
      </c>
      <c r="AC97" s="10" t="s">
        <v>324</v>
      </c>
      <c r="AD97" s="29" t="s">
        <v>419</v>
      </c>
      <c r="AE97" s="10" t="s">
        <v>324</v>
      </c>
      <c r="AF97" s="12" t="s">
        <v>419</v>
      </c>
      <c r="AG97" s="12"/>
      <c r="AH97" s="12"/>
      <c r="AI97" s="12" t="s">
        <v>419</v>
      </c>
      <c r="AJ97" s="12" t="s">
        <v>419</v>
      </c>
      <c r="AL97" s="12" t="s">
        <v>419</v>
      </c>
      <c r="AN97" s="12" t="s">
        <v>199</v>
      </c>
      <c r="AO97" s="10" t="s">
        <v>232</v>
      </c>
      <c r="AP97" s="10">
        <v>0</v>
      </c>
      <c r="AQ97" s="10">
        <v>1</v>
      </c>
      <c r="AR97" s="10">
        <v>0</v>
      </c>
      <c r="AS97" s="10">
        <v>0</v>
      </c>
      <c r="AT97" s="10">
        <v>0</v>
      </c>
      <c r="AX97" t="s">
        <v>324</v>
      </c>
      <c r="AY97">
        <v>0</v>
      </c>
      <c r="AZ97">
        <v>0</v>
      </c>
      <c r="BA97">
        <v>0</v>
      </c>
      <c r="BB97">
        <v>0</v>
      </c>
      <c r="BC97">
        <v>0</v>
      </c>
      <c r="BD97">
        <v>0</v>
      </c>
      <c r="BE97">
        <v>0</v>
      </c>
      <c r="BF97">
        <v>0</v>
      </c>
      <c r="BG97">
        <v>0</v>
      </c>
      <c r="BH97">
        <v>0</v>
      </c>
      <c r="BI97">
        <v>0</v>
      </c>
      <c r="BJ97" s="12" t="s">
        <v>211</v>
      </c>
      <c r="BK97" s="12" t="s">
        <v>759</v>
      </c>
      <c r="BL97" s="10"/>
    </row>
    <row r="98" spans="1:64" x14ac:dyDescent="0.25">
      <c r="A98" s="66">
        <v>29</v>
      </c>
      <c r="B98" s="12" t="s">
        <v>111</v>
      </c>
      <c r="C98" s="12">
        <v>1986</v>
      </c>
      <c r="D98" s="12">
        <v>96</v>
      </c>
      <c r="E98" s="12">
        <v>0</v>
      </c>
      <c r="F98" s="12">
        <v>1</v>
      </c>
      <c r="G98" s="12" t="s">
        <v>19</v>
      </c>
      <c r="H98" s="10" t="s">
        <v>671</v>
      </c>
      <c r="I98" s="12" t="s">
        <v>671</v>
      </c>
      <c r="J98" s="10">
        <v>0</v>
      </c>
      <c r="K98" s="12">
        <v>1</v>
      </c>
      <c r="L98" s="12">
        <v>200</v>
      </c>
      <c r="M98" s="10" t="s">
        <v>416</v>
      </c>
      <c r="N98" s="12">
        <v>3.33</v>
      </c>
      <c r="O98" s="12">
        <v>1</v>
      </c>
      <c r="P98" s="12" t="s">
        <v>416</v>
      </c>
      <c r="Q98" s="12"/>
      <c r="R98" s="10" t="s">
        <v>324</v>
      </c>
      <c r="S98" s="29" t="s">
        <v>419</v>
      </c>
      <c r="T98" s="10" t="s">
        <v>324</v>
      </c>
      <c r="U98" s="29" t="s">
        <v>419</v>
      </c>
      <c r="V98" s="10" t="s">
        <v>324</v>
      </c>
      <c r="W98" s="12" t="s">
        <v>419</v>
      </c>
      <c r="X98" s="12" t="s">
        <v>203</v>
      </c>
      <c r="Y98" s="12"/>
      <c r="Z98" s="12"/>
      <c r="AA98" s="10" t="s">
        <v>324</v>
      </c>
      <c r="AB98" s="29" t="s">
        <v>419</v>
      </c>
      <c r="AC98" s="10" t="s">
        <v>324</v>
      </c>
      <c r="AD98" s="29" t="s">
        <v>419</v>
      </c>
      <c r="AE98" s="10" t="s">
        <v>324</v>
      </c>
      <c r="AF98" s="12" t="s">
        <v>419</v>
      </c>
      <c r="AG98" s="12"/>
      <c r="AH98" s="12"/>
      <c r="AI98" s="12" t="s">
        <v>419</v>
      </c>
      <c r="AJ98" s="12" t="s">
        <v>419</v>
      </c>
      <c r="AL98" s="12" t="s">
        <v>419</v>
      </c>
      <c r="AN98" s="12" t="s">
        <v>199</v>
      </c>
      <c r="AO98" s="10" t="s">
        <v>232</v>
      </c>
      <c r="AP98" s="10">
        <v>0</v>
      </c>
      <c r="AQ98" s="10">
        <v>1</v>
      </c>
      <c r="AR98" s="10">
        <v>0</v>
      </c>
      <c r="AS98" s="10">
        <v>0</v>
      </c>
      <c r="AT98" s="10">
        <v>0</v>
      </c>
      <c r="AX98" t="s">
        <v>324</v>
      </c>
      <c r="AY98">
        <v>0</v>
      </c>
      <c r="AZ98">
        <v>0</v>
      </c>
      <c r="BA98">
        <v>0</v>
      </c>
      <c r="BB98">
        <v>0</v>
      </c>
      <c r="BC98">
        <v>0</v>
      </c>
      <c r="BD98">
        <v>0</v>
      </c>
      <c r="BE98">
        <v>0</v>
      </c>
      <c r="BF98">
        <v>0</v>
      </c>
      <c r="BG98">
        <v>0</v>
      </c>
      <c r="BH98">
        <v>0</v>
      </c>
      <c r="BI98">
        <v>0</v>
      </c>
      <c r="BJ98" s="12" t="s">
        <v>211</v>
      </c>
      <c r="BK98" s="12" t="s">
        <v>759</v>
      </c>
      <c r="BL98" s="10"/>
    </row>
    <row r="99" spans="1:64" x14ac:dyDescent="0.25">
      <c r="A99" s="66">
        <v>29</v>
      </c>
      <c r="B99" s="12" t="s">
        <v>111</v>
      </c>
      <c r="C99" s="12">
        <v>1986</v>
      </c>
      <c r="D99" s="10">
        <v>97</v>
      </c>
      <c r="E99" s="12">
        <v>0</v>
      </c>
      <c r="F99" s="12">
        <v>1</v>
      </c>
      <c r="G99" s="12" t="s">
        <v>19</v>
      </c>
      <c r="H99" s="10" t="s">
        <v>671</v>
      </c>
      <c r="I99" s="12" t="s">
        <v>671</v>
      </c>
      <c r="J99" s="10">
        <v>0</v>
      </c>
      <c r="K99" s="12">
        <v>1</v>
      </c>
      <c r="L99" s="12">
        <v>200</v>
      </c>
      <c r="M99" s="10" t="s">
        <v>416</v>
      </c>
      <c r="N99" s="12">
        <v>3.33</v>
      </c>
      <c r="O99" s="12">
        <v>1</v>
      </c>
      <c r="P99" s="12" t="s">
        <v>416</v>
      </c>
      <c r="Q99" s="12"/>
      <c r="R99" s="10" t="s">
        <v>324</v>
      </c>
      <c r="S99" s="29" t="s">
        <v>419</v>
      </c>
      <c r="T99" s="10" t="s">
        <v>324</v>
      </c>
      <c r="U99" s="29" t="s">
        <v>419</v>
      </c>
      <c r="V99" s="10" t="s">
        <v>324</v>
      </c>
      <c r="W99" s="12" t="s">
        <v>419</v>
      </c>
      <c r="X99" s="12" t="s">
        <v>203</v>
      </c>
      <c r="Y99" s="12"/>
      <c r="Z99" s="12"/>
      <c r="AA99" s="10" t="s">
        <v>324</v>
      </c>
      <c r="AB99" s="29" t="s">
        <v>419</v>
      </c>
      <c r="AC99" s="10" t="s">
        <v>324</v>
      </c>
      <c r="AD99" s="29" t="s">
        <v>419</v>
      </c>
      <c r="AE99" s="10" t="s">
        <v>324</v>
      </c>
      <c r="AF99" s="12" t="s">
        <v>419</v>
      </c>
      <c r="AG99" s="12"/>
      <c r="AH99" s="12"/>
      <c r="AI99" s="12" t="s">
        <v>419</v>
      </c>
      <c r="AJ99" s="12" t="s">
        <v>419</v>
      </c>
      <c r="AL99" s="12" t="s">
        <v>419</v>
      </c>
      <c r="AN99" s="12" t="s">
        <v>199</v>
      </c>
      <c r="AO99" s="10" t="s">
        <v>232</v>
      </c>
      <c r="AP99" s="10">
        <v>0</v>
      </c>
      <c r="AQ99" s="10">
        <v>1</v>
      </c>
      <c r="AR99" s="10">
        <v>0</v>
      </c>
      <c r="AS99" s="10">
        <v>0</v>
      </c>
      <c r="AT99" s="10">
        <v>0</v>
      </c>
      <c r="AX99" t="s">
        <v>324</v>
      </c>
      <c r="AY99">
        <v>0</v>
      </c>
      <c r="AZ99">
        <v>0</v>
      </c>
      <c r="BA99">
        <v>0</v>
      </c>
      <c r="BB99">
        <v>0</v>
      </c>
      <c r="BC99">
        <v>0</v>
      </c>
      <c r="BD99">
        <v>0</v>
      </c>
      <c r="BE99">
        <v>0</v>
      </c>
      <c r="BF99">
        <v>0</v>
      </c>
      <c r="BG99">
        <v>0</v>
      </c>
      <c r="BH99">
        <v>0</v>
      </c>
      <c r="BI99">
        <v>0</v>
      </c>
      <c r="BJ99" s="12" t="s">
        <v>211</v>
      </c>
      <c r="BK99" s="12" t="s">
        <v>759</v>
      </c>
      <c r="BL99" s="10"/>
    </row>
    <row r="100" spans="1:64" x14ac:dyDescent="0.25">
      <c r="A100" s="66">
        <v>29</v>
      </c>
      <c r="B100" s="12" t="s">
        <v>111</v>
      </c>
      <c r="C100" s="12">
        <v>1986</v>
      </c>
      <c r="D100" s="12">
        <v>98</v>
      </c>
      <c r="E100" s="12">
        <v>0</v>
      </c>
      <c r="F100" s="12">
        <v>1</v>
      </c>
      <c r="G100" s="12" t="s">
        <v>19</v>
      </c>
      <c r="H100" s="10" t="s">
        <v>671</v>
      </c>
      <c r="I100" s="12" t="s">
        <v>671</v>
      </c>
      <c r="J100" s="10">
        <v>0</v>
      </c>
      <c r="K100" s="12">
        <v>1</v>
      </c>
      <c r="L100" s="12">
        <v>200</v>
      </c>
      <c r="M100" s="10" t="s">
        <v>416</v>
      </c>
      <c r="N100" s="12">
        <v>3.33</v>
      </c>
      <c r="O100" s="12">
        <v>1</v>
      </c>
      <c r="P100" s="12" t="s">
        <v>416</v>
      </c>
      <c r="Q100" s="12"/>
      <c r="R100" s="10" t="s">
        <v>324</v>
      </c>
      <c r="S100" s="29" t="s">
        <v>419</v>
      </c>
      <c r="T100" s="10" t="s">
        <v>324</v>
      </c>
      <c r="U100" s="29" t="s">
        <v>419</v>
      </c>
      <c r="V100" s="10" t="s">
        <v>324</v>
      </c>
      <c r="W100" s="12" t="s">
        <v>419</v>
      </c>
      <c r="X100" s="12" t="s">
        <v>203</v>
      </c>
      <c r="Y100" s="12"/>
      <c r="Z100" s="12"/>
      <c r="AA100" s="10" t="s">
        <v>324</v>
      </c>
      <c r="AB100" s="29" t="s">
        <v>419</v>
      </c>
      <c r="AC100" s="10" t="s">
        <v>324</v>
      </c>
      <c r="AD100" s="29" t="s">
        <v>419</v>
      </c>
      <c r="AE100" s="10" t="s">
        <v>324</v>
      </c>
      <c r="AF100" s="12" t="s">
        <v>419</v>
      </c>
      <c r="AG100" s="12"/>
      <c r="AH100" s="12"/>
      <c r="AI100" s="12" t="s">
        <v>419</v>
      </c>
      <c r="AJ100" s="12" t="s">
        <v>419</v>
      </c>
      <c r="AL100" s="12" t="s">
        <v>419</v>
      </c>
      <c r="AN100" s="12" t="s">
        <v>199</v>
      </c>
      <c r="AO100" s="10" t="s">
        <v>232</v>
      </c>
      <c r="AP100" s="10">
        <v>0</v>
      </c>
      <c r="AQ100" s="10">
        <v>1</v>
      </c>
      <c r="AR100" s="10">
        <v>0</v>
      </c>
      <c r="AS100" s="10">
        <v>0</v>
      </c>
      <c r="AT100" s="10">
        <v>0</v>
      </c>
      <c r="AX100" t="s">
        <v>324</v>
      </c>
      <c r="AY100">
        <v>0</v>
      </c>
      <c r="AZ100">
        <v>0</v>
      </c>
      <c r="BA100">
        <v>0</v>
      </c>
      <c r="BB100">
        <v>0</v>
      </c>
      <c r="BC100">
        <v>0</v>
      </c>
      <c r="BD100">
        <v>0</v>
      </c>
      <c r="BE100">
        <v>0</v>
      </c>
      <c r="BF100">
        <v>0</v>
      </c>
      <c r="BG100">
        <v>0</v>
      </c>
      <c r="BH100">
        <v>0</v>
      </c>
      <c r="BI100">
        <v>0</v>
      </c>
      <c r="BJ100" s="12" t="s">
        <v>211</v>
      </c>
      <c r="BK100" s="12" t="s">
        <v>759</v>
      </c>
      <c r="BL100" s="10"/>
    </row>
    <row r="101" spans="1:64" x14ac:dyDescent="0.25">
      <c r="A101" s="66">
        <v>29</v>
      </c>
      <c r="B101" s="12" t="s">
        <v>111</v>
      </c>
      <c r="C101" s="12">
        <v>1986</v>
      </c>
      <c r="D101" s="10">
        <v>99</v>
      </c>
      <c r="E101" s="12">
        <v>0</v>
      </c>
      <c r="F101" s="12">
        <v>1</v>
      </c>
      <c r="G101" s="12" t="s">
        <v>19</v>
      </c>
      <c r="H101" s="10" t="s">
        <v>671</v>
      </c>
      <c r="I101" s="12" t="s">
        <v>671</v>
      </c>
      <c r="J101" s="10">
        <v>0</v>
      </c>
      <c r="K101" s="12">
        <v>1</v>
      </c>
      <c r="L101" s="12">
        <v>200</v>
      </c>
      <c r="M101" s="10" t="s">
        <v>416</v>
      </c>
      <c r="N101" s="12">
        <v>3.33</v>
      </c>
      <c r="O101" s="12">
        <v>1</v>
      </c>
      <c r="P101" s="12" t="s">
        <v>416</v>
      </c>
      <c r="Q101" s="12"/>
      <c r="R101" s="10" t="s">
        <v>324</v>
      </c>
      <c r="S101" s="29" t="s">
        <v>419</v>
      </c>
      <c r="T101" s="10" t="s">
        <v>324</v>
      </c>
      <c r="U101" s="29" t="s">
        <v>419</v>
      </c>
      <c r="V101" s="10" t="s">
        <v>324</v>
      </c>
      <c r="W101" s="12" t="s">
        <v>419</v>
      </c>
      <c r="X101" s="12" t="s">
        <v>203</v>
      </c>
      <c r="Y101" s="12"/>
      <c r="Z101" s="12"/>
      <c r="AA101" s="10" t="s">
        <v>324</v>
      </c>
      <c r="AB101" s="29" t="s">
        <v>419</v>
      </c>
      <c r="AC101" s="10" t="s">
        <v>324</v>
      </c>
      <c r="AD101" s="29" t="s">
        <v>419</v>
      </c>
      <c r="AE101" s="10" t="s">
        <v>324</v>
      </c>
      <c r="AF101" s="12" t="s">
        <v>419</v>
      </c>
      <c r="AG101" s="12"/>
      <c r="AH101" s="12"/>
      <c r="AI101" s="12" t="s">
        <v>419</v>
      </c>
      <c r="AJ101" s="12" t="s">
        <v>419</v>
      </c>
      <c r="AL101" s="12" t="s">
        <v>419</v>
      </c>
      <c r="AN101" s="12" t="s">
        <v>199</v>
      </c>
      <c r="AO101" s="10" t="s">
        <v>232</v>
      </c>
      <c r="AP101" s="10">
        <v>0</v>
      </c>
      <c r="AQ101" s="10">
        <v>1</v>
      </c>
      <c r="AR101" s="10">
        <v>0</v>
      </c>
      <c r="AS101" s="10">
        <v>0</v>
      </c>
      <c r="AT101" s="10">
        <v>0</v>
      </c>
      <c r="AX101" t="s">
        <v>324</v>
      </c>
      <c r="AY101">
        <v>0</v>
      </c>
      <c r="AZ101">
        <v>0</v>
      </c>
      <c r="BA101">
        <v>0</v>
      </c>
      <c r="BB101">
        <v>0</v>
      </c>
      <c r="BC101">
        <v>0</v>
      </c>
      <c r="BD101">
        <v>0</v>
      </c>
      <c r="BE101">
        <v>0</v>
      </c>
      <c r="BF101">
        <v>0</v>
      </c>
      <c r="BG101">
        <v>0</v>
      </c>
      <c r="BH101">
        <v>0</v>
      </c>
      <c r="BI101">
        <v>0</v>
      </c>
      <c r="BJ101" s="12" t="s">
        <v>211</v>
      </c>
      <c r="BK101" s="12" t="s">
        <v>759</v>
      </c>
      <c r="BL101" s="10"/>
    </row>
    <row r="102" spans="1:64" x14ac:dyDescent="0.25">
      <c r="A102" s="66">
        <v>32</v>
      </c>
      <c r="B102" s="10" t="s">
        <v>114</v>
      </c>
      <c r="C102" s="10">
        <v>2003</v>
      </c>
      <c r="D102" s="12">
        <v>100</v>
      </c>
      <c r="E102" s="10">
        <v>0</v>
      </c>
      <c r="F102" s="10">
        <v>1</v>
      </c>
      <c r="G102" s="10" t="s">
        <v>8</v>
      </c>
      <c r="H102" s="10" t="s">
        <v>671</v>
      </c>
      <c r="I102" s="12" t="s">
        <v>671</v>
      </c>
      <c r="J102" s="10">
        <v>0</v>
      </c>
      <c r="K102" s="10">
        <v>1</v>
      </c>
      <c r="L102" s="10">
        <v>800</v>
      </c>
      <c r="M102" s="10" t="s">
        <v>416</v>
      </c>
      <c r="N102" s="10">
        <f>L102/AF102</f>
        <v>11.816838995568684</v>
      </c>
      <c r="O102" s="10">
        <v>12</v>
      </c>
      <c r="P102" s="10" t="s">
        <v>324</v>
      </c>
      <c r="Q102" s="10"/>
      <c r="R102" s="10" t="s">
        <v>416</v>
      </c>
      <c r="S102" s="29" t="s">
        <v>250</v>
      </c>
      <c r="T102" s="10" t="s">
        <v>416</v>
      </c>
      <c r="U102" s="10">
        <v>29.6</v>
      </c>
      <c r="V102" s="10" t="s">
        <v>324</v>
      </c>
      <c r="W102" s="10">
        <v>29.6</v>
      </c>
      <c r="X102" s="10" t="s">
        <v>203</v>
      </c>
      <c r="Y102" s="10"/>
      <c r="Z102" s="10"/>
      <c r="AA102" s="10" t="s">
        <v>416</v>
      </c>
      <c r="AB102" s="10" t="s">
        <v>359</v>
      </c>
      <c r="AC102" s="10" t="s">
        <v>416</v>
      </c>
      <c r="AD102" s="10">
        <v>67.7</v>
      </c>
      <c r="AE102" s="10" t="s">
        <v>324</v>
      </c>
      <c r="AF102" s="10">
        <v>67.7</v>
      </c>
      <c r="AG102" s="10"/>
      <c r="AH102" s="10"/>
      <c r="AI102" s="28" t="s">
        <v>25</v>
      </c>
      <c r="AJ102" s="10">
        <f>8/12</f>
        <v>0.66666666666666663</v>
      </c>
      <c r="AL102" s="10" t="s">
        <v>37</v>
      </c>
      <c r="AN102" s="10" t="s">
        <v>222</v>
      </c>
      <c r="AO102" s="10" t="s">
        <v>211</v>
      </c>
      <c r="AP102" s="10">
        <v>0</v>
      </c>
      <c r="AQ102" s="10">
        <v>0</v>
      </c>
      <c r="AR102" s="10">
        <v>0</v>
      </c>
      <c r="AS102" s="10">
        <v>0</v>
      </c>
      <c r="AT102" s="10">
        <v>0</v>
      </c>
      <c r="AX102" t="s">
        <v>324</v>
      </c>
      <c r="AY102">
        <v>0</v>
      </c>
      <c r="AZ102">
        <v>0</v>
      </c>
      <c r="BA102">
        <v>0</v>
      </c>
      <c r="BB102">
        <v>0</v>
      </c>
      <c r="BC102">
        <v>0</v>
      </c>
      <c r="BD102">
        <v>0</v>
      </c>
      <c r="BE102">
        <v>0</v>
      </c>
      <c r="BF102">
        <v>0</v>
      </c>
      <c r="BG102">
        <v>0</v>
      </c>
      <c r="BH102">
        <v>0</v>
      </c>
      <c r="BI102">
        <v>0</v>
      </c>
      <c r="BJ102" s="10" t="s">
        <v>211</v>
      </c>
      <c r="BK102" s="12"/>
      <c r="BL102" s="12"/>
    </row>
    <row r="103" spans="1:64" x14ac:dyDescent="0.25">
      <c r="A103" s="66">
        <v>46</v>
      </c>
      <c r="B103" s="12" t="s">
        <v>447</v>
      </c>
      <c r="C103" s="12">
        <v>2002</v>
      </c>
      <c r="D103" s="10">
        <v>101</v>
      </c>
      <c r="E103" s="12">
        <v>0</v>
      </c>
      <c r="F103" s="12">
        <v>1</v>
      </c>
      <c r="G103" s="12" t="s">
        <v>8</v>
      </c>
      <c r="H103" s="10" t="s">
        <v>671</v>
      </c>
      <c r="I103" s="10" t="s">
        <v>670</v>
      </c>
      <c r="J103">
        <v>180</v>
      </c>
      <c r="K103" s="12">
        <v>2</v>
      </c>
      <c r="L103" s="12">
        <v>720</v>
      </c>
      <c r="M103" s="12" t="s">
        <v>324</v>
      </c>
      <c r="N103" s="12">
        <v>7.5</v>
      </c>
      <c r="O103" s="12">
        <v>12</v>
      </c>
      <c r="P103" s="12" t="s">
        <v>324</v>
      </c>
      <c r="Q103" s="12"/>
      <c r="R103" s="10" t="s">
        <v>416</v>
      </c>
      <c r="S103" s="29" t="s">
        <v>523</v>
      </c>
      <c r="T103" s="10" t="s">
        <v>324</v>
      </c>
      <c r="U103" s="29" t="s">
        <v>419</v>
      </c>
      <c r="V103" s="10" t="s">
        <v>745</v>
      </c>
      <c r="W103" s="12">
        <v>34.5</v>
      </c>
      <c r="X103" s="12" t="s">
        <v>203</v>
      </c>
      <c r="Y103" s="12"/>
      <c r="Z103" s="12"/>
      <c r="AA103" s="10" t="s">
        <v>416</v>
      </c>
      <c r="AB103" s="29" t="s">
        <v>760</v>
      </c>
      <c r="AC103" s="10" t="s">
        <v>324</v>
      </c>
      <c r="AD103" s="29" t="s">
        <v>419</v>
      </c>
      <c r="AE103" s="10" t="s">
        <v>745</v>
      </c>
      <c r="AF103" s="12">
        <v>96.5</v>
      </c>
      <c r="AG103" s="12"/>
      <c r="AH103" s="12"/>
      <c r="AI103" s="12" t="s">
        <v>25</v>
      </c>
      <c r="AJ103" s="12">
        <v>0.5</v>
      </c>
      <c r="AL103" s="12" t="s">
        <v>419</v>
      </c>
      <c r="AN103" s="12" t="s">
        <v>199</v>
      </c>
      <c r="AO103" s="10" t="s">
        <v>225</v>
      </c>
      <c r="AP103" s="10">
        <v>0</v>
      </c>
      <c r="AQ103" s="10">
        <v>0</v>
      </c>
      <c r="AR103" s="10">
        <v>1</v>
      </c>
      <c r="AS103" s="10">
        <v>0</v>
      </c>
      <c r="AT103" s="10">
        <v>0</v>
      </c>
      <c r="AX103" t="s">
        <v>416</v>
      </c>
      <c r="AY103">
        <v>0</v>
      </c>
      <c r="AZ103">
        <v>0</v>
      </c>
      <c r="BA103">
        <v>0</v>
      </c>
      <c r="BB103">
        <v>0</v>
      </c>
      <c r="BC103">
        <v>1</v>
      </c>
      <c r="BD103">
        <v>0</v>
      </c>
      <c r="BE103">
        <v>0</v>
      </c>
      <c r="BF103">
        <v>0</v>
      </c>
      <c r="BG103">
        <v>0</v>
      </c>
      <c r="BH103">
        <v>0</v>
      </c>
      <c r="BI103">
        <v>0</v>
      </c>
      <c r="BJ103" s="12" t="s">
        <v>649</v>
      </c>
      <c r="BK103" s="12" t="s">
        <v>448</v>
      </c>
      <c r="BL103" s="10" t="s">
        <v>662</v>
      </c>
    </row>
    <row r="104" spans="1:64" x14ac:dyDescent="0.25">
      <c r="A104" s="66">
        <v>47</v>
      </c>
      <c r="B104" s="12" t="s">
        <v>447</v>
      </c>
      <c r="C104" s="12">
        <v>1997</v>
      </c>
      <c r="D104" s="12">
        <v>102</v>
      </c>
      <c r="E104" s="12">
        <v>0</v>
      </c>
      <c r="F104" s="12">
        <v>1</v>
      </c>
      <c r="G104" s="12" t="s">
        <v>19</v>
      </c>
      <c r="H104" s="10" t="s">
        <v>671</v>
      </c>
      <c r="I104" s="10" t="s">
        <v>670</v>
      </c>
      <c r="J104">
        <v>184</v>
      </c>
      <c r="K104" s="10">
        <v>3</v>
      </c>
      <c r="L104" s="12">
        <v>380</v>
      </c>
      <c r="M104" s="12" t="s">
        <v>416</v>
      </c>
      <c r="N104" s="10">
        <v>5</v>
      </c>
      <c r="O104" s="63">
        <v>8</v>
      </c>
      <c r="P104" s="12" t="s">
        <v>324</v>
      </c>
      <c r="Q104" s="63"/>
      <c r="R104" s="10" t="s">
        <v>324</v>
      </c>
      <c r="S104" s="29" t="s">
        <v>419</v>
      </c>
      <c r="T104" s="10" t="s">
        <v>416</v>
      </c>
      <c r="U104" s="12">
        <v>43</v>
      </c>
      <c r="V104" s="62" t="s">
        <v>324</v>
      </c>
      <c r="W104" s="12">
        <v>43</v>
      </c>
      <c r="X104" s="12" t="s">
        <v>203</v>
      </c>
      <c r="Y104" s="12"/>
      <c r="Z104" s="12"/>
      <c r="AA104" s="10" t="s">
        <v>324</v>
      </c>
      <c r="AB104" s="29" t="s">
        <v>419</v>
      </c>
      <c r="AC104" s="10" t="s">
        <v>416</v>
      </c>
      <c r="AD104" s="12">
        <v>76</v>
      </c>
      <c r="AE104" s="10" t="s">
        <v>324</v>
      </c>
      <c r="AF104" s="12">
        <v>76</v>
      </c>
      <c r="AG104" s="12"/>
      <c r="AH104" s="12"/>
      <c r="AI104" s="12" t="s">
        <v>25</v>
      </c>
      <c r="AJ104" s="12">
        <v>0.875</v>
      </c>
      <c r="AL104" s="12" t="s">
        <v>419</v>
      </c>
      <c r="AN104" s="12" t="s">
        <v>199</v>
      </c>
      <c r="AO104" s="10" t="s">
        <v>225</v>
      </c>
      <c r="AP104" s="10">
        <v>0</v>
      </c>
      <c r="AQ104" s="10">
        <v>0</v>
      </c>
      <c r="AR104" s="10">
        <v>1</v>
      </c>
      <c r="AS104" s="10">
        <v>0</v>
      </c>
      <c r="AT104" s="10">
        <v>0</v>
      </c>
      <c r="AX104" t="s">
        <v>324</v>
      </c>
      <c r="AY104">
        <v>0</v>
      </c>
      <c r="AZ104">
        <v>0</v>
      </c>
      <c r="BA104">
        <v>0</v>
      </c>
      <c r="BB104">
        <v>0</v>
      </c>
      <c r="BC104">
        <v>0</v>
      </c>
      <c r="BD104">
        <v>0</v>
      </c>
      <c r="BE104">
        <v>0</v>
      </c>
      <c r="BF104">
        <v>0</v>
      </c>
      <c r="BG104">
        <v>0</v>
      </c>
      <c r="BH104">
        <v>0</v>
      </c>
      <c r="BI104">
        <v>0</v>
      </c>
      <c r="BJ104" s="12" t="s">
        <v>211</v>
      </c>
      <c r="BK104" s="12"/>
      <c r="BL104" s="12"/>
    </row>
    <row r="105" spans="1:64" x14ac:dyDescent="0.25">
      <c r="A105" s="66">
        <v>47</v>
      </c>
      <c r="B105" s="12" t="s">
        <v>447</v>
      </c>
      <c r="C105" s="12">
        <v>1997</v>
      </c>
      <c r="D105" s="10">
        <v>103</v>
      </c>
      <c r="E105" s="12">
        <v>0</v>
      </c>
      <c r="F105" s="12">
        <v>1</v>
      </c>
      <c r="G105" s="12" t="s">
        <v>19</v>
      </c>
      <c r="H105" s="10" t="s">
        <v>671</v>
      </c>
      <c r="I105" s="10" t="s">
        <v>670</v>
      </c>
      <c r="J105">
        <v>184</v>
      </c>
      <c r="K105" s="10">
        <v>3</v>
      </c>
      <c r="L105" s="12">
        <v>320</v>
      </c>
      <c r="M105" s="12" t="s">
        <v>416</v>
      </c>
      <c r="N105" s="10">
        <v>5</v>
      </c>
      <c r="O105" s="63">
        <v>8</v>
      </c>
      <c r="P105" s="12" t="s">
        <v>324</v>
      </c>
      <c r="Q105" s="63"/>
      <c r="R105" s="10" t="s">
        <v>324</v>
      </c>
      <c r="S105" s="29" t="s">
        <v>419</v>
      </c>
      <c r="T105" s="10" t="s">
        <v>416</v>
      </c>
      <c r="U105" s="12">
        <v>35</v>
      </c>
      <c r="V105" s="62" t="s">
        <v>324</v>
      </c>
      <c r="W105" s="12">
        <v>35</v>
      </c>
      <c r="X105" s="12" t="s">
        <v>203</v>
      </c>
      <c r="Y105" s="12"/>
      <c r="Z105" s="12"/>
      <c r="AA105" s="10" t="s">
        <v>324</v>
      </c>
      <c r="AB105" s="29" t="s">
        <v>419</v>
      </c>
      <c r="AC105" s="10" t="s">
        <v>416</v>
      </c>
      <c r="AD105" s="12">
        <v>64</v>
      </c>
      <c r="AE105" s="10" t="s">
        <v>324</v>
      </c>
      <c r="AF105" s="12">
        <v>64</v>
      </c>
      <c r="AG105" s="12"/>
      <c r="AH105" s="12"/>
      <c r="AI105" s="12" t="s">
        <v>25</v>
      </c>
      <c r="AJ105" s="12">
        <v>0.375</v>
      </c>
      <c r="AL105" s="12" t="s">
        <v>419</v>
      </c>
      <c r="AN105" s="12" t="s">
        <v>199</v>
      </c>
      <c r="AO105" s="10" t="s">
        <v>225</v>
      </c>
      <c r="AP105" s="10">
        <v>0</v>
      </c>
      <c r="AQ105" s="10">
        <v>0</v>
      </c>
      <c r="AR105" s="10">
        <v>1</v>
      </c>
      <c r="AS105" s="10">
        <v>0</v>
      </c>
      <c r="AT105" s="10">
        <v>0</v>
      </c>
      <c r="AX105" t="s">
        <v>416</v>
      </c>
      <c r="AY105">
        <v>0</v>
      </c>
      <c r="AZ105">
        <v>0</v>
      </c>
      <c r="BA105">
        <v>0</v>
      </c>
      <c r="BB105">
        <v>0</v>
      </c>
      <c r="BC105">
        <v>0</v>
      </c>
      <c r="BD105">
        <v>0</v>
      </c>
      <c r="BE105">
        <v>1</v>
      </c>
      <c r="BF105">
        <v>0</v>
      </c>
      <c r="BG105">
        <v>0</v>
      </c>
      <c r="BH105">
        <v>0</v>
      </c>
      <c r="BI105">
        <v>0</v>
      </c>
      <c r="BJ105" s="12" t="s">
        <v>531</v>
      </c>
      <c r="BK105" s="12"/>
      <c r="BL105" s="12"/>
    </row>
    <row r="106" spans="1:64" x14ac:dyDescent="0.25">
      <c r="A106" s="66">
        <v>47</v>
      </c>
      <c r="B106" s="12" t="s">
        <v>447</v>
      </c>
      <c r="C106" s="12">
        <v>1997</v>
      </c>
      <c r="D106" s="12">
        <v>104</v>
      </c>
      <c r="E106" s="12">
        <v>0</v>
      </c>
      <c r="F106" s="12">
        <v>1</v>
      </c>
      <c r="G106" s="12" t="s">
        <v>19</v>
      </c>
      <c r="H106" s="10" t="s">
        <v>671</v>
      </c>
      <c r="I106" s="10" t="s">
        <v>670</v>
      </c>
      <c r="J106">
        <v>184</v>
      </c>
      <c r="K106" s="10">
        <v>3</v>
      </c>
      <c r="L106" s="12">
        <v>350</v>
      </c>
      <c r="M106" s="12" t="s">
        <v>416</v>
      </c>
      <c r="N106" s="10">
        <v>5</v>
      </c>
      <c r="O106" s="63">
        <v>8</v>
      </c>
      <c r="P106" s="12" t="s">
        <v>324</v>
      </c>
      <c r="Q106" s="63"/>
      <c r="R106" s="10" t="s">
        <v>324</v>
      </c>
      <c r="S106" s="29" t="s">
        <v>419</v>
      </c>
      <c r="T106" s="10" t="s">
        <v>416</v>
      </c>
      <c r="U106" s="12">
        <v>42</v>
      </c>
      <c r="V106" s="62" t="s">
        <v>324</v>
      </c>
      <c r="W106" s="12">
        <v>42</v>
      </c>
      <c r="X106" s="12" t="s">
        <v>203</v>
      </c>
      <c r="Y106" s="12"/>
      <c r="Z106" s="12"/>
      <c r="AA106" s="10" t="s">
        <v>324</v>
      </c>
      <c r="AB106" s="29" t="s">
        <v>419</v>
      </c>
      <c r="AC106" s="10" t="s">
        <v>416</v>
      </c>
      <c r="AD106" s="12">
        <v>70</v>
      </c>
      <c r="AE106" s="10" t="s">
        <v>324</v>
      </c>
      <c r="AF106" s="12">
        <v>70</v>
      </c>
      <c r="AG106" s="12"/>
      <c r="AH106" s="12"/>
      <c r="AI106" s="12" t="s">
        <v>25</v>
      </c>
      <c r="AJ106" s="12">
        <v>0.625</v>
      </c>
      <c r="AL106" s="12" t="s">
        <v>419</v>
      </c>
      <c r="AN106" s="12" t="s">
        <v>199</v>
      </c>
      <c r="AO106" s="10" t="s">
        <v>225</v>
      </c>
      <c r="AP106" s="10">
        <v>0</v>
      </c>
      <c r="AQ106" s="10">
        <v>0</v>
      </c>
      <c r="AR106" s="10">
        <v>1</v>
      </c>
      <c r="AS106" s="10">
        <v>0</v>
      </c>
      <c r="AT106" s="10">
        <v>0</v>
      </c>
      <c r="AX106" t="s">
        <v>416</v>
      </c>
      <c r="AY106">
        <v>0</v>
      </c>
      <c r="AZ106">
        <v>0</v>
      </c>
      <c r="BA106">
        <v>0</v>
      </c>
      <c r="BB106">
        <v>0</v>
      </c>
      <c r="BC106">
        <v>0</v>
      </c>
      <c r="BD106">
        <v>1</v>
      </c>
      <c r="BE106">
        <v>1</v>
      </c>
      <c r="BF106">
        <v>0</v>
      </c>
      <c r="BG106">
        <v>0</v>
      </c>
      <c r="BH106">
        <v>0</v>
      </c>
      <c r="BI106">
        <v>0</v>
      </c>
      <c r="BJ106" s="12" t="s">
        <v>651</v>
      </c>
      <c r="BK106" s="12"/>
      <c r="BL106" s="12"/>
    </row>
    <row r="107" spans="1:64" x14ac:dyDescent="0.25">
      <c r="A107" s="66">
        <v>55</v>
      </c>
      <c r="B107" s="12" t="s">
        <v>437</v>
      </c>
      <c r="C107" s="12">
        <v>1998</v>
      </c>
      <c r="D107" s="10">
        <v>105</v>
      </c>
      <c r="E107" s="12">
        <v>0</v>
      </c>
      <c r="F107" s="12">
        <v>1</v>
      </c>
      <c r="G107" s="12" t="s">
        <v>8</v>
      </c>
      <c r="H107" s="10" t="s">
        <v>671</v>
      </c>
      <c r="I107" s="10" t="s">
        <v>670</v>
      </c>
      <c r="J107">
        <v>184</v>
      </c>
      <c r="K107" s="10">
        <v>3</v>
      </c>
      <c r="L107" s="12">
        <v>324.5</v>
      </c>
      <c r="M107" s="12" t="s">
        <v>416</v>
      </c>
      <c r="N107" s="10">
        <v>5</v>
      </c>
      <c r="O107" s="12">
        <v>1</v>
      </c>
      <c r="P107" s="12" t="s">
        <v>324</v>
      </c>
      <c r="Q107" s="12"/>
      <c r="R107" s="10" t="s">
        <v>324</v>
      </c>
      <c r="S107" s="29" t="s">
        <v>419</v>
      </c>
      <c r="T107" s="10" t="s">
        <v>416</v>
      </c>
      <c r="U107" s="10">
        <v>27</v>
      </c>
      <c r="V107" s="62" t="s">
        <v>324</v>
      </c>
      <c r="W107" s="12">
        <v>27</v>
      </c>
      <c r="X107" s="12" t="s">
        <v>203</v>
      </c>
      <c r="Y107" s="12"/>
      <c r="Z107" s="12"/>
      <c r="AA107" s="10" t="s">
        <v>324</v>
      </c>
      <c r="AB107" s="29" t="s">
        <v>419</v>
      </c>
      <c r="AC107" s="10" t="s">
        <v>416</v>
      </c>
      <c r="AD107" s="10">
        <v>64.900000000000006</v>
      </c>
      <c r="AE107" s="10" t="s">
        <v>324</v>
      </c>
      <c r="AF107" s="12">
        <v>64.900000000000006</v>
      </c>
      <c r="AG107" s="12"/>
      <c r="AH107" s="12"/>
      <c r="AI107" s="12" t="s">
        <v>23</v>
      </c>
      <c r="AJ107" s="12">
        <v>1</v>
      </c>
      <c r="AL107" s="12" t="s">
        <v>419</v>
      </c>
      <c r="AN107" s="12" t="s">
        <v>199</v>
      </c>
      <c r="AO107" s="10" t="s">
        <v>225</v>
      </c>
      <c r="AP107" s="10">
        <v>0</v>
      </c>
      <c r="AQ107" s="10">
        <v>0</v>
      </c>
      <c r="AR107" s="10">
        <v>1</v>
      </c>
      <c r="AS107" s="10">
        <v>0</v>
      </c>
      <c r="AT107" s="10">
        <v>0</v>
      </c>
      <c r="AX107" t="s">
        <v>416</v>
      </c>
      <c r="AY107">
        <v>0</v>
      </c>
      <c r="AZ107">
        <v>0</v>
      </c>
      <c r="BA107">
        <v>0</v>
      </c>
      <c r="BB107">
        <v>0</v>
      </c>
      <c r="BC107">
        <v>1</v>
      </c>
      <c r="BD107">
        <v>0</v>
      </c>
      <c r="BE107">
        <v>1</v>
      </c>
      <c r="BF107">
        <v>0</v>
      </c>
      <c r="BG107">
        <v>0</v>
      </c>
      <c r="BH107">
        <v>0</v>
      </c>
      <c r="BI107">
        <v>0</v>
      </c>
      <c r="BJ107" s="12" t="s">
        <v>652</v>
      </c>
      <c r="BK107" s="12"/>
      <c r="BL107" s="12"/>
    </row>
    <row r="108" spans="1:64" x14ac:dyDescent="0.25">
      <c r="A108" s="66">
        <v>56</v>
      </c>
      <c r="B108" s="12" t="s">
        <v>445</v>
      </c>
      <c r="C108" s="12">
        <v>2002</v>
      </c>
      <c r="D108" s="12">
        <v>106</v>
      </c>
      <c r="E108" s="12">
        <v>0</v>
      </c>
      <c r="F108" s="12">
        <v>1</v>
      </c>
      <c r="G108" s="12" t="s">
        <v>8</v>
      </c>
      <c r="H108" s="10" t="s">
        <v>671</v>
      </c>
      <c r="I108" s="10" t="s">
        <v>670</v>
      </c>
      <c r="J108">
        <v>184</v>
      </c>
      <c r="K108" s="10">
        <v>3</v>
      </c>
      <c r="L108" s="12">
        <v>339</v>
      </c>
      <c r="M108" s="12" t="s">
        <v>416</v>
      </c>
      <c r="N108" s="10">
        <v>5</v>
      </c>
      <c r="O108" s="12">
        <v>11</v>
      </c>
      <c r="P108" s="12" t="s">
        <v>324</v>
      </c>
      <c r="Q108" s="12"/>
      <c r="R108" s="10" t="s">
        <v>416</v>
      </c>
      <c r="S108" s="29" t="s">
        <v>761</v>
      </c>
      <c r="T108" s="10" t="s">
        <v>416</v>
      </c>
      <c r="U108" s="12">
        <v>39.799999999999997</v>
      </c>
      <c r="V108" s="62" t="s">
        <v>324</v>
      </c>
      <c r="W108" s="12">
        <v>39.799999999999997</v>
      </c>
      <c r="X108" s="12" t="s">
        <v>203</v>
      </c>
      <c r="Y108" s="12"/>
      <c r="Z108" s="12"/>
      <c r="AA108" s="10" t="s">
        <v>416</v>
      </c>
      <c r="AB108" s="29" t="s">
        <v>762</v>
      </c>
      <c r="AC108" s="10" t="s">
        <v>416</v>
      </c>
      <c r="AD108" s="10">
        <v>67.8</v>
      </c>
      <c r="AE108" s="10" t="s">
        <v>324</v>
      </c>
      <c r="AF108" s="12">
        <v>67.8</v>
      </c>
      <c r="AG108" s="12"/>
      <c r="AH108" s="12"/>
      <c r="AI108" s="12" t="s">
        <v>25</v>
      </c>
      <c r="AJ108" s="12">
        <f>5/11</f>
        <v>0.45454545454545453</v>
      </c>
      <c r="AL108" s="12" t="s">
        <v>27</v>
      </c>
      <c r="AN108" s="12" t="s">
        <v>199</v>
      </c>
      <c r="AO108" s="10" t="s">
        <v>225</v>
      </c>
      <c r="AP108" s="10">
        <v>0</v>
      </c>
      <c r="AQ108" s="10">
        <v>0</v>
      </c>
      <c r="AR108" s="10">
        <v>1</v>
      </c>
      <c r="AS108" s="10">
        <v>0</v>
      </c>
      <c r="AT108" s="10">
        <v>0</v>
      </c>
      <c r="AX108" t="s">
        <v>416</v>
      </c>
      <c r="AY108">
        <v>0</v>
      </c>
      <c r="AZ108">
        <v>0</v>
      </c>
      <c r="BA108">
        <v>0</v>
      </c>
      <c r="BB108">
        <v>0</v>
      </c>
      <c r="BC108">
        <v>1</v>
      </c>
      <c r="BD108">
        <v>0</v>
      </c>
      <c r="BE108">
        <v>0</v>
      </c>
      <c r="BF108">
        <v>0</v>
      </c>
      <c r="BG108">
        <v>0</v>
      </c>
      <c r="BH108">
        <v>0</v>
      </c>
      <c r="BI108">
        <v>0</v>
      </c>
      <c r="BJ108" s="12" t="s">
        <v>649</v>
      </c>
      <c r="BK108" s="12"/>
      <c r="BL108" s="12"/>
    </row>
    <row r="109" spans="1:64" x14ac:dyDescent="0.25">
      <c r="A109" s="66">
        <v>61</v>
      </c>
      <c r="B109" s="12" t="s">
        <v>460</v>
      </c>
      <c r="C109" s="12">
        <v>1991</v>
      </c>
      <c r="D109" s="10">
        <v>107</v>
      </c>
      <c r="E109" s="12">
        <v>0</v>
      </c>
      <c r="F109" s="12">
        <v>1</v>
      </c>
      <c r="G109" s="12" t="s">
        <v>81</v>
      </c>
      <c r="H109" s="10" t="s">
        <v>671</v>
      </c>
      <c r="I109" s="12" t="s">
        <v>671</v>
      </c>
      <c r="J109" s="10">
        <v>0</v>
      </c>
      <c r="K109" s="12">
        <v>1</v>
      </c>
      <c r="L109" s="12">
        <v>800</v>
      </c>
      <c r="M109" s="12" t="s">
        <v>416</v>
      </c>
      <c r="N109" s="12" t="s">
        <v>419</v>
      </c>
      <c r="O109" s="12">
        <v>18</v>
      </c>
      <c r="P109" s="12" t="s">
        <v>324</v>
      </c>
      <c r="Q109" s="12"/>
      <c r="R109" s="10" t="s">
        <v>416</v>
      </c>
      <c r="S109" s="29" t="s">
        <v>763</v>
      </c>
      <c r="T109" s="10" t="s">
        <v>324</v>
      </c>
      <c r="U109" s="10" t="s">
        <v>419</v>
      </c>
      <c r="V109" s="62" t="s">
        <v>745</v>
      </c>
      <c r="W109" s="12">
        <v>37</v>
      </c>
      <c r="X109" s="12" t="s">
        <v>203</v>
      </c>
      <c r="Y109" s="12"/>
      <c r="Z109" s="12"/>
      <c r="AA109" s="10" t="s">
        <v>416</v>
      </c>
      <c r="AB109" s="29" t="s">
        <v>564</v>
      </c>
      <c r="AC109" s="10" t="s">
        <v>324</v>
      </c>
      <c r="AD109" s="10" t="s">
        <v>419</v>
      </c>
      <c r="AE109" s="10" t="s">
        <v>745</v>
      </c>
      <c r="AF109" s="12">
        <v>60.5</v>
      </c>
      <c r="AG109" s="12"/>
      <c r="AH109" s="12"/>
      <c r="AI109" s="12" t="s">
        <v>23</v>
      </c>
      <c r="AJ109" s="12">
        <v>1</v>
      </c>
      <c r="AL109" s="12" t="s">
        <v>54</v>
      </c>
      <c r="AN109" s="12" t="s">
        <v>199</v>
      </c>
      <c r="AO109" s="10" t="s">
        <v>209</v>
      </c>
      <c r="AP109" s="10">
        <v>1</v>
      </c>
      <c r="AQ109" s="10">
        <v>0</v>
      </c>
      <c r="AR109" s="10">
        <v>0</v>
      </c>
      <c r="AS109" s="10">
        <v>0</v>
      </c>
      <c r="AT109" s="10">
        <v>0</v>
      </c>
      <c r="AX109" t="s">
        <v>324</v>
      </c>
      <c r="AY109">
        <v>0</v>
      </c>
      <c r="AZ109">
        <v>0</v>
      </c>
      <c r="BA109">
        <v>0</v>
      </c>
      <c r="BB109">
        <v>0</v>
      </c>
      <c r="BC109">
        <v>0</v>
      </c>
      <c r="BD109">
        <v>0</v>
      </c>
      <c r="BE109">
        <v>0</v>
      </c>
      <c r="BF109">
        <v>0</v>
      </c>
      <c r="BG109">
        <v>0</v>
      </c>
      <c r="BH109">
        <v>0</v>
      </c>
      <c r="BI109">
        <v>0</v>
      </c>
      <c r="BJ109" s="12" t="s">
        <v>211</v>
      </c>
      <c r="BK109" s="12"/>
      <c r="BL109" s="12"/>
    </row>
    <row r="110" spans="1:64" x14ac:dyDescent="0.25">
      <c r="A110" s="66">
        <v>61</v>
      </c>
      <c r="B110" s="12" t="s">
        <v>460</v>
      </c>
      <c r="C110" s="12">
        <v>1991</v>
      </c>
      <c r="D110" s="12">
        <v>108</v>
      </c>
      <c r="E110" s="12">
        <v>0</v>
      </c>
      <c r="F110" s="12">
        <v>1</v>
      </c>
      <c r="G110" s="12" t="s">
        <v>81</v>
      </c>
      <c r="H110" s="10" t="s">
        <v>671</v>
      </c>
      <c r="I110" s="12" t="s">
        <v>671</v>
      </c>
      <c r="J110" s="10">
        <v>0</v>
      </c>
      <c r="K110" s="12">
        <v>1</v>
      </c>
      <c r="L110" s="12">
        <v>1200</v>
      </c>
      <c r="M110" s="12" t="s">
        <v>416</v>
      </c>
      <c r="N110" s="12" t="s">
        <v>419</v>
      </c>
      <c r="O110" s="12">
        <v>14</v>
      </c>
      <c r="P110" s="12" t="s">
        <v>324</v>
      </c>
      <c r="Q110" s="12"/>
      <c r="R110" s="10" t="s">
        <v>416</v>
      </c>
      <c r="S110" s="29" t="s">
        <v>763</v>
      </c>
      <c r="T110" s="10" t="s">
        <v>324</v>
      </c>
      <c r="U110" s="10" t="s">
        <v>419</v>
      </c>
      <c r="V110" s="62" t="s">
        <v>745</v>
      </c>
      <c r="W110" s="12">
        <v>37</v>
      </c>
      <c r="X110" s="12" t="s">
        <v>203</v>
      </c>
      <c r="Y110" s="12"/>
      <c r="Z110" s="12"/>
      <c r="AA110" s="10" t="s">
        <v>416</v>
      </c>
      <c r="AB110" s="29" t="s">
        <v>564</v>
      </c>
      <c r="AC110" s="10" t="s">
        <v>324</v>
      </c>
      <c r="AD110" s="10" t="s">
        <v>419</v>
      </c>
      <c r="AE110" s="10" t="s">
        <v>745</v>
      </c>
      <c r="AF110" s="12">
        <v>60.5</v>
      </c>
      <c r="AG110" s="12"/>
      <c r="AH110" s="12"/>
      <c r="AI110" s="12" t="s">
        <v>23</v>
      </c>
      <c r="AJ110" s="12">
        <v>1</v>
      </c>
      <c r="AL110" s="12" t="s">
        <v>54</v>
      </c>
      <c r="AN110" s="12" t="s">
        <v>199</v>
      </c>
      <c r="AO110" s="10" t="s">
        <v>209</v>
      </c>
      <c r="AP110" s="10">
        <v>1</v>
      </c>
      <c r="AQ110" s="10">
        <v>0</v>
      </c>
      <c r="AR110" s="10">
        <v>0</v>
      </c>
      <c r="AS110" s="10">
        <v>0</v>
      </c>
      <c r="AT110" s="10">
        <v>0</v>
      </c>
      <c r="AX110" t="s">
        <v>324</v>
      </c>
      <c r="AY110">
        <v>0</v>
      </c>
      <c r="AZ110">
        <v>0</v>
      </c>
      <c r="BA110">
        <v>0</v>
      </c>
      <c r="BB110">
        <v>0</v>
      </c>
      <c r="BC110">
        <v>0</v>
      </c>
      <c r="BD110">
        <v>0</v>
      </c>
      <c r="BE110">
        <v>0</v>
      </c>
      <c r="BF110">
        <v>0</v>
      </c>
      <c r="BG110">
        <v>0</v>
      </c>
      <c r="BH110">
        <v>0</v>
      </c>
      <c r="BI110">
        <v>0</v>
      </c>
      <c r="BJ110" s="12" t="s">
        <v>211</v>
      </c>
      <c r="BK110" s="12"/>
      <c r="BL110" s="12"/>
    </row>
    <row r="112" spans="1:64" x14ac:dyDescent="0.25">
      <c r="AO112" s="69" t="s">
        <v>489</v>
      </c>
      <c r="AP112">
        <f>SUM(AP3:AP110)</f>
        <v>11</v>
      </c>
      <c r="AQ112">
        <f>SUM(AQ3:AQ110)</f>
        <v>14</v>
      </c>
      <c r="AR112">
        <f>SUM(AR3:AR110)</f>
        <v>28</v>
      </c>
      <c r="AS112">
        <f>SUM(AS3:AS110)</f>
        <v>2</v>
      </c>
      <c r="AT112">
        <f>SUM(AT3:AT110)</f>
        <v>3</v>
      </c>
      <c r="AX112" s="69" t="s">
        <v>489</v>
      </c>
      <c r="AY112">
        <f>SUM(AY3:AY110)</f>
        <v>9</v>
      </c>
      <c r="AZ112">
        <f>SUM(AZ3:AZ110)</f>
        <v>7</v>
      </c>
      <c r="BA112">
        <f>SUM(BA3:BA110)</f>
        <v>4</v>
      </c>
      <c r="BB112">
        <f>SUM(BB3:BB110)</f>
        <v>2</v>
      </c>
      <c r="BC112">
        <f>SUM(BC3:BC110)</f>
        <v>7</v>
      </c>
      <c r="BD112">
        <f>SUM(BD3:BD110)</f>
        <v>3</v>
      </c>
      <c r="BE112">
        <f>SUM(BE3:BE110)</f>
        <v>3</v>
      </c>
      <c r="BF112">
        <f>SUM(BF3:BF110)</f>
        <v>3</v>
      </c>
      <c r="BG112">
        <f>SUM(BG3:BG110)</f>
        <v>2</v>
      </c>
      <c r="BH112">
        <f>SUM(BH3:BH110)</f>
        <v>1</v>
      </c>
      <c r="BI112">
        <f>SUM(BI3:BI110)</f>
        <v>1</v>
      </c>
    </row>
    <row r="113" spans="7:11" x14ac:dyDescent="0.25">
      <c r="G113" s="12"/>
      <c r="H113" s="12"/>
      <c r="I113" s="12"/>
      <c r="J113" s="12"/>
      <c r="K113" s="12"/>
    </row>
    <row r="114" spans="7:11" x14ac:dyDescent="0.25">
      <c r="G114" s="12"/>
      <c r="H114" s="12"/>
      <c r="I114" s="12"/>
      <c r="J114" s="12"/>
      <c r="K114" s="12"/>
    </row>
    <row r="115" spans="7:11" x14ac:dyDescent="0.25">
      <c r="G115" s="12"/>
      <c r="H115" s="12"/>
      <c r="I115" s="12"/>
      <c r="J115" s="12"/>
      <c r="K115" s="12"/>
    </row>
    <row r="116" spans="7:11" x14ac:dyDescent="0.25">
      <c r="G116" s="12"/>
      <c r="H116" s="12"/>
      <c r="I116" s="12"/>
      <c r="J116" s="12"/>
      <c r="K116" s="12"/>
    </row>
    <row r="117" spans="7:11" x14ac:dyDescent="0.25">
      <c r="G117" s="12"/>
      <c r="H117" s="12"/>
      <c r="I117" s="12"/>
      <c r="J117" s="12"/>
      <c r="K117" s="12"/>
    </row>
    <row r="118" spans="7:11" x14ac:dyDescent="0.25">
      <c r="G118" s="12"/>
      <c r="H118" s="12"/>
      <c r="I118" s="12"/>
      <c r="J118" s="12"/>
      <c r="K118" s="12"/>
    </row>
    <row r="119" spans="7:11" x14ac:dyDescent="0.25">
      <c r="G119" s="12"/>
      <c r="H119" s="12"/>
      <c r="I119" s="10"/>
      <c r="J119" s="10"/>
      <c r="K119" s="12"/>
    </row>
    <row r="120" spans="7:11" x14ac:dyDescent="0.25">
      <c r="G120" s="12"/>
      <c r="H120" s="12"/>
      <c r="I120" s="10"/>
      <c r="J120" s="10"/>
      <c r="K120" s="12"/>
    </row>
    <row r="121" spans="7:11" x14ac:dyDescent="0.25">
      <c r="G121" s="12"/>
      <c r="H121" s="12"/>
      <c r="I121" s="10"/>
      <c r="J121" s="10"/>
      <c r="K121" s="12"/>
    </row>
    <row r="122" spans="7:11" x14ac:dyDescent="0.25">
      <c r="G122" s="12"/>
      <c r="H122" s="12"/>
      <c r="I122" s="10"/>
      <c r="J122" s="10"/>
      <c r="K122" s="12"/>
    </row>
    <row r="123" spans="7:11" x14ac:dyDescent="0.25">
      <c r="G123" s="12"/>
      <c r="H123" s="12"/>
      <c r="I123" s="10"/>
      <c r="J123" s="10"/>
      <c r="K123" s="12"/>
    </row>
    <row r="124" spans="7:11" x14ac:dyDescent="0.25">
      <c r="G124" s="12"/>
      <c r="H124" s="12"/>
      <c r="I124" s="10"/>
      <c r="J124" s="10"/>
      <c r="K124" s="12"/>
    </row>
    <row r="125" spans="7:11" x14ac:dyDescent="0.25">
      <c r="G125" s="12"/>
      <c r="H125" s="12"/>
      <c r="I125" s="12"/>
      <c r="J125" s="12"/>
      <c r="K125" s="12"/>
    </row>
    <row r="126" spans="7:11" x14ac:dyDescent="0.25">
      <c r="G126" s="12"/>
      <c r="H126" s="12"/>
      <c r="I126" s="12"/>
      <c r="J126" s="12"/>
      <c r="K126" s="12"/>
    </row>
    <row r="127" spans="7:11" x14ac:dyDescent="0.25">
      <c r="G127" s="12"/>
      <c r="H127" s="12"/>
      <c r="I127" s="12"/>
      <c r="J127" s="12"/>
      <c r="K127" s="12"/>
    </row>
    <row r="128" spans="7:11" x14ac:dyDescent="0.25">
      <c r="G128" s="12"/>
      <c r="H128" s="12"/>
      <c r="I128" s="12"/>
      <c r="J128" s="12"/>
      <c r="K128" s="12"/>
    </row>
    <row r="129" spans="7:11" x14ac:dyDescent="0.25">
      <c r="G129" s="12"/>
      <c r="H129" s="12"/>
      <c r="I129" s="12"/>
      <c r="J129" s="12"/>
      <c r="K129" s="12"/>
    </row>
    <row r="130" spans="7:11" x14ac:dyDescent="0.25">
      <c r="G130" s="12"/>
      <c r="H130" s="12"/>
      <c r="I130" s="10"/>
      <c r="J130" s="10"/>
      <c r="K130" s="10"/>
    </row>
    <row r="131" spans="7:11" x14ac:dyDescent="0.25">
      <c r="G131" s="12"/>
      <c r="H131" s="12"/>
      <c r="I131" s="12"/>
      <c r="J131" s="12"/>
      <c r="K131" s="12"/>
    </row>
    <row r="132" spans="7:11" x14ac:dyDescent="0.25">
      <c r="G132" s="12"/>
      <c r="H132" s="12"/>
      <c r="I132" s="10"/>
      <c r="J132" s="10"/>
      <c r="K132" s="12"/>
    </row>
    <row r="133" spans="7:11" x14ac:dyDescent="0.25">
      <c r="G133" s="12"/>
      <c r="H133" s="12"/>
      <c r="I133" s="10"/>
      <c r="J133" s="10"/>
      <c r="K133" s="12"/>
    </row>
    <row r="134" spans="7:11" x14ac:dyDescent="0.25">
      <c r="G134" s="12"/>
      <c r="H134" s="12"/>
      <c r="I134" s="10"/>
      <c r="J134" s="10"/>
      <c r="K134" s="12"/>
    </row>
    <row r="135" spans="7:11" x14ac:dyDescent="0.25">
      <c r="G135" s="12"/>
      <c r="H135" s="12"/>
      <c r="I135" s="10"/>
      <c r="J135" s="10"/>
      <c r="K135" s="12"/>
    </row>
    <row r="136" spans="7:11" x14ac:dyDescent="0.25">
      <c r="G136" s="12"/>
      <c r="H136" s="12"/>
      <c r="I136" s="10"/>
      <c r="J136" s="10"/>
      <c r="K136" s="12"/>
    </row>
    <row r="137" spans="7:11" x14ac:dyDescent="0.25">
      <c r="G137" s="12"/>
      <c r="H137" s="12"/>
      <c r="I137" s="12"/>
      <c r="J137" s="12"/>
      <c r="K137" s="12"/>
    </row>
    <row r="138" spans="7:11" x14ac:dyDescent="0.25">
      <c r="G138" s="12"/>
      <c r="H138" s="12"/>
      <c r="I138" s="12"/>
      <c r="J138" s="12"/>
      <c r="K138" s="12"/>
    </row>
  </sheetData>
  <phoneticPr fontId="7" type="noConversion"/>
  <pageMargins left="0.7" right="0.7" top="0.75" bottom="0.75" header="0.3" footer="0.3"/>
  <ignoredErrors>
    <ignoredError sqref="S57:S58 S59:S61"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70" t="s">
        <v>296</v>
      </c>
      <c r="B1" s="71"/>
    </row>
    <row r="2" spans="1:21" x14ac:dyDescent="0.25">
      <c r="A2" s="72" t="s">
        <v>430</v>
      </c>
      <c r="B2" s="73"/>
      <c r="C2" s="73"/>
      <c r="D2" s="74"/>
      <c r="E2" s="35"/>
      <c r="F2" s="75" t="s">
        <v>76</v>
      </c>
      <c r="G2" s="73"/>
      <c r="H2" s="74"/>
      <c r="I2" s="72" t="s">
        <v>77</v>
      </c>
      <c r="J2" s="75"/>
      <c r="K2" s="75"/>
      <c r="L2" s="75"/>
      <c r="M2" s="75"/>
      <c r="N2" s="75"/>
      <c r="O2" s="73"/>
      <c r="P2" s="73"/>
      <c r="Q2" s="73"/>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70" t="s">
        <v>429</v>
      </c>
      <c r="B37" s="71"/>
      <c r="C37"/>
      <c r="D37"/>
      <c r="E37"/>
      <c r="F37"/>
      <c r="G37"/>
      <c r="H37"/>
      <c r="I37"/>
      <c r="J37"/>
      <c r="K37"/>
      <c r="L37"/>
      <c r="M37"/>
      <c r="N37"/>
      <c r="O37"/>
      <c r="P37"/>
      <c r="Q37"/>
      <c r="R37"/>
      <c r="S37"/>
      <c r="T37"/>
      <c r="U37"/>
      <c r="V37"/>
      <c r="W37"/>
    </row>
    <row r="38" spans="1:23" s="5" customFormat="1" x14ac:dyDescent="0.25">
      <c r="A38" s="76" t="s">
        <v>430</v>
      </c>
      <c r="B38" s="77"/>
      <c r="C38" s="77"/>
      <c r="D38" s="78"/>
      <c r="E38" s="51"/>
      <c r="F38" s="79" t="s">
        <v>76</v>
      </c>
      <c r="G38" s="77"/>
      <c r="H38" s="78"/>
      <c r="I38" s="76" t="s">
        <v>77</v>
      </c>
      <c r="J38" s="79"/>
      <c r="K38" s="79"/>
      <c r="L38" s="79"/>
      <c r="M38" s="79"/>
      <c r="N38" s="79"/>
      <c r="O38" s="77"/>
      <c r="P38" s="77"/>
      <c r="Q38" s="77"/>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Overall_Data</vt:lpstr>
      <vt:lpstr>New Overall for Import</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2022-03-03T10:21:16Z</dcterms:modified>
</cp:coreProperties>
</file>