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user\Desktop\MscDDM\5005\HW4\"/>
    </mc:Choice>
  </mc:AlternateContent>
  <bookViews>
    <workbookView xWindow="0" yWindow="0" windowWidth="30720" windowHeight="13416"/>
  </bookViews>
  <sheets>
    <sheet name="Summary" sheetId="3" r:id="rId1"/>
    <sheet name="20210325_09" sheetId="1" r:id="rId2"/>
    <sheet name="20210326_08" sheetId="8" r:id="rId3"/>
    <sheet name="20210327_08" sheetId="9" r:id="rId4"/>
    <sheet name="20210325_11" sheetId="2" state="hidden" r:id="rId5"/>
    <sheet name="20210325_14" sheetId="4" r:id="rId6"/>
    <sheet name="20210326_14" sheetId="10" r:id="rId7"/>
    <sheet name="20210327_14" sheetId="11" r:id="rId8"/>
    <sheet name="20210325_16" sheetId="7" r:id="rId9"/>
    <sheet name="20210326_16" sheetId="13" r:id="rId10"/>
    <sheet name="20210327_16" sheetId="14" r:id="rId11"/>
  </sheets>
  <definedNames>
    <definedName name="_xlnm._FilterDatabase" localSheetId="1" hidden="1">'20210325_09'!$A$1:$M$123</definedName>
    <definedName name="_xlnm._FilterDatabase" localSheetId="0" hidden="1">Summary!$A$1:$L$181</definedName>
    <definedName name="kmb_20210325_091336" localSheetId="1">'20210325_09'!$A$1:$H$123</definedName>
    <definedName name="kmb_20210325_113324" localSheetId="4">'20210325_11'!$A$1:$H$123</definedName>
    <definedName name="kmb_20210325_141554" localSheetId="5">'20210325_14'!$A$1:$H$123</definedName>
    <definedName name="kmb_20210325_160435" localSheetId="8">'20210325_16'!$A$1:$H$123</definedName>
    <definedName name="kmb_20210326_081247" localSheetId="2">'20210326_08'!$A$1:$H$123</definedName>
    <definedName name="kmb_20210326_140453" localSheetId="6">'20210326_14'!$A$1:$H$123</definedName>
    <definedName name="kmb_20210326_160454" localSheetId="9">'20210326_16'!$A$1:$H$123</definedName>
    <definedName name="kmb_20210327_080457" localSheetId="3">'20210327_08'!$A$1:$H$123</definedName>
    <definedName name="kmb_20210327_140455" localSheetId="7">'20210327_14'!$A$1:$H$123</definedName>
    <definedName name="kmb_20210327_160454" localSheetId="10">'20210327_16'!$A$1:$H$123</definedName>
  </definedNames>
  <calcPr calcId="152511"/>
  <pivotCaches>
    <pivotCache cacheId="49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4" i="3" l="1"/>
  <c r="T24" i="3"/>
  <c r="S24" i="3"/>
  <c r="U20" i="3"/>
  <c r="T20" i="3"/>
  <c r="S20" i="3"/>
  <c r="U16" i="3"/>
  <c r="T16" i="3"/>
  <c r="S16" i="3"/>
  <c r="U12" i="3"/>
  <c r="T12" i="3"/>
  <c r="S12" i="3"/>
  <c r="U8" i="3"/>
  <c r="T8" i="3"/>
  <c r="S8" i="3"/>
  <c r="S4" i="3"/>
  <c r="T4" i="3"/>
  <c r="U4" i="3"/>
  <c r="A181" i="3"/>
  <c r="J163" i="3" s="1"/>
  <c r="A180" i="3"/>
  <c r="J162" i="3" s="1"/>
  <c r="A179" i="3"/>
  <c r="H161" i="3" s="1"/>
  <c r="A178" i="3"/>
  <c r="J160" i="3" s="1"/>
  <c r="A177" i="3"/>
  <c r="J159" i="3" s="1"/>
  <c r="A176" i="3"/>
  <c r="I158" i="3" s="1"/>
  <c r="A175" i="3"/>
  <c r="J157" i="3" s="1"/>
  <c r="A174" i="3"/>
  <c r="J156" i="3" s="1"/>
  <c r="A173" i="3"/>
  <c r="J155" i="3" s="1"/>
  <c r="A172" i="3"/>
  <c r="J154" i="3" s="1"/>
  <c r="A171" i="3"/>
  <c r="H153" i="3" s="1"/>
  <c r="A170" i="3"/>
  <c r="J152" i="3" s="1"/>
  <c r="A169" i="3"/>
  <c r="J151" i="3" s="1"/>
  <c r="A168" i="3"/>
  <c r="I150" i="3" s="1"/>
  <c r="A167" i="3"/>
  <c r="J149" i="3" s="1"/>
  <c r="A166" i="3"/>
  <c r="J148" i="3" s="1"/>
  <c r="A165" i="3"/>
  <c r="J147" i="3" s="1"/>
  <c r="A164" i="3"/>
  <c r="J146" i="3" s="1"/>
  <c r="S120" i="14"/>
  <c r="L122" i="14"/>
  <c r="P122" i="14" s="1"/>
  <c r="L121" i="14"/>
  <c r="L120" i="14"/>
  <c r="K120" i="14"/>
  <c r="L90" i="14"/>
  <c r="L89" i="14"/>
  <c r="P89" i="14" s="1"/>
  <c r="T89" i="14" s="1"/>
  <c r="K91" i="14"/>
  <c r="O91" i="14" s="1"/>
  <c r="K90" i="14"/>
  <c r="O90" i="14" s="1"/>
  <c r="K89" i="14"/>
  <c r="K82" i="14"/>
  <c r="O82" i="14" s="1"/>
  <c r="S82" i="14" s="1"/>
  <c r="K35" i="14"/>
  <c r="K36" i="14"/>
  <c r="K34" i="14"/>
  <c r="O34" i="14" s="1"/>
  <c r="L20" i="14"/>
  <c r="L19" i="14"/>
  <c r="P19" i="14" s="1"/>
  <c r="T19" i="14" s="1"/>
  <c r="K20" i="14"/>
  <c r="K19" i="14"/>
  <c r="Q123" i="14"/>
  <c r="P123" i="14"/>
  <c r="O123" i="14"/>
  <c r="J123" i="14"/>
  <c r="Q122" i="14"/>
  <c r="U122" i="14" s="1"/>
  <c r="O122" i="14"/>
  <c r="S122" i="14" s="1"/>
  <c r="K122" i="14"/>
  <c r="J122" i="14"/>
  <c r="Q121" i="14"/>
  <c r="U121" i="14" s="1"/>
  <c r="O121" i="14"/>
  <c r="P121" i="14"/>
  <c r="K121" i="14"/>
  <c r="J121" i="14"/>
  <c r="Q120" i="14"/>
  <c r="P120" i="14"/>
  <c r="O120" i="14"/>
  <c r="J120" i="14"/>
  <c r="P119" i="14"/>
  <c r="Q119" i="14"/>
  <c r="U120" i="14" s="1"/>
  <c r="O119" i="14"/>
  <c r="J119" i="14"/>
  <c r="Q118" i="14"/>
  <c r="P118" i="14"/>
  <c r="O118" i="14"/>
  <c r="J118" i="14"/>
  <c r="Q117" i="14"/>
  <c r="P117" i="14"/>
  <c r="O117" i="14"/>
  <c r="J117" i="14"/>
  <c r="Q116" i="14"/>
  <c r="P116" i="14"/>
  <c r="O116" i="14"/>
  <c r="J116" i="14"/>
  <c r="Q115" i="14"/>
  <c r="P115" i="14"/>
  <c r="O115" i="14"/>
  <c r="J115" i="14"/>
  <c r="Q114" i="14"/>
  <c r="P114" i="14"/>
  <c r="O114" i="14"/>
  <c r="J114" i="14"/>
  <c r="Q113" i="14"/>
  <c r="P113" i="14"/>
  <c r="O113" i="14"/>
  <c r="J113" i="14"/>
  <c r="Q112" i="14"/>
  <c r="P112" i="14"/>
  <c r="O112" i="14"/>
  <c r="J112" i="14"/>
  <c r="Q111" i="14"/>
  <c r="P111" i="14"/>
  <c r="O111" i="14"/>
  <c r="J111" i="14"/>
  <c r="Q110" i="14"/>
  <c r="P110" i="14"/>
  <c r="O110" i="14"/>
  <c r="J110" i="14"/>
  <c r="Q109" i="14"/>
  <c r="P109" i="14"/>
  <c r="O109" i="14"/>
  <c r="J109" i="14"/>
  <c r="Q108" i="14"/>
  <c r="P108" i="14"/>
  <c r="O108" i="14"/>
  <c r="J108" i="14"/>
  <c r="Q107" i="14"/>
  <c r="P107" i="14"/>
  <c r="O107" i="14"/>
  <c r="J107" i="14"/>
  <c r="Q106" i="14"/>
  <c r="P106" i="14"/>
  <c r="O106" i="14"/>
  <c r="J106" i="14"/>
  <c r="Q105" i="14"/>
  <c r="P105" i="14"/>
  <c r="O105" i="14"/>
  <c r="J105" i="14"/>
  <c r="Q104" i="14"/>
  <c r="P104" i="14"/>
  <c r="O104" i="14"/>
  <c r="J104" i="14"/>
  <c r="Q103" i="14"/>
  <c r="P103" i="14"/>
  <c r="O103" i="14"/>
  <c r="J103" i="14"/>
  <c r="Q102" i="14"/>
  <c r="P102" i="14"/>
  <c r="O102" i="14"/>
  <c r="J102" i="14"/>
  <c r="Q101" i="14"/>
  <c r="P101" i="14"/>
  <c r="O101" i="14"/>
  <c r="J101" i="14"/>
  <c r="Q100" i="14"/>
  <c r="P100" i="14"/>
  <c r="O100" i="14"/>
  <c r="J100" i="14"/>
  <c r="Q99" i="14"/>
  <c r="P99" i="14"/>
  <c r="O99" i="14"/>
  <c r="J99" i="14"/>
  <c r="Q98" i="14"/>
  <c r="P98" i="14"/>
  <c r="O98" i="14"/>
  <c r="J98" i="14"/>
  <c r="Q97" i="14"/>
  <c r="P97" i="14"/>
  <c r="O97" i="14"/>
  <c r="J97" i="14"/>
  <c r="Q96" i="14"/>
  <c r="P96" i="14"/>
  <c r="O96" i="14"/>
  <c r="J96" i="14"/>
  <c r="Q95" i="14"/>
  <c r="P95" i="14"/>
  <c r="O95" i="14"/>
  <c r="J95" i="14"/>
  <c r="Q94" i="14"/>
  <c r="P94" i="14"/>
  <c r="O94" i="14"/>
  <c r="J94" i="14"/>
  <c r="Q93" i="14"/>
  <c r="P93" i="14"/>
  <c r="O93" i="14"/>
  <c r="J93" i="14"/>
  <c r="Q92" i="14"/>
  <c r="P92" i="14"/>
  <c r="O92" i="14"/>
  <c r="J92" i="14"/>
  <c r="Q91" i="14"/>
  <c r="P91" i="14"/>
  <c r="J91" i="14"/>
  <c r="Q90" i="14"/>
  <c r="U91" i="14" s="1"/>
  <c r="P90" i="14"/>
  <c r="J90" i="14"/>
  <c r="Q89" i="14"/>
  <c r="O89" i="14"/>
  <c r="J89" i="14"/>
  <c r="P88" i="14"/>
  <c r="Q88" i="14"/>
  <c r="L88" i="14"/>
  <c r="K88" i="14"/>
  <c r="O88" i="14" s="1"/>
  <c r="J88" i="14"/>
  <c r="Q87" i="14"/>
  <c r="P87" i="14"/>
  <c r="O87" i="14"/>
  <c r="J87" i="14"/>
  <c r="Q86" i="14"/>
  <c r="P86" i="14"/>
  <c r="O86" i="14"/>
  <c r="J86" i="14"/>
  <c r="Q85" i="14"/>
  <c r="P85" i="14"/>
  <c r="O85" i="14"/>
  <c r="J85" i="14"/>
  <c r="Q84" i="14"/>
  <c r="P84" i="14"/>
  <c r="O84" i="14"/>
  <c r="J84" i="14"/>
  <c r="Q83" i="14"/>
  <c r="P83" i="14"/>
  <c r="O83" i="14"/>
  <c r="J83" i="14"/>
  <c r="Q82" i="14"/>
  <c r="P82" i="14"/>
  <c r="T82" i="14" s="1"/>
  <c r="J82" i="14"/>
  <c r="Q81" i="14"/>
  <c r="U82" i="14" s="1"/>
  <c r="O81" i="14"/>
  <c r="S81" i="14" s="1"/>
  <c r="L81" i="14"/>
  <c r="P81" i="14" s="1"/>
  <c r="T81" i="14" s="1"/>
  <c r="K81" i="14"/>
  <c r="J81" i="14"/>
  <c r="Q80" i="14"/>
  <c r="P80" i="14"/>
  <c r="T80" i="14" s="1"/>
  <c r="L80" i="14"/>
  <c r="K80" i="14"/>
  <c r="O80" i="14" s="1"/>
  <c r="J80" i="14"/>
  <c r="P79" i="14"/>
  <c r="M79" i="14"/>
  <c r="Q79" i="14" s="1"/>
  <c r="U80" i="14" s="1"/>
  <c r="L79" i="14"/>
  <c r="K79" i="14"/>
  <c r="O79" i="14" s="1"/>
  <c r="J79" i="14"/>
  <c r="Q78" i="14"/>
  <c r="P78" i="14"/>
  <c r="O78" i="14"/>
  <c r="J78" i="14"/>
  <c r="Q77" i="14"/>
  <c r="P77" i="14"/>
  <c r="O77" i="14"/>
  <c r="J77" i="14"/>
  <c r="Q76" i="14"/>
  <c r="P76" i="14"/>
  <c r="O76" i="14"/>
  <c r="J76" i="14"/>
  <c r="Q75" i="14"/>
  <c r="P75" i="14"/>
  <c r="O75" i="14"/>
  <c r="J75" i="14"/>
  <c r="Q74" i="14"/>
  <c r="P74" i="14"/>
  <c r="O74" i="14"/>
  <c r="J74" i="14"/>
  <c r="Q73" i="14"/>
  <c r="P73" i="14"/>
  <c r="O73" i="14"/>
  <c r="J73" i="14"/>
  <c r="Q72" i="14"/>
  <c r="P72" i="14"/>
  <c r="O72" i="14"/>
  <c r="J72" i="14"/>
  <c r="Q71" i="14"/>
  <c r="P71" i="14"/>
  <c r="O71" i="14"/>
  <c r="J71" i="14"/>
  <c r="Q70" i="14"/>
  <c r="P70" i="14"/>
  <c r="O70" i="14"/>
  <c r="J70" i="14"/>
  <c r="Q69" i="14"/>
  <c r="P69" i="14"/>
  <c r="O69" i="14"/>
  <c r="J69" i="14"/>
  <c r="Q68" i="14"/>
  <c r="P68" i="14"/>
  <c r="O68" i="14"/>
  <c r="J68" i="14"/>
  <c r="Q67" i="14"/>
  <c r="P67" i="14"/>
  <c r="O67" i="14"/>
  <c r="J67" i="14"/>
  <c r="Q66" i="14"/>
  <c r="P66" i="14"/>
  <c r="O66" i="14"/>
  <c r="J66" i="14"/>
  <c r="Q65" i="14"/>
  <c r="P65" i="14"/>
  <c r="O65" i="14"/>
  <c r="J65" i="14"/>
  <c r="Q64" i="14"/>
  <c r="P64" i="14"/>
  <c r="O64" i="14"/>
  <c r="J64" i="14"/>
  <c r="Q63" i="14"/>
  <c r="P63" i="14"/>
  <c r="O63" i="14"/>
  <c r="J63" i="14"/>
  <c r="Q62" i="14"/>
  <c r="P62" i="14"/>
  <c r="O62" i="14"/>
  <c r="J62" i="14"/>
  <c r="Q61" i="14"/>
  <c r="P61" i="14"/>
  <c r="O61" i="14"/>
  <c r="J61" i="14"/>
  <c r="Q60" i="14"/>
  <c r="P60" i="14"/>
  <c r="O60" i="14"/>
  <c r="J60" i="14"/>
  <c r="Q59" i="14"/>
  <c r="P59" i="14"/>
  <c r="O59" i="14"/>
  <c r="J59" i="14"/>
  <c r="Q58" i="14"/>
  <c r="P58" i="14"/>
  <c r="O58" i="14"/>
  <c r="J58" i="14"/>
  <c r="Q57" i="14"/>
  <c r="P57" i="14"/>
  <c r="O57" i="14"/>
  <c r="J57" i="14"/>
  <c r="Q56" i="14"/>
  <c r="P56" i="14"/>
  <c r="O56" i="14"/>
  <c r="J56" i="14"/>
  <c r="U55" i="14"/>
  <c r="Q55" i="14"/>
  <c r="O55" i="14"/>
  <c r="L55" i="14"/>
  <c r="P55" i="14" s="1"/>
  <c r="T55" i="14" s="1"/>
  <c r="K55" i="14"/>
  <c r="J55" i="14"/>
  <c r="Q54" i="14"/>
  <c r="U54" i="14" s="1"/>
  <c r="P54" i="14"/>
  <c r="O54" i="14"/>
  <c r="S55" i="14" s="1"/>
  <c r="L54" i="14"/>
  <c r="K54" i="14"/>
  <c r="J54" i="14"/>
  <c r="Q53" i="14"/>
  <c r="P53" i="14"/>
  <c r="T54" i="14" s="1"/>
  <c r="O53" i="14"/>
  <c r="L53" i="14"/>
  <c r="K53" i="14"/>
  <c r="J53" i="14"/>
  <c r="Q52" i="14"/>
  <c r="U53" i="14" s="1"/>
  <c r="O52" i="14"/>
  <c r="S53" i="14" s="1"/>
  <c r="L52" i="14"/>
  <c r="P52" i="14" s="1"/>
  <c r="K52" i="14"/>
  <c r="J52" i="14"/>
  <c r="Q51" i="14"/>
  <c r="P51" i="14"/>
  <c r="O51" i="14"/>
  <c r="J51" i="14"/>
  <c r="Q50" i="14"/>
  <c r="P50" i="14"/>
  <c r="O50" i="14"/>
  <c r="J50" i="14"/>
  <c r="Q49" i="14"/>
  <c r="P49" i="14"/>
  <c r="O49" i="14"/>
  <c r="J49" i="14"/>
  <c r="Q48" i="14"/>
  <c r="P48" i="14"/>
  <c r="O48" i="14"/>
  <c r="J48" i="14"/>
  <c r="Q47" i="14"/>
  <c r="P47" i="14"/>
  <c r="O47" i="14"/>
  <c r="J47" i="14"/>
  <c r="Q46" i="14"/>
  <c r="P46" i="14"/>
  <c r="O46" i="14"/>
  <c r="J46" i="14"/>
  <c r="Q45" i="14"/>
  <c r="P45" i="14"/>
  <c r="O45" i="14"/>
  <c r="J45" i="14"/>
  <c r="Q44" i="14"/>
  <c r="P44" i="14"/>
  <c r="O44" i="14"/>
  <c r="J44" i="14"/>
  <c r="Q43" i="14"/>
  <c r="P43" i="14"/>
  <c r="O43" i="14"/>
  <c r="J43" i="14"/>
  <c r="Q42" i="14"/>
  <c r="P42" i="14"/>
  <c r="O42" i="14"/>
  <c r="J42" i="14"/>
  <c r="Q41" i="14"/>
  <c r="P41" i="14"/>
  <c r="O41" i="14"/>
  <c r="J41" i="14"/>
  <c r="Q40" i="14"/>
  <c r="P40" i="14"/>
  <c r="O40" i="14"/>
  <c r="J40" i="14"/>
  <c r="Q39" i="14"/>
  <c r="P39" i="14"/>
  <c r="O39" i="14"/>
  <c r="J39" i="14"/>
  <c r="Q38" i="14"/>
  <c r="P38" i="14"/>
  <c r="O38" i="14"/>
  <c r="J38" i="14"/>
  <c r="Q37" i="14"/>
  <c r="P37" i="14"/>
  <c r="O37" i="14"/>
  <c r="J37" i="14"/>
  <c r="Q36" i="14"/>
  <c r="U36" i="14" s="1"/>
  <c r="P36" i="14"/>
  <c r="O36" i="14"/>
  <c r="J36" i="14"/>
  <c r="U35" i="14"/>
  <c r="Q35" i="14"/>
  <c r="O35" i="14"/>
  <c r="P35" i="14"/>
  <c r="T35" i="14" s="1"/>
  <c r="J35" i="14"/>
  <c r="Q34" i="14"/>
  <c r="P34" i="14"/>
  <c r="J34" i="14"/>
  <c r="Q33" i="14"/>
  <c r="L33" i="14"/>
  <c r="P33" i="14" s="1"/>
  <c r="T34" i="14" s="1"/>
  <c r="K33" i="14"/>
  <c r="O33" i="14" s="1"/>
  <c r="J33" i="14"/>
  <c r="J32" i="14"/>
  <c r="J31" i="14"/>
  <c r="J30" i="14"/>
  <c r="J29" i="14"/>
  <c r="J28" i="14"/>
  <c r="J27" i="14"/>
  <c r="J26" i="14"/>
  <c r="J25" i="14"/>
  <c r="J24" i="14"/>
  <c r="Q23" i="14"/>
  <c r="P23" i="14"/>
  <c r="O23" i="14"/>
  <c r="J23" i="14"/>
  <c r="Q22" i="14"/>
  <c r="P22" i="14"/>
  <c r="O22" i="14"/>
  <c r="J22" i="14"/>
  <c r="Q21" i="14"/>
  <c r="P21" i="14"/>
  <c r="O21" i="14"/>
  <c r="J21" i="14"/>
  <c r="P20" i="14"/>
  <c r="Q20" i="14"/>
  <c r="U20" i="14" s="1"/>
  <c r="O20" i="14"/>
  <c r="J20" i="14"/>
  <c r="Q19" i="14"/>
  <c r="O19" i="14"/>
  <c r="J19" i="14"/>
  <c r="P18" i="14"/>
  <c r="T18" i="14" s="1"/>
  <c r="Q18" i="14"/>
  <c r="L18" i="14"/>
  <c r="K18" i="14"/>
  <c r="O18" i="14" s="1"/>
  <c r="S18" i="14" s="1"/>
  <c r="J18" i="14"/>
  <c r="O17" i="14"/>
  <c r="M17" i="14"/>
  <c r="Q17" i="14" s="1"/>
  <c r="L17" i="14"/>
  <c r="P17" i="14" s="1"/>
  <c r="K17" i="14"/>
  <c r="J17" i="14"/>
  <c r="Q16" i="14"/>
  <c r="P16" i="14"/>
  <c r="O16" i="14"/>
  <c r="J16" i="14"/>
  <c r="Q15" i="14"/>
  <c r="P15" i="14"/>
  <c r="O15" i="14"/>
  <c r="J15" i="14"/>
  <c r="Q14" i="14"/>
  <c r="P14" i="14"/>
  <c r="O14" i="14"/>
  <c r="J14" i="14"/>
  <c r="Q13" i="14"/>
  <c r="P13" i="14"/>
  <c r="O13" i="14"/>
  <c r="J13" i="14"/>
  <c r="Q12" i="14"/>
  <c r="P12" i="14"/>
  <c r="O12" i="14"/>
  <c r="J12" i="14"/>
  <c r="Q11" i="14"/>
  <c r="P11" i="14"/>
  <c r="O11" i="14"/>
  <c r="J11" i="14"/>
  <c r="Q10" i="14"/>
  <c r="P10" i="14"/>
  <c r="O10" i="14"/>
  <c r="J10" i="14"/>
  <c r="Q9" i="14"/>
  <c r="P9" i="14"/>
  <c r="O9" i="14"/>
  <c r="J9" i="14"/>
  <c r="Q8" i="14"/>
  <c r="P8" i="14"/>
  <c r="O8" i="14"/>
  <c r="J8" i="14"/>
  <c r="Q7" i="14"/>
  <c r="P7" i="14"/>
  <c r="O7" i="14"/>
  <c r="J7" i="14"/>
  <c r="Q6" i="14"/>
  <c r="P6" i="14"/>
  <c r="O6" i="14"/>
  <c r="J6" i="14"/>
  <c r="Q5" i="14"/>
  <c r="P5" i="14"/>
  <c r="O5" i="14"/>
  <c r="J5" i="14"/>
  <c r="Q4" i="14"/>
  <c r="P4" i="14"/>
  <c r="O4" i="14"/>
  <c r="J4" i="14"/>
  <c r="Q3" i="14"/>
  <c r="P3" i="14"/>
  <c r="O3" i="14"/>
  <c r="J3" i="14"/>
  <c r="Q2" i="14"/>
  <c r="P2" i="14"/>
  <c r="O2" i="14"/>
  <c r="A163" i="3"/>
  <c r="I145" i="3" s="1"/>
  <c r="A162" i="3"/>
  <c r="J144" i="3" s="1"/>
  <c r="A161" i="3"/>
  <c r="H143" i="3" s="1"/>
  <c r="A160" i="3"/>
  <c r="J142" i="3" s="1"/>
  <c r="A159" i="3"/>
  <c r="J141" i="3" s="1"/>
  <c r="A158" i="3"/>
  <c r="H140" i="3" s="1"/>
  <c r="A157" i="3"/>
  <c r="J139" i="3" s="1"/>
  <c r="A156" i="3"/>
  <c r="J138" i="3" s="1"/>
  <c r="A155" i="3"/>
  <c r="I137" i="3" s="1"/>
  <c r="A154" i="3"/>
  <c r="J136" i="3" s="1"/>
  <c r="A153" i="3"/>
  <c r="H135" i="3" s="1"/>
  <c r="A152" i="3"/>
  <c r="J134" i="3" s="1"/>
  <c r="A151" i="3"/>
  <c r="J133" i="3" s="1"/>
  <c r="A150" i="3"/>
  <c r="H132" i="3" s="1"/>
  <c r="A149" i="3"/>
  <c r="J131" i="3" s="1"/>
  <c r="A148" i="3"/>
  <c r="J130" i="3" s="1"/>
  <c r="A147" i="3"/>
  <c r="I129" i="3" s="1"/>
  <c r="A146" i="3"/>
  <c r="J128" i="3" s="1"/>
  <c r="L121" i="13"/>
  <c r="L120" i="13"/>
  <c r="K122" i="13"/>
  <c r="O122" i="13" s="1"/>
  <c r="K121" i="13"/>
  <c r="O121" i="13" s="1"/>
  <c r="K120" i="13"/>
  <c r="O120" i="13" s="1"/>
  <c r="S120" i="13" s="1"/>
  <c r="L91" i="13"/>
  <c r="P91" i="13" s="1"/>
  <c r="K91" i="13"/>
  <c r="O91" i="13" s="1"/>
  <c r="S91" i="13" s="1"/>
  <c r="Q123" i="13"/>
  <c r="P123" i="13"/>
  <c r="O123" i="13"/>
  <c r="J123" i="13"/>
  <c r="Q122" i="13"/>
  <c r="U122" i="13" s="1"/>
  <c r="P122" i="13"/>
  <c r="J122" i="13"/>
  <c r="Q121" i="13"/>
  <c r="U121" i="13" s="1"/>
  <c r="P121" i="13"/>
  <c r="J121" i="13"/>
  <c r="Q120" i="13"/>
  <c r="P120" i="13"/>
  <c r="T120" i="13" s="1"/>
  <c r="J120" i="13"/>
  <c r="M119" i="13"/>
  <c r="Q119" i="13" s="1"/>
  <c r="L119" i="13"/>
  <c r="P119" i="13" s="1"/>
  <c r="K119" i="13"/>
  <c r="O119" i="13" s="1"/>
  <c r="J119" i="13"/>
  <c r="Q118" i="13"/>
  <c r="P118" i="13"/>
  <c r="O118" i="13"/>
  <c r="J118" i="13"/>
  <c r="Q117" i="13"/>
  <c r="P117" i="13"/>
  <c r="O117" i="13"/>
  <c r="J117" i="13"/>
  <c r="Q116" i="13"/>
  <c r="P116" i="13"/>
  <c r="O116" i="13"/>
  <c r="J116" i="13"/>
  <c r="Q115" i="13"/>
  <c r="P115" i="13"/>
  <c r="O115" i="13"/>
  <c r="J115" i="13"/>
  <c r="Q114" i="13"/>
  <c r="P114" i="13"/>
  <c r="O114" i="13"/>
  <c r="J114" i="13"/>
  <c r="Q113" i="13"/>
  <c r="P113" i="13"/>
  <c r="O113" i="13"/>
  <c r="J113" i="13"/>
  <c r="Q112" i="13"/>
  <c r="P112" i="13"/>
  <c r="O112" i="13"/>
  <c r="J112" i="13"/>
  <c r="Q111" i="13"/>
  <c r="P111" i="13"/>
  <c r="O111" i="13"/>
  <c r="J111" i="13"/>
  <c r="Q110" i="13"/>
  <c r="P110" i="13"/>
  <c r="O110" i="13"/>
  <c r="J110" i="13"/>
  <c r="Q109" i="13"/>
  <c r="P109" i="13"/>
  <c r="O109" i="13"/>
  <c r="J109" i="13"/>
  <c r="Q108" i="13"/>
  <c r="P108" i="13"/>
  <c r="O108" i="13"/>
  <c r="J108" i="13"/>
  <c r="Q107" i="13"/>
  <c r="P107" i="13"/>
  <c r="O107" i="13"/>
  <c r="J107" i="13"/>
  <c r="Q106" i="13"/>
  <c r="P106" i="13"/>
  <c r="O106" i="13"/>
  <c r="J106" i="13"/>
  <c r="Q105" i="13"/>
  <c r="P105" i="13"/>
  <c r="O105" i="13"/>
  <c r="J105" i="13"/>
  <c r="Q104" i="13"/>
  <c r="P104" i="13"/>
  <c r="O104" i="13"/>
  <c r="J104" i="13"/>
  <c r="Q103" i="13"/>
  <c r="P103" i="13"/>
  <c r="O103" i="13"/>
  <c r="J103" i="13"/>
  <c r="Q102" i="13"/>
  <c r="P102" i="13"/>
  <c r="O102" i="13"/>
  <c r="J102" i="13"/>
  <c r="Q101" i="13"/>
  <c r="P101" i="13"/>
  <c r="O101" i="13"/>
  <c r="J101" i="13"/>
  <c r="Q100" i="13"/>
  <c r="P100" i="13"/>
  <c r="O100" i="13"/>
  <c r="J100" i="13"/>
  <c r="Q99" i="13"/>
  <c r="P99" i="13"/>
  <c r="O99" i="13"/>
  <c r="J99" i="13"/>
  <c r="Q98" i="13"/>
  <c r="P98" i="13"/>
  <c r="O98" i="13"/>
  <c r="J98" i="13"/>
  <c r="Q97" i="13"/>
  <c r="P97" i="13"/>
  <c r="O97" i="13"/>
  <c r="J97" i="13"/>
  <c r="Q96" i="13"/>
  <c r="P96" i="13"/>
  <c r="O96" i="13"/>
  <c r="J96" i="13"/>
  <c r="Q95" i="13"/>
  <c r="P95" i="13"/>
  <c r="O95" i="13"/>
  <c r="J95" i="13"/>
  <c r="Q94" i="13"/>
  <c r="P94" i="13"/>
  <c r="O94" i="13"/>
  <c r="J94" i="13"/>
  <c r="Q93" i="13"/>
  <c r="P93" i="13"/>
  <c r="O93" i="13"/>
  <c r="J93" i="13"/>
  <c r="Q92" i="13"/>
  <c r="P92" i="13"/>
  <c r="O92" i="13"/>
  <c r="J92" i="13"/>
  <c r="Q91" i="13"/>
  <c r="J91" i="13"/>
  <c r="O90" i="13"/>
  <c r="S90" i="13" s="1"/>
  <c r="M90" i="13"/>
  <c r="Q90" i="13" s="1"/>
  <c r="L90" i="13"/>
  <c r="P90" i="13" s="1"/>
  <c r="T90" i="13" s="1"/>
  <c r="K90" i="13"/>
  <c r="J90" i="13"/>
  <c r="Q89" i="13"/>
  <c r="P89" i="13"/>
  <c r="T89" i="13" s="1"/>
  <c r="O89" i="13"/>
  <c r="S89" i="13" s="1"/>
  <c r="M89" i="13"/>
  <c r="L89" i="13"/>
  <c r="K89" i="13"/>
  <c r="J89" i="13"/>
  <c r="P88" i="13"/>
  <c r="O88" i="13"/>
  <c r="M88" i="13"/>
  <c r="Q88" i="13" s="1"/>
  <c r="L88" i="13"/>
  <c r="K88" i="13"/>
  <c r="J88" i="13"/>
  <c r="Q87" i="13"/>
  <c r="P87" i="13"/>
  <c r="O87" i="13"/>
  <c r="J87" i="13"/>
  <c r="Q86" i="13"/>
  <c r="P86" i="13"/>
  <c r="O86" i="13"/>
  <c r="J86" i="13"/>
  <c r="Q85" i="13"/>
  <c r="P85" i="13"/>
  <c r="O85" i="13"/>
  <c r="J85" i="13"/>
  <c r="Q84" i="13"/>
  <c r="P84" i="13"/>
  <c r="O84" i="13"/>
  <c r="J84" i="13"/>
  <c r="Q83" i="13"/>
  <c r="P83" i="13"/>
  <c r="O83" i="13"/>
  <c r="J83" i="13"/>
  <c r="U82" i="13"/>
  <c r="Q82" i="13"/>
  <c r="L82" i="13"/>
  <c r="P82" i="13" s="1"/>
  <c r="T82" i="13" s="1"/>
  <c r="K82" i="13"/>
  <c r="O82" i="13" s="1"/>
  <c r="S82" i="13" s="1"/>
  <c r="J82" i="13"/>
  <c r="Q81" i="13"/>
  <c r="U81" i="13" s="1"/>
  <c r="L81" i="13"/>
  <c r="P81" i="13" s="1"/>
  <c r="K81" i="13"/>
  <c r="O81" i="13" s="1"/>
  <c r="S81" i="13" s="1"/>
  <c r="J81" i="13"/>
  <c r="Q80" i="13"/>
  <c r="O80" i="13"/>
  <c r="S80" i="13" s="1"/>
  <c r="L80" i="13"/>
  <c r="P80" i="13" s="1"/>
  <c r="T80" i="13" s="1"/>
  <c r="K80" i="13"/>
  <c r="J80" i="13"/>
  <c r="M79" i="13"/>
  <c r="Q79" i="13" s="1"/>
  <c r="U80" i="13" s="1"/>
  <c r="L79" i="13"/>
  <c r="P79" i="13" s="1"/>
  <c r="K79" i="13"/>
  <c r="O79" i="13" s="1"/>
  <c r="J79" i="13"/>
  <c r="Q78" i="13"/>
  <c r="P78" i="13"/>
  <c r="O78" i="13"/>
  <c r="J78" i="13"/>
  <c r="Q77" i="13"/>
  <c r="P77" i="13"/>
  <c r="O77" i="13"/>
  <c r="J77" i="13"/>
  <c r="Q76" i="13"/>
  <c r="P76" i="13"/>
  <c r="O76" i="13"/>
  <c r="J76" i="13"/>
  <c r="Q75" i="13"/>
  <c r="P75" i="13"/>
  <c r="O75" i="13"/>
  <c r="J75" i="13"/>
  <c r="Q74" i="13"/>
  <c r="P74" i="13"/>
  <c r="O74" i="13"/>
  <c r="J74" i="13"/>
  <c r="Q73" i="13"/>
  <c r="P73" i="13"/>
  <c r="O73" i="13"/>
  <c r="J73" i="13"/>
  <c r="Q72" i="13"/>
  <c r="P72" i="13"/>
  <c r="O72" i="13"/>
  <c r="J72" i="13"/>
  <c r="Q71" i="13"/>
  <c r="P71" i="13"/>
  <c r="O71" i="13"/>
  <c r="J71" i="13"/>
  <c r="Q70" i="13"/>
  <c r="P70" i="13"/>
  <c r="O70" i="13"/>
  <c r="J70" i="13"/>
  <c r="Q69" i="13"/>
  <c r="P69" i="13"/>
  <c r="O69" i="13"/>
  <c r="J69" i="13"/>
  <c r="Q68" i="13"/>
  <c r="P68" i="13"/>
  <c r="O68" i="13"/>
  <c r="J68" i="13"/>
  <c r="Q67" i="13"/>
  <c r="P67" i="13"/>
  <c r="O67" i="13"/>
  <c r="J67" i="13"/>
  <c r="Q66" i="13"/>
  <c r="P66" i="13"/>
  <c r="O66" i="13"/>
  <c r="J66" i="13"/>
  <c r="Q65" i="13"/>
  <c r="P65" i="13"/>
  <c r="O65" i="13"/>
  <c r="J65" i="13"/>
  <c r="Q64" i="13"/>
  <c r="P64" i="13"/>
  <c r="O64" i="13"/>
  <c r="J64" i="13"/>
  <c r="Q63" i="13"/>
  <c r="P63" i="13"/>
  <c r="O63" i="13"/>
  <c r="J63" i="13"/>
  <c r="Q62" i="13"/>
  <c r="P62" i="13"/>
  <c r="O62" i="13"/>
  <c r="J62" i="13"/>
  <c r="Q61" i="13"/>
  <c r="P61" i="13"/>
  <c r="O61" i="13"/>
  <c r="J61" i="13"/>
  <c r="Q60" i="13"/>
  <c r="P60" i="13"/>
  <c r="O60" i="13"/>
  <c r="J60" i="13"/>
  <c r="Q59" i="13"/>
  <c r="P59" i="13"/>
  <c r="O59" i="13"/>
  <c r="J59" i="13"/>
  <c r="Q58" i="13"/>
  <c r="P58" i="13"/>
  <c r="O58" i="13"/>
  <c r="J58" i="13"/>
  <c r="Q57" i="13"/>
  <c r="P57" i="13"/>
  <c r="O57" i="13"/>
  <c r="J57" i="13"/>
  <c r="Q56" i="13"/>
  <c r="P56" i="13"/>
  <c r="O56" i="13"/>
  <c r="J56" i="13"/>
  <c r="U55" i="13"/>
  <c r="Q55" i="13"/>
  <c r="P55" i="13"/>
  <c r="L55" i="13"/>
  <c r="K55" i="13"/>
  <c r="O55" i="13" s="1"/>
  <c r="S55" i="13" s="1"/>
  <c r="J55" i="13"/>
  <c r="U54" i="13"/>
  <c r="Q54" i="13"/>
  <c r="L54" i="13"/>
  <c r="P54" i="13" s="1"/>
  <c r="K54" i="13"/>
  <c r="O54" i="13" s="1"/>
  <c r="J54" i="13"/>
  <c r="U53" i="13"/>
  <c r="Q53" i="13"/>
  <c r="L53" i="13"/>
  <c r="P53" i="13" s="1"/>
  <c r="T53" i="13" s="1"/>
  <c r="K53" i="13"/>
  <c r="O53" i="13" s="1"/>
  <c r="S53" i="13" s="1"/>
  <c r="J53" i="13"/>
  <c r="Q52" i="13"/>
  <c r="P52" i="13"/>
  <c r="L52" i="13"/>
  <c r="K52" i="13"/>
  <c r="O52" i="13" s="1"/>
  <c r="J52" i="13"/>
  <c r="Q51" i="13"/>
  <c r="P51" i="13"/>
  <c r="O51" i="13"/>
  <c r="J51" i="13"/>
  <c r="Q50" i="13"/>
  <c r="P50" i="13"/>
  <c r="O50" i="13"/>
  <c r="J50" i="13"/>
  <c r="Q49" i="13"/>
  <c r="P49" i="13"/>
  <c r="O49" i="13"/>
  <c r="J49" i="13"/>
  <c r="Q48" i="13"/>
  <c r="P48" i="13"/>
  <c r="O48" i="13"/>
  <c r="J48" i="13"/>
  <c r="Q47" i="13"/>
  <c r="P47" i="13"/>
  <c r="O47" i="13"/>
  <c r="J47" i="13"/>
  <c r="Q46" i="13"/>
  <c r="P46" i="13"/>
  <c r="O46" i="13"/>
  <c r="J46" i="13"/>
  <c r="Q45" i="13"/>
  <c r="P45" i="13"/>
  <c r="O45" i="13"/>
  <c r="J45" i="13"/>
  <c r="Q44" i="13"/>
  <c r="P44" i="13"/>
  <c r="O44" i="13"/>
  <c r="J44" i="13"/>
  <c r="Q43" i="13"/>
  <c r="P43" i="13"/>
  <c r="O43" i="13"/>
  <c r="J43" i="13"/>
  <c r="Q42" i="13"/>
  <c r="P42" i="13"/>
  <c r="O42" i="13"/>
  <c r="J42" i="13"/>
  <c r="Q41" i="13"/>
  <c r="P41" i="13"/>
  <c r="O41" i="13"/>
  <c r="J41" i="13"/>
  <c r="Q40" i="13"/>
  <c r="P40" i="13"/>
  <c r="O40" i="13"/>
  <c r="J40" i="13"/>
  <c r="Q39" i="13"/>
  <c r="P39" i="13"/>
  <c r="O39" i="13"/>
  <c r="J39" i="13"/>
  <c r="Q38" i="13"/>
  <c r="P38" i="13"/>
  <c r="O38" i="13"/>
  <c r="J38" i="13"/>
  <c r="Q37" i="13"/>
  <c r="P37" i="13"/>
  <c r="O37" i="13"/>
  <c r="J37" i="13"/>
  <c r="Q36" i="13"/>
  <c r="U36" i="13" s="1"/>
  <c r="P36" i="13"/>
  <c r="L36" i="13"/>
  <c r="K36" i="13"/>
  <c r="O36" i="13" s="1"/>
  <c r="S36" i="13" s="1"/>
  <c r="J36" i="13"/>
  <c r="S35" i="13"/>
  <c r="Q35" i="13"/>
  <c r="U35" i="13" s="1"/>
  <c r="O35" i="13"/>
  <c r="L35" i="13"/>
  <c r="P35" i="13" s="1"/>
  <c r="T35" i="13" s="1"/>
  <c r="K35" i="13"/>
  <c r="J35" i="13"/>
  <c r="S34" i="13"/>
  <c r="Q34" i="13"/>
  <c r="U34" i="13" s="1"/>
  <c r="P34" i="13"/>
  <c r="O34" i="13"/>
  <c r="L34" i="13"/>
  <c r="K34" i="13"/>
  <c r="J34" i="13"/>
  <c r="Q33" i="13"/>
  <c r="P33" i="13"/>
  <c r="T34" i="13" s="1"/>
  <c r="O33" i="13"/>
  <c r="M33" i="13"/>
  <c r="L33" i="13"/>
  <c r="K33" i="13"/>
  <c r="J33" i="13"/>
  <c r="J32" i="13"/>
  <c r="J31" i="13"/>
  <c r="J30" i="13"/>
  <c r="J29" i="13"/>
  <c r="J28" i="13"/>
  <c r="J27" i="13"/>
  <c r="J26" i="13"/>
  <c r="J25" i="13"/>
  <c r="J24" i="13"/>
  <c r="Q23" i="13"/>
  <c r="P23" i="13"/>
  <c r="O23" i="13"/>
  <c r="J23" i="13"/>
  <c r="Q22" i="13"/>
  <c r="P22" i="13"/>
  <c r="O22" i="13"/>
  <c r="J22" i="13"/>
  <c r="Q21" i="13"/>
  <c r="P21" i="13"/>
  <c r="O21" i="13"/>
  <c r="J21" i="13"/>
  <c r="P20" i="13"/>
  <c r="T20" i="13" s="1"/>
  <c r="O20" i="13"/>
  <c r="S20" i="13" s="1"/>
  <c r="M20" i="13"/>
  <c r="Q20" i="13" s="1"/>
  <c r="U20" i="13" s="1"/>
  <c r="L20" i="13"/>
  <c r="K20" i="13"/>
  <c r="J20" i="13"/>
  <c r="Q19" i="13"/>
  <c r="U19" i="13" s="1"/>
  <c r="P19" i="13"/>
  <c r="T19" i="13" s="1"/>
  <c r="O19" i="13"/>
  <c r="M19" i="13"/>
  <c r="L19" i="13"/>
  <c r="K19" i="13"/>
  <c r="J19" i="13"/>
  <c r="U18" i="13"/>
  <c r="T18" i="13"/>
  <c r="Q18" i="13"/>
  <c r="P18" i="13"/>
  <c r="M18" i="13"/>
  <c r="L18" i="13"/>
  <c r="K18" i="13"/>
  <c r="O18" i="13" s="1"/>
  <c r="J18" i="13"/>
  <c r="Q17" i="13"/>
  <c r="P17" i="13"/>
  <c r="O17" i="13"/>
  <c r="M17" i="13"/>
  <c r="L17" i="13"/>
  <c r="K17" i="13"/>
  <c r="J17" i="13"/>
  <c r="Q16" i="13"/>
  <c r="P16" i="13"/>
  <c r="O16" i="13"/>
  <c r="J16" i="13"/>
  <c r="Q15" i="13"/>
  <c r="P15" i="13"/>
  <c r="O15" i="13"/>
  <c r="J15" i="13"/>
  <c r="Q14" i="13"/>
  <c r="P14" i="13"/>
  <c r="O14" i="13"/>
  <c r="J14" i="13"/>
  <c r="Q13" i="13"/>
  <c r="P13" i="13"/>
  <c r="O13" i="13"/>
  <c r="J13" i="13"/>
  <c r="Q12" i="13"/>
  <c r="P12" i="13"/>
  <c r="O12" i="13"/>
  <c r="J12" i="13"/>
  <c r="Q11" i="13"/>
  <c r="P11" i="13"/>
  <c r="O11" i="13"/>
  <c r="J11" i="13"/>
  <c r="Q10" i="13"/>
  <c r="P10" i="13"/>
  <c r="O10" i="13"/>
  <c r="J10" i="13"/>
  <c r="Q9" i="13"/>
  <c r="P9" i="13"/>
  <c r="O9" i="13"/>
  <c r="J9" i="13"/>
  <c r="Q8" i="13"/>
  <c r="P8" i="13"/>
  <c r="O8" i="13"/>
  <c r="J8" i="13"/>
  <c r="Q7" i="13"/>
  <c r="P7" i="13"/>
  <c r="O7" i="13"/>
  <c r="J7" i="13"/>
  <c r="Q6" i="13"/>
  <c r="P6" i="13"/>
  <c r="O6" i="13"/>
  <c r="J6" i="13"/>
  <c r="Q5" i="13"/>
  <c r="P5" i="13"/>
  <c r="O5" i="13"/>
  <c r="J5" i="13"/>
  <c r="Q4" i="13"/>
  <c r="P4" i="13"/>
  <c r="O4" i="13"/>
  <c r="J4" i="13"/>
  <c r="Q3" i="13"/>
  <c r="P3" i="13"/>
  <c r="O3" i="13"/>
  <c r="J3" i="13"/>
  <c r="Q2" i="13"/>
  <c r="P2" i="13"/>
  <c r="O2" i="13"/>
  <c r="A145" i="3"/>
  <c r="I127" i="3" s="1"/>
  <c r="A144" i="3"/>
  <c r="J126" i="3" s="1"/>
  <c r="A143" i="3"/>
  <c r="H125" i="3" s="1"/>
  <c r="A142" i="3"/>
  <c r="J124" i="3" s="1"/>
  <c r="A141" i="3"/>
  <c r="J123" i="3" s="1"/>
  <c r="A140" i="3"/>
  <c r="H122" i="3" s="1"/>
  <c r="A139" i="3"/>
  <c r="J121" i="3" s="1"/>
  <c r="A138" i="3"/>
  <c r="J120" i="3" s="1"/>
  <c r="A137" i="3"/>
  <c r="I119" i="3" s="1"/>
  <c r="A136" i="3"/>
  <c r="J118" i="3" s="1"/>
  <c r="A135" i="3"/>
  <c r="H117" i="3" s="1"/>
  <c r="A134" i="3"/>
  <c r="J116" i="3" s="1"/>
  <c r="A133" i="3"/>
  <c r="J115" i="3" s="1"/>
  <c r="A132" i="3"/>
  <c r="H114" i="3" s="1"/>
  <c r="A131" i="3"/>
  <c r="J113" i="3" s="1"/>
  <c r="A130" i="3"/>
  <c r="J112" i="3" s="1"/>
  <c r="A129" i="3"/>
  <c r="I111" i="3" s="1"/>
  <c r="A128" i="3"/>
  <c r="J110" i="3" s="1"/>
  <c r="K121" i="11"/>
  <c r="K122" i="11"/>
  <c r="O122" i="11" s="1"/>
  <c r="K120" i="11"/>
  <c r="O120" i="11" s="1"/>
  <c r="S120" i="11" s="1"/>
  <c r="L90" i="11"/>
  <c r="L89" i="11"/>
  <c r="K91" i="11"/>
  <c r="K90" i="11"/>
  <c r="K89" i="11"/>
  <c r="O89" i="11" s="1"/>
  <c r="M80" i="11"/>
  <c r="M81" i="11"/>
  <c r="Q81" i="11" s="1"/>
  <c r="U81" i="11" s="1"/>
  <c r="M82" i="11"/>
  <c r="L80" i="11"/>
  <c r="L81" i="11"/>
  <c r="P81" i="11" s="1"/>
  <c r="T81" i="11" s="1"/>
  <c r="L82" i="11"/>
  <c r="K81" i="11"/>
  <c r="K82" i="11"/>
  <c r="O82" i="11" s="1"/>
  <c r="L20" i="11"/>
  <c r="L19" i="11"/>
  <c r="L18" i="11"/>
  <c r="K19" i="11"/>
  <c r="K20" i="11"/>
  <c r="K18" i="11"/>
  <c r="O18" i="11" s="1"/>
  <c r="Q123" i="11"/>
  <c r="P123" i="11"/>
  <c r="O123" i="11"/>
  <c r="J123" i="11"/>
  <c r="Q122" i="11"/>
  <c r="U122" i="11" s="1"/>
  <c r="P122" i="11"/>
  <c r="T122" i="11" s="1"/>
  <c r="J122" i="11"/>
  <c r="Q121" i="11"/>
  <c r="U121" i="11" s="1"/>
  <c r="P121" i="11"/>
  <c r="O121" i="11"/>
  <c r="J121" i="11"/>
  <c r="Q120" i="11"/>
  <c r="P120" i="11"/>
  <c r="J120" i="11"/>
  <c r="O119" i="11"/>
  <c r="Q119" i="11"/>
  <c r="P119" i="11"/>
  <c r="K119" i="11"/>
  <c r="J119" i="11"/>
  <c r="Q118" i="11"/>
  <c r="P118" i="11"/>
  <c r="O118" i="11"/>
  <c r="J118" i="11"/>
  <c r="Q117" i="11"/>
  <c r="P117" i="11"/>
  <c r="O117" i="11"/>
  <c r="J117" i="11"/>
  <c r="Q116" i="11"/>
  <c r="P116" i="11"/>
  <c r="O116" i="11"/>
  <c r="J116" i="11"/>
  <c r="Q115" i="11"/>
  <c r="P115" i="11"/>
  <c r="O115" i="11"/>
  <c r="J115" i="11"/>
  <c r="Q114" i="11"/>
  <c r="P114" i="11"/>
  <c r="O114" i="11"/>
  <c r="J114" i="11"/>
  <c r="Q113" i="11"/>
  <c r="P113" i="11"/>
  <c r="O113" i="11"/>
  <c r="J113" i="11"/>
  <c r="Q112" i="11"/>
  <c r="P112" i="11"/>
  <c r="O112" i="11"/>
  <c r="J112" i="11"/>
  <c r="Q111" i="11"/>
  <c r="P111" i="11"/>
  <c r="O111" i="11"/>
  <c r="J111" i="11"/>
  <c r="Q110" i="11"/>
  <c r="P110" i="11"/>
  <c r="O110" i="11"/>
  <c r="J110" i="11"/>
  <c r="Q109" i="11"/>
  <c r="P109" i="11"/>
  <c r="O109" i="11"/>
  <c r="J109" i="11"/>
  <c r="Q108" i="11"/>
  <c r="P108" i="11"/>
  <c r="O108" i="11"/>
  <c r="J108" i="11"/>
  <c r="Q107" i="11"/>
  <c r="P107" i="11"/>
  <c r="O107" i="11"/>
  <c r="J107" i="11"/>
  <c r="Q106" i="11"/>
  <c r="P106" i="11"/>
  <c r="O106" i="11"/>
  <c r="J106" i="11"/>
  <c r="Q105" i="11"/>
  <c r="P105" i="11"/>
  <c r="O105" i="11"/>
  <c r="J105" i="11"/>
  <c r="Q104" i="11"/>
  <c r="P104" i="11"/>
  <c r="O104" i="11"/>
  <c r="J104" i="11"/>
  <c r="Q103" i="11"/>
  <c r="P103" i="11"/>
  <c r="O103" i="11"/>
  <c r="J103" i="11"/>
  <c r="Q102" i="11"/>
  <c r="P102" i="11"/>
  <c r="O102" i="11"/>
  <c r="J102" i="11"/>
  <c r="Q101" i="11"/>
  <c r="P101" i="11"/>
  <c r="O101" i="11"/>
  <c r="J101" i="11"/>
  <c r="Q100" i="11"/>
  <c r="P100" i="11"/>
  <c r="O100" i="11"/>
  <c r="J100" i="11"/>
  <c r="Q99" i="11"/>
  <c r="P99" i="11"/>
  <c r="O99" i="11"/>
  <c r="J99" i="11"/>
  <c r="Q98" i="11"/>
  <c r="P98" i="11"/>
  <c r="O98" i="11"/>
  <c r="J98" i="11"/>
  <c r="Q97" i="11"/>
  <c r="P97" i="11"/>
  <c r="O97" i="11"/>
  <c r="J97" i="11"/>
  <c r="Q96" i="11"/>
  <c r="P96" i="11"/>
  <c r="O96" i="11"/>
  <c r="J96" i="11"/>
  <c r="Q95" i="11"/>
  <c r="P95" i="11"/>
  <c r="O95" i="11"/>
  <c r="J95" i="11"/>
  <c r="Q94" i="11"/>
  <c r="P94" i="11"/>
  <c r="O94" i="11"/>
  <c r="J94" i="11"/>
  <c r="Q93" i="11"/>
  <c r="P93" i="11"/>
  <c r="O93" i="11"/>
  <c r="J93" i="11"/>
  <c r="Q92" i="11"/>
  <c r="P92" i="11"/>
  <c r="O92" i="11"/>
  <c r="J92" i="11"/>
  <c r="Q91" i="11"/>
  <c r="P91" i="11"/>
  <c r="O91" i="11"/>
  <c r="J91" i="11"/>
  <c r="P90" i="11"/>
  <c r="O90" i="11"/>
  <c r="Q90" i="11"/>
  <c r="J90" i="11"/>
  <c r="Q89" i="11"/>
  <c r="P89" i="11"/>
  <c r="J89" i="11"/>
  <c r="Q88" i="11"/>
  <c r="P88" i="11"/>
  <c r="L88" i="11"/>
  <c r="K88" i="11"/>
  <c r="O88" i="11" s="1"/>
  <c r="J88" i="11"/>
  <c r="Q87" i="11"/>
  <c r="P87" i="11"/>
  <c r="O87" i="11"/>
  <c r="J87" i="11"/>
  <c r="Q86" i="11"/>
  <c r="P86" i="11"/>
  <c r="O86" i="11"/>
  <c r="J86" i="11"/>
  <c r="Q85" i="11"/>
  <c r="P85" i="11"/>
  <c r="O85" i="11"/>
  <c r="J85" i="11"/>
  <c r="Q84" i="11"/>
  <c r="P84" i="11"/>
  <c r="O84" i="11"/>
  <c r="J84" i="11"/>
  <c r="Q83" i="11"/>
  <c r="P83" i="11"/>
  <c r="O83" i="11"/>
  <c r="J83" i="11"/>
  <c r="Q82" i="11"/>
  <c r="P82" i="11"/>
  <c r="J82" i="11"/>
  <c r="O81" i="11"/>
  <c r="J81" i="11"/>
  <c r="Q80" i="11"/>
  <c r="U80" i="11" s="1"/>
  <c r="P80" i="11"/>
  <c r="T80" i="11" s="1"/>
  <c r="O80" i="11"/>
  <c r="S80" i="11" s="1"/>
  <c r="K80" i="11"/>
  <c r="J80" i="11"/>
  <c r="M79" i="11"/>
  <c r="Q79" i="11" s="1"/>
  <c r="L79" i="11"/>
  <c r="P79" i="11" s="1"/>
  <c r="K79" i="11"/>
  <c r="O79" i="11" s="1"/>
  <c r="J79" i="11"/>
  <c r="Q78" i="11"/>
  <c r="P78" i="11"/>
  <c r="O78" i="11"/>
  <c r="J78" i="11"/>
  <c r="Q77" i="11"/>
  <c r="P77" i="11"/>
  <c r="O77" i="11"/>
  <c r="J77" i="11"/>
  <c r="Q76" i="11"/>
  <c r="P76" i="11"/>
  <c r="O76" i="11"/>
  <c r="J76" i="11"/>
  <c r="Q75" i="11"/>
  <c r="P75" i="11"/>
  <c r="O75" i="11"/>
  <c r="J75" i="11"/>
  <c r="Q74" i="11"/>
  <c r="P74" i="11"/>
  <c r="O74" i="11"/>
  <c r="J74" i="11"/>
  <c r="Q73" i="11"/>
  <c r="P73" i="11"/>
  <c r="O73" i="11"/>
  <c r="J73" i="11"/>
  <c r="Q72" i="11"/>
  <c r="P72" i="11"/>
  <c r="O72" i="11"/>
  <c r="J72" i="11"/>
  <c r="Q71" i="11"/>
  <c r="P71" i="11"/>
  <c r="O71" i="11"/>
  <c r="J71" i="11"/>
  <c r="Q70" i="11"/>
  <c r="P70" i="11"/>
  <c r="O70" i="11"/>
  <c r="J70" i="11"/>
  <c r="Q69" i="11"/>
  <c r="P69" i="11"/>
  <c r="O69" i="11"/>
  <c r="J69" i="11"/>
  <c r="Q68" i="11"/>
  <c r="P68" i="11"/>
  <c r="O68" i="11"/>
  <c r="J68" i="11"/>
  <c r="Q67" i="11"/>
  <c r="P67" i="11"/>
  <c r="O67" i="11"/>
  <c r="J67" i="11"/>
  <c r="Q66" i="11"/>
  <c r="P66" i="11"/>
  <c r="O66" i="11"/>
  <c r="J66" i="11"/>
  <c r="Q65" i="11"/>
  <c r="P65" i="11"/>
  <c r="O65" i="11"/>
  <c r="J65" i="11"/>
  <c r="Q64" i="11"/>
  <c r="P64" i="11"/>
  <c r="O64" i="11"/>
  <c r="J64" i="11"/>
  <c r="Q63" i="11"/>
  <c r="P63" i="11"/>
  <c r="O63" i="11"/>
  <c r="J63" i="11"/>
  <c r="Q62" i="11"/>
  <c r="P62" i="11"/>
  <c r="O62" i="11"/>
  <c r="J62" i="11"/>
  <c r="Q61" i="11"/>
  <c r="P61" i="11"/>
  <c r="O61" i="11"/>
  <c r="J61" i="11"/>
  <c r="Q60" i="11"/>
  <c r="P60" i="11"/>
  <c r="O60" i="11"/>
  <c r="J60" i="11"/>
  <c r="Q59" i="11"/>
  <c r="P59" i="11"/>
  <c r="O59" i="11"/>
  <c r="J59" i="11"/>
  <c r="Q58" i="11"/>
  <c r="P58" i="11"/>
  <c r="O58" i="11"/>
  <c r="J58" i="11"/>
  <c r="Q57" i="11"/>
  <c r="P57" i="11"/>
  <c r="O57" i="11"/>
  <c r="J57" i="11"/>
  <c r="Q56" i="11"/>
  <c r="P56" i="11"/>
  <c r="O56" i="11"/>
  <c r="J56" i="11"/>
  <c r="U55" i="11"/>
  <c r="Q55" i="11"/>
  <c r="P55" i="11"/>
  <c r="T55" i="11" s="1"/>
  <c r="L55" i="11"/>
  <c r="K55" i="11"/>
  <c r="O55" i="11" s="1"/>
  <c r="S55" i="11" s="1"/>
  <c r="J55" i="11"/>
  <c r="Q54" i="11"/>
  <c r="U54" i="11" s="1"/>
  <c r="L54" i="11"/>
  <c r="P54" i="11" s="1"/>
  <c r="K54" i="11"/>
  <c r="O54" i="11" s="1"/>
  <c r="S54" i="11" s="1"/>
  <c r="J54" i="11"/>
  <c r="Q53" i="11"/>
  <c r="O53" i="11"/>
  <c r="S53" i="11" s="1"/>
  <c r="L53" i="11"/>
  <c r="P53" i="11" s="1"/>
  <c r="T53" i="11" s="1"/>
  <c r="K53" i="11"/>
  <c r="J53" i="11"/>
  <c r="Q52" i="11"/>
  <c r="U53" i="11" s="1"/>
  <c r="M52" i="11"/>
  <c r="L52" i="11"/>
  <c r="P52" i="11" s="1"/>
  <c r="K52" i="11"/>
  <c r="O52" i="11" s="1"/>
  <c r="J52" i="11"/>
  <c r="Q51" i="11"/>
  <c r="P51" i="11"/>
  <c r="O51" i="11"/>
  <c r="J51" i="11"/>
  <c r="Q50" i="11"/>
  <c r="P50" i="11"/>
  <c r="O50" i="11"/>
  <c r="J50" i="11"/>
  <c r="Q49" i="11"/>
  <c r="P49" i="11"/>
  <c r="O49" i="11"/>
  <c r="J49" i="11"/>
  <c r="Q48" i="11"/>
  <c r="P48" i="11"/>
  <c r="O48" i="11"/>
  <c r="J48" i="11"/>
  <c r="Q47" i="11"/>
  <c r="P47" i="11"/>
  <c r="O47" i="11"/>
  <c r="J47" i="11"/>
  <c r="Q46" i="11"/>
  <c r="P46" i="11"/>
  <c r="O46" i="11"/>
  <c r="J46" i="11"/>
  <c r="Q45" i="11"/>
  <c r="P45" i="11"/>
  <c r="O45" i="11"/>
  <c r="J45" i="11"/>
  <c r="Q44" i="11"/>
  <c r="P44" i="11"/>
  <c r="O44" i="11"/>
  <c r="J44" i="11"/>
  <c r="Q43" i="11"/>
  <c r="P43" i="11"/>
  <c r="O43" i="11"/>
  <c r="J43" i="11"/>
  <c r="Q42" i="11"/>
  <c r="P42" i="11"/>
  <c r="O42" i="11"/>
  <c r="J42" i="11"/>
  <c r="Q41" i="11"/>
  <c r="P41" i="11"/>
  <c r="O41" i="11"/>
  <c r="J41" i="11"/>
  <c r="Q40" i="11"/>
  <c r="P40" i="11"/>
  <c r="O40" i="11"/>
  <c r="J40" i="11"/>
  <c r="Q39" i="11"/>
  <c r="P39" i="11"/>
  <c r="O39" i="11"/>
  <c r="J39" i="11"/>
  <c r="Q38" i="11"/>
  <c r="P38" i="11"/>
  <c r="O38" i="11"/>
  <c r="J38" i="11"/>
  <c r="Q37" i="11"/>
  <c r="P37" i="11"/>
  <c r="O37" i="11"/>
  <c r="J37" i="11"/>
  <c r="S36" i="11"/>
  <c r="Q36" i="11"/>
  <c r="U36" i="11" s="1"/>
  <c r="O36" i="11"/>
  <c r="L36" i="11"/>
  <c r="P36" i="11" s="1"/>
  <c r="T36" i="11" s="1"/>
  <c r="K36" i="11"/>
  <c r="J36" i="11"/>
  <c r="U35" i="11"/>
  <c r="T35" i="11"/>
  <c r="Q35" i="11"/>
  <c r="P35" i="11"/>
  <c r="O35" i="11"/>
  <c r="L35" i="11"/>
  <c r="K35" i="11"/>
  <c r="J35" i="11"/>
  <c r="Q34" i="11"/>
  <c r="P34" i="11"/>
  <c r="T34" i="11" s="1"/>
  <c r="L34" i="11"/>
  <c r="K34" i="11"/>
  <c r="O34" i="11" s="1"/>
  <c r="S34" i="11" s="1"/>
  <c r="J34" i="11"/>
  <c r="P33" i="11"/>
  <c r="O33" i="11"/>
  <c r="M33" i="11"/>
  <c r="Q33" i="11" s="1"/>
  <c r="U34" i="11" s="1"/>
  <c r="L33" i="11"/>
  <c r="K33" i="11"/>
  <c r="J33" i="11"/>
  <c r="J32" i="11"/>
  <c r="J31" i="11"/>
  <c r="J30" i="11"/>
  <c r="J29" i="11"/>
  <c r="J28" i="11"/>
  <c r="J27" i="11"/>
  <c r="J26" i="11"/>
  <c r="J25" i="11"/>
  <c r="J24" i="11"/>
  <c r="Q23" i="11"/>
  <c r="P23" i="11"/>
  <c r="O23" i="11"/>
  <c r="J23" i="11"/>
  <c r="Q22" i="11"/>
  <c r="P22" i="11"/>
  <c r="O22" i="11"/>
  <c r="J22" i="11"/>
  <c r="Q21" i="11"/>
  <c r="P21" i="11"/>
  <c r="O21" i="11"/>
  <c r="J21" i="11"/>
  <c r="Q20" i="11"/>
  <c r="U20" i="11" s="1"/>
  <c r="P20" i="11"/>
  <c r="O20" i="11"/>
  <c r="S20" i="11" s="1"/>
  <c r="J20" i="11"/>
  <c r="Q19" i="11"/>
  <c r="O19" i="11"/>
  <c r="P19" i="11"/>
  <c r="J19" i="11"/>
  <c r="Q18" i="11"/>
  <c r="P18" i="11"/>
  <c r="T18" i="11" s="1"/>
  <c r="J18" i="11"/>
  <c r="P17" i="11"/>
  <c r="O17" i="11"/>
  <c r="M17" i="11"/>
  <c r="Q17" i="11" s="1"/>
  <c r="U18" i="11" s="1"/>
  <c r="L17" i="11"/>
  <c r="K17" i="11"/>
  <c r="J17" i="11"/>
  <c r="Q16" i="11"/>
  <c r="P16" i="11"/>
  <c r="O16" i="11"/>
  <c r="J16" i="11"/>
  <c r="Q15" i="11"/>
  <c r="P15" i="11"/>
  <c r="O15" i="11"/>
  <c r="J15" i="11"/>
  <c r="Q14" i="11"/>
  <c r="P14" i="11"/>
  <c r="O14" i="11"/>
  <c r="J14" i="11"/>
  <c r="Q13" i="11"/>
  <c r="P13" i="11"/>
  <c r="O13" i="11"/>
  <c r="J13" i="11"/>
  <c r="Q12" i="11"/>
  <c r="P12" i="11"/>
  <c r="O12" i="11"/>
  <c r="J12" i="11"/>
  <c r="Q11" i="11"/>
  <c r="P11" i="11"/>
  <c r="O11" i="11"/>
  <c r="J11" i="11"/>
  <c r="Q10" i="11"/>
  <c r="P10" i="11"/>
  <c r="O10" i="11"/>
  <c r="J10" i="11"/>
  <c r="Q9" i="11"/>
  <c r="P9" i="11"/>
  <c r="O9" i="11"/>
  <c r="J9" i="11"/>
  <c r="Q8" i="11"/>
  <c r="P8" i="11"/>
  <c r="O8" i="11"/>
  <c r="J8" i="11"/>
  <c r="Q7" i="11"/>
  <c r="P7" i="11"/>
  <c r="O7" i="11"/>
  <c r="J7" i="11"/>
  <c r="Q6" i="11"/>
  <c r="P6" i="11"/>
  <c r="O6" i="11"/>
  <c r="J6" i="11"/>
  <c r="Q5" i="11"/>
  <c r="P5" i="11"/>
  <c r="O5" i="11"/>
  <c r="J5" i="11"/>
  <c r="Q4" i="11"/>
  <c r="P4" i="11"/>
  <c r="O4" i="11"/>
  <c r="J4" i="11"/>
  <c r="Q3" i="11"/>
  <c r="P3" i="11"/>
  <c r="O3" i="11"/>
  <c r="J3" i="11"/>
  <c r="Q2" i="11"/>
  <c r="P2" i="11"/>
  <c r="O2" i="11"/>
  <c r="A127" i="3"/>
  <c r="H109" i="3" s="1"/>
  <c r="A126" i="3"/>
  <c r="J108" i="3" s="1"/>
  <c r="A125" i="3"/>
  <c r="J107" i="3" s="1"/>
  <c r="A124" i="3"/>
  <c r="I106" i="3" s="1"/>
  <c r="A123" i="3"/>
  <c r="J105" i="3" s="1"/>
  <c r="A122" i="3"/>
  <c r="I104" i="3" s="1"/>
  <c r="A121" i="3"/>
  <c r="J103" i="3" s="1"/>
  <c r="A120" i="3"/>
  <c r="J102" i="3" s="1"/>
  <c r="A119" i="3"/>
  <c r="H101" i="3" s="1"/>
  <c r="A118" i="3"/>
  <c r="J100" i="3" s="1"/>
  <c r="A117" i="3"/>
  <c r="J99" i="3" s="1"/>
  <c r="A116" i="3"/>
  <c r="I98" i="3" s="1"/>
  <c r="A115" i="3"/>
  <c r="J97" i="3" s="1"/>
  <c r="A114" i="3"/>
  <c r="I96" i="3" s="1"/>
  <c r="A113" i="3"/>
  <c r="J95" i="3" s="1"/>
  <c r="A112" i="3"/>
  <c r="J94" i="3" s="1"/>
  <c r="A111" i="3"/>
  <c r="H93" i="3" s="1"/>
  <c r="A110" i="3"/>
  <c r="J92" i="3" s="1"/>
  <c r="K122" i="10"/>
  <c r="O122" i="10" s="1"/>
  <c r="S122" i="10" s="1"/>
  <c r="M91" i="10"/>
  <c r="L91" i="10"/>
  <c r="K91" i="10"/>
  <c r="M79" i="10"/>
  <c r="L80" i="10"/>
  <c r="P80" i="10" s="1"/>
  <c r="K80" i="10"/>
  <c r="M52" i="10"/>
  <c r="Q52" i="10" s="1"/>
  <c r="L55" i="10"/>
  <c r="L54" i="10"/>
  <c r="P54" i="10" s="1"/>
  <c r="T54" i="10" s="1"/>
  <c r="K55" i="10"/>
  <c r="K54" i="10"/>
  <c r="O54" i="10" s="1"/>
  <c r="S54" i="10" s="1"/>
  <c r="L36" i="10"/>
  <c r="L35" i="10"/>
  <c r="L34" i="10"/>
  <c r="P34" i="10" s="1"/>
  <c r="K36" i="10"/>
  <c r="O36" i="10" s="1"/>
  <c r="K35" i="10"/>
  <c r="K34" i="10"/>
  <c r="O34" i="10" s="1"/>
  <c r="S34" i="10" s="1"/>
  <c r="L20" i="10"/>
  <c r="K20" i="10"/>
  <c r="Q123" i="10"/>
  <c r="P123" i="10"/>
  <c r="O123" i="10"/>
  <c r="J123" i="10"/>
  <c r="U122" i="10"/>
  <c r="Q122" i="10"/>
  <c r="P122" i="10"/>
  <c r="J122" i="10"/>
  <c r="U121" i="10"/>
  <c r="Q121" i="10"/>
  <c r="P121" i="10"/>
  <c r="K121" i="10"/>
  <c r="O121" i="10" s="1"/>
  <c r="S121" i="10" s="1"/>
  <c r="J121" i="10"/>
  <c r="Q120" i="10"/>
  <c r="O120" i="10"/>
  <c r="S120" i="10" s="1"/>
  <c r="L120" i="10"/>
  <c r="P120" i="10" s="1"/>
  <c r="K120" i="10"/>
  <c r="J120" i="10"/>
  <c r="Q119" i="10"/>
  <c r="U120" i="10" s="1"/>
  <c r="M119" i="10"/>
  <c r="L119" i="10"/>
  <c r="P119" i="10" s="1"/>
  <c r="K119" i="10"/>
  <c r="O119" i="10" s="1"/>
  <c r="J119" i="10"/>
  <c r="Q118" i="10"/>
  <c r="P118" i="10"/>
  <c r="O118" i="10"/>
  <c r="J118" i="10"/>
  <c r="Q117" i="10"/>
  <c r="P117" i="10"/>
  <c r="O117" i="10"/>
  <c r="J117" i="10"/>
  <c r="Q116" i="10"/>
  <c r="P116" i="10"/>
  <c r="O116" i="10"/>
  <c r="J116" i="10"/>
  <c r="Q115" i="10"/>
  <c r="P115" i="10"/>
  <c r="O115" i="10"/>
  <c r="J115" i="10"/>
  <c r="Q114" i="10"/>
  <c r="P114" i="10"/>
  <c r="O114" i="10"/>
  <c r="J114" i="10"/>
  <c r="Q113" i="10"/>
  <c r="P113" i="10"/>
  <c r="O113" i="10"/>
  <c r="J113" i="10"/>
  <c r="Q112" i="10"/>
  <c r="P112" i="10"/>
  <c r="O112" i="10"/>
  <c r="J112" i="10"/>
  <c r="Q111" i="10"/>
  <c r="P111" i="10"/>
  <c r="O111" i="10"/>
  <c r="J111" i="10"/>
  <c r="Q110" i="10"/>
  <c r="P110" i="10"/>
  <c r="O110" i="10"/>
  <c r="J110" i="10"/>
  <c r="Q109" i="10"/>
  <c r="P109" i="10"/>
  <c r="O109" i="10"/>
  <c r="J109" i="10"/>
  <c r="Q108" i="10"/>
  <c r="P108" i="10"/>
  <c r="O108" i="10"/>
  <c r="J108" i="10"/>
  <c r="Q107" i="10"/>
  <c r="P107" i="10"/>
  <c r="O107" i="10"/>
  <c r="J107" i="10"/>
  <c r="Q106" i="10"/>
  <c r="P106" i="10"/>
  <c r="O106" i="10"/>
  <c r="J106" i="10"/>
  <c r="Q105" i="10"/>
  <c r="P105" i="10"/>
  <c r="O105" i="10"/>
  <c r="J105" i="10"/>
  <c r="Q104" i="10"/>
  <c r="P104" i="10"/>
  <c r="O104" i="10"/>
  <c r="J104" i="10"/>
  <c r="Q103" i="10"/>
  <c r="P103" i="10"/>
  <c r="O103" i="10"/>
  <c r="J103" i="10"/>
  <c r="Q102" i="10"/>
  <c r="P102" i="10"/>
  <c r="O102" i="10"/>
  <c r="J102" i="10"/>
  <c r="Q101" i="10"/>
  <c r="P101" i="10"/>
  <c r="O101" i="10"/>
  <c r="J101" i="10"/>
  <c r="Q100" i="10"/>
  <c r="P100" i="10"/>
  <c r="O100" i="10"/>
  <c r="J100" i="10"/>
  <c r="Q99" i="10"/>
  <c r="P99" i="10"/>
  <c r="O99" i="10"/>
  <c r="J99" i="10"/>
  <c r="Q98" i="10"/>
  <c r="P98" i="10"/>
  <c r="O98" i="10"/>
  <c r="J98" i="10"/>
  <c r="Q97" i="10"/>
  <c r="P97" i="10"/>
  <c r="O97" i="10"/>
  <c r="J97" i="10"/>
  <c r="Q96" i="10"/>
  <c r="P96" i="10"/>
  <c r="O96" i="10"/>
  <c r="J96" i="10"/>
  <c r="Q95" i="10"/>
  <c r="P95" i="10"/>
  <c r="O95" i="10"/>
  <c r="J95" i="10"/>
  <c r="Q94" i="10"/>
  <c r="P94" i="10"/>
  <c r="O94" i="10"/>
  <c r="J94" i="10"/>
  <c r="Q93" i="10"/>
  <c r="P93" i="10"/>
  <c r="O93" i="10"/>
  <c r="J93" i="10"/>
  <c r="Q92" i="10"/>
  <c r="P92" i="10"/>
  <c r="O92" i="10"/>
  <c r="J92" i="10"/>
  <c r="Q91" i="10"/>
  <c r="U91" i="10" s="1"/>
  <c r="P91" i="10"/>
  <c r="T91" i="10" s="1"/>
  <c r="O91" i="10"/>
  <c r="J91" i="10"/>
  <c r="Q90" i="10"/>
  <c r="P90" i="10"/>
  <c r="M90" i="10"/>
  <c r="L90" i="10"/>
  <c r="K90" i="10"/>
  <c r="O90" i="10" s="1"/>
  <c r="J90" i="10"/>
  <c r="M89" i="10"/>
  <c r="Q89" i="10" s="1"/>
  <c r="L89" i="10"/>
  <c r="P89" i="10" s="1"/>
  <c r="K89" i="10"/>
  <c r="O89" i="10" s="1"/>
  <c r="J89" i="10"/>
  <c r="Q88" i="10"/>
  <c r="M88" i="10"/>
  <c r="L88" i="10"/>
  <c r="P88" i="10" s="1"/>
  <c r="K88" i="10"/>
  <c r="O88" i="10" s="1"/>
  <c r="J88" i="10"/>
  <c r="Q87" i="10"/>
  <c r="P87" i="10"/>
  <c r="O87" i="10"/>
  <c r="J87" i="10"/>
  <c r="Q86" i="10"/>
  <c r="P86" i="10"/>
  <c r="O86" i="10"/>
  <c r="J86" i="10"/>
  <c r="Q85" i="10"/>
  <c r="P85" i="10"/>
  <c r="O85" i="10"/>
  <c r="J85" i="10"/>
  <c r="Q84" i="10"/>
  <c r="P84" i="10"/>
  <c r="O84" i="10"/>
  <c r="J84" i="10"/>
  <c r="Q83" i="10"/>
  <c r="P83" i="10"/>
  <c r="O83" i="10"/>
  <c r="J83" i="10"/>
  <c r="T82" i="10"/>
  <c r="Q82" i="10"/>
  <c r="U82" i="10" s="1"/>
  <c r="P82" i="10"/>
  <c r="O82" i="10"/>
  <c r="L82" i="10"/>
  <c r="K82" i="10"/>
  <c r="J82" i="10"/>
  <c r="U81" i="10"/>
  <c r="Q81" i="10"/>
  <c r="P81" i="10"/>
  <c r="L81" i="10"/>
  <c r="K81" i="10"/>
  <c r="O81" i="10" s="1"/>
  <c r="J81" i="10"/>
  <c r="Q80" i="10"/>
  <c r="O80" i="10"/>
  <c r="S80" i="10" s="1"/>
  <c r="J80" i="10"/>
  <c r="Q79" i="10"/>
  <c r="U80" i="10" s="1"/>
  <c r="P79" i="10"/>
  <c r="O79" i="10"/>
  <c r="L79" i="10"/>
  <c r="K79" i="10"/>
  <c r="J79" i="10"/>
  <c r="Q78" i="10"/>
  <c r="P78" i="10"/>
  <c r="O78" i="10"/>
  <c r="J78" i="10"/>
  <c r="Q77" i="10"/>
  <c r="P77" i="10"/>
  <c r="O77" i="10"/>
  <c r="J77" i="10"/>
  <c r="Q76" i="10"/>
  <c r="P76" i="10"/>
  <c r="O76" i="10"/>
  <c r="J76" i="10"/>
  <c r="Q75" i="10"/>
  <c r="P75" i="10"/>
  <c r="O75" i="10"/>
  <c r="J75" i="10"/>
  <c r="Q74" i="10"/>
  <c r="P74" i="10"/>
  <c r="O74" i="10"/>
  <c r="J74" i="10"/>
  <c r="Q73" i="10"/>
  <c r="P73" i="10"/>
  <c r="O73" i="10"/>
  <c r="J73" i="10"/>
  <c r="Q72" i="10"/>
  <c r="P72" i="10"/>
  <c r="O72" i="10"/>
  <c r="J72" i="10"/>
  <c r="Q71" i="10"/>
  <c r="P71" i="10"/>
  <c r="O71" i="10"/>
  <c r="J71" i="10"/>
  <c r="Q70" i="10"/>
  <c r="P70" i="10"/>
  <c r="O70" i="10"/>
  <c r="J70" i="10"/>
  <c r="Q69" i="10"/>
  <c r="P69" i="10"/>
  <c r="O69" i="10"/>
  <c r="J69" i="10"/>
  <c r="Q68" i="10"/>
  <c r="P68" i="10"/>
  <c r="O68" i="10"/>
  <c r="J68" i="10"/>
  <c r="Q67" i="10"/>
  <c r="P67" i="10"/>
  <c r="O67" i="10"/>
  <c r="J67" i="10"/>
  <c r="Q66" i="10"/>
  <c r="P66" i="10"/>
  <c r="O66" i="10"/>
  <c r="J66" i="10"/>
  <c r="Q65" i="10"/>
  <c r="P65" i="10"/>
  <c r="O65" i="10"/>
  <c r="J65" i="10"/>
  <c r="Q64" i="10"/>
  <c r="P64" i="10"/>
  <c r="O64" i="10"/>
  <c r="J64" i="10"/>
  <c r="Q63" i="10"/>
  <c r="P63" i="10"/>
  <c r="O63" i="10"/>
  <c r="J63" i="10"/>
  <c r="Q62" i="10"/>
  <c r="P62" i="10"/>
  <c r="O62" i="10"/>
  <c r="J62" i="10"/>
  <c r="Q61" i="10"/>
  <c r="P61" i="10"/>
  <c r="O61" i="10"/>
  <c r="J61" i="10"/>
  <c r="Q60" i="10"/>
  <c r="P60" i="10"/>
  <c r="O60" i="10"/>
  <c r="J60" i="10"/>
  <c r="Q59" i="10"/>
  <c r="P59" i="10"/>
  <c r="O59" i="10"/>
  <c r="J59" i="10"/>
  <c r="Q58" i="10"/>
  <c r="P58" i="10"/>
  <c r="O58" i="10"/>
  <c r="J58" i="10"/>
  <c r="Q57" i="10"/>
  <c r="P57" i="10"/>
  <c r="O57" i="10"/>
  <c r="J57" i="10"/>
  <c r="Q56" i="10"/>
  <c r="P56" i="10"/>
  <c r="O56" i="10"/>
  <c r="J56" i="10"/>
  <c r="Q55" i="10"/>
  <c r="P55" i="10"/>
  <c r="O55" i="10"/>
  <c r="J55" i="10"/>
  <c r="Q54" i="10"/>
  <c r="U55" i="10" s="1"/>
  <c r="J54" i="10"/>
  <c r="Q53" i="10"/>
  <c r="P53" i="10"/>
  <c r="T53" i="10" s="1"/>
  <c r="O53" i="10"/>
  <c r="L53" i="10"/>
  <c r="K53" i="10"/>
  <c r="J53" i="10"/>
  <c r="P52" i="10"/>
  <c r="O52" i="10"/>
  <c r="S53" i="10" s="1"/>
  <c r="L52" i="10"/>
  <c r="K52" i="10"/>
  <c r="J52" i="10"/>
  <c r="Q51" i="10"/>
  <c r="P51" i="10"/>
  <c r="O51" i="10"/>
  <c r="J51" i="10"/>
  <c r="Q50" i="10"/>
  <c r="P50" i="10"/>
  <c r="O50" i="10"/>
  <c r="J50" i="10"/>
  <c r="Q49" i="10"/>
  <c r="P49" i="10"/>
  <c r="O49" i="10"/>
  <c r="J49" i="10"/>
  <c r="Q48" i="10"/>
  <c r="P48" i="10"/>
  <c r="O48" i="10"/>
  <c r="J48" i="10"/>
  <c r="Q47" i="10"/>
  <c r="P47" i="10"/>
  <c r="O47" i="10"/>
  <c r="J47" i="10"/>
  <c r="Q46" i="10"/>
  <c r="P46" i="10"/>
  <c r="O46" i="10"/>
  <c r="J46" i="10"/>
  <c r="Q45" i="10"/>
  <c r="P45" i="10"/>
  <c r="O45" i="10"/>
  <c r="J45" i="10"/>
  <c r="Q44" i="10"/>
  <c r="P44" i="10"/>
  <c r="O44" i="10"/>
  <c r="J44" i="10"/>
  <c r="Q43" i="10"/>
  <c r="P43" i="10"/>
  <c r="O43" i="10"/>
  <c r="J43" i="10"/>
  <c r="Q42" i="10"/>
  <c r="P42" i="10"/>
  <c r="O42" i="10"/>
  <c r="J42" i="10"/>
  <c r="Q41" i="10"/>
  <c r="P41" i="10"/>
  <c r="O41" i="10"/>
  <c r="J41" i="10"/>
  <c r="Q40" i="10"/>
  <c r="P40" i="10"/>
  <c r="O40" i="10"/>
  <c r="J40" i="10"/>
  <c r="Q39" i="10"/>
  <c r="P39" i="10"/>
  <c r="O39" i="10"/>
  <c r="J39" i="10"/>
  <c r="Q38" i="10"/>
  <c r="P38" i="10"/>
  <c r="O38" i="10"/>
  <c r="J38" i="10"/>
  <c r="Q37" i="10"/>
  <c r="P37" i="10"/>
  <c r="O37" i="10"/>
  <c r="J37" i="10"/>
  <c r="Q36" i="10"/>
  <c r="P36" i="10"/>
  <c r="J36" i="10"/>
  <c r="Q35" i="10"/>
  <c r="P35" i="10"/>
  <c r="O35" i="10"/>
  <c r="J35" i="10"/>
  <c r="Q34" i="10"/>
  <c r="J34" i="10"/>
  <c r="O33" i="10"/>
  <c r="M33" i="10"/>
  <c r="Q33" i="10" s="1"/>
  <c r="L33" i="10"/>
  <c r="P33" i="10" s="1"/>
  <c r="K33" i="10"/>
  <c r="J33" i="10"/>
  <c r="J32" i="10"/>
  <c r="J31" i="10"/>
  <c r="J30" i="10"/>
  <c r="J29" i="10"/>
  <c r="J28" i="10"/>
  <c r="J27" i="10"/>
  <c r="J26" i="10"/>
  <c r="J25" i="10"/>
  <c r="J24" i="10"/>
  <c r="Q23" i="10"/>
  <c r="P23" i="10"/>
  <c r="O23" i="10"/>
  <c r="J23" i="10"/>
  <c r="Q22" i="10"/>
  <c r="P22" i="10"/>
  <c r="O22" i="10"/>
  <c r="J22" i="10"/>
  <c r="Q21" i="10"/>
  <c r="P21" i="10"/>
  <c r="O21" i="10"/>
  <c r="J21" i="10"/>
  <c r="Q20" i="10"/>
  <c r="P20" i="10"/>
  <c r="T20" i="10" s="1"/>
  <c r="O20" i="10"/>
  <c r="S20" i="10" s="1"/>
  <c r="J20" i="10"/>
  <c r="P19" i="10"/>
  <c r="T19" i="10" s="1"/>
  <c r="O19" i="10"/>
  <c r="S19" i="10" s="1"/>
  <c r="Q19" i="10"/>
  <c r="U19" i="10" s="1"/>
  <c r="L19" i="10"/>
  <c r="K19" i="10"/>
  <c r="J19" i="10"/>
  <c r="S18" i="10"/>
  <c r="Q18" i="10"/>
  <c r="U18" i="10" s="1"/>
  <c r="P18" i="10"/>
  <c r="T18" i="10" s="1"/>
  <c r="O18" i="10"/>
  <c r="M18" i="10"/>
  <c r="L18" i="10"/>
  <c r="K18" i="10"/>
  <c r="J18" i="10"/>
  <c r="Q17" i="10"/>
  <c r="P17" i="10"/>
  <c r="O17" i="10"/>
  <c r="M17" i="10"/>
  <c r="L17" i="10"/>
  <c r="K17" i="10"/>
  <c r="J17" i="10"/>
  <c r="Q16" i="10"/>
  <c r="P16" i="10"/>
  <c r="O16" i="10"/>
  <c r="J16" i="10"/>
  <c r="Q15" i="10"/>
  <c r="P15" i="10"/>
  <c r="O15" i="10"/>
  <c r="J15" i="10"/>
  <c r="Q14" i="10"/>
  <c r="P14" i="10"/>
  <c r="O14" i="10"/>
  <c r="J14" i="10"/>
  <c r="Q13" i="10"/>
  <c r="P13" i="10"/>
  <c r="O13" i="10"/>
  <c r="J13" i="10"/>
  <c r="Q12" i="10"/>
  <c r="P12" i="10"/>
  <c r="O12" i="10"/>
  <c r="J12" i="10"/>
  <c r="Q11" i="10"/>
  <c r="P11" i="10"/>
  <c r="O11" i="10"/>
  <c r="J11" i="10"/>
  <c r="Q10" i="10"/>
  <c r="P10" i="10"/>
  <c r="O10" i="10"/>
  <c r="J10" i="10"/>
  <c r="Q9" i="10"/>
  <c r="P9" i="10"/>
  <c r="O9" i="10"/>
  <c r="J9" i="10"/>
  <c r="Q8" i="10"/>
  <c r="P8" i="10"/>
  <c r="O8" i="10"/>
  <c r="J8" i="10"/>
  <c r="Q7" i="10"/>
  <c r="P7" i="10"/>
  <c r="O7" i="10"/>
  <c r="J7" i="10"/>
  <c r="Q6" i="10"/>
  <c r="P6" i="10"/>
  <c r="O6" i="10"/>
  <c r="J6" i="10"/>
  <c r="Q5" i="10"/>
  <c r="P5" i="10"/>
  <c r="O5" i="10"/>
  <c r="J5" i="10"/>
  <c r="Q4" i="10"/>
  <c r="P4" i="10"/>
  <c r="O4" i="10"/>
  <c r="J4" i="10"/>
  <c r="Q3" i="10"/>
  <c r="P3" i="10"/>
  <c r="O3" i="10"/>
  <c r="J3" i="10"/>
  <c r="Q2" i="10"/>
  <c r="P2" i="10"/>
  <c r="O2" i="10"/>
  <c r="A109" i="3"/>
  <c r="H91" i="3" s="1"/>
  <c r="A108" i="3"/>
  <c r="J90" i="3" s="1"/>
  <c r="A107" i="3"/>
  <c r="H89" i="3" s="1"/>
  <c r="A106" i="3"/>
  <c r="H88" i="3" s="1"/>
  <c r="A105" i="3"/>
  <c r="H87" i="3" s="1"/>
  <c r="A104" i="3"/>
  <c r="H86" i="3" s="1"/>
  <c r="A103" i="3"/>
  <c r="I85" i="3" s="1"/>
  <c r="A102" i="3"/>
  <c r="H84" i="3" s="1"/>
  <c r="A101" i="3"/>
  <c r="H83" i="3" s="1"/>
  <c r="A100" i="3"/>
  <c r="J82" i="3" s="1"/>
  <c r="A99" i="3"/>
  <c r="H81" i="3" s="1"/>
  <c r="A98" i="3"/>
  <c r="H80" i="3" s="1"/>
  <c r="A97" i="3"/>
  <c r="H79" i="3" s="1"/>
  <c r="A96" i="3"/>
  <c r="H78" i="3" s="1"/>
  <c r="A95" i="3"/>
  <c r="I77" i="3" s="1"/>
  <c r="A94" i="3"/>
  <c r="H76" i="3" s="1"/>
  <c r="A93" i="3"/>
  <c r="H75" i="3" s="1"/>
  <c r="A92" i="3"/>
  <c r="J74" i="3" s="1"/>
  <c r="M122" i="9"/>
  <c r="Q122" i="9" s="1"/>
  <c r="U122" i="9" s="1"/>
  <c r="L90" i="9"/>
  <c r="L89" i="9"/>
  <c r="P89" i="9" s="1"/>
  <c r="T89" i="9" s="1"/>
  <c r="K90" i="9"/>
  <c r="K89" i="9"/>
  <c r="O89" i="9" s="1"/>
  <c r="S89" i="9" s="1"/>
  <c r="L80" i="9"/>
  <c r="P80" i="9" s="1"/>
  <c r="M80" i="9"/>
  <c r="L81" i="9"/>
  <c r="M81" i="9"/>
  <c r="L82" i="9"/>
  <c r="M82" i="9"/>
  <c r="K81" i="9"/>
  <c r="O81" i="9" s="1"/>
  <c r="K82" i="9"/>
  <c r="O82" i="9" s="1"/>
  <c r="S82" i="9" s="1"/>
  <c r="K80" i="9"/>
  <c r="M53" i="9"/>
  <c r="Q53" i="9" s="1"/>
  <c r="M54" i="9"/>
  <c r="Q55" i="9"/>
  <c r="U55" i="9" s="1"/>
  <c r="M52" i="9"/>
  <c r="L35" i="9"/>
  <c r="P35" i="9" s="1"/>
  <c r="L36" i="9"/>
  <c r="P36" i="9" s="1"/>
  <c r="L34" i="9"/>
  <c r="K35" i="9"/>
  <c r="O35" i="9" s="1"/>
  <c r="K36" i="9"/>
  <c r="O36" i="9" s="1"/>
  <c r="S36" i="9" s="1"/>
  <c r="K34" i="9"/>
  <c r="O34" i="9" s="1"/>
  <c r="L20" i="9"/>
  <c r="M18" i="9"/>
  <c r="Q123" i="9"/>
  <c r="P123" i="9"/>
  <c r="O123" i="9"/>
  <c r="J123" i="9"/>
  <c r="L122" i="9"/>
  <c r="P122" i="9" s="1"/>
  <c r="T122" i="9" s="1"/>
  <c r="K122" i="9"/>
  <c r="O122" i="9" s="1"/>
  <c r="S122" i="9" s="1"/>
  <c r="J122" i="9"/>
  <c r="O121" i="9"/>
  <c r="S121" i="9" s="1"/>
  <c r="M121" i="9"/>
  <c r="Q121" i="9" s="1"/>
  <c r="U121" i="9" s="1"/>
  <c r="L121" i="9"/>
  <c r="P121" i="9" s="1"/>
  <c r="T121" i="9" s="1"/>
  <c r="K121" i="9"/>
  <c r="J121" i="9"/>
  <c r="Q120" i="9"/>
  <c r="U120" i="9" s="1"/>
  <c r="P120" i="9"/>
  <c r="T120" i="9" s="1"/>
  <c r="O120" i="9"/>
  <c r="S120" i="9" s="1"/>
  <c r="M120" i="9"/>
  <c r="L120" i="9"/>
  <c r="K120" i="9"/>
  <c r="J120" i="9"/>
  <c r="P119" i="9"/>
  <c r="O119" i="9"/>
  <c r="M119" i="9"/>
  <c r="Q119" i="9" s="1"/>
  <c r="L119" i="9"/>
  <c r="K119" i="9"/>
  <c r="J119" i="9"/>
  <c r="Q118" i="9"/>
  <c r="P118" i="9"/>
  <c r="O118" i="9"/>
  <c r="J118" i="9"/>
  <c r="Q117" i="9"/>
  <c r="P117" i="9"/>
  <c r="O117" i="9"/>
  <c r="J117" i="9"/>
  <c r="Q116" i="9"/>
  <c r="P116" i="9"/>
  <c r="O116" i="9"/>
  <c r="J116" i="9"/>
  <c r="Q115" i="9"/>
  <c r="P115" i="9"/>
  <c r="O115" i="9"/>
  <c r="J115" i="9"/>
  <c r="Q114" i="9"/>
  <c r="P114" i="9"/>
  <c r="O114" i="9"/>
  <c r="J114" i="9"/>
  <c r="Q113" i="9"/>
  <c r="P113" i="9"/>
  <c r="O113" i="9"/>
  <c r="J113" i="9"/>
  <c r="Q112" i="9"/>
  <c r="P112" i="9"/>
  <c r="O112" i="9"/>
  <c r="J112" i="9"/>
  <c r="Q111" i="9"/>
  <c r="P111" i="9"/>
  <c r="O111" i="9"/>
  <c r="J111" i="9"/>
  <c r="Q110" i="9"/>
  <c r="P110" i="9"/>
  <c r="O110" i="9"/>
  <c r="J110" i="9"/>
  <c r="Q109" i="9"/>
  <c r="P109" i="9"/>
  <c r="O109" i="9"/>
  <c r="J109" i="9"/>
  <c r="Q108" i="9"/>
  <c r="P108" i="9"/>
  <c r="O108" i="9"/>
  <c r="J108" i="9"/>
  <c r="Q107" i="9"/>
  <c r="P107" i="9"/>
  <c r="O107" i="9"/>
  <c r="J107" i="9"/>
  <c r="Q106" i="9"/>
  <c r="P106" i="9"/>
  <c r="O106" i="9"/>
  <c r="J106" i="9"/>
  <c r="Q105" i="9"/>
  <c r="P105" i="9"/>
  <c r="O105" i="9"/>
  <c r="J105" i="9"/>
  <c r="Q104" i="9"/>
  <c r="P104" i="9"/>
  <c r="O104" i="9"/>
  <c r="J104" i="9"/>
  <c r="Q103" i="9"/>
  <c r="P103" i="9"/>
  <c r="O103" i="9"/>
  <c r="J103" i="9"/>
  <c r="Q102" i="9"/>
  <c r="P102" i="9"/>
  <c r="O102" i="9"/>
  <c r="J102" i="9"/>
  <c r="Q101" i="9"/>
  <c r="P101" i="9"/>
  <c r="O101" i="9"/>
  <c r="J101" i="9"/>
  <c r="Q100" i="9"/>
  <c r="P100" i="9"/>
  <c r="O100" i="9"/>
  <c r="J100" i="9"/>
  <c r="Q99" i="9"/>
  <c r="P99" i="9"/>
  <c r="O99" i="9"/>
  <c r="J99" i="9"/>
  <c r="Q98" i="9"/>
  <c r="P98" i="9"/>
  <c r="O98" i="9"/>
  <c r="J98" i="9"/>
  <c r="Q97" i="9"/>
  <c r="P97" i="9"/>
  <c r="O97" i="9"/>
  <c r="J97" i="9"/>
  <c r="Q96" i="9"/>
  <c r="P96" i="9"/>
  <c r="O96" i="9"/>
  <c r="J96" i="9"/>
  <c r="Q95" i="9"/>
  <c r="P95" i="9"/>
  <c r="O95" i="9"/>
  <c r="J95" i="9"/>
  <c r="Q94" i="9"/>
  <c r="P94" i="9"/>
  <c r="O94" i="9"/>
  <c r="J94" i="9"/>
  <c r="Q93" i="9"/>
  <c r="P93" i="9"/>
  <c r="O93" i="9"/>
  <c r="J93" i="9"/>
  <c r="Q92" i="9"/>
  <c r="P92" i="9"/>
  <c r="O92" i="9"/>
  <c r="J92" i="9"/>
  <c r="Q91" i="9"/>
  <c r="U91" i="9" s="1"/>
  <c r="P91" i="9"/>
  <c r="O91" i="9"/>
  <c r="J91" i="9"/>
  <c r="Q90" i="9"/>
  <c r="P90" i="9"/>
  <c r="O90" i="9"/>
  <c r="J90" i="9"/>
  <c r="Q89" i="9"/>
  <c r="U90" i="9" s="1"/>
  <c r="J89" i="9"/>
  <c r="P88" i="9"/>
  <c r="O88" i="9"/>
  <c r="M88" i="9"/>
  <c r="Q88" i="9" s="1"/>
  <c r="L88" i="9"/>
  <c r="K88" i="9"/>
  <c r="J88" i="9"/>
  <c r="Q87" i="9"/>
  <c r="P87" i="9"/>
  <c r="O87" i="9"/>
  <c r="J87" i="9"/>
  <c r="Q86" i="9"/>
  <c r="P86" i="9"/>
  <c r="O86" i="9"/>
  <c r="J86" i="9"/>
  <c r="Q85" i="9"/>
  <c r="P85" i="9"/>
  <c r="O85" i="9"/>
  <c r="J85" i="9"/>
  <c r="Q84" i="9"/>
  <c r="P84" i="9"/>
  <c r="O84" i="9"/>
  <c r="J84" i="9"/>
  <c r="Q83" i="9"/>
  <c r="P83" i="9"/>
  <c r="O83" i="9"/>
  <c r="J83" i="9"/>
  <c r="Q82" i="9"/>
  <c r="U82" i="9" s="1"/>
  <c r="P82" i="9"/>
  <c r="J82" i="9"/>
  <c r="Q81" i="9"/>
  <c r="P81" i="9"/>
  <c r="J81" i="9"/>
  <c r="Q80" i="9"/>
  <c r="O80" i="9"/>
  <c r="J80" i="9"/>
  <c r="Q79" i="9"/>
  <c r="M79" i="9"/>
  <c r="L79" i="9"/>
  <c r="P79" i="9" s="1"/>
  <c r="K79" i="9"/>
  <c r="O79" i="9" s="1"/>
  <c r="J79" i="9"/>
  <c r="Q78" i="9"/>
  <c r="P78" i="9"/>
  <c r="O78" i="9"/>
  <c r="J78" i="9"/>
  <c r="Q77" i="9"/>
  <c r="P77" i="9"/>
  <c r="O77" i="9"/>
  <c r="J77" i="9"/>
  <c r="Q76" i="9"/>
  <c r="P76" i="9"/>
  <c r="O76" i="9"/>
  <c r="J76" i="9"/>
  <c r="Q75" i="9"/>
  <c r="P75" i="9"/>
  <c r="O75" i="9"/>
  <c r="J75" i="9"/>
  <c r="Q74" i="9"/>
  <c r="P74" i="9"/>
  <c r="O74" i="9"/>
  <c r="J74" i="9"/>
  <c r="Q73" i="9"/>
  <c r="P73" i="9"/>
  <c r="O73" i="9"/>
  <c r="J73" i="9"/>
  <c r="Q72" i="9"/>
  <c r="P72" i="9"/>
  <c r="O72" i="9"/>
  <c r="J72" i="9"/>
  <c r="Q71" i="9"/>
  <c r="P71" i="9"/>
  <c r="O71" i="9"/>
  <c r="J71" i="9"/>
  <c r="Q70" i="9"/>
  <c r="P70" i="9"/>
  <c r="O70" i="9"/>
  <c r="J70" i="9"/>
  <c r="Q69" i="9"/>
  <c r="P69" i="9"/>
  <c r="O69" i="9"/>
  <c r="J69" i="9"/>
  <c r="Q68" i="9"/>
  <c r="P68" i="9"/>
  <c r="O68" i="9"/>
  <c r="J68" i="9"/>
  <c r="Q67" i="9"/>
  <c r="P67" i="9"/>
  <c r="O67" i="9"/>
  <c r="J67" i="9"/>
  <c r="Q66" i="9"/>
  <c r="P66" i="9"/>
  <c r="O66" i="9"/>
  <c r="J66" i="9"/>
  <c r="Q65" i="9"/>
  <c r="P65" i="9"/>
  <c r="O65" i="9"/>
  <c r="J65" i="9"/>
  <c r="Q64" i="9"/>
  <c r="P64" i="9"/>
  <c r="O64" i="9"/>
  <c r="J64" i="9"/>
  <c r="Q63" i="9"/>
  <c r="P63" i="9"/>
  <c r="O63" i="9"/>
  <c r="J63" i="9"/>
  <c r="Q62" i="9"/>
  <c r="P62" i="9"/>
  <c r="O62" i="9"/>
  <c r="J62" i="9"/>
  <c r="Q61" i="9"/>
  <c r="P61" i="9"/>
  <c r="O61" i="9"/>
  <c r="J61" i="9"/>
  <c r="Q60" i="9"/>
  <c r="P60" i="9"/>
  <c r="O60" i="9"/>
  <c r="J60" i="9"/>
  <c r="Q59" i="9"/>
  <c r="P59" i="9"/>
  <c r="O59" i="9"/>
  <c r="J59" i="9"/>
  <c r="Q58" i="9"/>
  <c r="P58" i="9"/>
  <c r="O58" i="9"/>
  <c r="J58" i="9"/>
  <c r="Q57" i="9"/>
  <c r="P57" i="9"/>
  <c r="O57" i="9"/>
  <c r="J57" i="9"/>
  <c r="Q56" i="9"/>
  <c r="P56" i="9"/>
  <c r="O56" i="9"/>
  <c r="J56" i="9"/>
  <c r="P55" i="9"/>
  <c r="O55" i="9"/>
  <c r="L55" i="9"/>
  <c r="K55" i="9"/>
  <c r="J55" i="9"/>
  <c r="Q54" i="9"/>
  <c r="P54" i="9"/>
  <c r="L54" i="9"/>
  <c r="K54" i="9"/>
  <c r="O54" i="9" s="1"/>
  <c r="J54" i="9"/>
  <c r="L53" i="9"/>
  <c r="P53" i="9" s="1"/>
  <c r="T53" i="9" s="1"/>
  <c r="K53" i="9"/>
  <c r="O53" i="9" s="1"/>
  <c r="S53" i="9" s="1"/>
  <c r="J53" i="9"/>
  <c r="Q52" i="9"/>
  <c r="P52" i="9"/>
  <c r="O52" i="9"/>
  <c r="L52" i="9"/>
  <c r="K52" i="9"/>
  <c r="J52" i="9"/>
  <c r="Q51" i="9"/>
  <c r="P51" i="9"/>
  <c r="O51" i="9"/>
  <c r="J51" i="9"/>
  <c r="Q50" i="9"/>
  <c r="P50" i="9"/>
  <c r="O50" i="9"/>
  <c r="J50" i="9"/>
  <c r="Q49" i="9"/>
  <c r="P49" i="9"/>
  <c r="O49" i="9"/>
  <c r="J49" i="9"/>
  <c r="Q48" i="9"/>
  <c r="P48" i="9"/>
  <c r="O48" i="9"/>
  <c r="J48" i="9"/>
  <c r="Q47" i="9"/>
  <c r="P47" i="9"/>
  <c r="O47" i="9"/>
  <c r="J47" i="9"/>
  <c r="Q46" i="9"/>
  <c r="P46" i="9"/>
  <c r="O46" i="9"/>
  <c r="J46" i="9"/>
  <c r="Q45" i="9"/>
  <c r="P45" i="9"/>
  <c r="O45" i="9"/>
  <c r="J45" i="9"/>
  <c r="Q44" i="9"/>
  <c r="P44" i="9"/>
  <c r="O44" i="9"/>
  <c r="J44" i="9"/>
  <c r="Q43" i="9"/>
  <c r="P43" i="9"/>
  <c r="O43" i="9"/>
  <c r="J43" i="9"/>
  <c r="Q42" i="9"/>
  <c r="P42" i="9"/>
  <c r="O42" i="9"/>
  <c r="J42" i="9"/>
  <c r="Q41" i="9"/>
  <c r="P41" i="9"/>
  <c r="O41" i="9"/>
  <c r="J41" i="9"/>
  <c r="Q40" i="9"/>
  <c r="P40" i="9"/>
  <c r="O40" i="9"/>
  <c r="J40" i="9"/>
  <c r="Q39" i="9"/>
  <c r="P39" i="9"/>
  <c r="O39" i="9"/>
  <c r="J39" i="9"/>
  <c r="Q38" i="9"/>
  <c r="P38" i="9"/>
  <c r="O38" i="9"/>
  <c r="J38" i="9"/>
  <c r="Q37" i="9"/>
  <c r="P37" i="9"/>
  <c r="O37" i="9"/>
  <c r="J37" i="9"/>
  <c r="Q36" i="9"/>
  <c r="J36" i="9"/>
  <c r="Q35" i="9"/>
  <c r="J35" i="9"/>
  <c r="Q34" i="9"/>
  <c r="P34" i="9"/>
  <c r="T34" i="9" s="1"/>
  <c r="J34" i="9"/>
  <c r="P33" i="9"/>
  <c r="O33" i="9"/>
  <c r="M33" i="9"/>
  <c r="Q33" i="9" s="1"/>
  <c r="L33" i="9"/>
  <c r="K33" i="9"/>
  <c r="J33" i="9"/>
  <c r="J32" i="9"/>
  <c r="J31" i="9"/>
  <c r="J30" i="9"/>
  <c r="J29" i="9"/>
  <c r="J28" i="9"/>
  <c r="J27" i="9"/>
  <c r="J26" i="9"/>
  <c r="J25" i="9"/>
  <c r="J24" i="9"/>
  <c r="Q23" i="9"/>
  <c r="P23" i="9"/>
  <c r="O23" i="9"/>
  <c r="J23" i="9"/>
  <c r="Q22" i="9"/>
  <c r="P22" i="9"/>
  <c r="O22" i="9"/>
  <c r="J22" i="9"/>
  <c r="Q21" i="9"/>
  <c r="P21" i="9"/>
  <c r="O21" i="9"/>
  <c r="J21" i="9"/>
  <c r="Q20" i="9"/>
  <c r="U20" i="9" s="1"/>
  <c r="P20" i="9"/>
  <c r="K20" i="9"/>
  <c r="O20" i="9" s="1"/>
  <c r="S20" i="9" s="1"/>
  <c r="J20" i="9"/>
  <c r="Q19" i="9"/>
  <c r="O19" i="9"/>
  <c r="L19" i="9"/>
  <c r="P19" i="9" s="1"/>
  <c r="K19" i="9"/>
  <c r="J19" i="9"/>
  <c r="Q18" i="9"/>
  <c r="P18" i="9"/>
  <c r="O18" i="9"/>
  <c r="L18" i="9"/>
  <c r="K18" i="9"/>
  <c r="J18" i="9"/>
  <c r="Q17" i="9"/>
  <c r="M17" i="9"/>
  <c r="L17" i="9"/>
  <c r="P17" i="9" s="1"/>
  <c r="T18" i="9" s="1"/>
  <c r="K17" i="9"/>
  <c r="O17" i="9" s="1"/>
  <c r="J17" i="9"/>
  <c r="Q16" i="9"/>
  <c r="P16" i="9"/>
  <c r="O16" i="9"/>
  <c r="J16" i="9"/>
  <c r="Q15" i="9"/>
  <c r="P15" i="9"/>
  <c r="O15" i="9"/>
  <c r="J15" i="9"/>
  <c r="Q14" i="9"/>
  <c r="P14" i="9"/>
  <c r="O14" i="9"/>
  <c r="J14" i="9"/>
  <c r="Q13" i="9"/>
  <c r="P13" i="9"/>
  <c r="O13" i="9"/>
  <c r="J13" i="9"/>
  <c r="Q12" i="9"/>
  <c r="P12" i="9"/>
  <c r="O12" i="9"/>
  <c r="J12" i="9"/>
  <c r="Q11" i="9"/>
  <c r="P11" i="9"/>
  <c r="O11" i="9"/>
  <c r="J11" i="9"/>
  <c r="Q10" i="9"/>
  <c r="P10" i="9"/>
  <c r="O10" i="9"/>
  <c r="J10" i="9"/>
  <c r="Q9" i="9"/>
  <c r="P9" i="9"/>
  <c r="O9" i="9"/>
  <c r="J9" i="9"/>
  <c r="Q8" i="9"/>
  <c r="P8" i="9"/>
  <c r="O8" i="9"/>
  <c r="J8" i="9"/>
  <c r="Q7" i="9"/>
  <c r="P7" i="9"/>
  <c r="O7" i="9"/>
  <c r="J7" i="9"/>
  <c r="Q6" i="9"/>
  <c r="P6" i="9"/>
  <c r="O6" i="9"/>
  <c r="J6" i="9"/>
  <c r="Q5" i="9"/>
  <c r="P5" i="9"/>
  <c r="O5" i="9"/>
  <c r="J5" i="9"/>
  <c r="Q4" i="9"/>
  <c r="P4" i="9"/>
  <c r="O4" i="9"/>
  <c r="J4" i="9"/>
  <c r="Q3" i="9"/>
  <c r="P3" i="9"/>
  <c r="O3" i="9"/>
  <c r="J3" i="9"/>
  <c r="Q2" i="9"/>
  <c r="P2" i="9"/>
  <c r="O2" i="9"/>
  <c r="H104" i="3" l="1"/>
  <c r="J145" i="3"/>
  <c r="I140" i="3"/>
  <c r="J104" i="3"/>
  <c r="I122" i="3"/>
  <c r="I101" i="3"/>
  <c r="H102" i="3"/>
  <c r="J127" i="3"/>
  <c r="H148" i="3"/>
  <c r="I93" i="3"/>
  <c r="J150" i="3"/>
  <c r="H94" i="3"/>
  <c r="I107" i="3"/>
  <c r="J129" i="3"/>
  <c r="I153" i="3"/>
  <c r="H96" i="3"/>
  <c r="I109" i="3"/>
  <c r="J111" i="3"/>
  <c r="I132" i="3"/>
  <c r="H156" i="3"/>
  <c r="J96" i="3"/>
  <c r="I114" i="3"/>
  <c r="J137" i="3"/>
  <c r="J158" i="3"/>
  <c r="I99" i="3"/>
  <c r="J119" i="3"/>
  <c r="I161" i="3"/>
  <c r="J93" i="3"/>
  <c r="H99" i="3"/>
  <c r="J101" i="3"/>
  <c r="K101" i="3" s="1"/>
  <c r="L101" i="3" s="1"/>
  <c r="H107" i="3"/>
  <c r="J109" i="3"/>
  <c r="H112" i="3"/>
  <c r="J114" i="3"/>
  <c r="I117" i="3"/>
  <c r="H120" i="3"/>
  <c r="J122" i="3"/>
  <c r="I125" i="3"/>
  <c r="H130" i="3"/>
  <c r="J132" i="3"/>
  <c r="K132" i="3" s="1"/>
  <c r="L132" i="3" s="1"/>
  <c r="I135" i="3"/>
  <c r="H138" i="3"/>
  <c r="J140" i="3"/>
  <c r="I143" i="3"/>
  <c r="I148" i="3"/>
  <c r="H151" i="3"/>
  <c r="J153" i="3"/>
  <c r="I156" i="3"/>
  <c r="H159" i="3"/>
  <c r="J161" i="3"/>
  <c r="I112" i="3"/>
  <c r="H115" i="3"/>
  <c r="J117" i="3"/>
  <c r="I120" i="3"/>
  <c r="H123" i="3"/>
  <c r="J125" i="3"/>
  <c r="I130" i="3"/>
  <c r="H133" i="3"/>
  <c r="J135" i="3"/>
  <c r="I138" i="3"/>
  <c r="H141" i="3"/>
  <c r="J143" i="3"/>
  <c r="K143" i="3" s="1"/>
  <c r="L143" i="3" s="1"/>
  <c r="H146" i="3"/>
  <c r="I151" i="3"/>
  <c r="H154" i="3"/>
  <c r="I159" i="3"/>
  <c r="H162" i="3"/>
  <c r="I94" i="3"/>
  <c r="H97" i="3"/>
  <c r="I102" i="3"/>
  <c r="H105" i="3"/>
  <c r="H110" i="3"/>
  <c r="I115" i="3"/>
  <c r="H118" i="3"/>
  <c r="I123" i="3"/>
  <c r="H126" i="3"/>
  <c r="H128" i="3"/>
  <c r="I133" i="3"/>
  <c r="H136" i="3"/>
  <c r="I141" i="3"/>
  <c r="H144" i="3"/>
  <c r="I146" i="3"/>
  <c r="H149" i="3"/>
  <c r="I154" i="3"/>
  <c r="H157" i="3"/>
  <c r="I162" i="3"/>
  <c r="H92" i="3"/>
  <c r="I97" i="3"/>
  <c r="H100" i="3"/>
  <c r="I105" i="3"/>
  <c r="H108" i="3"/>
  <c r="I110" i="3"/>
  <c r="H113" i="3"/>
  <c r="I118" i="3"/>
  <c r="H121" i="3"/>
  <c r="I126" i="3"/>
  <c r="I128" i="3"/>
  <c r="H131" i="3"/>
  <c r="I136" i="3"/>
  <c r="H139" i="3"/>
  <c r="I144" i="3"/>
  <c r="I149" i="3"/>
  <c r="H152" i="3"/>
  <c r="I157" i="3"/>
  <c r="H160" i="3"/>
  <c r="J106" i="3"/>
  <c r="I92" i="3"/>
  <c r="H95" i="3"/>
  <c r="I100" i="3"/>
  <c r="H103" i="3"/>
  <c r="I108" i="3"/>
  <c r="I113" i="3"/>
  <c r="H116" i="3"/>
  <c r="I121" i="3"/>
  <c r="H124" i="3"/>
  <c r="I131" i="3"/>
  <c r="H134" i="3"/>
  <c r="I139" i="3"/>
  <c r="K139" i="3" s="1"/>
  <c r="L139" i="3" s="1"/>
  <c r="H142" i="3"/>
  <c r="H147" i="3"/>
  <c r="I152" i="3"/>
  <c r="H155" i="3"/>
  <c r="I160" i="3"/>
  <c r="H163" i="3"/>
  <c r="J98" i="3"/>
  <c r="I95" i="3"/>
  <c r="H98" i="3"/>
  <c r="I103" i="3"/>
  <c r="H106" i="3"/>
  <c r="H111" i="3"/>
  <c r="K111" i="3" s="1"/>
  <c r="L111" i="3" s="1"/>
  <c r="I116" i="3"/>
  <c r="H119" i="3"/>
  <c r="I124" i="3"/>
  <c r="H127" i="3"/>
  <c r="H129" i="3"/>
  <c r="I134" i="3"/>
  <c r="H137" i="3"/>
  <c r="K137" i="3" s="1"/>
  <c r="L137" i="3" s="1"/>
  <c r="I142" i="3"/>
  <c r="H145" i="3"/>
  <c r="I147" i="3"/>
  <c r="H150" i="3"/>
  <c r="K150" i="3" s="1"/>
  <c r="L150" i="3" s="1"/>
  <c r="I155" i="3"/>
  <c r="H158" i="3"/>
  <c r="I163" i="3"/>
  <c r="K153" i="3"/>
  <c r="L153" i="3" s="1"/>
  <c r="T120" i="14"/>
  <c r="S121" i="14"/>
  <c r="T90" i="14"/>
  <c r="S91" i="14"/>
  <c r="S90" i="14"/>
  <c r="U34" i="14"/>
  <c r="S36" i="14"/>
  <c r="S34" i="14"/>
  <c r="S35" i="14"/>
  <c r="S20" i="14"/>
  <c r="T91" i="14"/>
  <c r="U18" i="14"/>
  <c r="S80" i="14"/>
  <c r="T20" i="14"/>
  <c r="T36" i="14"/>
  <c r="T121" i="14"/>
  <c r="T122" i="14"/>
  <c r="S19" i="14"/>
  <c r="S89" i="14"/>
  <c r="U19" i="14"/>
  <c r="U89" i="14"/>
  <c r="T53" i="14"/>
  <c r="S54" i="14"/>
  <c r="U81" i="14"/>
  <c r="U90" i="14"/>
  <c r="T122" i="13"/>
  <c r="T121" i="13"/>
  <c r="S122" i="13"/>
  <c r="U91" i="13"/>
  <c r="U90" i="13"/>
  <c r="U120" i="13"/>
  <c r="S18" i="13"/>
  <c r="S19" i="13"/>
  <c r="T36" i="13"/>
  <c r="S54" i="13"/>
  <c r="U89" i="13"/>
  <c r="T91" i="13"/>
  <c r="S121" i="13"/>
  <c r="T54" i="13"/>
  <c r="T55" i="13"/>
  <c r="T81" i="13"/>
  <c r="T121" i="11"/>
  <c r="S121" i="11"/>
  <c r="U89" i="11"/>
  <c r="U91" i="11"/>
  <c r="U90" i="11"/>
  <c r="T91" i="11"/>
  <c r="S91" i="11"/>
  <c r="S90" i="11"/>
  <c r="S89" i="11"/>
  <c r="U82" i="11"/>
  <c r="T82" i="11"/>
  <c r="S82" i="11"/>
  <c r="U19" i="11"/>
  <c r="T19" i="11"/>
  <c r="S122" i="11"/>
  <c r="T90" i="11"/>
  <c r="T89" i="11"/>
  <c r="T20" i="11"/>
  <c r="T54" i="11"/>
  <c r="T120" i="11"/>
  <c r="U120" i="11"/>
  <c r="S18" i="11"/>
  <c r="S19" i="11"/>
  <c r="S35" i="11"/>
  <c r="S81" i="11"/>
  <c r="K104" i="3"/>
  <c r="L104" i="3" s="1"/>
  <c r="K107" i="3"/>
  <c r="L107" i="3" s="1"/>
  <c r="U53" i="10"/>
  <c r="T55" i="10"/>
  <c r="S55" i="10"/>
  <c r="T36" i="10"/>
  <c r="T35" i="10"/>
  <c r="S36" i="10"/>
  <c r="S35" i="10"/>
  <c r="S91" i="10"/>
  <c r="S90" i="10"/>
  <c r="U20" i="10"/>
  <c r="T34" i="10"/>
  <c r="T81" i="10"/>
  <c r="T80" i="10"/>
  <c r="S89" i="10"/>
  <c r="T122" i="10"/>
  <c r="T121" i="10"/>
  <c r="U36" i="10"/>
  <c r="U35" i="10"/>
  <c r="T90" i="10"/>
  <c r="T89" i="10"/>
  <c r="S82" i="10"/>
  <c r="S81" i="10"/>
  <c r="U90" i="10"/>
  <c r="U89" i="10"/>
  <c r="U34" i="10"/>
  <c r="T120" i="10"/>
  <c r="U54" i="10"/>
  <c r="I90" i="3"/>
  <c r="J87" i="3"/>
  <c r="H85" i="3"/>
  <c r="I82" i="3"/>
  <c r="J79" i="3"/>
  <c r="H77" i="3"/>
  <c r="H74" i="3"/>
  <c r="H90" i="3"/>
  <c r="I87" i="3"/>
  <c r="J84" i="3"/>
  <c r="H82" i="3"/>
  <c r="I79" i="3"/>
  <c r="J76" i="3"/>
  <c r="I74" i="3"/>
  <c r="J89" i="3"/>
  <c r="I84" i="3"/>
  <c r="J81" i="3"/>
  <c r="I76" i="3"/>
  <c r="I89" i="3"/>
  <c r="J86" i="3"/>
  <c r="I81" i="3"/>
  <c r="J78" i="3"/>
  <c r="J91" i="3"/>
  <c r="I86" i="3"/>
  <c r="J83" i="3"/>
  <c r="I78" i="3"/>
  <c r="J75" i="3"/>
  <c r="I91" i="3"/>
  <c r="J88" i="3"/>
  <c r="I83" i="3"/>
  <c r="J80" i="3"/>
  <c r="I75" i="3"/>
  <c r="I88" i="3"/>
  <c r="J85" i="3"/>
  <c r="I80" i="3"/>
  <c r="J77" i="3"/>
  <c r="T91" i="9"/>
  <c r="T90" i="9"/>
  <c r="T80" i="9"/>
  <c r="U81" i="9"/>
  <c r="T81" i="9"/>
  <c r="U80" i="9"/>
  <c r="S81" i="9"/>
  <c r="U53" i="9"/>
  <c r="T35" i="9"/>
  <c r="U19" i="9"/>
  <c r="U18" i="9"/>
  <c r="T54" i="9"/>
  <c r="T82" i="9"/>
  <c r="S90" i="9"/>
  <c r="S91" i="9"/>
  <c r="T20" i="9"/>
  <c r="T19" i="9"/>
  <c r="T36" i="9"/>
  <c r="S55" i="9"/>
  <c r="S80" i="9"/>
  <c r="U34" i="9"/>
  <c r="S54" i="9"/>
  <c r="S18" i="9"/>
  <c r="S34" i="9"/>
  <c r="S35" i="9"/>
  <c r="U35" i="9"/>
  <c r="U36" i="9"/>
  <c r="U89" i="9"/>
  <c r="S19" i="9"/>
  <c r="U54" i="9"/>
  <c r="T55" i="9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L120" i="8"/>
  <c r="M120" i="8"/>
  <c r="Q120" i="8" s="1"/>
  <c r="L121" i="8"/>
  <c r="M121" i="8"/>
  <c r="L122" i="8"/>
  <c r="Q122" i="8"/>
  <c r="U122" i="8" s="1"/>
  <c r="K121" i="8"/>
  <c r="K122" i="8"/>
  <c r="O122" i="8" s="1"/>
  <c r="K120" i="8"/>
  <c r="O120" i="8" s="1"/>
  <c r="S90" i="8"/>
  <c r="S91" i="8"/>
  <c r="S89" i="8"/>
  <c r="M88" i="8"/>
  <c r="Q88" i="8" s="1"/>
  <c r="L90" i="8"/>
  <c r="K90" i="8"/>
  <c r="O90" i="8" s="1"/>
  <c r="L55" i="8"/>
  <c r="K55" i="8"/>
  <c r="K20" i="8"/>
  <c r="O20" i="8" s="1"/>
  <c r="S20" i="8" s="1"/>
  <c r="M34" i="8"/>
  <c r="M35" i="8"/>
  <c r="Q35" i="8" s="1"/>
  <c r="U35" i="8" s="1"/>
  <c r="M36" i="8"/>
  <c r="L34" i="8"/>
  <c r="L35" i="8"/>
  <c r="P35" i="8" s="1"/>
  <c r="L36" i="8"/>
  <c r="K34" i="8"/>
  <c r="O34" i="8" s="1"/>
  <c r="K35" i="8"/>
  <c r="O35" i="8" s="1"/>
  <c r="S35" i="8" s="1"/>
  <c r="K36" i="8"/>
  <c r="Q123" i="8"/>
  <c r="P123" i="8"/>
  <c r="O123" i="8"/>
  <c r="J123" i="8"/>
  <c r="P122" i="8"/>
  <c r="T122" i="8" s="1"/>
  <c r="J122" i="8"/>
  <c r="Q121" i="8"/>
  <c r="P121" i="8"/>
  <c r="O121" i="8"/>
  <c r="J121" i="8"/>
  <c r="P120" i="8"/>
  <c r="J120" i="8"/>
  <c r="M119" i="8"/>
  <c r="Q119" i="8" s="1"/>
  <c r="L119" i="8"/>
  <c r="P119" i="8" s="1"/>
  <c r="K119" i="8"/>
  <c r="O119" i="8" s="1"/>
  <c r="J119" i="8"/>
  <c r="Q118" i="8"/>
  <c r="P118" i="8"/>
  <c r="O118" i="8"/>
  <c r="J118" i="8"/>
  <c r="Q117" i="8"/>
  <c r="P117" i="8"/>
  <c r="O117" i="8"/>
  <c r="J117" i="8"/>
  <c r="Q116" i="8"/>
  <c r="P116" i="8"/>
  <c r="O116" i="8"/>
  <c r="J116" i="8"/>
  <c r="Q115" i="8"/>
  <c r="P115" i="8"/>
  <c r="O115" i="8"/>
  <c r="J115" i="8"/>
  <c r="Q114" i="8"/>
  <c r="P114" i="8"/>
  <c r="O114" i="8"/>
  <c r="J114" i="8"/>
  <c r="Q113" i="8"/>
  <c r="P113" i="8"/>
  <c r="O113" i="8"/>
  <c r="J113" i="8"/>
  <c r="Q112" i="8"/>
  <c r="P112" i="8"/>
  <c r="O112" i="8"/>
  <c r="J112" i="8"/>
  <c r="Q111" i="8"/>
  <c r="P111" i="8"/>
  <c r="O111" i="8"/>
  <c r="J111" i="8"/>
  <c r="Q110" i="8"/>
  <c r="P110" i="8"/>
  <c r="O110" i="8"/>
  <c r="J110" i="8"/>
  <c r="Q109" i="8"/>
  <c r="P109" i="8"/>
  <c r="O109" i="8"/>
  <c r="J109" i="8"/>
  <c r="Q108" i="8"/>
  <c r="P108" i="8"/>
  <c r="O108" i="8"/>
  <c r="J108" i="8"/>
  <c r="Q107" i="8"/>
  <c r="P107" i="8"/>
  <c r="O107" i="8"/>
  <c r="J107" i="8"/>
  <c r="Q106" i="8"/>
  <c r="P106" i="8"/>
  <c r="O106" i="8"/>
  <c r="J106" i="8"/>
  <c r="Q105" i="8"/>
  <c r="P105" i="8"/>
  <c r="O105" i="8"/>
  <c r="J105" i="8"/>
  <c r="Q104" i="8"/>
  <c r="P104" i="8"/>
  <c r="O104" i="8"/>
  <c r="J104" i="8"/>
  <c r="Q103" i="8"/>
  <c r="P103" i="8"/>
  <c r="O103" i="8"/>
  <c r="J103" i="8"/>
  <c r="Q102" i="8"/>
  <c r="P102" i="8"/>
  <c r="O102" i="8"/>
  <c r="J102" i="8"/>
  <c r="Q101" i="8"/>
  <c r="P101" i="8"/>
  <c r="O101" i="8"/>
  <c r="J101" i="8"/>
  <c r="Q100" i="8"/>
  <c r="P100" i="8"/>
  <c r="O100" i="8"/>
  <c r="J100" i="8"/>
  <c r="Q99" i="8"/>
  <c r="P99" i="8"/>
  <c r="O99" i="8"/>
  <c r="J99" i="8"/>
  <c r="Q98" i="8"/>
  <c r="P98" i="8"/>
  <c r="O98" i="8"/>
  <c r="J98" i="8"/>
  <c r="Q97" i="8"/>
  <c r="P97" i="8"/>
  <c r="O97" i="8"/>
  <c r="J97" i="8"/>
  <c r="Q96" i="8"/>
  <c r="P96" i="8"/>
  <c r="O96" i="8"/>
  <c r="J96" i="8"/>
  <c r="Q95" i="8"/>
  <c r="P95" i="8"/>
  <c r="O95" i="8"/>
  <c r="J95" i="8"/>
  <c r="Q94" i="8"/>
  <c r="P94" i="8"/>
  <c r="O94" i="8"/>
  <c r="J94" i="8"/>
  <c r="Q93" i="8"/>
  <c r="P93" i="8"/>
  <c r="O93" i="8"/>
  <c r="J93" i="8"/>
  <c r="Q92" i="8"/>
  <c r="P92" i="8"/>
  <c r="O92" i="8"/>
  <c r="J92" i="8"/>
  <c r="Q91" i="8"/>
  <c r="P91" i="8"/>
  <c r="O91" i="8"/>
  <c r="J91" i="8"/>
  <c r="Q90" i="8"/>
  <c r="P90" i="8"/>
  <c r="T90" i="8" s="1"/>
  <c r="J90" i="8"/>
  <c r="Q89" i="8"/>
  <c r="P89" i="8"/>
  <c r="T89" i="8" s="1"/>
  <c r="L89" i="8"/>
  <c r="K89" i="8"/>
  <c r="O89" i="8" s="1"/>
  <c r="J89" i="8"/>
  <c r="P88" i="8"/>
  <c r="O88" i="8"/>
  <c r="L88" i="8"/>
  <c r="K88" i="8"/>
  <c r="J88" i="8"/>
  <c r="Q87" i="8"/>
  <c r="P87" i="8"/>
  <c r="O87" i="8"/>
  <c r="J87" i="8"/>
  <c r="Q86" i="8"/>
  <c r="P86" i="8"/>
  <c r="O86" i="8"/>
  <c r="J86" i="8"/>
  <c r="Q85" i="8"/>
  <c r="P85" i="8"/>
  <c r="O85" i="8"/>
  <c r="J85" i="8"/>
  <c r="Q84" i="8"/>
  <c r="P84" i="8"/>
  <c r="O84" i="8"/>
  <c r="J84" i="8"/>
  <c r="Q83" i="8"/>
  <c r="P83" i="8"/>
  <c r="O83" i="8"/>
  <c r="J83" i="8"/>
  <c r="Q82" i="8"/>
  <c r="U82" i="8" s="1"/>
  <c r="L82" i="8"/>
  <c r="P82" i="8" s="1"/>
  <c r="K82" i="8"/>
  <c r="O82" i="8" s="1"/>
  <c r="S82" i="8" s="1"/>
  <c r="J82" i="8"/>
  <c r="Q81" i="8"/>
  <c r="U81" i="8" s="1"/>
  <c r="O81" i="8"/>
  <c r="S81" i="8" s="1"/>
  <c r="L81" i="8"/>
  <c r="P81" i="8" s="1"/>
  <c r="T81" i="8" s="1"/>
  <c r="K81" i="8"/>
  <c r="J81" i="8"/>
  <c r="Q80" i="8"/>
  <c r="P80" i="8"/>
  <c r="O80" i="8"/>
  <c r="S80" i="8" s="1"/>
  <c r="L80" i="8"/>
  <c r="K80" i="8"/>
  <c r="J80" i="8"/>
  <c r="M79" i="8"/>
  <c r="Q79" i="8" s="1"/>
  <c r="U80" i="8" s="1"/>
  <c r="L79" i="8"/>
  <c r="P79" i="8" s="1"/>
  <c r="K79" i="8"/>
  <c r="O79" i="8" s="1"/>
  <c r="J79" i="8"/>
  <c r="Q78" i="8"/>
  <c r="P78" i="8"/>
  <c r="O78" i="8"/>
  <c r="J78" i="8"/>
  <c r="Q77" i="8"/>
  <c r="P77" i="8"/>
  <c r="O77" i="8"/>
  <c r="J77" i="8"/>
  <c r="Q76" i="8"/>
  <c r="P76" i="8"/>
  <c r="O76" i="8"/>
  <c r="J76" i="8"/>
  <c r="Q75" i="8"/>
  <c r="P75" i="8"/>
  <c r="O75" i="8"/>
  <c r="J75" i="8"/>
  <c r="Q74" i="8"/>
  <c r="P74" i="8"/>
  <c r="O74" i="8"/>
  <c r="J74" i="8"/>
  <c r="Q73" i="8"/>
  <c r="P73" i="8"/>
  <c r="O73" i="8"/>
  <c r="J73" i="8"/>
  <c r="Q72" i="8"/>
  <c r="P72" i="8"/>
  <c r="O72" i="8"/>
  <c r="J72" i="8"/>
  <c r="Q71" i="8"/>
  <c r="P71" i="8"/>
  <c r="O71" i="8"/>
  <c r="J71" i="8"/>
  <c r="Q70" i="8"/>
  <c r="P70" i="8"/>
  <c r="O70" i="8"/>
  <c r="J70" i="8"/>
  <c r="Q69" i="8"/>
  <c r="P69" i="8"/>
  <c r="O69" i="8"/>
  <c r="J69" i="8"/>
  <c r="Q68" i="8"/>
  <c r="P68" i="8"/>
  <c r="O68" i="8"/>
  <c r="J68" i="8"/>
  <c r="Q67" i="8"/>
  <c r="P67" i="8"/>
  <c r="O67" i="8"/>
  <c r="J67" i="8"/>
  <c r="Q66" i="8"/>
  <c r="P66" i="8"/>
  <c r="O66" i="8"/>
  <c r="J66" i="8"/>
  <c r="Q65" i="8"/>
  <c r="P65" i="8"/>
  <c r="O65" i="8"/>
  <c r="J65" i="8"/>
  <c r="Q64" i="8"/>
  <c r="P64" i="8"/>
  <c r="O64" i="8"/>
  <c r="J64" i="8"/>
  <c r="Q63" i="8"/>
  <c r="P63" i="8"/>
  <c r="O63" i="8"/>
  <c r="J63" i="8"/>
  <c r="Q62" i="8"/>
  <c r="P62" i="8"/>
  <c r="O62" i="8"/>
  <c r="J62" i="8"/>
  <c r="Q61" i="8"/>
  <c r="P61" i="8"/>
  <c r="O61" i="8"/>
  <c r="J61" i="8"/>
  <c r="Q60" i="8"/>
  <c r="P60" i="8"/>
  <c r="O60" i="8"/>
  <c r="J60" i="8"/>
  <c r="Q59" i="8"/>
  <c r="P59" i="8"/>
  <c r="O59" i="8"/>
  <c r="J59" i="8"/>
  <c r="Q58" i="8"/>
  <c r="P58" i="8"/>
  <c r="O58" i="8"/>
  <c r="J58" i="8"/>
  <c r="Q57" i="8"/>
  <c r="P57" i="8"/>
  <c r="O57" i="8"/>
  <c r="J57" i="8"/>
  <c r="Q56" i="8"/>
  <c r="P56" i="8"/>
  <c r="O56" i="8"/>
  <c r="J56" i="8"/>
  <c r="U55" i="8"/>
  <c r="Q55" i="8"/>
  <c r="P55" i="8"/>
  <c r="T55" i="8" s="1"/>
  <c r="O55" i="8"/>
  <c r="J55" i="8"/>
  <c r="U54" i="8"/>
  <c r="Q54" i="8"/>
  <c r="P54" i="8"/>
  <c r="L54" i="8"/>
  <c r="K54" i="8"/>
  <c r="O54" i="8" s="1"/>
  <c r="J54" i="8"/>
  <c r="Q53" i="8"/>
  <c r="U53" i="8" s="1"/>
  <c r="L53" i="8"/>
  <c r="P53" i="8" s="1"/>
  <c r="T53" i="8" s="1"/>
  <c r="K53" i="8"/>
  <c r="O53" i="8" s="1"/>
  <c r="S53" i="8" s="1"/>
  <c r="J53" i="8"/>
  <c r="Q52" i="8"/>
  <c r="P52" i="8"/>
  <c r="O52" i="8"/>
  <c r="L52" i="8"/>
  <c r="K52" i="8"/>
  <c r="J52" i="8"/>
  <c r="Q51" i="8"/>
  <c r="P51" i="8"/>
  <c r="O51" i="8"/>
  <c r="J51" i="8"/>
  <c r="Q50" i="8"/>
  <c r="P50" i="8"/>
  <c r="O50" i="8"/>
  <c r="J50" i="8"/>
  <c r="Q49" i="8"/>
  <c r="P49" i="8"/>
  <c r="O49" i="8"/>
  <c r="J49" i="8"/>
  <c r="Q48" i="8"/>
  <c r="P48" i="8"/>
  <c r="O48" i="8"/>
  <c r="J48" i="8"/>
  <c r="Q47" i="8"/>
  <c r="P47" i="8"/>
  <c r="O47" i="8"/>
  <c r="J47" i="8"/>
  <c r="Q46" i="8"/>
  <c r="P46" i="8"/>
  <c r="O46" i="8"/>
  <c r="J46" i="8"/>
  <c r="Q45" i="8"/>
  <c r="P45" i="8"/>
  <c r="O45" i="8"/>
  <c r="J45" i="8"/>
  <c r="Q44" i="8"/>
  <c r="P44" i="8"/>
  <c r="O44" i="8"/>
  <c r="J44" i="8"/>
  <c r="Q43" i="8"/>
  <c r="P43" i="8"/>
  <c r="O43" i="8"/>
  <c r="J43" i="8"/>
  <c r="Q42" i="8"/>
  <c r="P42" i="8"/>
  <c r="O42" i="8"/>
  <c r="J42" i="8"/>
  <c r="Q41" i="8"/>
  <c r="P41" i="8"/>
  <c r="O41" i="8"/>
  <c r="J41" i="8"/>
  <c r="Q40" i="8"/>
  <c r="P40" i="8"/>
  <c r="O40" i="8"/>
  <c r="J40" i="8"/>
  <c r="Q39" i="8"/>
  <c r="P39" i="8"/>
  <c r="O39" i="8"/>
  <c r="J39" i="8"/>
  <c r="Q38" i="8"/>
  <c r="P38" i="8"/>
  <c r="O38" i="8"/>
  <c r="J38" i="8"/>
  <c r="Q37" i="8"/>
  <c r="P37" i="8"/>
  <c r="O37" i="8"/>
  <c r="J37" i="8"/>
  <c r="Q36" i="8"/>
  <c r="P36" i="8"/>
  <c r="O36" i="8"/>
  <c r="J36" i="8"/>
  <c r="J35" i="8"/>
  <c r="Q34" i="8"/>
  <c r="P34" i="8"/>
  <c r="T34" i="8" s="1"/>
  <c r="J34" i="8"/>
  <c r="Q33" i="8"/>
  <c r="P33" i="8"/>
  <c r="M33" i="8"/>
  <c r="L33" i="8"/>
  <c r="K33" i="8"/>
  <c r="O33" i="8" s="1"/>
  <c r="J33" i="8"/>
  <c r="J32" i="8"/>
  <c r="J31" i="8"/>
  <c r="J30" i="8"/>
  <c r="J29" i="8"/>
  <c r="J28" i="8"/>
  <c r="J27" i="8"/>
  <c r="J26" i="8"/>
  <c r="J25" i="8"/>
  <c r="J24" i="8"/>
  <c r="Q23" i="8"/>
  <c r="P23" i="8"/>
  <c r="O23" i="8"/>
  <c r="J23" i="8"/>
  <c r="Q22" i="8"/>
  <c r="P22" i="8"/>
  <c r="O22" i="8"/>
  <c r="J22" i="8"/>
  <c r="Q21" i="8"/>
  <c r="P21" i="8"/>
  <c r="O21" i="8"/>
  <c r="J21" i="8"/>
  <c r="Q20" i="8"/>
  <c r="P20" i="8"/>
  <c r="J20" i="8"/>
  <c r="Q19" i="8"/>
  <c r="U20" i="8" s="1"/>
  <c r="O19" i="8"/>
  <c r="L19" i="8"/>
  <c r="P19" i="8" s="1"/>
  <c r="T19" i="8" s="1"/>
  <c r="K19" i="8"/>
  <c r="J19" i="8"/>
  <c r="T18" i="8"/>
  <c r="Q18" i="8"/>
  <c r="P18" i="8"/>
  <c r="L18" i="8"/>
  <c r="K18" i="8"/>
  <c r="O18" i="8" s="1"/>
  <c r="J18" i="8"/>
  <c r="P17" i="8"/>
  <c r="O17" i="8"/>
  <c r="M17" i="8"/>
  <c r="Q17" i="8" s="1"/>
  <c r="L17" i="8"/>
  <c r="K17" i="8"/>
  <c r="J17" i="8"/>
  <c r="Q16" i="8"/>
  <c r="P16" i="8"/>
  <c r="O16" i="8"/>
  <c r="J16" i="8"/>
  <c r="Q15" i="8"/>
  <c r="P15" i="8"/>
  <c r="O15" i="8"/>
  <c r="J15" i="8"/>
  <c r="Q14" i="8"/>
  <c r="P14" i="8"/>
  <c r="O14" i="8"/>
  <c r="J14" i="8"/>
  <c r="Q13" i="8"/>
  <c r="P13" i="8"/>
  <c r="O13" i="8"/>
  <c r="J13" i="8"/>
  <c r="Q12" i="8"/>
  <c r="P12" i="8"/>
  <c r="O12" i="8"/>
  <c r="J12" i="8"/>
  <c r="Q11" i="8"/>
  <c r="P11" i="8"/>
  <c r="O11" i="8"/>
  <c r="J11" i="8"/>
  <c r="Q10" i="8"/>
  <c r="P10" i="8"/>
  <c r="O10" i="8"/>
  <c r="J10" i="8"/>
  <c r="Q9" i="8"/>
  <c r="P9" i="8"/>
  <c r="O9" i="8"/>
  <c r="J9" i="8"/>
  <c r="Q8" i="8"/>
  <c r="P8" i="8"/>
  <c r="O8" i="8"/>
  <c r="J8" i="8"/>
  <c r="Q7" i="8"/>
  <c r="P7" i="8"/>
  <c r="O7" i="8"/>
  <c r="J7" i="8"/>
  <c r="Q6" i="8"/>
  <c r="P6" i="8"/>
  <c r="O6" i="8"/>
  <c r="J6" i="8"/>
  <c r="Q5" i="8"/>
  <c r="P5" i="8"/>
  <c r="O5" i="8"/>
  <c r="J5" i="8"/>
  <c r="Q4" i="8"/>
  <c r="P4" i="8"/>
  <c r="O4" i="8"/>
  <c r="J4" i="8"/>
  <c r="Q3" i="8"/>
  <c r="P3" i="8"/>
  <c r="O3" i="8"/>
  <c r="J3" i="8"/>
  <c r="Q2" i="8"/>
  <c r="P2" i="8"/>
  <c r="O2" i="8"/>
  <c r="K92" i="3" l="1"/>
  <c r="L92" i="3" s="1"/>
  <c r="K157" i="3"/>
  <c r="L157" i="3" s="1"/>
  <c r="K141" i="3"/>
  <c r="L141" i="3" s="1"/>
  <c r="K158" i="3"/>
  <c r="L158" i="3" s="1"/>
  <c r="K96" i="3"/>
  <c r="L96" i="3" s="1"/>
  <c r="K113" i="3"/>
  <c r="L113" i="3" s="1"/>
  <c r="K78" i="3"/>
  <c r="L78" i="3" s="1"/>
  <c r="K121" i="3"/>
  <c r="L121" i="3" s="1"/>
  <c r="K128" i="3"/>
  <c r="L128" i="3" s="1"/>
  <c r="K100" i="3"/>
  <c r="L100" i="3" s="1"/>
  <c r="K115" i="3"/>
  <c r="L115" i="3" s="1"/>
  <c r="K109" i="3"/>
  <c r="L109" i="3" s="1"/>
  <c r="K135" i="3"/>
  <c r="L135" i="3" s="1"/>
  <c r="K117" i="3"/>
  <c r="L117" i="3" s="1"/>
  <c r="K159" i="3"/>
  <c r="L159" i="3" s="1"/>
  <c r="K125" i="3"/>
  <c r="L125" i="3" s="1"/>
  <c r="K129" i="3"/>
  <c r="L129" i="3" s="1"/>
  <c r="K81" i="3"/>
  <c r="L81" i="3" s="1"/>
  <c r="K87" i="3"/>
  <c r="L87" i="3" s="1"/>
  <c r="K149" i="3"/>
  <c r="L149" i="3" s="1"/>
  <c r="K131" i="3"/>
  <c r="L131" i="3" s="1"/>
  <c r="K118" i="3"/>
  <c r="L118" i="3" s="1"/>
  <c r="K133" i="3"/>
  <c r="L133" i="3" s="1"/>
  <c r="K106" i="3"/>
  <c r="L106" i="3" s="1"/>
  <c r="K89" i="3"/>
  <c r="L89" i="3" s="1"/>
  <c r="K85" i="3"/>
  <c r="L85" i="3" s="1"/>
  <c r="K162" i="3"/>
  <c r="L162" i="3" s="1"/>
  <c r="K152" i="3"/>
  <c r="L152" i="3" s="1"/>
  <c r="K154" i="3"/>
  <c r="L154" i="3" s="1"/>
  <c r="K163" i="3"/>
  <c r="L163" i="3" s="1"/>
  <c r="K148" i="3"/>
  <c r="L148" i="3" s="1"/>
  <c r="K146" i="3"/>
  <c r="L146" i="3" s="1"/>
  <c r="K155" i="3"/>
  <c r="L155" i="3" s="1"/>
  <c r="K160" i="3"/>
  <c r="L160" i="3" s="1"/>
  <c r="K151" i="3"/>
  <c r="L151" i="3" s="1"/>
  <c r="K147" i="3"/>
  <c r="L147" i="3" s="1"/>
  <c r="K156" i="3"/>
  <c r="L156" i="3" s="1"/>
  <c r="K134" i="3"/>
  <c r="L134" i="3" s="1"/>
  <c r="K145" i="3"/>
  <c r="L145" i="3" s="1"/>
  <c r="K130" i="3"/>
  <c r="L130" i="3" s="1"/>
  <c r="K144" i="3"/>
  <c r="L144" i="3" s="1"/>
  <c r="K140" i="3"/>
  <c r="L140" i="3" s="1"/>
  <c r="K142" i="3"/>
  <c r="L142" i="3" s="1"/>
  <c r="K136" i="3"/>
  <c r="L136" i="3" s="1"/>
  <c r="K138" i="3"/>
  <c r="L138" i="3" s="1"/>
  <c r="K116" i="3"/>
  <c r="L116" i="3" s="1"/>
  <c r="K126" i="3"/>
  <c r="L126" i="3" s="1"/>
  <c r="K122" i="3"/>
  <c r="L122" i="3" s="1"/>
  <c r="K127" i="3"/>
  <c r="L127" i="3" s="1"/>
  <c r="K112" i="3"/>
  <c r="L112" i="3" s="1"/>
  <c r="K123" i="3"/>
  <c r="L123" i="3" s="1"/>
  <c r="K114" i="3"/>
  <c r="L114" i="3" s="1"/>
  <c r="K119" i="3"/>
  <c r="L119" i="3" s="1"/>
  <c r="K124" i="3"/>
  <c r="L124" i="3" s="1"/>
  <c r="K110" i="3"/>
  <c r="L110" i="3" s="1"/>
  <c r="K120" i="3"/>
  <c r="L120" i="3" s="1"/>
  <c r="K108" i="3"/>
  <c r="L108" i="3" s="1"/>
  <c r="K95" i="3"/>
  <c r="L95" i="3" s="1"/>
  <c r="K105" i="3"/>
  <c r="L105" i="3" s="1"/>
  <c r="K97" i="3"/>
  <c r="L97" i="3" s="1"/>
  <c r="K93" i="3"/>
  <c r="L93" i="3" s="1"/>
  <c r="K102" i="3"/>
  <c r="L102" i="3" s="1"/>
  <c r="K103" i="3"/>
  <c r="L103" i="3" s="1"/>
  <c r="K98" i="3"/>
  <c r="L98" i="3" s="1"/>
  <c r="K94" i="3"/>
  <c r="L94" i="3" s="1"/>
  <c r="K99" i="3"/>
  <c r="L99" i="3" s="1"/>
  <c r="K77" i="3"/>
  <c r="L77" i="3" s="1"/>
  <c r="H63" i="3"/>
  <c r="I63" i="3"/>
  <c r="J63" i="3"/>
  <c r="H71" i="3"/>
  <c r="I71" i="3"/>
  <c r="J71" i="3"/>
  <c r="H60" i="3"/>
  <c r="I60" i="3"/>
  <c r="J60" i="3"/>
  <c r="H61" i="3"/>
  <c r="I61" i="3"/>
  <c r="J61" i="3"/>
  <c r="H69" i="3"/>
  <c r="I69" i="3"/>
  <c r="J69" i="3"/>
  <c r="J70" i="3"/>
  <c r="H70" i="3"/>
  <c r="I70" i="3"/>
  <c r="J56" i="3"/>
  <c r="I56" i="3"/>
  <c r="H56" i="3"/>
  <c r="H64" i="3"/>
  <c r="I64" i="3"/>
  <c r="J64" i="3"/>
  <c r="H72" i="3"/>
  <c r="I72" i="3"/>
  <c r="J72" i="3"/>
  <c r="H68" i="3"/>
  <c r="I68" i="3"/>
  <c r="J68" i="3"/>
  <c r="I62" i="3"/>
  <c r="J62" i="3"/>
  <c r="H62" i="3"/>
  <c r="H57" i="3"/>
  <c r="I57" i="3"/>
  <c r="J57" i="3"/>
  <c r="H65" i="3"/>
  <c r="I65" i="3"/>
  <c r="J65" i="3"/>
  <c r="I73" i="3"/>
  <c r="J73" i="3"/>
  <c r="H73" i="3"/>
  <c r="H58" i="3"/>
  <c r="I58" i="3"/>
  <c r="J58" i="3"/>
  <c r="H66" i="3"/>
  <c r="I66" i="3"/>
  <c r="J66" i="3"/>
  <c r="J59" i="3"/>
  <c r="H59" i="3"/>
  <c r="I59" i="3"/>
  <c r="J67" i="3"/>
  <c r="H67" i="3"/>
  <c r="I67" i="3"/>
  <c r="K90" i="3"/>
  <c r="L90" i="3" s="1"/>
  <c r="K80" i="3"/>
  <c r="L80" i="3" s="1"/>
  <c r="K86" i="3"/>
  <c r="L86" i="3" s="1"/>
  <c r="K82" i="3"/>
  <c r="L82" i="3" s="1"/>
  <c r="K91" i="3"/>
  <c r="L91" i="3" s="1"/>
  <c r="K76" i="3"/>
  <c r="L76" i="3" s="1"/>
  <c r="K74" i="3"/>
  <c r="L74" i="3" s="1"/>
  <c r="K83" i="3"/>
  <c r="L83" i="3" s="1"/>
  <c r="K79" i="3"/>
  <c r="L79" i="3" s="1"/>
  <c r="K75" i="3"/>
  <c r="L75" i="3" s="1"/>
  <c r="K84" i="3"/>
  <c r="L84" i="3" s="1"/>
  <c r="T121" i="8"/>
  <c r="U121" i="8"/>
  <c r="S121" i="8"/>
  <c r="T91" i="8"/>
  <c r="U36" i="8"/>
  <c r="U34" i="8"/>
  <c r="T36" i="8"/>
  <c r="S36" i="8"/>
  <c r="S34" i="8"/>
  <c r="U18" i="8"/>
  <c r="U90" i="8"/>
  <c r="U91" i="8"/>
  <c r="S120" i="8"/>
  <c r="S122" i="8"/>
  <c r="T20" i="8"/>
  <c r="S54" i="8"/>
  <c r="S55" i="8"/>
  <c r="T120" i="8"/>
  <c r="T80" i="8"/>
  <c r="U120" i="8"/>
  <c r="U89" i="8"/>
  <c r="S18" i="8"/>
  <c r="S19" i="8"/>
  <c r="T35" i="8"/>
  <c r="T54" i="8"/>
  <c r="T82" i="8"/>
  <c r="U19" i="8"/>
  <c r="U122" i="7"/>
  <c r="U121" i="7"/>
  <c r="U120" i="7"/>
  <c r="U91" i="7"/>
  <c r="U90" i="7"/>
  <c r="U89" i="7"/>
  <c r="U82" i="7"/>
  <c r="U81" i="7"/>
  <c r="U80" i="7"/>
  <c r="U55" i="7"/>
  <c r="U54" i="7"/>
  <c r="U53" i="7"/>
  <c r="U36" i="7"/>
  <c r="U35" i="7"/>
  <c r="U34" i="7"/>
  <c r="U20" i="7"/>
  <c r="U19" i="7"/>
  <c r="U18" i="7"/>
  <c r="A73" i="3"/>
  <c r="H55" i="3" s="1"/>
  <c r="A72" i="3"/>
  <c r="J54" i="3" s="1"/>
  <c r="A71" i="3"/>
  <c r="J53" i="3" s="1"/>
  <c r="A70" i="3"/>
  <c r="I52" i="3" s="1"/>
  <c r="A69" i="3"/>
  <c r="J51" i="3" s="1"/>
  <c r="A68" i="3"/>
  <c r="J50" i="3" s="1"/>
  <c r="A67" i="3"/>
  <c r="J49" i="3" s="1"/>
  <c r="A66" i="3"/>
  <c r="H48" i="3" s="1"/>
  <c r="A65" i="3"/>
  <c r="H47" i="3" s="1"/>
  <c r="A64" i="3"/>
  <c r="J46" i="3" s="1"/>
  <c r="A63" i="3"/>
  <c r="J45" i="3" s="1"/>
  <c r="A62" i="3"/>
  <c r="I44" i="3" s="1"/>
  <c r="A61" i="3"/>
  <c r="J43" i="3" s="1"/>
  <c r="A60" i="3"/>
  <c r="J42" i="3" s="1"/>
  <c r="A59" i="3"/>
  <c r="J41" i="3" s="1"/>
  <c r="A58" i="3"/>
  <c r="J40" i="3" s="1"/>
  <c r="A57" i="3"/>
  <c r="H39" i="3" s="1"/>
  <c r="A56" i="3"/>
  <c r="J38" i="3" s="1"/>
  <c r="K122" i="7"/>
  <c r="K121" i="7"/>
  <c r="K120" i="7"/>
  <c r="O120" i="7" s="1"/>
  <c r="M91" i="7"/>
  <c r="L91" i="7"/>
  <c r="K91" i="7"/>
  <c r="M79" i="7"/>
  <c r="Q79" i="7" s="1"/>
  <c r="K55" i="7"/>
  <c r="K54" i="7"/>
  <c r="L55" i="7"/>
  <c r="P55" i="7" s="1"/>
  <c r="L54" i="7"/>
  <c r="P54" i="7" s="1"/>
  <c r="L35" i="7"/>
  <c r="P35" i="7" s="1"/>
  <c r="L36" i="7"/>
  <c r="P36" i="7" s="1"/>
  <c r="L34" i="7"/>
  <c r="P34" i="7" s="1"/>
  <c r="T34" i="7" s="1"/>
  <c r="K35" i="7"/>
  <c r="K36" i="7"/>
  <c r="K34" i="7"/>
  <c r="Q123" i="7"/>
  <c r="P123" i="7"/>
  <c r="O123" i="7"/>
  <c r="J123" i="7"/>
  <c r="Q122" i="7"/>
  <c r="P122" i="7"/>
  <c r="O122" i="7"/>
  <c r="J122" i="7"/>
  <c r="Q121" i="7"/>
  <c r="P121" i="7"/>
  <c r="O121" i="7"/>
  <c r="J121" i="7"/>
  <c r="Q120" i="7"/>
  <c r="P120" i="7"/>
  <c r="T120" i="7" s="1"/>
  <c r="J120" i="7"/>
  <c r="P119" i="7"/>
  <c r="O119" i="7"/>
  <c r="M119" i="7"/>
  <c r="Q119" i="7" s="1"/>
  <c r="L119" i="7"/>
  <c r="K119" i="7"/>
  <c r="J119" i="7"/>
  <c r="Q118" i="7"/>
  <c r="P118" i="7"/>
  <c r="O118" i="7"/>
  <c r="J118" i="7"/>
  <c r="Q117" i="7"/>
  <c r="P117" i="7"/>
  <c r="O117" i="7"/>
  <c r="J117" i="7"/>
  <c r="Q116" i="7"/>
  <c r="P116" i="7"/>
  <c r="O116" i="7"/>
  <c r="J116" i="7"/>
  <c r="Q115" i="7"/>
  <c r="P115" i="7"/>
  <c r="O115" i="7"/>
  <c r="J115" i="7"/>
  <c r="Q114" i="7"/>
  <c r="P114" i="7"/>
  <c r="O114" i="7"/>
  <c r="J114" i="7"/>
  <c r="Q113" i="7"/>
  <c r="P113" i="7"/>
  <c r="O113" i="7"/>
  <c r="J113" i="7"/>
  <c r="Q112" i="7"/>
  <c r="P112" i="7"/>
  <c r="O112" i="7"/>
  <c r="J112" i="7"/>
  <c r="Q111" i="7"/>
  <c r="P111" i="7"/>
  <c r="O111" i="7"/>
  <c r="J111" i="7"/>
  <c r="Q110" i="7"/>
  <c r="P110" i="7"/>
  <c r="O110" i="7"/>
  <c r="J110" i="7"/>
  <c r="Q109" i="7"/>
  <c r="P109" i="7"/>
  <c r="O109" i="7"/>
  <c r="J109" i="7"/>
  <c r="Q108" i="7"/>
  <c r="P108" i="7"/>
  <c r="O108" i="7"/>
  <c r="J108" i="7"/>
  <c r="Q107" i="7"/>
  <c r="P107" i="7"/>
  <c r="O107" i="7"/>
  <c r="J107" i="7"/>
  <c r="Q106" i="7"/>
  <c r="P106" i="7"/>
  <c r="O106" i="7"/>
  <c r="J106" i="7"/>
  <c r="Q105" i="7"/>
  <c r="P105" i="7"/>
  <c r="O105" i="7"/>
  <c r="J105" i="7"/>
  <c r="Q104" i="7"/>
  <c r="P104" i="7"/>
  <c r="O104" i="7"/>
  <c r="J104" i="7"/>
  <c r="Q103" i="7"/>
  <c r="P103" i="7"/>
  <c r="O103" i="7"/>
  <c r="J103" i="7"/>
  <c r="Q102" i="7"/>
  <c r="P102" i="7"/>
  <c r="O102" i="7"/>
  <c r="J102" i="7"/>
  <c r="Q101" i="7"/>
  <c r="P101" i="7"/>
  <c r="O101" i="7"/>
  <c r="J101" i="7"/>
  <c r="Q100" i="7"/>
  <c r="P100" i="7"/>
  <c r="O100" i="7"/>
  <c r="J100" i="7"/>
  <c r="Q99" i="7"/>
  <c r="P99" i="7"/>
  <c r="O99" i="7"/>
  <c r="J99" i="7"/>
  <c r="Q98" i="7"/>
  <c r="P98" i="7"/>
  <c r="O98" i="7"/>
  <c r="J98" i="7"/>
  <c r="Q97" i="7"/>
  <c r="P97" i="7"/>
  <c r="O97" i="7"/>
  <c r="J97" i="7"/>
  <c r="Q96" i="7"/>
  <c r="P96" i="7"/>
  <c r="O96" i="7"/>
  <c r="J96" i="7"/>
  <c r="Q95" i="7"/>
  <c r="P95" i="7"/>
  <c r="O95" i="7"/>
  <c r="J95" i="7"/>
  <c r="Q94" i="7"/>
  <c r="P94" i="7"/>
  <c r="O94" i="7"/>
  <c r="J94" i="7"/>
  <c r="Q93" i="7"/>
  <c r="P93" i="7"/>
  <c r="O93" i="7"/>
  <c r="J93" i="7"/>
  <c r="Q92" i="7"/>
  <c r="P92" i="7"/>
  <c r="O92" i="7"/>
  <c r="J92" i="7"/>
  <c r="Q91" i="7"/>
  <c r="P91" i="7"/>
  <c r="O91" i="7"/>
  <c r="S91" i="7" s="1"/>
  <c r="J91" i="7"/>
  <c r="Q90" i="7"/>
  <c r="M90" i="7"/>
  <c r="L90" i="7"/>
  <c r="P90" i="7" s="1"/>
  <c r="K90" i="7"/>
  <c r="O90" i="7" s="1"/>
  <c r="S90" i="7" s="1"/>
  <c r="J90" i="7"/>
  <c r="M89" i="7"/>
  <c r="Q89" i="7" s="1"/>
  <c r="L89" i="7"/>
  <c r="P89" i="7" s="1"/>
  <c r="T89" i="7" s="1"/>
  <c r="K89" i="7"/>
  <c r="O89" i="7" s="1"/>
  <c r="S89" i="7" s="1"/>
  <c r="J89" i="7"/>
  <c r="Q88" i="7"/>
  <c r="M88" i="7"/>
  <c r="L88" i="7"/>
  <c r="P88" i="7" s="1"/>
  <c r="K88" i="7"/>
  <c r="O88" i="7" s="1"/>
  <c r="J88" i="7"/>
  <c r="Q87" i="7"/>
  <c r="P87" i="7"/>
  <c r="O87" i="7"/>
  <c r="J87" i="7"/>
  <c r="Q86" i="7"/>
  <c r="P86" i="7"/>
  <c r="O86" i="7"/>
  <c r="J86" i="7"/>
  <c r="Q85" i="7"/>
  <c r="P85" i="7"/>
  <c r="O85" i="7"/>
  <c r="J85" i="7"/>
  <c r="Q84" i="7"/>
  <c r="P84" i="7"/>
  <c r="O84" i="7"/>
  <c r="J84" i="7"/>
  <c r="Q83" i="7"/>
  <c r="P83" i="7"/>
  <c r="O83" i="7"/>
  <c r="J83" i="7"/>
  <c r="Q82" i="7"/>
  <c r="P82" i="7"/>
  <c r="T82" i="7" s="1"/>
  <c r="L82" i="7"/>
  <c r="K82" i="7"/>
  <c r="O82" i="7" s="1"/>
  <c r="S82" i="7" s="1"/>
  <c r="J82" i="7"/>
  <c r="Q81" i="7"/>
  <c r="P81" i="7"/>
  <c r="T81" i="7" s="1"/>
  <c r="L81" i="7"/>
  <c r="K81" i="7"/>
  <c r="O81" i="7" s="1"/>
  <c r="J81" i="7"/>
  <c r="Q80" i="7"/>
  <c r="P80" i="7"/>
  <c r="L80" i="7"/>
  <c r="K80" i="7"/>
  <c r="O80" i="7" s="1"/>
  <c r="S80" i="7" s="1"/>
  <c r="J80" i="7"/>
  <c r="O79" i="7"/>
  <c r="L79" i="7"/>
  <c r="P79" i="7" s="1"/>
  <c r="K79" i="7"/>
  <c r="J79" i="7"/>
  <c r="Q78" i="7"/>
  <c r="P78" i="7"/>
  <c r="O78" i="7"/>
  <c r="J78" i="7"/>
  <c r="Q77" i="7"/>
  <c r="P77" i="7"/>
  <c r="O77" i="7"/>
  <c r="J77" i="7"/>
  <c r="Q76" i="7"/>
  <c r="P76" i="7"/>
  <c r="O76" i="7"/>
  <c r="J76" i="7"/>
  <c r="Q75" i="7"/>
  <c r="P75" i="7"/>
  <c r="O75" i="7"/>
  <c r="J75" i="7"/>
  <c r="Q74" i="7"/>
  <c r="P74" i="7"/>
  <c r="O74" i="7"/>
  <c r="J74" i="7"/>
  <c r="Q73" i="7"/>
  <c r="P73" i="7"/>
  <c r="O73" i="7"/>
  <c r="J73" i="7"/>
  <c r="Q72" i="7"/>
  <c r="P72" i="7"/>
  <c r="O72" i="7"/>
  <c r="J72" i="7"/>
  <c r="Q71" i="7"/>
  <c r="P71" i="7"/>
  <c r="O71" i="7"/>
  <c r="J71" i="7"/>
  <c r="Q70" i="7"/>
  <c r="P70" i="7"/>
  <c r="O70" i="7"/>
  <c r="J70" i="7"/>
  <c r="Q69" i="7"/>
  <c r="P69" i="7"/>
  <c r="O69" i="7"/>
  <c r="J69" i="7"/>
  <c r="Q68" i="7"/>
  <c r="P68" i="7"/>
  <c r="O68" i="7"/>
  <c r="J68" i="7"/>
  <c r="Q67" i="7"/>
  <c r="P67" i="7"/>
  <c r="O67" i="7"/>
  <c r="J67" i="7"/>
  <c r="Q66" i="7"/>
  <c r="P66" i="7"/>
  <c r="O66" i="7"/>
  <c r="J66" i="7"/>
  <c r="Q65" i="7"/>
  <c r="P65" i="7"/>
  <c r="O65" i="7"/>
  <c r="J65" i="7"/>
  <c r="Q64" i="7"/>
  <c r="P64" i="7"/>
  <c r="O64" i="7"/>
  <c r="J64" i="7"/>
  <c r="Q63" i="7"/>
  <c r="P63" i="7"/>
  <c r="O63" i="7"/>
  <c r="J63" i="7"/>
  <c r="Q62" i="7"/>
  <c r="P62" i="7"/>
  <c r="O62" i="7"/>
  <c r="J62" i="7"/>
  <c r="Q61" i="7"/>
  <c r="P61" i="7"/>
  <c r="O61" i="7"/>
  <c r="J61" i="7"/>
  <c r="Q60" i="7"/>
  <c r="P60" i="7"/>
  <c r="O60" i="7"/>
  <c r="J60" i="7"/>
  <c r="Q59" i="7"/>
  <c r="P59" i="7"/>
  <c r="O59" i="7"/>
  <c r="J59" i="7"/>
  <c r="Q58" i="7"/>
  <c r="P58" i="7"/>
  <c r="O58" i="7"/>
  <c r="J58" i="7"/>
  <c r="Q57" i="7"/>
  <c r="P57" i="7"/>
  <c r="O57" i="7"/>
  <c r="J57" i="7"/>
  <c r="Q56" i="7"/>
  <c r="P56" i="7"/>
  <c r="O56" i="7"/>
  <c r="J56" i="7"/>
  <c r="Q55" i="7"/>
  <c r="O55" i="7"/>
  <c r="S55" i="7" s="1"/>
  <c r="J55" i="7"/>
  <c r="Q54" i="7"/>
  <c r="O54" i="7"/>
  <c r="S54" i="7" s="1"/>
  <c r="J54" i="7"/>
  <c r="Q53" i="7"/>
  <c r="P53" i="7"/>
  <c r="O53" i="7"/>
  <c r="L53" i="7"/>
  <c r="K53" i="7"/>
  <c r="J53" i="7"/>
  <c r="Q52" i="7"/>
  <c r="P52" i="7"/>
  <c r="T53" i="7" s="1"/>
  <c r="L52" i="7"/>
  <c r="K52" i="7"/>
  <c r="O52" i="7" s="1"/>
  <c r="S53" i="7" s="1"/>
  <c r="J52" i="7"/>
  <c r="Q51" i="7"/>
  <c r="P51" i="7"/>
  <c r="O51" i="7"/>
  <c r="J51" i="7"/>
  <c r="Q50" i="7"/>
  <c r="P50" i="7"/>
  <c r="O50" i="7"/>
  <c r="J50" i="7"/>
  <c r="Q49" i="7"/>
  <c r="P49" i="7"/>
  <c r="O49" i="7"/>
  <c r="J49" i="7"/>
  <c r="Q48" i="7"/>
  <c r="P48" i="7"/>
  <c r="O48" i="7"/>
  <c r="J48" i="7"/>
  <c r="Q47" i="7"/>
  <c r="P47" i="7"/>
  <c r="O47" i="7"/>
  <c r="J47" i="7"/>
  <c r="Q46" i="7"/>
  <c r="P46" i="7"/>
  <c r="O46" i="7"/>
  <c r="J46" i="7"/>
  <c r="Q45" i="7"/>
  <c r="P45" i="7"/>
  <c r="O45" i="7"/>
  <c r="J45" i="7"/>
  <c r="Q44" i="7"/>
  <c r="P44" i="7"/>
  <c r="O44" i="7"/>
  <c r="J44" i="7"/>
  <c r="Q43" i="7"/>
  <c r="P43" i="7"/>
  <c r="O43" i="7"/>
  <c r="J43" i="7"/>
  <c r="Q42" i="7"/>
  <c r="P42" i="7"/>
  <c r="O42" i="7"/>
  <c r="J42" i="7"/>
  <c r="Q41" i="7"/>
  <c r="P41" i="7"/>
  <c r="O41" i="7"/>
  <c r="J41" i="7"/>
  <c r="Q40" i="7"/>
  <c r="P40" i="7"/>
  <c r="O40" i="7"/>
  <c r="J40" i="7"/>
  <c r="Q39" i="7"/>
  <c r="P39" i="7"/>
  <c r="O39" i="7"/>
  <c r="J39" i="7"/>
  <c r="Q38" i="7"/>
  <c r="P38" i="7"/>
  <c r="O38" i="7"/>
  <c r="J38" i="7"/>
  <c r="Q37" i="7"/>
  <c r="P37" i="7"/>
  <c r="O37" i="7"/>
  <c r="J37" i="7"/>
  <c r="Q36" i="7"/>
  <c r="O36" i="7"/>
  <c r="S36" i="7" s="1"/>
  <c r="J36" i="7"/>
  <c r="Q35" i="7"/>
  <c r="O35" i="7"/>
  <c r="J35" i="7"/>
  <c r="O34" i="7"/>
  <c r="S34" i="7" s="1"/>
  <c r="Q34" i="7"/>
  <c r="J34" i="7"/>
  <c r="M33" i="7"/>
  <c r="Q33" i="7" s="1"/>
  <c r="L33" i="7"/>
  <c r="P33" i="7" s="1"/>
  <c r="K33" i="7"/>
  <c r="O33" i="7" s="1"/>
  <c r="J33" i="7"/>
  <c r="J32" i="7"/>
  <c r="J31" i="7"/>
  <c r="J30" i="7"/>
  <c r="J29" i="7"/>
  <c r="J28" i="7"/>
  <c r="J27" i="7"/>
  <c r="J26" i="7"/>
  <c r="J25" i="7"/>
  <c r="J24" i="7"/>
  <c r="Q23" i="7"/>
  <c r="P23" i="7"/>
  <c r="O23" i="7"/>
  <c r="J23" i="7"/>
  <c r="Q22" i="7"/>
  <c r="P22" i="7"/>
  <c r="O22" i="7"/>
  <c r="J22" i="7"/>
  <c r="Q21" i="7"/>
  <c r="P21" i="7"/>
  <c r="O21" i="7"/>
  <c r="J21" i="7"/>
  <c r="P20" i="7"/>
  <c r="M20" i="7"/>
  <c r="Q20" i="7" s="1"/>
  <c r="L20" i="7"/>
  <c r="K20" i="7"/>
  <c r="O20" i="7" s="1"/>
  <c r="J20" i="7"/>
  <c r="Q19" i="7"/>
  <c r="M19" i="7"/>
  <c r="L19" i="7"/>
  <c r="P19" i="7" s="1"/>
  <c r="K19" i="7"/>
  <c r="O19" i="7" s="1"/>
  <c r="J19" i="7"/>
  <c r="M18" i="7"/>
  <c r="Q18" i="7" s="1"/>
  <c r="L18" i="7"/>
  <c r="P18" i="7" s="1"/>
  <c r="K18" i="7"/>
  <c r="O18" i="7" s="1"/>
  <c r="J18" i="7"/>
  <c r="Q17" i="7"/>
  <c r="M17" i="7"/>
  <c r="L17" i="7"/>
  <c r="P17" i="7" s="1"/>
  <c r="K17" i="7"/>
  <c r="O17" i="7" s="1"/>
  <c r="J17" i="7"/>
  <c r="Q16" i="7"/>
  <c r="P16" i="7"/>
  <c r="O16" i="7"/>
  <c r="J16" i="7"/>
  <c r="Q15" i="7"/>
  <c r="P15" i="7"/>
  <c r="O15" i="7"/>
  <c r="J15" i="7"/>
  <c r="Q14" i="7"/>
  <c r="P14" i="7"/>
  <c r="O14" i="7"/>
  <c r="J14" i="7"/>
  <c r="Q13" i="7"/>
  <c r="P13" i="7"/>
  <c r="O13" i="7"/>
  <c r="J13" i="7"/>
  <c r="Q12" i="7"/>
  <c r="P12" i="7"/>
  <c r="O12" i="7"/>
  <c r="J12" i="7"/>
  <c r="Q11" i="7"/>
  <c r="P11" i="7"/>
  <c r="O11" i="7"/>
  <c r="J11" i="7"/>
  <c r="Q10" i="7"/>
  <c r="P10" i="7"/>
  <c r="O10" i="7"/>
  <c r="J10" i="7"/>
  <c r="Q9" i="7"/>
  <c r="P9" i="7"/>
  <c r="O9" i="7"/>
  <c r="J9" i="7"/>
  <c r="Q8" i="7"/>
  <c r="P8" i="7"/>
  <c r="O8" i="7"/>
  <c r="J8" i="7"/>
  <c r="Q7" i="7"/>
  <c r="P7" i="7"/>
  <c r="O7" i="7"/>
  <c r="J7" i="7"/>
  <c r="Q6" i="7"/>
  <c r="P6" i="7"/>
  <c r="O6" i="7"/>
  <c r="J6" i="7"/>
  <c r="Q5" i="7"/>
  <c r="P5" i="7"/>
  <c r="O5" i="7"/>
  <c r="J5" i="7"/>
  <c r="Q4" i="7"/>
  <c r="P4" i="7"/>
  <c r="O4" i="7"/>
  <c r="J4" i="7"/>
  <c r="Q3" i="7"/>
  <c r="P3" i="7"/>
  <c r="O3" i="7"/>
  <c r="J3" i="7"/>
  <c r="Q2" i="7"/>
  <c r="P2" i="7"/>
  <c r="O2" i="7"/>
  <c r="A55" i="3"/>
  <c r="I37" i="3" s="1"/>
  <c r="A54" i="3"/>
  <c r="J36" i="3" s="1"/>
  <c r="A53" i="3"/>
  <c r="J35" i="3" s="1"/>
  <c r="A52" i="3"/>
  <c r="J34" i="3" s="1"/>
  <c r="A51" i="3"/>
  <c r="I33" i="3" s="1"/>
  <c r="A50" i="3"/>
  <c r="H32" i="3" s="1"/>
  <c r="A49" i="3"/>
  <c r="J31" i="3" s="1"/>
  <c r="A48" i="3"/>
  <c r="J30" i="3" s="1"/>
  <c r="A47" i="3"/>
  <c r="I29" i="3" s="1"/>
  <c r="A46" i="3"/>
  <c r="I28" i="3" s="1"/>
  <c r="A45" i="3"/>
  <c r="H27" i="3" s="1"/>
  <c r="A44" i="3"/>
  <c r="J26" i="3" s="1"/>
  <c r="A43" i="3"/>
  <c r="I25" i="3" s="1"/>
  <c r="A42" i="3"/>
  <c r="H24" i="3" s="1"/>
  <c r="A41" i="3"/>
  <c r="J23" i="3" s="1"/>
  <c r="A40" i="3"/>
  <c r="I22" i="3" s="1"/>
  <c r="A39" i="3"/>
  <c r="I21" i="3" s="1"/>
  <c r="A38" i="3"/>
  <c r="J20" i="3" s="1"/>
  <c r="M119" i="4"/>
  <c r="Q119" i="4" s="1"/>
  <c r="M90" i="4"/>
  <c r="Q91" i="4"/>
  <c r="U91" i="4" s="1"/>
  <c r="L81" i="4"/>
  <c r="L82" i="4"/>
  <c r="P82" i="4" s="1"/>
  <c r="L80" i="4"/>
  <c r="P80" i="4" s="1"/>
  <c r="K81" i="4"/>
  <c r="K82" i="4"/>
  <c r="K80" i="4"/>
  <c r="L54" i="4"/>
  <c r="K55" i="4"/>
  <c r="K54" i="4"/>
  <c r="M34" i="4"/>
  <c r="M35" i="4"/>
  <c r="Q35" i="4" s="1"/>
  <c r="U35" i="4" s="1"/>
  <c r="L34" i="4"/>
  <c r="L35" i="4"/>
  <c r="P35" i="4" s="1"/>
  <c r="T35" i="4" s="1"/>
  <c r="L36" i="4"/>
  <c r="K35" i="4"/>
  <c r="K36" i="4"/>
  <c r="K34" i="4"/>
  <c r="O34" i="4" s="1"/>
  <c r="S34" i="4" s="1"/>
  <c r="L18" i="4"/>
  <c r="L19" i="4"/>
  <c r="L20" i="4"/>
  <c r="M18" i="4"/>
  <c r="M19" i="4"/>
  <c r="M20" i="4"/>
  <c r="M17" i="4"/>
  <c r="K19" i="4"/>
  <c r="K20" i="4"/>
  <c r="K18" i="4"/>
  <c r="Q123" i="4"/>
  <c r="P123" i="4"/>
  <c r="O123" i="4"/>
  <c r="J123" i="4"/>
  <c r="Q122" i="4"/>
  <c r="U122" i="4" s="1"/>
  <c r="P122" i="4"/>
  <c r="T122" i="4" s="1"/>
  <c r="K122" i="4"/>
  <c r="O122" i="4" s="1"/>
  <c r="S122" i="4" s="1"/>
  <c r="J122" i="4"/>
  <c r="Q121" i="4"/>
  <c r="U121" i="4" s="1"/>
  <c r="L121" i="4"/>
  <c r="P121" i="4" s="1"/>
  <c r="K121" i="4"/>
  <c r="O121" i="4" s="1"/>
  <c r="J121" i="4"/>
  <c r="Q120" i="4"/>
  <c r="L120" i="4"/>
  <c r="P120" i="4" s="1"/>
  <c r="T120" i="4" s="1"/>
  <c r="K120" i="4"/>
  <c r="O120" i="4" s="1"/>
  <c r="S120" i="4" s="1"/>
  <c r="J120" i="4"/>
  <c r="L119" i="4"/>
  <c r="P119" i="4" s="1"/>
  <c r="K119" i="4"/>
  <c r="O119" i="4" s="1"/>
  <c r="J119" i="4"/>
  <c r="Q118" i="4"/>
  <c r="P118" i="4"/>
  <c r="O118" i="4"/>
  <c r="J118" i="4"/>
  <c r="Q117" i="4"/>
  <c r="P117" i="4"/>
  <c r="O117" i="4"/>
  <c r="J117" i="4"/>
  <c r="Q116" i="4"/>
  <c r="P116" i="4"/>
  <c r="O116" i="4"/>
  <c r="J116" i="4"/>
  <c r="Q115" i="4"/>
  <c r="P115" i="4"/>
  <c r="O115" i="4"/>
  <c r="J115" i="4"/>
  <c r="Q114" i="4"/>
  <c r="P114" i="4"/>
  <c r="O114" i="4"/>
  <c r="J114" i="4"/>
  <c r="Q113" i="4"/>
  <c r="P113" i="4"/>
  <c r="O113" i="4"/>
  <c r="J113" i="4"/>
  <c r="Q112" i="4"/>
  <c r="P112" i="4"/>
  <c r="O112" i="4"/>
  <c r="J112" i="4"/>
  <c r="Q111" i="4"/>
  <c r="P111" i="4"/>
  <c r="O111" i="4"/>
  <c r="J111" i="4"/>
  <c r="Q110" i="4"/>
  <c r="P110" i="4"/>
  <c r="O110" i="4"/>
  <c r="J110" i="4"/>
  <c r="Q109" i="4"/>
  <c r="P109" i="4"/>
  <c r="O109" i="4"/>
  <c r="J109" i="4"/>
  <c r="Q108" i="4"/>
  <c r="P108" i="4"/>
  <c r="O108" i="4"/>
  <c r="J108" i="4"/>
  <c r="Q107" i="4"/>
  <c r="P107" i="4"/>
  <c r="O107" i="4"/>
  <c r="J107" i="4"/>
  <c r="Q106" i="4"/>
  <c r="P106" i="4"/>
  <c r="O106" i="4"/>
  <c r="J106" i="4"/>
  <c r="Q105" i="4"/>
  <c r="P105" i="4"/>
  <c r="O105" i="4"/>
  <c r="J105" i="4"/>
  <c r="Q104" i="4"/>
  <c r="P104" i="4"/>
  <c r="O104" i="4"/>
  <c r="J104" i="4"/>
  <c r="Q103" i="4"/>
  <c r="P103" i="4"/>
  <c r="O103" i="4"/>
  <c r="J103" i="4"/>
  <c r="Q102" i="4"/>
  <c r="P102" i="4"/>
  <c r="O102" i="4"/>
  <c r="J102" i="4"/>
  <c r="Q101" i="4"/>
  <c r="P101" i="4"/>
  <c r="O101" i="4"/>
  <c r="J101" i="4"/>
  <c r="Q100" i="4"/>
  <c r="P100" i="4"/>
  <c r="O100" i="4"/>
  <c r="J100" i="4"/>
  <c r="Q99" i="4"/>
  <c r="P99" i="4"/>
  <c r="O99" i="4"/>
  <c r="J99" i="4"/>
  <c r="Q98" i="4"/>
  <c r="P98" i="4"/>
  <c r="O98" i="4"/>
  <c r="J98" i="4"/>
  <c r="Q97" i="4"/>
  <c r="P97" i="4"/>
  <c r="O97" i="4"/>
  <c r="J97" i="4"/>
  <c r="Q96" i="4"/>
  <c r="P96" i="4"/>
  <c r="O96" i="4"/>
  <c r="J96" i="4"/>
  <c r="Q95" i="4"/>
  <c r="P95" i="4"/>
  <c r="O95" i="4"/>
  <c r="J95" i="4"/>
  <c r="Q94" i="4"/>
  <c r="P94" i="4"/>
  <c r="O94" i="4"/>
  <c r="J94" i="4"/>
  <c r="Q93" i="4"/>
  <c r="P93" i="4"/>
  <c r="O93" i="4"/>
  <c r="J93" i="4"/>
  <c r="Q92" i="4"/>
  <c r="P92" i="4"/>
  <c r="O92" i="4"/>
  <c r="J92" i="4"/>
  <c r="L91" i="4"/>
  <c r="P91" i="4" s="1"/>
  <c r="K91" i="4"/>
  <c r="O91" i="4" s="1"/>
  <c r="S91" i="4" s="1"/>
  <c r="J91" i="4"/>
  <c r="Q90" i="4"/>
  <c r="O90" i="4"/>
  <c r="S90" i="4" s="1"/>
  <c r="L90" i="4"/>
  <c r="P90" i="4" s="1"/>
  <c r="T90" i="4" s="1"/>
  <c r="K90" i="4"/>
  <c r="J90" i="4"/>
  <c r="P89" i="4"/>
  <c r="O89" i="4"/>
  <c r="S89" i="4" s="1"/>
  <c r="M89" i="4"/>
  <c r="Q89" i="4" s="1"/>
  <c r="L89" i="4"/>
  <c r="K89" i="4"/>
  <c r="J89" i="4"/>
  <c r="O88" i="4"/>
  <c r="M88" i="4"/>
  <c r="Q88" i="4" s="1"/>
  <c r="L88" i="4"/>
  <c r="P88" i="4" s="1"/>
  <c r="K88" i="4"/>
  <c r="J88" i="4"/>
  <c r="Q87" i="4"/>
  <c r="P87" i="4"/>
  <c r="O87" i="4"/>
  <c r="J87" i="4"/>
  <c r="Q86" i="4"/>
  <c r="P86" i="4"/>
  <c r="O86" i="4"/>
  <c r="J86" i="4"/>
  <c r="Q85" i="4"/>
  <c r="P85" i="4"/>
  <c r="O85" i="4"/>
  <c r="J85" i="4"/>
  <c r="Q84" i="4"/>
  <c r="P84" i="4"/>
  <c r="O84" i="4"/>
  <c r="J84" i="4"/>
  <c r="Q83" i="4"/>
  <c r="P83" i="4"/>
  <c r="O83" i="4"/>
  <c r="J83" i="4"/>
  <c r="Q82" i="4"/>
  <c r="O82" i="4"/>
  <c r="J82" i="4"/>
  <c r="Q81" i="4"/>
  <c r="U82" i="4" s="1"/>
  <c r="P81" i="4"/>
  <c r="O81" i="4"/>
  <c r="S81" i="4" s="1"/>
  <c r="J81" i="4"/>
  <c r="Q80" i="4"/>
  <c r="O80" i="4"/>
  <c r="J80" i="4"/>
  <c r="Q79" i="4"/>
  <c r="U80" i="4" s="1"/>
  <c r="L79" i="4"/>
  <c r="P79" i="4" s="1"/>
  <c r="K79" i="4"/>
  <c r="O79" i="4" s="1"/>
  <c r="J79" i="4"/>
  <c r="Q78" i="4"/>
  <c r="P78" i="4"/>
  <c r="O78" i="4"/>
  <c r="J78" i="4"/>
  <c r="Q77" i="4"/>
  <c r="P77" i="4"/>
  <c r="O77" i="4"/>
  <c r="J77" i="4"/>
  <c r="Q76" i="4"/>
  <c r="P76" i="4"/>
  <c r="O76" i="4"/>
  <c r="J76" i="4"/>
  <c r="Q75" i="4"/>
  <c r="P75" i="4"/>
  <c r="O75" i="4"/>
  <c r="J75" i="4"/>
  <c r="Q74" i="4"/>
  <c r="P74" i="4"/>
  <c r="O74" i="4"/>
  <c r="J74" i="4"/>
  <c r="Q73" i="4"/>
  <c r="P73" i="4"/>
  <c r="O73" i="4"/>
  <c r="J73" i="4"/>
  <c r="Q72" i="4"/>
  <c r="P72" i="4"/>
  <c r="O72" i="4"/>
  <c r="J72" i="4"/>
  <c r="Q71" i="4"/>
  <c r="P71" i="4"/>
  <c r="O71" i="4"/>
  <c r="J71" i="4"/>
  <c r="Q70" i="4"/>
  <c r="P70" i="4"/>
  <c r="O70" i="4"/>
  <c r="J70" i="4"/>
  <c r="Q69" i="4"/>
  <c r="P69" i="4"/>
  <c r="O69" i="4"/>
  <c r="J69" i="4"/>
  <c r="Q68" i="4"/>
  <c r="P68" i="4"/>
  <c r="O68" i="4"/>
  <c r="J68" i="4"/>
  <c r="Q67" i="4"/>
  <c r="P67" i="4"/>
  <c r="O67" i="4"/>
  <c r="J67" i="4"/>
  <c r="Q66" i="4"/>
  <c r="P66" i="4"/>
  <c r="O66" i="4"/>
  <c r="J66" i="4"/>
  <c r="Q65" i="4"/>
  <c r="P65" i="4"/>
  <c r="O65" i="4"/>
  <c r="J65" i="4"/>
  <c r="Q64" i="4"/>
  <c r="P64" i="4"/>
  <c r="O64" i="4"/>
  <c r="J64" i="4"/>
  <c r="Q63" i="4"/>
  <c r="P63" i="4"/>
  <c r="O63" i="4"/>
  <c r="J63" i="4"/>
  <c r="Q62" i="4"/>
  <c r="P62" i="4"/>
  <c r="O62" i="4"/>
  <c r="J62" i="4"/>
  <c r="Q61" i="4"/>
  <c r="P61" i="4"/>
  <c r="O61" i="4"/>
  <c r="J61" i="4"/>
  <c r="Q60" i="4"/>
  <c r="P60" i="4"/>
  <c r="O60" i="4"/>
  <c r="J60" i="4"/>
  <c r="Q59" i="4"/>
  <c r="P59" i="4"/>
  <c r="O59" i="4"/>
  <c r="J59" i="4"/>
  <c r="Q58" i="4"/>
  <c r="P58" i="4"/>
  <c r="O58" i="4"/>
  <c r="J58" i="4"/>
  <c r="Q57" i="4"/>
  <c r="P57" i="4"/>
  <c r="O57" i="4"/>
  <c r="J57" i="4"/>
  <c r="Q56" i="4"/>
  <c r="P56" i="4"/>
  <c r="O56" i="4"/>
  <c r="J56" i="4"/>
  <c r="Q55" i="4"/>
  <c r="L55" i="4"/>
  <c r="P55" i="4" s="1"/>
  <c r="T55" i="4" s="1"/>
  <c r="O55" i="4"/>
  <c r="J55" i="4"/>
  <c r="P54" i="4"/>
  <c r="Q54" i="4"/>
  <c r="O54" i="4"/>
  <c r="S54" i="4" s="1"/>
  <c r="J54" i="4"/>
  <c r="Q53" i="4"/>
  <c r="L53" i="4"/>
  <c r="P53" i="4" s="1"/>
  <c r="K53" i="4"/>
  <c r="O53" i="4" s="1"/>
  <c r="J53" i="4"/>
  <c r="Q52" i="4"/>
  <c r="L52" i="4"/>
  <c r="P52" i="4" s="1"/>
  <c r="K52" i="4"/>
  <c r="O52" i="4" s="1"/>
  <c r="J52" i="4"/>
  <c r="Q51" i="4"/>
  <c r="P51" i="4"/>
  <c r="O51" i="4"/>
  <c r="J51" i="4"/>
  <c r="Q50" i="4"/>
  <c r="P50" i="4"/>
  <c r="O50" i="4"/>
  <c r="J50" i="4"/>
  <c r="Q49" i="4"/>
  <c r="P49" i="4"/>
  <c r="O49" i="4"/>
  <c r="J49" i="4"/>
  <c r="Q48" i="4"/>
  <c r="P48" i="4"/>
  <c r="O48" i="4"/>
  <c r="J48" i="4"/>
  <c r="Q47" i="4"/>
  <c r="P47" i="4"/>
  <c r="O47" i="4"/>
  <c r="J47" i="4"/>
  <c r="Q46" i="4"/>
  <c r="P46" i="4"/>
  <c r="O46" i="4"/>
  <c r="J46" i="4"/>
  <c r="Q45" i="4"/>
  <c r="P45" i="4"/>
  <c r="O45" i="4"/>
  <c r="J45" i="4"/>
  <c r="Q44" i="4"/>
  <c r="P44" i="4"/>
  <c r="O44" i="4"/>
  <c r="J44" i="4"/>
  <c r="Q43" i="4"/>
  <c r="P43" i="4"/>
  <c r="O43" i="4"/>
  <c r="J43" i="4"/>
  <c r="Q42" i="4"/>
  <c r="P42" i="4"/>
  <c r="O42" i="4"/>
  <c r="J42" i="4"/>
  <c r="Q41" i="4"/>
  <c r="P41" i="4"/>
  <c r="O41" i="4"/>
  <c r="J41" i="4"/>
  <c r="Q40" i="4"/>
  <c r="P40" i="4"/>
  <c r="O40" i="4"/>
  <c r="J40" i="4"/>
  <c r="Q39" i="4"/>
  <c r="P39" i="4"/>
  <c r="O39" i="4"/>
  <c r="J39" i="4"/>
  <c r="Q38" i="4"/>
  <c r="P38" i="4"/>
  <c r="O38" i="4"/>
  <c r="J38" i="4"/>
  <c r="Q37" i="4"/>
  <c r="P37" i="4"/>
  <c r="O37" i="4"/>
  <c r="J37" i="4"/>
  <c r="Q36" i="4"/>
  <c r="P36" i="4"/>
  <c r="O36" i="4"/>
  <c r="J36" i="4"/>
  <c r="O35" i="4"/>
  <c r="J35" i="4"/>
  <c r="Q34" i="4"/>
  <c r="P34" i="4"/>
  <c r="J34" i="4"/>
  <c r="O33" i="4"/>
  <c r="M33" i="4"/>
  <c r="Q33" i="4" s="1"/>
  <c r="U34" i="4" s="1"/>
  <c r="L33" i="4"/>
  <c r="P33" i="4" s="1"/>
  <c r="K33" i="4"/>
  <c r="J33" i="4"/>
  <c r="J32" i="4"/>
  <c r="J31" i="4"/>
  <c r="J30" i="4"/>
  <c r="J29" i="4"/>
  <c r="J28" i="4"/>
  <c r="J27" i="4"/>
  <c r="J26" i="4"/>
  <c r="J25" i="4"/>
  <c r="J24" i="4"/>
  <c r="Q23" i="4"/>
  <c r="P23" i="4"/>
  <c r="O23" i="4"/>
  <c r="J23" i="4"/>
  <c r="Q22" i="4"/>
  <c r="P22" i="4"/>
  <c r="O22" i="4"/>
  <c r="J22" i="4"/>
  <c r="Q21" i="4"/>
  <c r="P21" i="4"/>
  <c r="O21" i="4"/>
  <c r="J21" i="4"/>
  <c r="Q20" i="4"/>
  <c r="P20" i="4"/>
  <c r="O20" i="4"/>
  <c r="J20" i="4"/>
  <c r="Q19" i="4"/>
  <c r="P19" i="4"/>
  <c r="O19" i="4"/>
  <c r="J19" i="4"/>
  <c r="Q18" i="4"/>
  <c r="O18" i="4"/>
  <c r="P18" i="4"/>
  <c r="T18" i="4" s="1"/>
  <c r="J18" i="4"/>
  <c r="Q17" i="4"/>
  <c r="U18" i="4" s="1"/>
  <c r="P17" i="4"/>
  <c r="L17" i="4"/>
  <c r="K17" i="4"/>
  <c r="O17" i="4" s="1"/>
  <c r="J17" i="4"/>
  <c r="Q16" i="4"/>
  <c r="P16" i="4"/>
  <c r="O16" i="4"/>
  <c r="J16" i="4"/>
  <c r="Q15" i="4"/>
  <c r="P15" i="4"/>
  <c r="O15" i="4"/>
  <c r="J15" i="4"/>
  <c r="Q14" i="4"/>
  <c r="P14" i="4"/>
  <c r="O14" i="4"/>
  <c r="J14" i="4"/>
  <c r="Q13" i="4"/>
  <c r="P13" i="4"/>
  <c r="O13" i="4"/>
  <c r="J13" i="4"/>
  <c r="Q12" i="4"/>
  <c r="P12" i="4"/>
  <c r="O12" i="4"/>
  <c r="J12" i="4"/>
  <c r="Q11" i="4"/>
  <c r="P11" i="4"/>
  <c r="O11" i="4"/>
  <c r="J11" i="4"/>
  <c r="Q10" i="4"/>
  <c r="P10" i="4"/>
  <c r="O10" i="4"/>
  <c r="J10" i="4"/>
  <c r="Q9" i="4"/>
  <c r="P9" i="4"/>
  <c r="O9" i="4"/>
  <c r="J9" i="4"/>
  <c r="Q8" i="4"/>
  <c r="P8" i="4"/>
  <c r="O8" i="4"/>
  <c r="J8" i="4"/>
  <c r="Q7" i="4"/>
  <c r="P7" i="4"/>
  <c r="O7" i="4"/>
  <c r="J7" i="4"/>
  <c r="Q6" i="4"/>
  <c r="P6" i="4"/>
  <c r="O6" i="4"/>
  <c r="J6" i="4"/>
  <c r="Q5" i="4"/>
  <c r="P5" i="4"/>
  <c r="O5" i="4"/>
  <c r="J5" i="4"/>
  <c r="Q4" i="4"/>
  <c r="P4" i="4"/>
  <c r="O4" i="4"/>
  <c r="J4" i="4"/>
  <c r="Q3" i="4"/>
  <c r="P3" i="4"/>
  <c r="O3" i="4"/>
  <c r="J3" i="4"/>
  <c r="Q2" i="4"/>
  <c r="P2" i="4"/>
  <c r="O2" i="4"/>
  <c r="L122" i="2"/>
  <c r="L121" i="2"/>
  <c r="P121" i="2" s="1"/>
  <c r="L120" i="2"/>
  <c r="P120" i="2" s="1"/>
  <c r="T120" i="2" s="1"/>
  <c r="K122" i="2"/>
  <c r="O122" i="2" s="1"/>
  <c r="K121" i="2"/>
  <c r="K120" i="2"/>
  <c r="Q90" i="2"/>
  <c r="L82" i="2"/>
  <c r="P82" i="2" s="1"/>
  <c r="L81" i="2"/>
  <c r="P81" i="2" s="1"/>
  <c r="L80" i="2"/>
  <c r="K80" i="2"/>
  <c r="O80" i="2" s="1"/>
  <c r="K81" i="2"/>
  <c r="K82" i="2"/>
  <c r="L19" i="2"/>
  <c r="L20" i="2"/>
  <c r="P20" i="2" s="1"/>
  <c r="T20" i="2" s="1"/>
  <c r="L18" i="2"/>
  <c r="K19" i="2"/>
  <c r="K20" i="2"/>
  <c r="O20" i="2" s="1"/>
  <c r="S20" i="2" s="1"/>
  <c r="K18" i="2"/>
  <c r="Q123" i="2"/>
  <c r="P123" i="2"/>
  <c r="O123" i="2"/>
  <c r="J123" i="2"/>
  <c r="Q122" i="2"/>
  <c r="U122" i="2" s="1"/>
  <c r="P122" i="2"/>
  <c r="J122" i="2"/>
  <c r="Q121" i="2"/>
  <c r="O121" i="2"/>
  <c r="J121" i="2"/>
  <c r="O120" i="2"/>
  <c r="S120" i="2" s="1"/>
  <c r="Q120" i="2"/>
  <c r="J120" i="2"/>
  <c r="Q119" i="2"/>
  <c r="L119" i="2"/>
  <c r="P119" i="2" s="1"/>
  <c r="K119" i="2"/>
  <c r="O119" i="2" s="1"/>
  <c r="J119" i="2"/>
  <c r="Q118" i="2"/>
  <c r="P118" i="2"/>
  <c r="O118" i="2"/>
  <c r="J118" i="2"/>
  <c r="Q117" i="2"/>
  <c r="P117" i="2"/>
  <c r="O117" i="2"/>
  <c r="J117" i="2"/>
  <c r="Q116" i="2"/>
  <c r="P116" i="2"/>
  <c r="O116" i="2"/>
  <c r="J116" i="2"/>
  <c r="Q115" i="2"/>
  <c r="P115" i="2"/>
  <c r="O115" i="2"/>
  <c r="J115" i="2"/>
  <c r="Q114" i="2"/>
  <c r="P114" i="2"/>
  <c r="O114" i="2"/>
  <c r="J114" i="2"/>
  <c r="Q113" i="2"/>
  <c r="P113" i="2"/>
  <c r="O113" i="2"/>
  <c r="J113" i="2"/>
  <c r="Q112" i="2"/>
  <c r="P112" i="2"/>
  <c r="O112" i="2"/>
  <c r="J112" i="2"/>
  <c r="Q111" i="2"/>
  <c r="P111" i="2"/>
  <c r="O111" i="2"/>
  <c r="J111" i="2"/>
  <c r="Q110" i="2"/>
  <c r="P110" i="2"/>
  <c r="O110" i="2"/>
  <c r="J110" i="2"/>
  <c r="Q109" i="2"/>
  <c r="P109" i="2"/>
  <c r="O109" i="2"/>
  <c r="J109" i="2"/>
  <c r="Q108" i="2"/>
  <c r="P108" i="2"/>
  <c r="O108" i="2"/>
  <c r="J108" i="2"/>
  <c r="Q107" i="2"/>
  <c r="P107" i="2"/>
  <c r="O107" i="2"/>
  <c r="J107" i="2"/>
  <c r="Q106" i="2"/>
  <c r="P106" i="2"/>
  <c r="O106" i="2"/>
  <c r="J106" i="2"/>
  <c r="Q105" i="2"/>
  <c r="P105" i="2"/>
  <c r="O105" i="2"/>
  <c r="J105" i="2"/>
  <c r="Q104" i="2"/>
  <c r="P104" i="2"/>
  <c r="O104" i="2"/>
  <c r="J104" i="2"/>
  <c r="Q103" i="2"/>
  <c r="P103" i="2"/>
  <c r="O103" i="2"/>
  <c r="J103" i="2"/>
  <c r="Q102" i="2"/>
  <c r="P102" i="2"/>
  <c r="O102" i="2"/>
  <c r="J102" i="2"/>
  <c r="Q101" i="2"/>
  <c r="P101" i="2"/>
  <c r="O101" i="2"/>
  <c r="J101" i="2"/>
  <c r="Q100" i="2"/>
  <c r="P100" i="2"/>
  <c r="O100" i="2"/>
  <c r="J100" i="2"/>
  <c r="Q99" i="2"/>
  <c r="P99" i="2"/>
  <c r="O99" i="2"/>
  <c r="J99" i="2"/>
  <c r="Q98" i="2"/>
  <c r="P98" i="2"/>
  <c r="O98" i="2"/>
  <c r="J98" i="2"/>
  <c r="Q97" i="2"/>
  <c r="P97" i="2"/>
  <c r="O97" i="2"/>
  <c r="J97" i="2"/>
  <c r="Q96" i="2"/>
  <c r="P96" i="2"/>
  <c r="O96" i="2"/>
  <c r="J96" i="2"/>
  <c r="Q95" i="2"/>
  <c r="P95" i="2"/>
  <c r="O95" i="2"/>
  <c r="J95" i="2"/>
  <c r="Q94" i="2"/>
  <c r="P94" i="2"/>
  <c r="O94" i="2"/>
  <c r="J94" i="2"/>
  <c r="Q93" i="2"/>
  <c r="P93" i="2"/>
  <c r="O93" i="2"/>
  <c r="J93" i="2"/>
  <c r="Q92" i="2"/>
  <c r="P92" i="2"/>
  <c r="O92" i="2"/>
  <c r="J92" i="2"/>
  <c r="Q91" i="2"/>
  <c r="P91" i="2"/>
  <c r="T91" i="2" s="1"/>
  <c r="L91" i="2"/>
  <c r="K91" i="2"/>
  <c r="O91" i="2" s="1"/>
  <c r="S91" i="2" s="1"/>
  <c r="J91" i="2"/>
  <c r="L90" i="2"/>
  <c r="P90" i="2" s="1"/>
  <c r="T90" i="2" s="1"/>
  <c r="K90" i="2"/>
  <c r="O90" i="2" s="1"/>
  <c r="S90" i="2" s="1"/>
  <c r="J90" i="2"/>
  <c r="P89" i="2"/>
  <c r="M89" i="2"/>
  <c r="Q89" i="2" s="1"/>
  <c r="U89" i="2" s="1"/>
  <c r="L89" i="2"/>
  <c r="K89" i="2"/>
  <c r="O89" i="2" s="1"/>
  <c r="S89" i="2" s="1"/>
  <c r="J89" i="2"/>
  <c r="O88" i="2"/>
  <c r="M88" i="2"/>
  <c r="Q88" i="2" s="1"/>
  <c r="L88" i="2"/>
  <c r="P88" i="2" s="1"/>
  <c r="T89" i="2" s="1"/>
  <c r="K88" i="2"/>
  <c r="J88" i="2"/>
  <c r="Q87" i="2"/>
  <c r="P87" i="2"/>
  <c r="O87" i="2"/>
  <c r="J87" i="2"/>
  <c r="Q86" i="2"/>
  <c r="P86" i="2"/>
  <c r="O86" i="2"/>
  <c r="J86" i="2"/>
  <c r="Q85" i="2"/>
  <c r="P85" i="2"/>
  <c r="O85" i="2"/>
  <c r="J85" i="2"/>
  <c r="Q84" i="2"/>
  <c r="P84" i="2"/>
  <c r="O84" i="2"/>
  <c r="J84" i="2"/>
  <c r="Q83" i="2"/>
  <c r="P83" i="2"/>
  <c r="O83" i="2"/>
  <c r="J83" i="2"/>
  <c r="Q82" i="2"/>
  <c r="U82" i="2" s="1"/>
  <c r="O82" i="2"/>
  <c r="S82" i="2" s="1"/>
  <c r="J82" i="2"/>
  <c r="Q81" i="2"/>
  <c r="U81" i="2" s="1"/>
  <c r="O81" i="2"/>
  <c r="J81" i="2"/>
  <c r="Q80" i="2"/>
  <c r="P80" i="2"/>
  <c r="T80" i="2" s="1"/>
  <c r="J80" i="2"/>
  <c r="Q79" i="2"/>
  <c r="U80" i="2" s="1"/>
  <c r="P79" i="2"/>
  <c r="M79" i="2"/>
  <c r="L79" i="2"/>
  <c r="K79" i="2"/>
  <c r="O79" i="2" s="1"/>
  <c r="J79" i="2"/>
  <c r="Q78" i="2"/>
  <c r="P78" i="2"/>
  <c r="O78" i="2"/>
  <c r="J78" i="2"/>
  <c r="Q77" i="2"/>
  <c r="P77" i="2"/>
  <c r="O77" i="2"/>
  <c r="J77" i="2"/>
  <c r="Q76" i="2"/>
  <c r="P76" i="2"/>
  <c r="O76" i="2"/>
  <c r="J76" i="2"/>
  <c r="Q75" i="2"/>
  <c r="P75" i="2"/>
  <c r="O75" i="2"/>
  <c r="J75" i="2"/>
  <c r="Q74" i="2"/>
  <c r="P74" i="2"/>
  <c r="O74" i="2"/>
  <c r="J74" i="2"/>
  <c r="Q73" i="2"/>
  <c r="P73" i="2"/>
  <c r="O73" i="2"/>
  <c r="J73" i="2"/>
  <c r="Q72" i="2"/>
  <c r="P72" i="2"/>
  <c r="O72" i="2"/>
  <c r="J72" i="2"/>
  <c r="Q71" i="2"/>
  <c r="P71" i="2"/>
  <c r="O71" i="2"/>
  <c r="J71" i="2"/>
  <c r="Q70" i="2"/>
  <c r="P70" i="2"/>
  <c r="O70" i="2"/>
  <c r="J70" i="2"/>
  <c r="Q69" i="2"/>
  <c r="P69" i="2"/>
  <c r="O69" i="2"/>
  <c r="J69" i="2"/>
  <c r="Q68" i="2"/>
  <c r="P68" i="2"/>
  <c r="O68" i="2"/>
  <c r="J68" i="2"/>
  <c r="Q67" i="2"/>
  <c r="P67" i="2"/>
  <c r="O67" i="2"/>
  <c r="J67" i="2"/>
  <c r="Q66" i="2"/>
  <c r="P66" i="2"/>
  <c r="O66" i="2"/>
  <c r="J66" i="2"/>
  <c r="Q65" i="2"/>
  <c r="P65" i="2"/>
  <c r="O65" i="2"/>
  <c r="J65" i="2"/>
  <c r="Q64" i="2"/>
  <c r="P64" i="2"/>
  <c r="O64" i="2"/>
  <c r="J64" i="2"/>
  <c r="Q63" i="2"/>
  <c r="P63" i="2"/>
  <c r="O63" i="2"/>
  <c r="J63" i="2"/>
  <c r="Q62" i="2"/>
  <c r="P62" i="2"/>
  <c r="O62" i="2"/>
  <c r="J62" i="2"/>
  <c r="Q61" i="2"/>
  <c r="P61" i="2"/>
  <c r="O61" i="2"/>
  <c r="J61" i="2"/>
  <c r="Q60" i="2"/>
  <c r="P60" i="2"/>
  <c r="O60" i="2"/>
  <c r="J60" i="2"/>
  <c r="Q59" i="2"/>
  <c r="P59" i="2"/>
  <c r="O59" i="2"/>
  <c r="J59" i="2"/>
  <c r="Q58" i="2"/>
  <c r="P58" i="2"/>
  <c r="O58" i="2"/>
  <c r="J58" i="2"/>
  <c r="Q57" i="2"/>
  <c r="P57" i="2"/>
  <c r="O57" i="2"/>
  <c r="J57" i="2"/>
  <c r="Q56" i="2"/>
  <c r="P56" i="2"/>
  <c r="O56" i="2"/>
  <c r="J56" i="2"/>
  <c r="Q55" i="2"/>
  <c r="U55" i="2" s="1"/>
  <c r="O55" i="2"/>
  <c r="S55" i="2" s="1"/>
  <c r="L55" i="2"/>
  <c r="P55" i="2" s="1"/>
  <c r="T55" i="2" s="1"/>
  <c r="K55" i="2"/>
  <c r="J55" i="2"/>
  <c r="P54" i="2"/>
  <c r="O54" i="2"/>
  <c r="M54" i="2"/>
  <c r="Q54" i="2" s="1"/>
  <c r="U54" i="2" s="1"/>
  <c r="L54" i="2"/>
  <c r="K54" i="2"/>
  <c r="J54" i="2"/>
  <c r="Q53" i="2"/>
  <c r="U53" i="2" s="1"/>
  <c r="M53" i="2"/>
  <c r="L53" i="2"/>
  <c r="P53" i="2" s="1"/>
  <c r="T53" i="2" s="1"/>
  <c r="K53" i="2"/>
  <c r="O53" i="2" s="1"/>
  <c r="S53" i="2" s="1"/>
  <c r="J53" i="2"/>
  <c r="Q52" i="2"/>
  <c r="P52" i="2"/>
  <c r="M52" i="2"/>
  <c r="L52" i="2"/>
  <c r="K52" i="2"/>
  <c r="O52" i="2" s="1"/>
  <c r="J52" i="2"/>
  <c r="Q51" i="2"/>
  <c r="P51" i="2"/>
  <c r="O51" i="2"/>
  <c r="J51" i="2"/>
  <c r="Q50" i="2"/>
  <c r="P50" i="2"/>
  <c r="O50" i="2"/>
  <c r="J50" i="2"/>
  <c r="Q49" i="2"/>
  <c r="P49" i="2"/>
  <c r="O49" i="2"/>
  <c r="J49" i="2"/>
  <c r="Q48" i="2"/>
  <c r="P48" i="2"/>
  <c r="O48" i="2"/>
  <c r="J48" i="2"/>
  <c r="Q47" i="2"/>
  <c r="P47" i="2"/>
  <c r="O47" i="2"/>
  <c r="J47" i="2"/>
  <c r="Q46" i="2"/>
  <c r="P46" i="2"/>
  <c r="O46" i="2"/>
  <c r="J46" i="2"/>
  <c r="Q45" i="2"/>
  <c r="P45" i="2"/>
  <c r="O45" i="2"/>
  <c r="J45" i="2"/>
  <c r="Q44" i="2"/>
  <c r="P44" i="2"/>
  <c r="O44" i="2"/>
  <c r="J44" i="2"/>
  <c r="Q43" i="2"/>
  <c r="P43" i="2"/>
  <c r="O43" i="2"/>
  <c r="J43" i="2"/>
  <c r="Q42" i="2"/>
  <c r="P42" i="2"/>
  <c r="O42" i="2"/>
  <c r="J42" i="2"/>
  <c r="Q41" i="2"/>
  <c r="P41" i="2"/>
  <c r="O41" i="2"/>
  <c r="J41" i="2"/>
  <c r="Q40" i="2"/>
  <c r="P40" i="2"/>
  <c r="O40" i="2"/>
  <c r="J40" i="2"/>
  <c r="Q39" i="2"/>
  <c r="P39" i="2"/>
  <c r="O39" i="2"/>
  <c r="J39" i="2"/>
  <c r="Q38" i="2"/>
  <c r="P38" i="2"/>
  <c r="O38" i="2"/>
  <c r="J38" i="2"/>
  <c r="Q37" i="2"/>
  <c r="P37" i="2"/>
  <c r="O37" i="2"/>
  <c r="J37" i="2"/>
  <c r="Q36" i="2"/>
  <c r="U36" i="2" s="1"/>
  <c r="O36" i="2"/>
  <c r="S36" i="2" s="1"/>
  <c r="L36" i="2"/>
  <c r="P36" i="2" s="1"/>
  <c r="T36" i="2" s="1"/>
  <c r="K36" i="2"/>
  <c r="J36" i="2"/>
  <c r="Q35" i="2"/>
  <c r="P35" i="2"/>
  <c r="T35" i="2" s="1"/>
  <c r="O35" i="2"/>
  <c r="L35" i="2"/>
  <c r="K35" i="2"/>
  <c r="J35" i="2"/>
  <c r="Q34" i="2"/>
  <c r="U35" i="2" s="1"/>
  <c r="P34" i="2"/>
  <c r="T34" i="2" s="1"/>
  <c r="L34" i="2"/>
  <c r="K34" i="2"/>
  <c r="O34" i="2" s="1"/>
  <c r="S34" i="2" s="1"/>
  <c r="J34" i="2"/>
  <c r="O33" i="2"/>
  <c r="M33" i="2"/>
  <c r="Q33" i="2" s="1"/>
  <c r="L33" i="2"/>
  <c r="P33" i="2" s="1"/>
  <c r="K33" i="2"/>
  <c r="J33" i="2"/>
  <c r="J32" i="2"/>
  <c r="J31" i="2"/>
  <c r="J30" i="2"/>
  <c r="J29" i="2"/>
  <c r="J28" i="2"/>
  <c r="J27" i="2"/>
  <c r="J26" i="2"/>
  <c r="J25" i="2"/>
  <c r="J24" i="2"/>
  <c r="Q23" i="2"/>
  <c r="P23" i="2"/>
  <c r="O23" i="2"/>
  <c r="J23" i="2"/>
  <c r="Q22" i="2"/>
  <c r="P22" i="2"/>
  <c r="O22" i="2"/>
  <c r="J22" i="2"/>
  <c r="Q21" i="2"/>
  <c r="P21" i="2"/>
  <c r="O21" i="2"/>
  <c r="J21" i="2"/>
  <c r="Q20" i="2"/>
  <c r="J20" i="2"/>
  <c r="O19" i="2"/>
  <c r="Q19" i="2"/>
  <c r="P19" i="2"/>
  <c r="T19" i="2" s="1"/>
  <c r="J19" i="2"/>
  <c r="Q18" i="2"/>
  <c r="P18" i="2"/>
  <c r="T18" i="2" s="1"/>
  <c r="O18" i="2"/>
  <c r="S18" i="2" s="1"/>
  <c r="J18" i="2"/>
  <c r="P17" i="2"/>
  <c r="O17" i="2"/>
  <c r="Q17" i="2"/>
  <c r="L17" i="2"/>
  <c r="K17" i="2"/>
  <c r="J17" i="2"/>
  <c r="Q16" i="2"/>
  <c r="P16" i="2"/>
  <c r="O16" i="2"/>
  <c r="J16" i="2"/>
  <c r="Q15" i="2"/>
  <c r="P15" i="2"/>
  <c r="O15" i="2"/>
  <c r="J15" i="2"/>
  <c r="Q14" i="2"/>
  <c r="P14" i="2"/>
  <c r="O14" i="2"/>
  <c r="J14" i="2"/>
  <c r="Q13" i="2"/>
  <c r="P13" i="2"/>
  <c r="O13" i="2"/>
  <c r="J13" i="2"/>
  <c r="Q12" i="2"/>
  <c r="P12" i="2"/>
  <c r="O12" i="2"/>
  <c r="J12" i="2"/>
  <c r="Q11" i="2"/>
  <c r="P11" i="2"/>
  <c r="O11" i="2"/>
  <c r="J11" i="2"/>
  <c r="Q10" i="2"/>
  <c r="P10" i="2"/>
  <c r="O10" i="2"/>
  <c r="J10" i="2"/>
  <c r="Q9" i="2"/>
  <c r="P9" i="2"/>
  <c r="O9" i="2"/>
  <c r="J9" i="2"/>
  <c r="Q8" i="2"/>
  <c r="P8" i="2"/>
  <c r="O8" i="2"/>
  <c r="J8" i="2"/>
  <c r="Q7" i="2"/>
  <c r="P7" i="2"/>
  <c r="O7" i="2"/>
  <c r="J7" i="2"/>
  <c r="Q6" i="2"/>
  <c r="P6" i="2"/>
  <c r="O6" i="2"/>
  <c r="J6" i="2"/>
  <c r="Q5" i="2"/>
  <c r="P5" i="2"/>
  <c r="O5" i="2"/>
  <c r="J5" i="2"/>
  <c r="Q4" i="2"/>
  <c r="P4" i="2"/>
  <c r="O4" i="2"/>
  <c r="J4" i="2"/>
  <c r="Q3" i="2"/>
  <c r="P3" i="2"/>
  <c r="O3" i="2"/>
  <c r="J3" i="2"/>
  <c r="Q2" i="2"/>
  <c r="P2" i="2"/>
  <c r="O2" i="2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U122" i="1"/>
  <c r="U121" i="1"/>
  <c r="U120" i="1"/>
  <c r="U91" i="1"/>
  <c r="U90" i="1"/>
  <c r="U89" i="1"/>
  <c r="U82" i="1"/>
  <c r="U81" i="1"/>
  <c r="U80" i="1"/>
  <c r="S54" i="1"/>
  <c r="T54" i="1"/>
  <c r="U54" i="1"/>
  <c r="S55" i="1"/>
  <c r="T55" i="1"/>
  <c r="U55" i="1"/>
  <c r="S80" i="1"/>
  <c r="T80" i="1"/>
  <c r="S81" i="1"/>
  <c r="T81" i="1"/>
  <c r="S82" i="1"/>
  <c r="T82" i="1"/>
  <c r="S89" i="1"/>
  <c r="T89" i="1"/>
  <c r="S90" i="1"/>
  <c r="T90" i="1"/>
  <c r="S91" i="1"/>
  <c r="T91" i="1"/>
  <c r="S53" i="1"/>
  <c r="T53" i="1"/>
  <c r="U53" i="1"/>
  <c r="M120" i="1"/>
  <c r="Q120" i="1" s="1"/>
  <c r="L121" i="1"/>
  <c r="L120" i="1"/>
  <c r="P120" i="1" s="1"/>
  <c r="K121" i="1"/>
  <c r="O121" i="1" s="1"/>
  <c r="K120" i="1"/>
  <c r="O120" i="1" s="1"/>
  <c r="Q122" i="1"/>
  <c r="L122" i="1"/>
  <c r="P122" i="1" s="1"/>
  <c r="K122" i="1"/>
  <c r="O122" i="1" s="1"/>
  <c r="Q121" i="1"/>
  <c r="P121" i="1"/>
  <c r="O119" i="1"/>
  <c r="M119" i="1"/>
  <c r="Q119" i="1" s="1"/>
  <c r="L119" i="1"/>
  <c r="P119" i="1" s="1"/>
  <c r="K119" i="1"/>
  <c r="Q94" i="1"/>
  <c r="P94" i="1"/>
  <c r="O94" i="1"/>
  <c r="Q93" i="1"/>
  <c r="P93" i="1"/>
  <c r="O93" i="1"/>
  <c r="Q92" i="1"/>
  <c r="P92" i="1"/>
  <c r="O92" i="1"/>
  <c r="Q91" i="1"/>
  <c r="L91" i="1"/>
  <c r="P91" i="1" s="1"/>
  <c r="K91" i="1"/>
  <c r="O91" i="1" s="1"/>
  <c r="O90" i="1"/>
  <c r="M90" i="1"/>
  <c r="Q90" i="1" s="1"/>
  <c r="L90" i="1"/>
  <c r="P90" i="1" s="1"/>
  <c r="K90" i="1"/>
  <c r="P89" i="1"/>
  <c r="O89" i="1"/>
  <c r="M89" i="1"/>
  <c r="Q89" i="1" s="1"/>
  <c r="L89" i="1"/>
  <c r="K89" i="1"/>
  <c r="M88" i="1"/>
  <c r="Q88" i="1" s="1"/>
  <c r="L88" i="1"/>
  <c r="P88" i="1" s="1"/>
  <c r="K88" i="1"/>
  <c r="O88" i="1" s="1"/>
  <c r="Q83" i="1"/>
  <c r="P83" i="1"/>
  <c r="O83" i="1"/>
  <c r="Q82" i="1"/>
  <c r="P82" i="1"/>
  <c r="O82" i="1"/>
  <c r="L82" i="1"/>
  <c r="K82" i="1"/>
  <c r="Q81" i="1"/>
  <c r="O81" i="1"/>
  <c r="L81" i="1"/>
  <c r="P81" i="1" s="1"/>
  <c r="K81" i="1"/>
  <c r="Q80" i="1"/>
  <c r="L80" i="1"/>
  <c r="P80" i="1" s="1"/>
  <c r="K80" i="1"/>
  <c r="O80" i="1" s="1"/>
  <c r="Q79" i="1"/>
  <c r="M79" i="1"/>
  <c r="L79" i="1"/>
  <c r="P79" i="1" s="1"/>
  <c r="K79" i="1"/>
  <c r="O79" i="1" s="1"/>
  <c r="Q55" i="1"/>
  <c r="L55" i="1"/>
  <c r="P55" i="1" s="1"/>
  <c r="K55" i="1"/>
  <c r="O55" i="1" s="1"/>
  <c r="M54" i="1"/>
  <c r="Q54" i="1" s="1"/>
  <c r="L54" i="1"/>
  <c r="P54" i="1" s="1"/>
  <c r="K54" i="1"/>
  <c r="O54" i="1" s="1"/>
  <c r="O53" i="1"/>
  <c r="M53" i="1"/>
  <c r="Q53" i="1" s="1"/>
  <c r="L53" i="1"/>
  <c r="P53" i="1" s="1"/>
  <c r="K53" i="1"/>
  <c r="M52" i="1"/>
  <c r="Q52" i="1" s="1"/>
  <c r="L52" i="1"/>
  <c r="P52" i="1" s="1"/>
  <c r="K52" i="1"/>
  <c r="O52" i="1" s="1"/>
  <c r="U36" i="1"/>
  <c r="T36" i="1"/>
  <c r="U35" i="1"/>
  <c r="T35" i="1"/>
  <c r="U34" i="1"/>
  <c r="T34" i="1"/>
  <c r="T19" i="1"/>
  <c r="U19" i="1"/>
  <c r="T20" i="1"/>
  <c r="U20" i="1"/>
  <c r="U18" i="1"/>
  <c r="T18" i="1"/>
  <c r="Q38" i="1"/>
  <c r="P38" i="1"/>
  <c r="O38" i="1"/>
  <c r="Q37" i="1"/>
  <c r="P37" i="1"/>
  <c r="O37" i="1"/>
  <c r="S36" i="1"/>
  <c r="Q36" i="1"/>
  <c r="P36" i="1"/>
  <c r="O36" i="1"/>
  <c r="Q35" i="1"/>
  <c r="P35" i="1"/>
  <c r="O35" i="1"/>
  <c r="S35" i="1" s="1"/>
  <c r="Q34" i="1"/>
  <c r="P34" i="1"/>
  <c r="O34" i="1"/>
  <c r="Q33" i="1"/>
  <c r="P33" i="1"/>
  <c r="O33" i="1"/>
  <c r="S34" i="1" s="1"/>
  <c r="K35" i="1"/>
  <c r="L35" i="1"/>
  <c r="K36" i="1"/>
  <c r="L36" i="1"/>
  <c r="L34" i="1"/>
  <c r="K34" i="1"/>
  <c r="M33" i="1"/>
  <c r="L33" i="1"/>
  <c r="K33" i="1"/>
  <c r="S19" i="1"/>
  <c r="S20" i="1"/>
  <c r="S18" i="1"/>
  <c r="M18" i="1"/>
  <c r="Q18" i="1" s="1"/>
  <c r="M19" i="1"/>
  <c r="Q19" i="1" s="1"/>
  <c r="M17" i="1"/>
  <c r="Q17" i="1" s="1"/>
  <c r="L20" i="1"/>
  <c r="L18" i="1"/>
  <c r="P18" i="1" s="1"/>
  <c r="L19" i="1"/>
  <c r="P19" i="1" s="1"/>
  <c r="L17" i="1"/>
  <c r="K20" i="1"/>
  <c r="K18" i="1"/>
  <c r="K19" i="1"/>
  <c r="K17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3" i="1"/>
  <c r="A3" i="3"/>
  <c r="H3" i="3" s="1"/>
  <c r="A4" i="3"/>
  <c r="H4" i="3" s="1"/>
  <c r="A5" i="3"/>
  <c r="J5" i="3" s="1"/>
  <c r="A6" i="3"/>
  <c r="H6" i="3" s="1"/>
  <c r="A7" i="3"/>
  <c r="J7" i="3" s="1"/>
  <c r="A8" i="3"/>
  <c r="A9" i="3"/>
  <c r="A10" i="3"/>
  <c r="A11" i="3"/>
  <c r="J11" i="3" s="1"/>
  <c r="A12" i="3"/>
  <c r="J12" i="3" s="1"/>
  <c r="A13" i="3"/>
  <c r="J13" i="3" s="1"/>
  <c r="A14" i="3"/>
  <c r="A15" i="3"/>
  <c r="A16" i="3"/>
  <c r="A17" i="3"/>
  <c r="J17" i="3" s="1"/>
  <c r="A18" i="3"/>
  <c r="J18" i="3" s="1"/>
  <c r="A19" i="3"/>
  <c r="J19" i="3" s="1"/>
  <c r="A2" i="3"/>
  <c r="J2" i="3" s="1"/>
  <c r="P12" i="1"/>
  <c r="P13" i="1"/>
  <c r="P14" i="1"/>
  <c r="P15" i="1"/>
  <c r="P16" i="1"/>
  <c r="Q16" i="1"/>
  <c r="P17" i="1"/>
  <c r="P20" i="1"/>
  <c r="Q20" i="1"/>
  <c r="P21" i="1"/>
  <c r="Q21" i="1"/>
  <c r="P22" i="1"/>
  <c r="Q22" i="1"/>
  <c r="P23" i="1"/>
  <c r="Q23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84" i="1"/>
  <c r="Q84" i="1"/>
  <c r="P85" i="1"/>
  <c r="Q85" i="1"/>
  <c r="P86" i="1"/>
  <c r="Q86" i="1"/>
  <c r="P87" i="1"/>
  <c r="Q87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23" i="1"/>
  <c r="Q123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84" i="1"/>
  <c r="O85" i="1"/>
  <c r="O86" i="1"/>
  <c r="O87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23" i="1"/>
  <c r="O2" i="1"/>
  <c r="P2" i="1"/>
  <c r="Q2" i="1"/>
  <c r="O3" i="1"/>
  <c r="P3" i="1"/>
  <c r="Q3" i="1"/>
  <c r="O4" i="1"/>
  <c r="P4" i="1"/>
  <c r="Q4" i="1"/>
  <c r="O5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Q12" i="1"/>
  <c r="Q13" i="1"/>
  <c r="Q14" i="1"/>
  <c r="Q15" i="1"/>
  <c r="J27" i="3" l="1"/>
  <c r="H35" i="3"/>
  <c r="H33" i="3"/>
  <c r="H50" i="3"/>
  <c r="J9" i="3"/>
  <c r="J25" i="3"/>
  <c r="J44" i="3"/>
  <c r="I9" i="3"/>
  <c r="I27" i="3"/>
  <c r="I48" i="3"/>
  <c r="J52" i="3"/>
  <c r="J33" i="3"/>
  <c r="I53" i="3"/>
  <c r="J55" i="3"/>
  <c r="H22" i="3"/>
  <c r="I35" i="3"/>
  <c r="K35" i="3" s="1"/>
  <c r="L35" i="3" s="1"/>
  <c r="H40" i="3"/>
  <c r="H25" i="3"/>
  <c r="K25" i="3" s="1"/>
  <c r="L25" i="3" s="1"/>
  <c r="H42" i="3"/>
  <c r="H7" i="3"/>
  <c r="I15" i="3"/>
  <c r="I24" i="3"/>
  <c r="J29" i="3"/>
  <c r="J48" i="3"/>
  <c r="J24" i="3"/>
  <c r="H30" i="3"/>
  <c r="H38" i="3"/>
  <c r="H45" i="3"/>
  <c r="K56" i="3"/>
  <c r="L56" i="3" s="1"/>
  <c r="I7" i="3"/>
  <c r="I32" i="3"/>
  <c r="J37" i="3"/>
  <c r="I39" i="3"/>
  <c r="I45" i="3"/>
  <c r="J6" i="3"/>
  <c r="H13" i="3"/>
  <c r="I5" i="3"/>
  <c r="H2" i="3"/>
  <c r="H5" i="3"/>
  <c r="J32" i="3"/>
  <c r="J39" i="3"/>
  <c r="H46" i="3"/>
  <c r="H53" i="3"/>
  <c r="I2" i="3"/>
  <c r="J4" i="3"/>
  <c r="I47" i="3"/>
  <c r="K59" i="3"/>
  <c r="L59" i="3" s="1"/>
  <c r="I4" i="3"/>
  <c r="I40" i="3"/>
  <c r="J47" i="3"/>
  <c r="H54" i="3"/>
  <c r="J21" i="3"/>
  <c r="I55" i="3"/>
  <c r="K60" i="3"/>
  <c r="L60" i="3" s="1"/>
  <c r="K27" i="3"/>
  <c r="L27" i="3" s="1"/>
  <c r="I30" i="3"/>
  <c r="H20" i="3"/>
  <c r="J22" i="3"/>
  <c r="H28" i="3"/>
  <c r="H36" i="3"/>
  <c r="H43" i="3"/>
  <c r="H51" i="3"/>
  <c r="K67" i="3"/>
  <c r="L67" i="3" s="1"/>
  <c r="K65" i="3"/>
  <c r="L65" i="3" s="1"/>
  <c r="K69" i="3"/>
  <c r="L69" i="3" s="1"/>
  <c r="I50" i="3"/>
  <c r="K64" i="3"/>
  <c r="L64" i="3" s="1"/>
  <c r="I36" i="3"/>
  <c r="I43" i="3"/>
  <c r="I51" i="3"/>
  <c r="K68" i="3"/>
  <c r="L68" i="3" s="1"/>
  <c r="K71" i="3"/>
  <c r="L71" i="3" s="1"/>
  <c r="I42" i="3"/>
  <c r="I20" i="3"/>
  <c r="H31" i="3"/>
  <c r="I6" i="3"/>
  <c r="J3" i="3"/>
  <c r="J14" i="3"/>
  <c r="I23" i="3"/>
  <c r="H26" i="3"/>
  <c r="J28" i="3"/>
  <c r="I31" i="3"/>
  <c r="H34" i="3"/>
  <c r="I38" i="3"/>
  <c r="H41" i="3"/>
  <c r="I46" i="3"/>
  <c r="H49" i="3"/>
  <c r="I54" i="3"/>
  <c r="K58" i="3"/>
  <c r="L58" i="3" s="1"/>
  <c r="H11" i="3"/>
  <c r="K66" i="3"/>
  <c r="L66" i="3" s="1"/>
  <c r="H23" i="3"/>
  <c r="I3" i="3"/>
  <c r="H21" i="3"/>
  <c r="I26" i="3"/>
  <c r="H29" i="3"/>
  <c r="I34" i="3"/>
  <c r="H37" i="3"/>
  <c r="I41" i="3"/>
  <c r="H44" i="3"/>
  <c r="I49" i="3"/>
  <c r="H52" i="3"/>
  <c r="K73" i="3"/>
  <c r="L73" i="3" s="1"/>
  <c r="K57" i="3"/>
  <c r="L57" i="3" s="1"/>
  <c r="K61" i="3"/>
  <c r="L61" i="3" s="1"/>
  <c r="H9" i="3"/>
  <c r="K62" i="3"/>
  <c r="L62" i="3" s="1"/>
  <c r="K72" i="3"/>
  <c r="L72" i="3" s="1"/>
  <c r="K63" i="3"/>
  <c r="L63" i="3" s="1"/>
  <c r="K50" i="3"/>
  <c r="L50" i="3" s="1"/>
  <c r="T121" i="7"/>
  <c r="S122" i="7"/>
  <c r="S121" i="7"/>
  <c r="S120" i="7"/>
  <c r="T55" i="7"/>
  <c r="T54" i="7"/>
  <c r="S35" i="7"/>
  <c r="S19" i="7"/>
  <c r="T19" i="7"/>
  <c r="T20" i="7"/>
  <c r="T35" i="7"/>
  <c r="T80" i="7"/>
  <c r="S18" i="7"/>
  <c r="T18" i="7"/>
  <c r="S20" i="7"/>
  <c r="T36" i="7"/>
  <c r="S81" i="7"/>
  <c r="T91" i="7"/>
  <c r="T90" i="7"/>
  <c r="T122" i="7"/>
  <c r="U120" i="4"/>
  <c r="T81" i="4"/>
  <c r="U53" i="4"/>
  <c r="U55" i="4"/>
  <c r="U36" i="4"/>
  <c r="T36" i="4"/>
  <c r="S36" i="4"/>
  <c r="T20" i="4"/>
  <c r="U20" i="4"/>
  <c r="S19" i="4"/>
  <c r="T19" i="4"/>
  <c r="U54" i="4"/>
  <c r="U90" i="4"/>
  <c r="S35" i="4"/>
  <c r="T80" i="4"/>
  <c r="S82" i="4"/>
  <c r="U89" i="4"/>
  <c r="S53" i="4"/>
  <c r="S80" i="4"/>
  <c r="S121" i="4"/>
  <c r="S18" i="4"/>
  <c r="S20" i="4"/>
  <c r="T54" i="4"/>
  <c r="T53" i="4"/>
  <c r="S55" i="4"/>
  <c r="T82" i="4"/>
  <c r="T89" i="4"/>
  <c r="T91" i="4"/>
  <c r="T121" i="4"/>
  <c r="T34" i="4"/>
  <c r="U19" i="4"/>
  <c r="U81" i="4"/>
  <c r="U120" i="2"/>
  <c r="T122" i="2"/>
  <c r="S122" i="2"/>
  <c r="S121" i="2"/>
  <c r="U91" i="2"/>
  <c r="T81" i="2"/>
  <c r="S80" i="2"/>
  <c r="S81" i="2"/>
  <c r="U19" i="2"/>
  <c r="U20" i="2"/>
  <c r="S19" i="2"/>
  <c r="U18" i="2"/>
  <c r="T54" i="2"/>
  <c r="U90" i="2"/>
  <c r="S54" i="2"/>
  <c r="S35" i="2"/>
  <c r="T82" i="2"/>
  <c r="T121" i="2"/>
  <c r="U121" i="2"/>
  <c r="U34" i="2"/>
  <c r="I11" i="3"/>
  <c r="H15" i="3"/>
  <c r="H16" i="3"/>
  <c r="T122" i="1"/>
  <c r="I19" i="3" s="1"/>
  <c r="T120" i="1"/>
  <c r="I17" i="3" s="1"/>
  <c r="T121" i="1"/>
  <c r="I18" i="3" s="1"/>
  <c r="S120" i="1"/>
  <c r="H17" i="3" s="1"/>
  <c r="S121" i="1"/>
  <c r="H18" i="3" s="1"/>
  <c r="S122" i="1"/>
  <c r="H19" i="3" s="1"/>
  <c r="J15" i="3"/>
  <c r="I16" i="3"/>
  <c r="H14" i="3"/>
  <c r="J16" i="3"/>
  <c r="I14" i="3"/>
  <c r="I13" i="3"/>
  <c r="I12" i="3"/>
  <c r="H12" i="3"/>
  <c r="J8" i="3"/>
  <c r="H8" i="3"/>
  <c r="H10" i="3"/>
  <c r="I10" i="3"/>
  <c r="I8" i="3"/>
  <c r="J10" i="3"/>
  <c r="K4" i="3" l="1"/>
  <c r="L4" i="3" s="1"/>
  <c r="K33" i="3"/>
  <c r="L33" i="3" s="1"/>
  <c r="K9" i="3"/>
  <c r="L9" i="3" s="1"/>
  <c r="K42" i="3"/>
  <c r="L42" i="3" s="1"/>
  <c r="K46" i="3"/>
  <c r="L46" i="3" s="1"/>
  <c r="K6" i="3"/>
  <c r="L6" i="3" s="1"/>
  <c r="K32" i="3"/>
  <c r="L32" i="3" s="1"/>
  <c r="K44" i="3"/>
  <c r="L44" i="3" s="1"/>
  <c r="K53" i="3"/>
  <c r="L53" i="3" s="1"/>
  <c r="K30" i="3"/>
  <c r="L30" i="3" s="1"/>
  <c r="K45" i="3"/>
  <c r="L45" i="3" s="1"/>
  <c r="K2" i="3"/>
  <c r="L2" i="3" s="1"/>
  <c r="K7" i="3"/>
  <c r="L7" i="3" s="1"/>
  <c r="K24" i="3"/>
  <c r="L24" i="3" s="1"/>
  <c r="K12" i="3"/>
  <c r="L12" i="3" s="1"/>
  <c r="K55" i="3"/>
  <c r="L55" i="3" s="1"/>
  <c r="K29" i="3"/>
  <c r="L29" i="3" s="1"/>
  <c r="K11" i="3"/>
  <c r="L11" i="3" s="1"/>
  <c r="K21" i="3"/>
  <c r="L21" i="3" s="1"/>
  <c r="K38" i="3"/>
  <c r="L38" i="3" s="1"/>
  <c r="K13" i="3"/>
  <c r="L13" i="3" s="1"/>
  <c r="K48" i="3"/>
  <c r="L48" i="3" s="1"/>
  <c r="K40" i="3"/>
  <c r="L40" i="3" s="1"/>
  <c r="K5" i="3"/>
  <c r="L5" i="3" s="1"/>
  <c r="K49" i="3"/>
  <c r="L49" i="3" s="1"/>
  <c r="K39" i="3"/>
  <c r="L39" i="3" s="1"/>
  <c r="K52" i="3"/>
  <c r="L52" i="3" s="1"/>
  <c r="K3" i="3"/>
  <c r="L3" i="3" s="1"/>
  <c r="K34" i="3"/>
  <c r="L34" i="3" s="1"/>
  <c r="K43" i="3"/>
  <c r="L43" i="3" s="1"/>
  <c r="K22" i="3"/>
  <c r="L22" i="3" s="1"/>
  <c r="K47" i="3"/>
  <c r="L47" i="3" s="1"/>
  <c r="K41" i="3"/>
  <c r="L41" i="3" s="1"/>
  <c r="K31" i="3"/>
  <c r="L31" i="3" s="1"/>
  <c r="K37" i="3"/>
  <c r="L37" i="3" s="1"/>
  <c r="K54" i="3"/>
  <c r="L54" i="3" s="1"/>
  <c r="K20" i="3"/>
  <c r="L20" i="3" s="1"/>
  <c r="K23" i="3"/>
  <c r="L23" i="3" s="1"/>
  <c r="K19" i="3"/>
  <c r="L19" i="3" s="1"/>
  <c r="K51" i="3"/>
  <c r="L51" i="3" s="1"/>
  <c r="K17" i="3"/>
  <c r="L17" i="3" s="1"/>
  <c r="K36" i="3"/>
  <c r="L36" i="3" s="1"/>
  <c r="K26" i="3"/>
  <c r="L26" i="3" s="1"/>
  <c r="K28" i="3"/>
  <c r="L28" i="3" s="1"/>
  <c r="K18" i="3"/>
  <c r="L18" i="3" s="1"/>
  <c r="K14" i="3"/>
  <c r="L14" i="3" s="1"/>
  <c r="K8" i="3"/>
  <c r="L8" i="3" s="1"/>
  <c r="K16" i="3"/>
  <c r="L16" i="3" s="1"/>
  <c r="K10" i="3"/>
  <c r="L10" i="3" s="1"/>
  <c r="K15" i="3"/>
  <c r="L15" i="3" s="1"/>
</calcChain>
</file>

<file path=xl/connections.xml><?xml version="1.0" encoding="utf-8"?>
<connections xmlns="http://schemas.openxmlformats.org/spreadsheetml/2006/main">
  <connection id="1" name="kmb_20210325_091336" type="6" refreshedVersion="5" background="1" saveData="1">
    <textPr codePage="65001" sourceFile="C:\Users\aauser\Desktop\Scripts\kmb_20210325_091336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kmb_20210325_113324" type="6" refreshedVersion="5" background="1" saveData="1">
    <textPr codePage="65001" sourceFile="C:\Users\aauser\Desktop\Scripts\kmb_20210325_113324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kmb_20210325_141554" type="6" refreshedVersion="5" background="1" saveData="1">
    <textPr codePage="65001" sourceFile="C:\Users\aauser\Desktop\Scripts\kmb_20210325_141554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kmb_20210325_160435" type="6" refreshedVersion="5" background="1" saveData="1">
    <textPr codePage="65001" sourceFile="C:\Users\aauser\Desktop\Scripts\kmb_20210325_160435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kmb_20210326_081247" type="6" refreshedVersion="5" background="1" saveData="1">
    <textPr codePage="65001" sourceFile="C:\Users\aauser\Desktop\Scripts\kmb_20210326_081247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kmb_20210326_140453" type="6" refreshedVersion="5" background="1" saveData="1">
    <textPr codePage="65001" sourceFile="C:\Users\aauser\Desktop\Scripts\kmb_20210326_140453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name="kmb_20210326_160454" type="6" refreshedVersion="5" background="1" saveData="1">
    <textPr codePage="65001" sourceFile="C:\Users\aauser\Desktop\Scripts\Target\kmb_20210326_160454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kmb_20210327_080457" type="6" refreshedVersion="5" background="1" saveData="1">
    <textPr codePage="65001" sourceFile="C:\Users\aauser\Desktop\Scripts\kmb_20210327_080457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name="kmb_20210327_140455" type="6" refreshedVersion="5" background="1" saveData="1">
    <textPr codePage="65001" sourceFile="C:\Users\aauser\Desktop\Scripts\kmb_20210327_140455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name="kmb_20210327_160454" type="6" refreshedVersion="5" background="1" saveData="1">
    <textPr codePage="65001" sourceFile="C:\Users\aauser\Desktop\Scripts\Target\kmb_20210327_160454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<sst xmlns="http://schemas.openxmlformats.org/spreadsheetml/2006/main" count="8958" uniqueCount="275">
  <si>
    <t>Route</t>
  </si>
  <si>
    <t>Origin</t>
  </si>
  <si>
    <t>Destination</t>
  </si>
  <si>
    <t>Stop_Name</t>
  </si>
  <si>
    <t>Scraping Time</t>
  </si>
  <si>
    <t>ETA1</t>
  </si>
  <si>
    <t>ETA2</t>
  </si>
  <si>
    <t>ETA3</t>
  </si>
  <si>
    <t>269D</t>
  </si>
  <si>
    <t>天富</t>
  </si>
  <si>
    <t>瀝源</t>
  </si>
  <si>
    <t>天富總站</t>
  </si>
  <si>
    <t>6 分鐘 預定班次</t>
  </si>
  <si>
    <t>21 分鐘 預定班次</t>
  </si>
  <si>
    <t>36 分鐘 預定班次</t>
  </si>
  <si>
    <t>天晴晴彩樓</t>
  </si>
  <si>
    <t>8 分鐘 預定班次</t>
  </si>
  <si>
    <t>23 分鐘 預定班次</t>
  </si>
  <si>
    <t>38 分鐘 預定班次</t>
  </si>
  <si>
    <t>天晴晴雲樓</t>
  </si>
  <si>
    <t>10 分鐘 預定班次</t>
  </si>
  <si>
    <t>25 分鐘 預定班次</t>
  </si>
  <si>
    <t>40 分鐘 預定班次</t>
  </si>
  <si>
    <t>天富苑能富閣</t>
  </si>
  <si>
    <t>11 分鐘 預定班次</t>
  </si>
  <si>
    <t>26 分鐘 預定班次</t>
  </si>
  <si>
    <t>41 分鐘 預定班次</t>
  </si>
  <si>
    <t>天富苑欣富閣</t>
  </si>
  <si>
    <t>即將到達</t>
  </si>
  <si>
    <t>14 分鐘 預定班次</t>
  </si>
  <si>
    <t>29 分鐘 預定班次</t>
  </si>
  <si>
    <t>天頌苑</t>
  </si>
  <si>
    <t>1 分鐘</t>
  </si>
  <si>
    <t>16 分鐘 預定班次</t>
  </si>
  <si>
    <t>31 分鐘 預定班次</t>
  </si>
  <si>
    <t>天瑞</t>
  </si>
  <si>
    <t>4 分鐘</t>
  </si>
  <si>
    <t>18 分鐘 預定班次</t>
  </si>
  <si>
    <t>33 分鐘 預定班次</t>
  </si>
  <si>
    <t>天水圍公園</t>
  </si>
  <si>
    <t>6 分鐘</t>
  </si>
  <si>
    <t>20 分鐘 預定班次</t>
  </si>
  <si>
    <t>35 分鐘 預定班次</t>
  </si>
  <si>
    <t>天耀耀盛樓</t>
  </si>
  <si>
    <t>7 分鐘</t>
  </si>
  <si>
    <t>22 分鐘 預定班次</t>
  </si>
  <si>
    <t>37 分鐘 預定班次</t>
  </si>
  <si>
    <t>天耀耀民樓</t>
  </si>
  <si>
    <t>10 分鐘</t>
  </si>
  <si>
    <t>24 分鐘 預定班次</t>
  </si>
  <si>
    <t>39 分鐘 預定班次</t>
  </si>
  <si>
    <t>天祐苑</t>
  </si>
  <si>
    <t>12 分鐘</t>
  </si>
  <si>
    <t>鳳池村</t>
  </si>
  <si>
    <t>3 分鐘</t>
  </si>
  <si>
    <t>17 分鐘</t>
  </si>
  <si>
    <t>山水樓</t>
  </si>
  <si>
    <t>5 分鐘</t>
  </si>
  <si>
    <t>19 分鐘</t>
  </si>
  <si>
    <t>32 分鐘 預定班次</t>
  </si>
  <si>
    <t>水邊圍</t>
  </si>
  <si>
    <t>21 分鐘</t>
  </si>
  <si>
    <t>元朗喜利徑</t>
  </si>
  <si>
    <t>9 分鐘</t>
  </si>
  <si>
    <t>23 分鐘</t>
  </si>
  <si>
    <t>元朗谷亭街</t>
  </si>
  <si>
    <t>26 分鐘</t>
  </si>
  <si>
    <t>形點 II</t>
  </si>
  <si>
    <t>15 分鐘</t>
  </si>
  <si>
    <t>29 分鐘</t>
  </si>
  <si>
    <t>形點 I</t>
  </si>
  <si>
    <t>16 分鐘</t>
  </si>
  <si>
    <t>30 分鐘</t>
  </si>
  <si>
    <t>大欖隧道</t>
  </si>
  <si>
    <t>11 分鐘</t>
  </si>
  <si>
    <t>城門隧道轉車站</t>
  </si>
  <si>
    <t>沙田市中心總站</t>
  </si>
  <si>
    <t>18 分鐘</t>
  </si>
  <si>
    <t>祿泉樓</t>
  </si>
  <si>
    <t>2 分鐘</t>
  </si>
  <si>
    <t>22 分鐘</t>
  </si>
  <si>
    <t>瀝源巴士總站</t>
  </si>
  <si>
    <t>34 分鐘 預定班次</t>
  </si>
  <si>
    <t>瀝源</t>
  </si>
  <si>
    <t>7 分鐘 預定班次</t>
  </si>
  <si>
    <t>13 分鐘 預定班次</t>
  </si>
  <si>
    <t>27 分鐘 預定班次</t>
  </si>
  <si>
    <t>24 分鐘</t>
  </si>
  <si>
    <t>25 分鐘</t>
  </si>
  <si>
    <t>33 分鐘</t>
  </si>
  <si>
    <t>元朗又新街</t>
  </si>
  <si>
    <t>34 分鐘</t>
  </si>
  <si>
    <t>元朗大棠路</t>
  </si>
  <si>
    <t>36 分鐘</t>
  </si>
  <si>
    <t>元朗康樂路</t>
  </si>
  <si>
    <t>38 分鐘</t>
  </si>
  <si>
    <t>元朗警署</t>
  </si>
  <si>
    <t>39 分鐘</t>
  </si>
  <si>
    <t>水邊村</t>
  </si>
  <si>
    <t>8 分鐘</t>
  </si>
  <si>
    <t>40 分鐘</t>
  </si>
  <si>
    <t>元朗公園</t>
  </si>
  <si>
    <t>41 分鐘</t>
  </si>
  <si>
    <t>聚星樓</t>
  </si>
  <si>
    <t>14 分鐘</t>
  </si>
  <si>
    <t>46 分鐘</t>
  </si>
  <si>
    <t>天盛苑</t>
  </si>
  <si>
    <t>賞湖居</t>
  </si>
  <si>
    <t>天華</t>
  </si>
  <si>
    <t>E34B</t>
  </si>
  <si>
    <t>元朗</t>
  </si>
  <si>
    <t>機場(地面運輸中心)</t>
  </si>
  <si>
    <t>元朗廣場</t>
  </si>
  <si>
    <t>17 分鐘 預定班次</t>
  </si>
  <si>
    <t>同樂街</t>
  </si>
  <si>
    <t>谷亭街</t>
  </si>
  <si>
    <t>青馬收費廣場</t>
  </si>
  <si>
    <t>東涌消防局</t>
  </si>
  <si>
    <t>27 分鐘</t>
  </si>
  <si>
    <t>東堤灣畔</t>
  </si>
  <si>
    <t>43 分鐘</t>
  </si>
  <si>
    <t>赤角南路</t>
  </si>
  <si>
    <t>32 分鐘</t>
  </si>
  <si>
    <t>駿運北路</t>
  </si>
  <si>
    <t>48 分鐘</t>
  </si>
  <si>
    <t>香港空運貨站</t>
  </si>
  <si>
    <t>50 分鐘</t>
  </si>
  <si>
    <t>空郵中心</t>
  </si>
  <si>
    <t>37 分鐘</t>
  </si>
  <si>
    <t>國泰城</t>
  </si>
  <si>
    <t>1 分鐘 預定班次</t>
  </si>
  <si>
    <t>暢連路</t>
  </si>
  <si>
    <t>4 分鐘 預定班次</t>
  </si>
  <si>
    <t>42 分鐘</t>
  </si>
  <si>
    <t>一號客運大樓 (落客站)</t>
  </si>
  <si>
    <t>28 分鐘</t>
  </si>
  <si>
    <t>44 分鐘</t>
  </si>
  <si>
    <t>機場(地面運輸中心)巴士總站</t>
  </si>
  <si>
    <t>15 分鐘 預定班次</t>
  </si>
  <si>
    <t>機場(地面運輸中心)總站</t>
  </si>
  <si>
    <t>28 分鐘 預定班次</t>
  </si>
  <si>
    <t>48 分鐘 預定班次</t>
  </si>
  <si>
    <t>12 分鐘 預定班次</t>
  </si>
  <si>
    <t>52 分鐘 預定班次</t>
  </si>
  <si>
    <t>機場警署</t>
  </si>
  <si>
    <t>54 分鐘 預定班次</t>
  </si>
  <si>
    <t>駿運南路</t>
  </si>
  <si>
    <t>56 分鐘 預定班次</t>
  </si>
  <si>
    <t>機場空運中心</t>
  </si>
  <si>
    <t>亞洲空運中心</t>
  </si>
  <si>
    <t>19 分鐘 預定班次</t>
  </si>
  <si>
    <t>東涌纜車站</t>
  </si>
  <si>
    <t>44 分鐘 預定班次</t>
  </si>
  <si>
    <t>富東廣場</t>
  </si>
  <si>
    <t>46 分鐘 預定班次</t>
  </si>
  <si>
    <t>裕東苑</t>
  </si>
  <si>
    <t>20 分鐘</t>
  </si>
  <si>
    <t>又新街</t>
  </si>
  <si>
    <t>大棠路</t>
  </si>
  <si>
    <t>康樂路</t>
  </si>
  <si>
    <t>45 分鐘</t>
  </si>
  <si>
    <t>康水樓</t>
  </si>
  <si>
    <t>49 分鐘</t>
  </si>
  <si>
    <t>31 分鐘</t>
  </si>
  <si>
    <t>51 分鐘</t>
  </si>
  <si>
    <t>元朗(西)</t>
  </si>
  <si>
    <t>銅鑼灣(天后)</t>
  </si>
  <si>
    <t>元朗（西）總站</t>
  </si>
  <si>
    <t>3 分鐘 預定班次</t>
  </si>
  <si>
    <t>元朗同樂街</t>
  </si>
  <si>
    <t>5 分鐘 預定班次</t>
  </si>
  <si>
    <t>西區海底隧道</t>
  </si>
  <si>
    <t>西消防街</t>
  </si>
  <si>
    <t>港澳碼頭</t>
  </si>
  <si>
    <t>海港政府大樓</t>
  </si>
  <si>
    <t>怡和大廈</t>
  </si>
  <si>
    <t>力寶中心</t>
  </si>
  <si>
    <t>軍器廠街</t>
  </si>
  <si>
    <t>菲林明道</t>
  </si>
  <si>
    <t>史釗域道</t>
  </si>
  <si>
    <t>灣仔消防局</t>
  </si>
  <si>
    <t>怡和街</t>
  </si>
  <si>
    <t>13 分鐘</t>
  </si>
  <si>
    <t>維多利亞公園</t>
  </si>
  <si>
    <t>銅鑼灣天后總站</t>
  </si>
  <si>
    <t>42 分鐘 預定班次</t>
  </si>
  <si>
    <t>中央圖書館</t>
  </si>
  <si>
    <t>天樂里</t>
  </si>
  <si>
    <t>廣生行大廈</t>
  </si>
  <si>
    <t>盧押道</t>
  </si>
  <si>
    <t>太古廣場</t>
  </si>
  <si>
    <t>豐總行</t>
  </si>
  <si>
    <t>永吉街</t>
  </si>
  <si>
    <t>皇后街</t>
  </si>
  <si>
    <t>43 分鐘 預定班次</t>
  </si>
  <si>
    <t>2 分鐘 預定班次</t>
  </si>
  <si>
    <t>45 分鐘 預定班次</t>
  </si>
  <si>
    <t>47 分鐘 預定班次</t>
  </si>
  <si>
    <t>49 分鐘 預定班次</t>
  </si>
  <si>
    <t>30 分鐘 預定班次</t>
  </si>
  <si>
    <t>50 分鐘 預定班次</t>
  </si>
  <si>
    <t>9 分鐘 預定班次</t>
  </si>
  <si>
    <t>51 分鐘 預定班次</t>
  </si>
  <si>
    <t>53 分鐘 預定班次</t>
  </si>
  <si>
    <t>35 分鐘</t>
  </si>
  <si>
    <t>55 分鐘 預定班次</t>
  </si>
  <si>
    <t>57 分鐘 預定班次</t>
  </si>
  <si>
    <t>47 分鐘</t>
  </si>
  <si>
    <t>2 分鐘 行車緩慢</t>
  </si>
  <si>
    <t>Bus1</t>
  </si>
  <si>
    <t>Bus2</t>
  </si>
  <si>
    <t>Bus3</t>
  </si>
  <si>
    <t>Target</t>
  </si>
  <si>
    <t>Y</t>
  </si>
  <si>
    <t>Stop 1</t>
  </si>
  <si>
    <t>Stop 2</t>
  </si>
  <si>
    <t>58 分鐘 預定班次</t>
  </si>
  <si>
    <t>52 分鐘</t>
  </si>
  <si>
    <t>54 分鐘</t>
  </si>
  <si>
    <t>56 分鐘</t>
  </si>
  <si>
    <t>Distance (m)</t>
  </si>
  <si>
    <t>File</t>
  </si>
  <si>
    <t>Hour</t>
  </si>
  <si>
    <t>Code</t>
  </si>
  <si>
    <t>TT1</t>
  </si>
  <si>
    <t>T1 (min)</t>
  </si>
  <si>
    <t>T2 (min)</t>
  </si>
  <si>
    <t>T3 (min)</t>
  </si>
  <si>
    <t>Average Speed</t>
  </si>
  <si>
    <t>Average Time</t>
  </si>
  <si>
    <t>TT2</t>
  </si>
  <si>
    <t>TT3</t>
  </si>
  <si>
    <t>Row Labels</t>
  </si>
  <si>
    <t>269D元朗又新街元朗大棠路</t>
  </si>
  <si>
    <t>269D元朗谷亭街形點 II</t>
  </si>
  <si>
    <t>269D大欖隧道形點 I</t>
  </si>
  <si>
    <t>269D形點 II形點 I</t>
  </si>
  <si>
    <t>269D形點 I元朗又新街</t>
  </si>
  <si>
    <t>269D形點 I大欖隧道</t>
  </si>
  <si>
    <t>968元朗又新街元朗大棠路</t>
  </si>
  <si>
    <t>968元朗谷亭街形點 II</t>
  </si>
  <si>
    <t>968大欖隧道形點 I</t>
  </si>
  <si>
    <t>968形點 II形點 I</t>
  </si>
  <si>
    <t>968形點 I元朗又新街</t>
  </si>
  <si>
    <t>968形點 I大欖隧道</t>
  </si>
  <si>
    <t>E34B又新街大棠路</t>
  </si>
  <si>
    <t>E34B大欖隧道形點 I</t>
  </si>
  <si>
    <t>E34B形點 II形點 I</t>
  </si>
  <si>
    <t>E34B形點 I又新街</t>
  </si>
  <si>
    <t>E34B形點 I大欖隧道</t>
  </si>
  <si>
    <t>E34B谷亭街形點 II</t>
  </si>
  <si>
    <t>Column Labels</t>
  </si>
  <si>
    <t>269D-1</t>
  </si>
  <si>
    <t>269D-2</t>
  </si>
  <si>
    <t>968-2</t>
  </si>
  <si>
    <t>968-1</t>
  </si>
  <si>
    <t>E34B-2</t>
  </si>
  <si>
    <t>E34B-1</t>
  </si>
  <si>
    <t>暫時無法提供</t>
  </si>
  <si>
    <t>20210325_09</t>
  </si>
  <si>
    <t>20210325_14</t>
  </si>
  <si>
    <t>20210325_16</t>
  </si>
  <si>
    <t>20210326_08</t>
  </si>
  <si>
    <t>20210327_08</t>
  </si>
  <si>
    <t>53 分鐘</t>
  </si>
  <si>
    <t>4 分鐘 行車緩慢</t>
  </si>
  <si>
    <t>20210326_14</t>
  </si>
  <si>
    <t>5 分鐘 行車緩慢</t>
  </si>
  <si>
    <t>6 分鐘 行車緩慢</t>
  </si>
  <si>
    <t>20210327_14</t>
  </si>
  <si>
    <t>20210326_16</t>
  </si>
  <si>
    <t>20210327_16</t>
  </si>
  <si>
    <t>Average of Average Time</t>
  </si>
  <si>
    <t>8/9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</si>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</sst>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2" fontId="0" fillId="0" borderId="0" xfId="0" applyNumberFormat="1"/>
    <xf numFmtId="0" fontId="0" fillId="0" borderId="0" xfId="0" applyFont="1" applyFill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22" fontId="0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22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3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auser" refreshedDate="44284.615470023149" createdVersion="5" refreshedVersion="5" minRefreshableVersion="3" recordCount="181">
  <cacheSource type="worksheet">
    <worksheetSource ref="A1:L1048576" sheet="Summary"/>
  </cacheSource>
  <cacheFields count="14">
    <cacheField name="Code" numFmtId="0">
      <sharedItems containsBlank="1" count="20">
        <s v="269D元朗谷亭街形點 II"/>
        <s v="269D形點 II形點 I"/>
        <s v="269D形點 I大欖隧道"/>
        <s v="269D大欖隧道形點 I"/>
        <s v="269D形點 I元朗又新街"/>
        <s v="269D元朗又新街元朗大棠路"/>
        <s v="E34B谷亭街形點 II"/>
        <s v="E34B形點 II形點 I"/>
        <s v="E34B形點 I大欖隧道"/>
        <s v="E34B大欖隧道形點 I"/>
        <s v="E34B形點 I又新街"/>
        <s v="E34B又新街大棠路"/>
        <s v="968元朗谷亭街形點 II"/>
        <s v="968形點 II形點 I"/>
        <s v="968形點 I大欖隧道"/>
        <s v="968大欖隧道形點 I"/>
        <s v="968形點 I元朗又新街"/>
        <s v="968元朗又新街元朗大棠路"/>
        <e v="#REF!"/>
        <m/>
      </sharedItems>
      <fieldGroup par="12"/>
    </cacheField>
    <cacheField name="Route" numFmtId="0">
      <sharedItems containsBlank="1" containsMixedTypes="1" containsNumber="1" containsInteger="1" minValue="968" maxValue="968"/>
    </cacheField>
    <cacheField name="Stop 1" numFmtId="0">
      <sharedItems containsBlank="1"/>
    </cacheField>
    <cacheField name="Stop 2" numFmtId="0">
      <sharedItems containsBlank="1"/>
    </cacheField>
    <cacheField name="Distance (m)" numFmtId="0">
      <sharedItems containsString="0" containsBlank="1" containsNumber="1" containsInteger="1" minValue="190" maxValue="5400"/>
    </cacheField>
    <cacheField name="File" numFmtId="0">
      <sharedItems containsBlank="1"/>
    </cacheField>
    <cacheField name="Hour" numFmtId="0">
      <sharedItems containsString="0" containsBlank="1" containsNumber="1" containsInteger="1" minValue="8" maxValue="16" count="6">
        <n v="9"/>
        <n v="14"/>
        <n v="16"/>
        <n v="8"/>
        <m/>
        <n v="11" u="1"/>
      </sharedItems>
      <fieldGroup par="13"/>
    </cacheField>
    <cacheField name="T1 (min)" numFmtId="0">
      <sharedItems containsBlank="1" containsMixedTypes="1" containsNumber="1" containsInteger="1" minValue="0" maxValue="11"/>
    </cacheField>
    <cacheField name="T2 (min)" numFmtId="0">
      <sharedItems containsBlank="1" containsMixedTypes="1" containsNumber="1" containsInteger="1" minValue="1" maxValue="11"/>
    </cacheField>
    <cacheField name="T3 (min)" numFmtId="0">
      <sharedItems containsBlank="1" containsMixedTypes="1" containsNumber="1" containsInteger="1" minValue="1" maxValue="11"/>
    </cacheField>
    <cacheField name="Average Time" numFmtId="0">
      <sharedItems containsString="0" containsBlank="1" containsNumber="1" minValue="1" maxValue="11"/>
    </cacheField>
    <cacheField name="Average Speed" numFmtId="0">
      <sharedItems containsString="0" containsBlank="1" containsNumber="1" containsInteger="1" minValue="6" maxValue="65"/>
    </cacheField>
    <cacheField name="Code2" numFmtId="0" databaseField="0">
      <fieldGroup base="0">
        <discretePr count="20">
          <x v="1"/>
          <x v="1"/>
          <x v="1"/>
          <x v="2"/>
          <x v="2"/>
          <x v="2"/>
          <x v="6"/>
          <x v="6"/>
          <x v="6"/>
          <x v="5"/>
          <x v="5"/>
          <x v="5"/>
          <x v="4"/>
          <x v="4"/>
          <x v="4"/>
          <x v="3"/>
          <x v="3"/>
          <x v="3"/>
          <x v="7"/>
          <x v="0"/>
        </discretePr>
        <groupItems count="8">
          <m/>
          <s v="Group1"/>
          <s v="Group2"/>
          <s v="Group3"/>
          <s v="Group4"/>
          <s v="Group5"/>
          <s v="Group6"/>
          <e v="#REF!"/>
        </groupItems>
      </fieldGroup>
    </cacheField>
    <cacheField name="Hour2" numFmtId="0" databaseField="0">
      <fieldGroup base="6">
        <discretePr count="6">
          <x v="4"/>
          <x v="1"/>
          <x v="2"/>
          <x v="4"/>
          <x v="3"/>
          <x v="0"/>
        </discretePr>
        <groupItems count="5">
          <n v="11"/>
          <n v="14"/>
          <n v="16"/>
          <m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1">
  <r>
    <x v="0"/>
    <s v="269D"/>
    <s v="元朗谷亭街"/>
    <s v="形點 II"/>
    <n v="550"/>
    <s v="20210325_09"/>
    <x v="0"/>
    <n v="3"/>
    <n v="3"/>
    <n v="3"/>
    <n v="3"/>
    <n v="11"/>
  </r>
  <r>
    <x v="1"/>
    <s v="269D"/>
    <s v="形點 II"/>
    <s v="形點 I"/>
    <n v="190"/>
    <s v="20210325_09"/>
    <x v="0"/>
    <n v="1"/>
    <n v="1"/>
    <n v="1"/>
    <n v="1"/>
    <n v="11"/>
  </r>
  <r>
    <x v="2"/>
    <s v="269D"/>
    <s v="形點 I"/>
    <s v="大欖隧道"/>
    <n v="5400"/>
    <s v="20210325_09"/>
    <x v="0"/>
    <n v="7"/>
    <n v="7"/>
    <s v=""/>
    <n v="7"/>
    <n v="46"/>
  </r>
  <r>
    <x v="3"/>
    <s v="269D"/>
    <s v="大欖隧道"/>
    <s v="形點 I"/>
    <n v="5200"/>
    <s v="20210325_09"/>
    <x v="0"/>
    <n v="9"/>
    <n v="8"/>
    <s v=""/>
    <n v="8.5"/>
    <n v="37"/>
  </r>
  <r>
    <x v="4"/>
    <s v="269D"/>
    <s v="形點 I"/>
    <s v="元朗又新街"/>
    <n v="500"/>
    <s v="20210325_09"/>
    <x v="0"/>
    <n v="1"/>
    <n v="1"/>
    <s v=""/>
    <n v="1"/>
    <n v="30"/>
  </r>
  <r>
    <x v="5"/>
    <s v="269D"/>
    <s v="元朗又新街"/>
    <s v="元朗大棠路"/>
    <n v="290"/>
    <s v="20210325_09"/>
    <x v="0"/>
    <n v="2"/>
    <n v="2"/>
    <s v=""/>
    <n v="2"/>
    <n v="9"/>
  </r>
  <r>
    <x v="6"/>
    <s v="E34B"/>
    <s v="谷亭街"/>
    <s v="形點 II"/>
    <n v="550"/>
    <s v="20210325_09"/>
    <x v="0"/>
    <n v="2"/>
    <n v="3"/>
    <n v="3"/>
    <n v="2.67"/>
    <n v="12"/>
  </r>
  <r>
    <x v="7"/>
    <s v="E34B"/>
    <s v="形點 II"/>
    <s v="形點 I"/>
    <n v="190"/>
    <s v="20210325_09"/>
    <x v="0"/>
    <n v="2"/>
    <n v="1"/>
    <n v="1"/>
    <n v="1.33"/>
    <n v="9"/>
  </r>
  <r>
    <x v="8"/>
    <s v="E34B"/>
    <s v="形點 I"/>
    <s v="大欖隧道"/>
    <n v="5400"/>
    <s v="20210325_09"/>
    <x v="0"/>
    <n v="6"/>
    <n v="7"/>
    <s v=""/>
    <n v="6.5"/>
    <n v="50"/>
  </r>
  <r>
    <x v="9"/>
    <s v="E34B"/>
    <s v="大欖隧道"/>
    <s v="形點 I"/>
    <n v="5200"/>
    <s v="20210325_09"/>
    <x v="0"/>
    <n v="8"/>
    <n v="8"/>
    <s v=""/>
    <n v="8"/>
    <n v="39"/>
  </r>
  <r>
    <x v="10"/>
    <s v="E34B"/>
    <s v="形點 I"/>
    <s v="又新街"/>
    <n v="500"/>
    <s v="20210325_09"/>
    <x v="0"/>
    <n v="2"/>
    <n v="2"/>
    <s v=""/>
    <n v="2"/>
    <n v="15"/>
  </r>
  <r>
    <x v="11"/>
    <s v="E34B"/>
    <s v="又新街"/>
    <s v="大棠路"/>
    <n v="290"/>
    <s v="20210325_09"/>
    <x v="0"/>
    <n v="2"/>
    <n v="2"/>
    <s v=""/>
    <n v="2"/>
    <n v="9"/>
  </r>
  <r>
    <x v="12"/>
    <n v="968"/>
    <s v="元朗谷亭街"/>
    <s v="形點 II"/>
    <n v="550"/>
    <s v="20210325_09"/>
    <x v="0"/>
    <n v="3"/>
    <n v="3"/>
    <n v="3"/>
    <n v="3"/>
    <n v="11"/>
  </r>
  <r>
    <x v="13"/>
    <n v="968"/>
    <s v="形點 II"/>
    <s v="形點 I"/>
    <n v="190"/>
    <s v="20210325_09"/>
    <x v="0"/>
    <n v="2"/>
    <n v="1"/>
    <n v="1"/>
    <n v="1.33"/>
    <n v="9"/>
  </r>
  <r>
    <x v="14"/>
    <n v="968"/>
    <s v="形點 I"/>
    <s v="大欖隧道"/>
    <n v="5400"/>
    <s v="20210325_09"/>
    <x v="0"/>
    <n v="6"/>
    <n v="7"/>
    <s v=""/>
    <n v="6.5"/>
    <n v="50"/>
  </r>
  <r>
    <x v="15"/>
    <n v="968"/>
    <s v="大欖隧道"/>
    <s v="形點 I"/>
    <n v="5200"/>
    <s v="20210325_09"/>
    <x v="0"/>
    <n v="8"/>
    <n v="7"/>
    <n v="7"/>
    <n v="7.33"/>
    <n v="43"/>
  </r>
  <r>
    <x v="16"/>
    <n v="968"/>
    <s v="形點 I"/>
    <s v="元朗又新街"/>
    <n v="500"/>
    <s v="20210325_09"/>
    <x v="0"/>
    <n v="1"/>
    <n v="2"/>
    <s v=""/>
    <n v="1.5"/>
    <n v="20"/>
  </r>
  <r>
    <x v="17"/>
    <n v="968"/>
    <s v="元朗又新街"/>
    <s v="元朗大棠路"/>
    <n v="290"/>
    <s v="20210325_09"/>
    <x v="0"/>
    <n v="2"/>
    <n v="1"/>
    <s v=""/>
    <n v="1.5"/>
    <n v="12"/>
  </r>
  <r>
    <x v="18"/>
    <s v="269D"/>
    <s v="元朗谷亭街"/>
    <s v="形點 II"/>
    <n v="550"/>
    <s v="20210325_14"/>
    <x v="1"/>
    <n v="4"/>
    <n v="3"/>
    <n v="4"/>
    <n v="3.67"/>
    <n v="9"/>
  </r>
  <r>
    <x v="18"/>
    <s v="269D"/>
    <s v="形點 II"/>
    <s v="形點 I"/>
    <n v="190"/>
    <s v="20210325_14"/>
    <x v="1"/>
    <n v="1"/>
    <n v="1"/>
    <n v="1"/>
    <n v="1"/>
    <n v="11"/>
  </r>
  <r>
    <x v="18"/>
    <s v="269D"/>
    <s v="形點 I"/>
    <s v="大欖隧道"/>
    <n v="5400"/>
    <s v="20210325_14"/>
    <x v="1"/>
    <n v="7"/>
    <n v="7"/>
    <n v="6"/>
    <n v="6.67"/>
    <n v="49"/>
  </r>
  <r>
    <x v="18"/>
    <s v="269D"/>
    <s v="大欖隧道"/>
    <s v="形點 I"/>
    <n v="5200"/>
    <s v="20210325_14"/>
    <x v="1"/>
    <n v="10"/>
    <n v="10"/>
    <n v="11"/>
    <n v="10.33"/>
    <n v="30"/>
  </r>
  <r>
    <x v="18"/>
    <s v="269D"/>
    <s v="形點 I"/>
    <s v="元朗又新街"/>
    <n v="500"/>
    <s v="20210325_14"/>
    <x v="1"/>
    <n v="2"/>
    <n v="2"/>
    <n v="1"/>
    <n v="1.67"/>
    <n v="18"/>
  </r>
  <r>
    <x v="18"/>
    <s v="269D"/>
    <s v="元朗又新街"/>
    <s v="元朗大棠路"/>
    <n v="290"/>
    <s v="20210325_14"/>
    <x v="1"/>
    <n v="3"/>
    <n v="2"/>
    <s v=""/>
    <n v="2.5"/>
    <n v="7"/>
  </r>
  <r>
    <x v="18"/>
    <s v="E34B"/>
    <s v="谷亭街"/>
    <s v="形點 II"/>
    <n v="550"/>
    <s v="20210325_14"/>
    <x v="1"/>
    <n v="3"/>
    <n v="3"/>
    <s v=""/>
    <n v="3"/>
    <n v="11"/>
  </r>
  <r>
    <x v="18"/>
    <s v="E34B"/>
    <s v="形點 II"/>
    <s v="形點 I"/>
    <n v="190"/>
    <s v="20210325_14"/>
    <x v="1"/>
    <n v="1"/>
    <n v="1"/>
    <s v=""/>
    <n v="1"/>
    <n v="11"/>
  </r>
  <r>
    <x v="18"/>
    <s v="E34B"/>
    <s v="形點 I"/>
    <s v="大欖隧道"/>
    <n v="5400"/>
    <s v="20210325_14"/>
    <x v="1"/>
    <n v="6"/>
    <n v="6"/>
    <s v=""/>
    <n v="6"/>
    <n v="54"/>
  </r>
  <r>
    <x v="18"/>
    <s v="E34B"/>
    <s v="大欖隧道"/>
    <s v="形點 I"/>
    <n v="5200"/>
    <s v="20210325_14"/>
    <x v="1"/>
    <n v="10"/>
    <n v="10"/>
    <s v=""/>
    <n v="10"/>
    <n v="31"/>
  </r>
  <r>
    <x v="18"/>
    <s v="E34B"/>
    <s v="形點 I"/>
    <s v="又新街"/>
    <n v="500"/>
    <s v="20210325_14"/>
    <x v="1"/>
    <n v="2"/>
    <n v="2"/>
    <s v=""/>
    <n v="2"/>
    <n v="15"/>
  </r>
  <r>
    <x v="18"/>
    <s v="E34B"/>
    <s v="又新街"/>
    <s v="大棠路"/>
    <n v="290"/>
    <s v="20210325_14"/>
    <x v="1"/>
    <n v="2"/>
    <n v="2"/>
    <s v=""/>
    <n v="2"/>
    <n v="9"/>
  </r>
  <r>
    <x v="18"/>
    <n v="968"/>
    <s v="元朗谷亭街"/>
    <s v="形點 II"/>
    <n v="550"/>
    <s v="20210325_14"/>
    <x v="1"/>
    <n v="3"/>
    <n v="3"/>
    <n v="3"/>
    <n v="3"/>
    <n v="11"/>
  </r>
  <r>
    <x v="18"/>
    <n v="968"/>
    <s v="形點 II"/>
    <s v="形點 I"/>
    <n v="190"/>
    <s v="20210325_14"/>
    <x v="1"/>
    <n v="2"/>
    <n v="2"/>
    <n v="2"/>
    <n v="2"/>
    <n v="6"/>
  </r>
  <r>
    <x v="18"/>
    <n v="968"/>
    <s v="形點 I"/>
    <s v="大欖隧道"/>
    <n v="5400"/>
    <s v="20210325_14"/>
    <x v="1"/>
    <n v="6"/>
    <n v="6"/>
    <s v=""/>
    <n v="6"/>
    <n v="54"/>
  </r>
  <r>
    <x v="18"/>
    <n v="968"/>
    <s v="大欖隧道"/>
    <s v="形點 I"/>
    <n v="5200"/>
    <s v="20210325_14"/>
    <x v="1"/>
    <n v="11"/>
    <n v="11"/>
    <s v=""/>
    <n v="11"/>
    <n v="28"/>
  </r>
  <r>
    <x v="18"/>
    <n v="968"/>
    <s v="形點 I"/>
    <s v="元朗又新街"/>
    <n v="500"/>
    <s v="20210325_14"/>
    <x v="1"/>
    <n v="2"/>
    <n v="2"/>
    <s v=""/>
    <n v="2"/>
    <n v="15"/>
  </r>
  <r>
    <x v="18"/>
    <n v="968"/>
    <s v="元朗又新街"/>
    <s v="元朗大棠路"/>
    <n v="290"/>
    <s v="20210325_14"/>
    <x v="1"/>
    <n v="2"/>
    <s v=""/>
    <s v=""/>
    <n v="2"/>
    <n v="9"/>
  </r>
  <r>
    <x v="0"/>
    <s v="269D"/>
    <s v="元朗谷亭街"/>
    <s v="形點 II"/>
    <n v="550"/>
    <s v="20210325_16"/>
    <x v="2"/>
    <n v="3"/>
    <n v="3"/>
    <n v="4"/>
    <n v="3.33"/>
    <n v="10"/>
  </r>
  <r>
    <x v="1"/>
    <s v="269D"/>
    <s v="形點 II"/>
    <s v="形點 I"/>
    <n v="190"/>
    <s v="20210325_16"/>
    <x v="2"/>
    <n v="2"/>
    <n v="1"/>
    <n v="1"/>
    <n v="1.33"/>
    <n v="9"/>
  </r>
  <r>
    <x v="2"/>
    <s v="269D"/>
    <s v="形點 I"/>
    <s v="大欖隧道"/>
    <n v="5400"/>
    <s v="20210325_16"/>
    <x v="2"/>
    <n v="6"/>
    <n v="7"/>
    <n v="6"/>
    <n v="6.33"/>
    <n v="51"/>
  </r>
  <r>
    <x v="3"/>
    <s v="269D"/>
    <s v="大欖隧道"/>
    <s v="形點 I"/>
    <n v="5200"/>
    <s v="20210325_16"/>
    <x v="2"/>
    <n v="8"/>
    <n v="9"/>
    <s v=""/>
    <n v="8.5"/>
    <n v="37"/>
  </r>
  <r>
    <x v="4"/>
    <s v="269D"/>
    <s v="形點 I"/>
    <s v="元朗又新街"/>
    <n v="500"/>
    <s v="20210325_16"/>
    <x v="2"/>
    <n v="2"/>
    <n v="2"/>
    <s v=""/>
    <n v="2"/>
    <n v="15"/>
  </r>
  <r>
    <x v="5"/>
    <s v="269D"/>
    <s v="元朗又新街"/>
    <s v="元朗大棠路"/>
    <n v="290"/>
    <s v="20210325_16"/>
    <x v="2"/>
    <n v="2"/>
    <n v="2"/>
    <s v=""/>
    <n v="2"/>
    <n v="9"/>
  </r>
  <r>
    <x v="6"/>
    <s v="E34B"/>
    <s v="谷亭街"/>
    <s v="形點 II"/>
    <n v="550"/>
    <s v="20210325_16"/>
    <x v="2"/>
    <n v="3"/>
    <n v="3"/>
    <s v=""/>
    <n v="3"/>
    <n v="11"/>
  </r>
  <r>
    <x v="7"/>
    <s v="E34B"/>
    <s v="形點 II"/>
    <s v="形點 I"/>
    <n v="190"/>
    <s v="20210325_16"/>
    <x v="2"/>
    <n v="1"/>
    <n v="1"/>
    <s v=""/>
    <n v="1"/>
    <n v="11"/>
  </r>
  <r>
    <x v="8"/>
    <s v="E34B"/>
    <s v="形點 I"/>
    <s v="大欖隧道"/>
    <n v="5400"/>
    <s v="20210325_16"/>
    <x v="2"/>
    <n v="6"/>
    <n v="6"/>
    <s v=""/>
    <n v="6"/>
    <n v="54"/>
  </r>
  <r>
    <x v="9"/>
    <s v="E34B"/>
    <s v="大欖隧道"/>
    <s v="形點 I"/>
    <n v="5200"/>
    <s v="20210325_16"/>
    <x v="2"/>
    <n v="9"/>
    <n v="9"/>
    <s v=""/>
    <n v="9"/>
    <n v="35"/>
  </r>
  <r>
    <x v="10"/>
    <s v="E34B"/>
    <s v="形點 I"/>
    <s v="又新街"/>
    <n v="500"/>
    <s v="20210325_16"/>
    <x v="2"/>
    <n v="2"/>
    <n v="2"/>
    <s v=""/>
    <n v="2"/>
    <n v="15"/>
  </r>
  <r>
    <x v="11"/>
    <s v="E34B"/>
    <s v="又新街"/>
    <s v="大棠路"/>
    <n v="290"/>
    <s v="20210325_16"/>
    <x v="2"/>
    <n v="2"/>
    <n v="2"/>
    <s v=""/>
    <n v="2"/>
    <n v="9"/>
  </r>
  <r>
    <x v="12"/>
    <n v="968"/>
    <s v="元朗谷亭街"/>
    <s v="形點 II"/>
    <n v="550"/>
    <s v="20210325_16"/>
    <x v="2"/>
    <n v="3"/>
    <n v="3"/>
    <n v="3"/>
    <n v="3"/>
    <n v="11"/>
  </r>
  <r>
    <x v="13"/>
    <n v="968"/>
    <s v="形點 II"/>
    <s v="形點 I"/>
    <n v="190"/>
    <s v="20210325_16"/>
    <x v="2"/>
    <n v="2"/>
    <n v="2"/>
    <n v="2"/>
    <n v="2"/>
    <n v="6"/>
  </r>
  <r>
    <x v="14"/>
    <n v="968"/>
    <s v="形點 I"/>
    <s v="大欖隧道"/>
    <n v="5400"/>
    <s v="20210325_16"/>
    <x v="2"/>
    <n v="5"/>
    <n v="5"/>
    <n v="5"/>
    <n v="5"/>
    <n v="65"/>
  </r>
  <r>
    <x v="15"/>
    <n v="968"/>
    <s v="大欖隧道"/>
    <s v="形點 I"/>
    <n v="5200"/>
    <s v="20210325_16"/>
    <x v="2"/>
    <n v="10"/>
    <s v=""/>
    <s v=""/>
    <n v="10"/>
    <n v="31"/>
  </r>
  <r>
    <x v="16"/>
    <n v="968"/>
    <s v="形點 I"/>
    <s v="元朗又新街"/>
    <n v="500"/>
    <s v="20210325_16"/>
    <x v="2"/>
    <n v="2"/>
    <s v=""/>
    <s v=""/>
    <n v="2"/>
    <n v="15"/>
  </r>
  <r>
    <x v="17"/>
    <n v="968"/>
    <s v="元朗又新街"/>
    <s v="元朗大棠路"/>
    <n v="290"/>
    <s v="20210325_16"/>
    <x v="2"/>
    <n v="2"/>
    <s v=""/>
    <s v=""/>
    <n v="2"/>
    <n v="9"/>
  </r>
  <r>
    <x v="0"/>
    <s v="269D"/>
    <s v="元朗谷亭街"/>
    <s v="形點 II"/>
    <n v="550"/>
    <s v="20210326_08"/>
    <x v="3"/>
    <n v="3"/>
    <n v="2"/>
    <s v=""/>
    <n v="2.5"/>
    <n v="13"/>
  </r>
  <r>
    <x v="1"/>
    <s v="269D"/>
    <s v="形點 II"/>
    <s v="形點 I"/>
    <n v="190"/>
    <s v="20210326_08"/>
    <x v="3"/>
    <n v="1"/>
    <n v="1"/>
    <s v=""/>
    <n v="1"/>
    <n v="11"/>
  </r>
  <r>
    <x v="2"/>
    <s v="269D"/>
    <s v="形點 I"/>
    <s v="大欖隧道"/>
    <n v="5400"/>
    <s v="20210326_08"/>
    <x v="3"/>
    <n v="7"/>
    <s v=""/>
    <s v=""/>
    <n v="7"/>
    <n v="46"/>
  </r>
  <r>
    <x v="3"/>
    <s v="269D"/>
    <s v="大欖隧道"/>
    <s v="形點 I"/>
    <n v="5200"/>
    <s v="20210326_08"/>
    <x v="3"/>
    <n v="9"/>
    <n v="9"/>
    <n v="8"/>
    <n v="8.67"/>
    <n v="36"/>
  </r>
  <r>
    <x v="4"/>
    <s v="269D"/>
    <s v="形點 I"/>
    <s v="元朗又新街"/>
    <n v="500"/>
    <s v="20210326_08"/>
    <x v="3"/>
    <n v="2"/>
    <n v="1"/>
    <n v="2"/>
    <n v="1.67"/>
    <n v="18"/>
  </r>
  <r>
    <x v="5"/>
    <s v="269D"/>
    <s v="元朗又新街"/>
    <s v="元朗大棠路"/>
    <n v="290"/>
    <s v="20210326_08"/>
    <x v="3"/>
    <n v="1"/>
    <n v="2"/>
    <n v="2"/>
    <n v="1.67"/>
    <n v="10"/>
  </r>
  <r>
    <x v="6"/>
    <s v="E34B"/>
    <s v="谷亭街"/>
    <s v="形點 II"/>
    <n v="550"/>
    <s v="20210326_08"/>
    <x v="3"/>
    <n v="3"/>
    <n v="3"/>
    <s v=""/>
    <n v="3"/>
    <n v="11"/>
  </r>
  <r>
    <x v="7"/>
    <s v="E34B"/>
    <s v="形點 II"/>
    <s v="形點 I"/>
    <n v="190"/>
    <s v="20210326_08"/>
    <x v="3"/>
    <n v="1"/>
    <n v="2"/>
    <s v=""/>
    <n v="1.5"/>
    <n v="8"/>
  </r>
  <r>
    <x v="8"/>
    <s v="E34B"/>
    <s v="形點 I"/>
    <s v="大欖隧道"/>
    <n v="5400"/>
    <s v="20210326_08"/>
    <x v="3"/>
    <n v="8"/>
    <n v="7"/>
    <s v=""/>
    <n v="7.5"/>
    <n v="43"/>
  </r>
  <r>
    <x v="9"/>
    <s v="E34B"/>
    <s v="大欖隧道"/>
    <s v="形點 I"/>
    <n v="5200"/>
    <s v="20210326_08"/>
    <x v="3"/>
    <n v="8"/>
    <n v="9"/>
    <s v=""/>
    <n v="8.5"/>
    <n v="37"/>
  </r>
  <r>
    <x v="10"/>
    <s v="E34B"/>
    <s v="形點 I"/>
    <s v="又新街"/>
    <n v="500"/>
    <s v="20210326_08"/>
    <x v="3"/>
    <n v="2"/>
    <n v="2"/>
    <s v=""/>
    <n v="2"/>
    <n v="15"/>
  </r>
  <r>
    <x v="11"/>
    <s v="E34B"/>
    <s v="又新街"/>
    <s v="大棠路"/>
    <n v="290"/>
    <s v="20210326_08"/>
    <x v="3"/>
    <n v="2"/>
    <n v="2"/>
    <s v=""/>
    <n v="2"/>
    <n v="9"/>
  </r>
  <r>
    <x v="12"/>
    <n v="968"/>
    <s v="元朗谷亭街"/>
    <s v="形點 II"/>
    <n v="550"/>
    <s v="20210326_08"/>
    <x v="3"/>
    <n v="3"/>
    <n v="4"/>
    <s v=""/>
    <n v="3.5"/>
    <n v="9"/>
  </r>
  <r>
    <x v="13"/>
    <n v="968"/>
    <s v="形點 II"/>
    <s v="形點 I"/>
    <n v="190"/>
    <s v="20210326_08"/>
    <x v="3"/>
    <n v="2"/>
    <n v="1"/>
    <s v=""/>
    <n v="1.5"/>
    <n v="8"/>
  </r>
  <r>
    <x v="14"/>
    <n v="968"/>
    <s v="形點 I"/>
    <s v="大欖隧道"/>
    <n v="5400"/>
    <s v="20210326_08"/>
    <x v="3"/>
    <s v=""/>
    <s v=""/>
    <s v=""/>
    <m/>
    <m/>
  </r>
  <r>
    <x v="15"/>
    <n v="968"/>
    <s v="大欖隧道"/>
    <s v="形點 I"/>
    <n v="5200"/>
    <s v="20210326_08"/>
    <x v="3"/>
    <n v="9"/>
    <n v="8"/>
    <n v="7"/>
    <n v="8"/>
    <n v="39"/>
  </r>
  <r>
    <x v="16"/>
    <n v="968"/>
    <s v="形點 I"/>
    <s v="元朗又新街"/>
    <n v="500"/>
    <s v="20210326_08"/>
    <x v="3"/>
    <n v="1"/>
    <n v="2"/>
    <n v="2"/>
    <n v="1.67"/>
    <n v="18"/>
  </r>
  <r>
    <x v="17"/>
    <n v="968"/>
    <s v="元朗又新街"/>
    <s v="元朗大棠路"/>
    <n v="290"/>
    <s v="20210326_08"/>
    <x v="3"/>
    <n v="2"/>
    <n v="2"/>
    <s v=""/>
    <n v="2"/>
    <n v="9"/>
  </r>
  <r>
    <x v="0"/>
    <s v="269D"/>
    <s v="元朗谷亭街"/>
    <s v="形點 II"/>
    <n v="550"/>
    <s v="20210327_08"/>
    <x v="3"/>
    <n v="4"/>
    <n v="4"/>
    <n v="4"/>
    <n v="4"/>
    <n v="8"/>
  </r>
  <r>
    <x v="1"/>
    <s v="269D"/>
    <s v="形點 II"/>
    <s v="形點 I"/>
    <n v="190"/>
    <s v="20210327_08"/>
    <x v="3"/>
    <n v="1"/>
    <n v="1"/>
    <s v=""/>
    <n v="1"/>
    <n v="11"/>
  </r>
  <r>
    <x v="2"/>
    <s v="269D"/>
    <s v="形點 I"/>
    <s v="大欖隧道"/>
    <n v="5400"/>
    <s v="20210327_08"/>
    <x v="3"/>
    <n v="7"/>
    <n v="7"/>
    <s v=""/>
    <n v="7"/>
    <n v="46"/>
  </r>
  <r>
    <x v="3"/>
    <s v="269D"/>
    <s v="大欖隧道"/>
    <s v="形點 I"/>
    <n v="5200"/>
    <s v="20210327_08"/>
    <x v="3"/>
    <n v="8"/>
    <n v="8"/>
    <s v=""/>
    <n v="8"/>
    <n v="39"/>
  </r>
  <r>
    <x v="4"/>
    <s v="269D"/>
    <s v="形點 I"/>
    <s v="元朗又新街"/>
    <n v="500"/>
    <s v="20210327_08"/>
    <x v="3"/>
    <n v="1"/>
    <n v="1"/>
    <s v=""/>
    <n v="1"/>
    <n v="30"/>
  </r>
  <r>
    <x v="5"/>
    <s v="269D"/>
    <s v="元朗又新街"/>
    <s v="元朗大棠路"/>
    <n v="290"/>
    <s v="20210327_08"/>
    <x v="3"/>
    <n v="2"/>
    <n v="2"/>
    <s v=""/>
    <n v="2"/>
    <n v="9"/>
  </r>
  <r>
    <x v="6"/>
    <s v="E34B"/>
    <s v="谷亭街"/>
    <s v="形點 II"/>
    <n v="550"/>
    <s v="20210327_08"/>
    <x v="3"/>
    <n v="3"/>
    <n v="3"/>
    <n v="3"/>
    <n v="3"/>
    <n v="11"/>
  </r>
  <r>
    <x v="7"/>
    <s v="E34B"/>
    <s v="形點 II"/>
    <s v="形點 I"/>
    <n v="190"/>
    <s v="20210327_08"/>
    <x v="3"/>
    <n v="2"/>
    <n v="2"/>
    <n v="2"/>
    <n v="2"/>
    <n v="6"/>
  </r>
  <r>
    <x v="8"/>
    <s v="E34B"/>
    <s v="形點 I"/>
    <s v="大欖隧道"/>
    <n v="5400"/>
    <s v="20210327_08"/>
    <x v="3"/>
    <n v="7"/>
    <n v="7"/>
    <s v=""/>
    <n v="7"/>
    <n v="46"/>
  </r>
  <r>
    <x v="9"/>
    <s v="E34B"/>
    <s v="大欖隧道"/>
    <s v="形點 I"/>
    <n v="5200"/>
    <s v="20210327_08"/>
    <x v="3"/>
    <n v="9"/>
    <n v="9"/>
    <n v="8"/>
    <n v="8.67"/>
    <n v="36"/>
  </r>
  <r>
    <x v="10"/>
    <s v="E34B"/>
    <s v="形點 I"/>
    <s v="又新街"/>
    <n v="500"/>
    <s v="20210327_08"/>
    <x v="3"/>
    <n v="2"/>
    <n v="2"/>
    <n v="2"/>
    <n v="2"/>
    <n v="15"/>
  </r>
  <r>
    <x v="11"/>
    <s v="E34B"/>
    <s v="又新街"/>
    <s v="大棠路"/>
    <n v="290"/>
    <s v="20210327_08"/>
    <x v="3"/>
    <n v="2"/>
    <n v="2"/>
    <n v="2"/>
    <n v="2"/>
    <n v="9"/>
  </r>
  <r>
    <x v="12"/>
    <n v="968"/>
    <s v="元朗谷亭街"/>
    <s v="形點 II"/>
    <n v="550"/>
    <s v="20210327_08"/>
    <x v="3"/>
    <n v="3"/>
    <n v="3"/>
    <s v=""/>
    <n v="3"/>
    <n v="11"/>
  </r>
  <r>
    <x v="13"/>
    <n v="968"/>
    <s v="形點 II"/>
    <s v="形點 I"/>
    <n v="190"/>
    <s v="20210327_08"/>
    <x v="3"/>
    <n v="2"/>
    <n v="2"/>
    <s v=""/>
    <n v="2"/>
    <n v="6"/>
  </r>
  <r>
    <x v="14"/>
    <n v="968"/>
    <s v="形點 I"/>
    <s v="大欖隧道"/>
    <n v="5400"/>
    <s v="20210327_08"/>
    <x v="3"/>
    <s v=""/>
    <s v=""/>
    <s v=""/>
    <m/>
    <m/>
  </r>
  <r>
    <x v="15"/>
    <n v="968"/>
    <s v="大欖隧道"/>
    <s v="形點 I"/>
    <n v="5200"/>
    <s v="20210327_08"/>
    <x v="3"/>
    <n v="8"/>
    <n v="8"/>
    <n v="9"/>
    <n v="8.33"/>
    <n v="37"/>
  </r>
  <r>
    <x v="16"/>
    <n v="968"/>
    <s v="形點 I"/>
    <s v="元朗又新街"/>
    <n v="500"/>
    <s v="20210327_08"/>
    <x v="3"/>
    <n v="2"/>
    <n v="2"/>
    <n v="1"/>
    <n v="1.67"/>
    <n v="18"/>
  </r>
  <r>
    <x v="17"/>
    <n v="968"/>
    <s v="元朗又新街"/>
    <s v="元朗大棠路"/>
    <n v="290"/>
    <s v="20210327_08"/>
    <x v="3"/>
    <n v="1"/>
    <n v="2"/>
    <n v="2"/>
    <n v="1.67"/>
    <n v="10"/>
  </r>
  <r>
    <x v="0"/>
    <s v="269D"/>
    <s v="元朗谷亭街"/>
    <s v="形點 II"/>
    <n v="550"/>
    <s v="20210326_14"/>
    <x v="1"/>
    <n v="3"/>
    <n v="4"/>
    <n v="4"/>
    <n v="3.67"/>
    <n v="9"/>
  </r>
  <r>
    <x v="1"/>
    <s v="269D"/>
    <s v="形點 II"/>
    <s v="形點 I"/>
    <n v="190"/>
    <s v="20210326_14"/>
    <x v="1"/>
    <n v="2"/>
    <n v="1"/>
    <s v=""/>
    <n v="1.5"/>
    <n v="8"/>
  </r>
  <r>
    <x v="2"/>
    <s v="269D"/>
    <s v="形點 I"/>
    <s v="大欖隧道"/>
    <n v="5400"/>
    <s v="20210326_14"/>
    <x v="1"/>
    <n v="6"/>
    <n v="6"/>
    <s v=""/>
    <n v="6"/>
    <n v="54"/>
  </r>
  <r>
    <x v="3"/>
    <s v="269D"/>
    <s v="大欖隧道"/>
    <s v="形點 I"/>
    <n v="5200"/>
    <s v="20210326_14"/>
    <x v="1"/>
    <n v="10"/>
    <n v="10"/>
    <s v=""/>
    <n v="10"/>
    <n v="31"/>
  </r>
  <r>
    <x v="4"/>
    <s v="269D"/>
    <s v="形點 I"/>
    <s v="元朗又新街"/>
    <n v="500"/>
    <s v="20210326_14"/>
    <x v="1"/>
    <n v="2"/>
    <n v="2"/>
    <s v=""/>
    <n v="2"/>
    <n v="15"/>
  </r>
  <r>
    <x v="5"/>
    <s v="269D"/>
    <s v="元朗又新街"/>
    <s v="元朗大棠路"/>
    <n v="290"/>
    <s v="20210326_14"/>
    <x v="1"/>
    <n v="2"/>
    <n v="2"/>
    <s v=""/>
    <n v="2"/>
    <n v="9"/>
  </r>
  <r>
    <x v="6"/>
    <s v="E34B"/>
    <s v="谷亭街"/>
    <s v="形點 II"/>
    <n v="550"/>
    <s v="20210326_14"/>
    <x v="1"/>
    <n v="3"/>
    <n v="3"/>
    <s v=""/>
    <n v="3"/>
    <n v="11"/>
  </r>
  <r>
    <x v="7"/>
    <s v="E34B"/>
    <s v="形點 II"/>
    <s v="形點 I"/>
    <n v="190"/>
    <s v="20210326_14"/>
    <x v="1"/>
    <n v="1"/>
    <n v="1"/>
    <s v=""/>
    <n v="1"/>
    <n v="11"/>
  </r>
  <r>
    <x v="8"/>
    <s v="E34B"/>
    <s v="形點 I"/>
    <s v="大欖隧道"/>
    <n v="5400"/>
    <s v="20210326_14"/>
    <x v="1"/>
    <n v="6"/>
    <n v="6"/>
    <s v=""/>
    <n v="6"/>
    <n v="54"/>
  </r>
  <r>
    <x v="9"/>
    <s v="E34B"/>
    <s v="大欖隧道"/>
    <s v="形點 I"/>
    <n v="5200"/>
    <s v="20210326_14"/>
    <x v="1"/>
    <n v="11"/>
    <n v="11"/>
    <s v=""/>
    <n v="11"/>
    <n v="28"/>
  </r>
  <r>
    <x v="10"/>
    <s v="E34B"/>
    <s v="形點 I"/>
    <s v="又新街"/>
    <n v="500"/>
    <s v="20210326_14"/>
    <x v="1"/>
    <n v="2"/>
    <n v="2"/>
    <s v=""/>
    <n v="2"/>
    <n v="15"/>
  </r>
  <r>
    <x v="11"/>
    <s v="E34B"/>
    <s v="又新街"/>
    <s v="大棠路"/>
    <n v="290"/>
    <s v="20210326_14"/>
    <x v="1"/>
    <n v="2"/>
    <n v="2"/>
    <s v=""/>
    <n v="2"/>
    <n v="9"/>
  </r>
  <r>
    <x v="12"/>
    <n v="968"/>
    <s v="元朗谷亭街"/>
    <s v="形點 II"/>
    <n v="550"/>
    <s v="20210326_14"/>
    <x v="1"/>
    <n v="3"/>
    <n v="3"/>
    <n v="3"/>
    <n v="3"/>
    <n v="11"/>
  </r>
  <r>
    <x v="13"/>
    <n v="968"/>
    <s v="形點 II"/>
    <s v="形點 I"/>
    <n v="190"/>
    <s v="20210326_14"/>
    <x v="1"/>
    <n v="2"/>
    <n v="1"/>
    <n v="1"/>
    <n v="1.33"/>
    <n v="9"/>
  </r>
  <r>
    <x v="14"/>
    <n v="968"/>
    <s v="形點 I"/>
    <s v="大欖隧道"/>
    <n v="5400"/>
    <s v="20210326_14"/>
    <x v="1"/>
    <n v="6"/>
    <n v="7"/>
    <n v="7"/>
    <n v="6.67"/>
    <n v="49"/>
  </r>
  <r>
    <x v="15"/>
    <n v="968"/>
    <s v="大欖隧道"/>
    <s v="形點 I"/>
    <n v="5200"/>
    <s v="20210326_14"/>
    <x v="1"/>
    <n v="10"/>
    <n v="11"/>
    <s v=""/>
    <n v="10.5"/>
    <n v="30"/>
  </r>
  <r>
    <x v="16"/>
    <n v="968"/>
    <s v="形點 I"/>
    <s v="元朗又新街"/>
    <n v="500"/>
    <s v="20210326_14"/>
    <x v="1"/>
    <n v="2"/>
    <s v=""/>
    <s v=""/>
    <n v="2"/>
    <n v="15"/>
  </r>
  <r>
    <x v="17"/>
    <n v="968"/>
    <s v="元朗又新街"/>
    <s v="元朗大棠路"/>
    <n v="290"/>
    <s v="20210326_14"/>
    <x v="1"/>
    <n v="2"/>
    <s v=""/>
    <s v=""/>
    <n v="2"/>
    <n v="9"/>
  </r>
  <r>
    <x v="0"/>
    <s v="269D"/>
    <s v="元朗谷亭街"/>
    <s v="形點 II"/>
    <n v="550"/>
    <s v="20210327_14"/>
    <x v="1"/>
    <n v="3"/>
    <n v="3"/>
    <s v=""/>
    <n v="3"/>
    <n v="11"/>
  </r>
  <r>
    <x v="1"/>
    <s v="269D"/>
    <s v="形點 II"/>
    <s v="形點 I"/>
    <n v="190"/>
    <s v="20210327_14"/>
    <x v="1"/>
    <n v="1"/>
    <n v="2"/>
    <s v=""/>
    <n v="1.5"/>
    <n v="8"/>
  </r>
  <r>
    <x v="2"/>
    <s v="269D"/>
    <s v="形點 I"/>
    <s v="大欖隧道"/>
    <n v="5400"/>
    <s v="20210327_14"/>
    <x v="1"/>
    <n v="7"/>
    <n v="6"/>
    <s v=""/>
    <n v="6.5"/>
    <n v="50"/>
  </r>
  <r>
    <x v="3"/>
    <s v="269D"/>
    <s v="大欖隧道"/>
    <s v="形點 I"/>
    <n v="5200"/>
    <s v="20210327_14"/>
    <x v="1"/>
    <n v="11"/>
    <n v="10"/>
    <s v=""/>
    <n v="10.5"/>
    <n v="30"/>
  </r>
  <r>
    <x v="4"/>
    <s v="269D"/>
    <s v="形點 I"/>
    <s v="元朗又新街"/>
    <n v="500"/>
    <s v="20210327_14"/>
    <x v="1"/>
    <n v="2"/>
    <n v="2"/>
    <s v=""/>
    <n v="2"/>
    <n v="15"/>
  </r>
  <r>
    <x v="5"/>
    <s v="269D"/>
    <s v="元朗又新街"/>
    <s v="元朗大棠路"/>
    <n v="290"/>
    <s v="20210327_14"/>
    <x v="1"/>
    <n v="2"/>
    <n v="2"/>
    <s v=""/>
    <n v="2"/>
    <n v="9"/>
  </r>
  <r>
    <x v="6"/>
    <s v="E34B"/>
    <s v="谷亭街"/>
    <s v="形點 II"/>
    <n v="550"/>
    <s v="20210327_14"/>
    <x v="1"/>
    <n v="3"/>
    <n v="3"/>
    <s v=""/>
    <n v="3"/>
    <n v="11"/>
  </r>
  <r>
    <x v="7"/>
    <s v="E34B"/>
    <s v="形點 II"/>
    <s v="形點 I"/>
    <n v="190"/>
    <s v="20210327_14"/>
    <x v="1"/>
    <n v="1"/>
    <n v="1"/>
    <s v=""/>
    <n v="1"/>
    <n v="11"/>
  </r>
  <r>
    <x v="8"/>
    <s v="E34B"/>
    <s v="形點 I"/>
    <s v="大欖隧道"/>
    <n v="5400"/>
    <s v="20210327_14"/>
    <x v="1"/>
    <n v="7"/>
    <n v="6"/>
    <s v=""/>
    <n v="6.5"/>
    <n v="50"/>
  </r>
  <r>
    <x v="9"/>
    <s v="E34B"/>
    <s v="大欖隧道"/>
    <s v="形點 I"/>
    <n v="5200"/>
    <s v="20210327_14"/>
    <x v="1"/>
    <n v="11"/>
    <n v="10"/>
    <n v="10"/>
    <n v="10.33"/>
    <n v="30"/>
  </r>
  <r>
    <x v="10"/>
    <s v="E34B"/>
    <s v="形點 I"/>
    <s v="又新街"/>
    <n v="500"/>
    <s v="20210327_14"/>
    <x v="1"/>
    <n v="1"/>
    <n v="2"/>
    <n v="2"/>
    <n v="1.67"/>
    <n v="18"/>
  </r>
  <r>
    <x v="11"/>
    <s v="E34B"/>
    <s v="又新街"/>
    <s v="大棠路"/>
    <n v="290"/>
    <s v="20210327_14"/>
    <x v="1"/>
    <n v="3"/>
    <n v="2"/>
    <n v="2"/>
    <n v="2.33"/>
    <n v="7"/>
  </r>
  <r>
    <x v="12"/>
    <n v="968"/>
    <s v="元朗谷亭街"/>
    <s v="形點 II"/>
    <n v="550"/>
    <s v="20210327_14"/>
    <x v="1"/>
    <n v="3"/>
    <n v="3"/>
    <s v=""/>
    <n v="3"/>
    <n v="11"/>
  </r>
  <r>
    <x v="13"/>
    <n v="968"/>
    <s v="形點 II"/>
    <s v="形點 I"/>
    <n v="190"/>
    <s v="20210327_14"/>
    <x v="1"/>
    <n v="1"/>
    <n v="1"/>
    <s v=""/>
    <n v="1"/>
    <n v="11"/>
  </r>
  <r>
    <x v="14"/>
    <n v="968"/>
    <s v="形點 I"/>
    <s v="大欖隧道"/>
    <n v="5400"/>
    <s v="20210327_14"/>
    <x v="1"/>
    <n v="7"/>
    <s v=""/>
    <s v=""/>
    <n v="7"/>
    <n v="46"/>
  </r>
  <r>
    <x v="15"/>
    <n v="968"/>
    <s v="大欖隧道"/>
    <s v="形點 I"/>
    <n v="5200"/>
    <s v="20210327_14"/>
    <x v="1"/>
    <n v="11"/>
    <s v=""/>
    <s v=""/>
    <n v="11"/>
    <n v="28"/>
  </r>
  <r>
    <x v="16"/>
    <n v="968"/>
    <s v="形點 I"/>
    <s v="元朗又新街"/>
    <n v="500"/>
    <s v="20210327_14"/>
    <x v="1"/>
    <n v="2"/>
    <s v=""/>
    <s v=""/>
    <n v="2"/>
    <n v="15"/>
  </r>
  <r>
    <x v="17"/>
    <n v="968"/>
    <s v="元朗又新街"/>
    <s v="元朗大棠路"/>
    <n v="290"/>
    <s v="20210327_14"/>
    <x v="1"/>
    <n v="2"/>
    <s v=""/>
    <s v=""/>
    <n v="2"/>
    <n v="9"/>
  </r>
  <r>
    <x v="0"/>
    <s v="269D"/>
    <s v="元朗谷亭街"/>
    <s v="形點 II"/>
    <n v="550"/>
    <s v="20210326_16"/>
    <x v="2"/>
    <n v="3"/>
    <n v="4"/>
    <n v="4"/>
    <n v="3.67"/>
    <n v="9"/>
  </r>
  <r>
    <x v="1"/>
    <s v="269D"/>
    <s v="形點 II"/>
    <s v="形點 I"/>
    <n v="190"/>
    <s v="20210326_16"/>
    <x v="2"/>
    <n v="1"/>
    <n v="1"/>
    <n v="1"/>
    <n v="1"/>
    <n v="11"/>
  </r>
  <r>
    <x v="2"/>
    <s v="269D"/>
    <s v="形點 I"/>
    <s v="大欖隧道"/>
    <n v="5400"/>
    <s v="20210326_16"/>
    <x v="2"/>
    <n v="7"/>
    <n v="7"/>
    <n v="6"/>
    <n v="6.67"/>
    <n v="49"/>
  </r>
  <r>
    <x v="3"/>
    <s v="269D"/>
    <s v="大欖隧道"/>
    <s v="形點 I"/>
    <n v="5200"/>
    <s v="20210326_16"/>
    <x v="2"/>
    <n v="9"/>
    <n v="9"/>
    <s v=""/>
    <n v="9"/>
    <n v="35"/>
  </r>
  <r>
    <x v="4"/>
    <s v="269D"/>
    <s v="形點 I"/>
    <s v="元朗又新街"/>
    <n v="500"/>
    <s v="20210326_16"/>
    <x v="2"/>
    <n v="2"/>
    <n v="1"/>
    <s v=""/>
    <n v="1.5"/>
    <n v="20"/>
  </r>
  <r>
    <x v="5"/>
    <s v="269D"/>
    <s v="元朗又新街"/>
    <s v="元朗大棠路"/>
    <n v="290"/>
    <s v="20210326_16"/>
    <x v="2"/>
    <n v="2"/>
    <n v="3"/>
    <s v=""/>
    <n v="2.5"/>
    <n v="7"/>
  </r>
  <r>
    <x v="6"/>
    <s v="E34B"/>
    <s v="谷亭街"/>
    <s v="形點 II"/>
    <n v="550"/>
    <s v="20210326_16"/>
    <x v="2"/>
    <n v="3"/>
    <n v="3"/>
    <s v=""/>
    <n v="3"/>
    <n v="11"/>
  </r>
  <r>
    <x v="7"/>
    <s v="E34B"/>
    <s v="形點 II"/>
    <s v="形點 I"/>
    <n v="190"/>
    <s v="20210326_16"/>
    <x v="2"/>
    <n v="1"/>
    <n v="1"/>
    <s v=""/>
    <n v="1"/>
    <n v="11"/>
  </r>
  <r>
    <x v="8"/>
    <s v="E34B"/>
    <s v="形點 I"/>
    <s v="大欖隧道"/>
    <n v="5400"/>
    <s v="20210326_16"/>
    <x v="2"/>
    <n v="6"/>
    <n v="6"/>
    <s v=""/>
    <n v="6"/>
    <n v="54"/>
  </r>
  <r>
    <x v="9"/>
    <s v="E34B"/>
    <s v="大欖隧道"/>
    <s v="形點 I"/>
    <n v="5200"/>
    <s v="20210326_16"/>
    <x v="2"/>
    <n v="9"/>
    <n v="9"/>
    <s v=""/>
    <n v="9"/>
    <n v="35"/>
  </r>
  <r>
    <x v="10"/>
    <s v="E34B"/>
    <s v="形點 I"/>
    <s v="又新街"/>
    <n v="500"/>
    <s v="20210326_16"/>
    <x v="2"/>
    <n v="2"/>
    <n v="2"/>
    <s v=""/>
    <n v="2"/>
    <n v="15"/>
  </r>
  <r>
    <x v="11"/>
    <s v="E34B"/>
    <s v="又新街"/>
    <s v="大棠路"/>
    <n v="290"/>
    <s v="20210326_16"/>
    <x v="2"/>
    <n v="2"/>
    <n v="2"/>
    <s v=""/>
    <n v="2"/>
    <n v="9"/>
  </r>
  <r>
    <x v="12"/>
    <n v="968"/>
    <s v="元朗谷亭街"/>
    <s v="形點 II"/>
    <n v="550"/>
    <s v="20210326_16"/>
    <x v="2"/>
    <n v="3"/>
    <n v="3"/>
    <n v="3"/>
    <n v="3"/>
    <n v="11"/>
  </r>
  <r>
    <x v="13"/>
    <n v="968"/>
    <s v="形點 II"/>
    <s v="形點 I"/>
    <n v="190"/>
    <s v="20210326_16"/>
    <x v="2"/>
    <n v="2"/>
    <n v="2"/>
    <n v="2"/>
    <n v="2"/>
    <n v="6"/>
  </r>
  <r>
    <x v="14"/>
    <n v="968"/>
    <s v="形點 I"/>
    <s v="大欖隧道"/>
    <n v="5400"/>
    <s v="20210326_16"/>
    <x v="2"/>
    <n v="6"/>
    <n v="6"/>
    <s v=""/>
    <n v="6"/>
    <n v="54"/>
  </r>
  <r>
    <x v="15"/>
    <n v="968"/>
    <s v="大欖隧道"/>
    <s v="形點 I"/>
    <n v="5200"/>
    <s v="20210326_16"/>
    <x v="2"/>
    <n v="10"/>
    <n v="9"/>
    <s v=""/>
    <n v="9.5"/>
    <n v="33"/>
  </r>
  <r>
    <x v="16"/>
    <n v="968"/>
    <s v="形點 I"/>
    <s v="元朗又新街"/>
    <n v="500"/>
    <s v="20210326_16"/>
    <x v="2"/>
    <n v="2"/>
    <n v="2"/>
    <s v=""/>
    <n v="2"/>
    <n v="15"/>
  </r>
  <r>
    <x v="17"/>
    <n v="968"/>
    <s v="元朗又新街"/>
    <s v="元朗大棠路"/>
    <n v="290"/>
    <s v="20210326_16"/>
    <x v="2"/>
    <n v="2"/>
    <s v=""/>
    <s v=""/>
    <n v="2"/>
    <n v="9"/>
  </r>
  <r>
    <x v="0"/>
    <s v="269D"/>
    <s v="元朗谷亭街"/>
    <s v="形點 II"/>
    <n v="550"/>
    <s v="20210327_16"/>
    <x v="2"/>
    <n v="4"/>
    <n v="3"/>
    <s v=""/>
    <n v="3.5"/>
    <n v="9"/>
  </r>
  <r>
    <x v="1"/>
    <s v="269D"/>
    <s v="形點 II"/>
    <s v="形點 I"/>
    <n v="190"/>
    <s v="20210327_16"/>
    <x v="2"/>
    <n v="0"/>
    <n v="2"/>
    <s v=""/>
    <n v="1"/>
    <n v="11"/>
  </r>
  <r>
    <x v="2"/>
    <s v="269D"/>
    <s v="形點 I"/>
    <s v="大欖隧道"/>
    <n v="5400"/>
    <s v="20210327_16"/>
    <x v="2"/>
    <n v="7"/>
    <n v="6"/>
    <s v=""/>
    <n v="6.5"/>
    <n v="50"/>
  </r>
  <r>
    <x v="3"/>
    <s v="269D"/>
    <s v="大欖隧道"/>
    <s v="形點 I"/>
    <n v="5200"/>
    <s v="20210327_16"/>
    <x v="2"/>
    <n v="9"/>
    <s v=""/>
    <s v=""/>
    <n v="9"/>
    <n v="35"/>
  </r>
  <r>
    <x v="4"/>
    <s v="269D"/>
    <s v="形點 I"/>
    <s v="元朗又新街"/>
    <n v="500"/>
    <s v="20210327_16"/>
    <x v="2"/>
    <n v="1"/>
    <s v=""/>
    <s v=""/>
    <n v="1"/>
    <n v="30"/>
  </r>
  <r>
    <x v="5"/>
    <s v="269D"/>
    <s v="元朗又新街"/>
    <s v="元朗大棠路"/>
    <n v="290"/>
    <s v="20210327_16"/>
    <x v="2"/>
    <n v="3"/>
    <s v=""/>
    <s v=""/>
    <n v="3"/>
    <n v="6"/>
  </r>
  <r>
    <x v="6"/>
    <s v="E34B"/>
    <s v="谷亭街"/>
    <s v="形點 II"/>
    <n v="550"/>
    <s v="20210327_16"/>
    <x v="2"/>
    <n v="3"/>
    <n v="3"/>
    <s v=""/>
    <n v="3"/>
    <n v="11"/>
  </r>
  <r>
    <x v="7"/>
    <s v="E34B"/>
    <s v="形點 II"/>
    <s v="形點 I"/>
    <n v="190"/>
    <s v="20210327_16"/>
    <x v="2"/>
    <n v="1"/>
    <n v="1"/>
    <s v=""/>
    <n v="1"/>
    <n v="11"/>
  </r>
  <r>
    <x v="8"/>
    <s v="E34B"/>
    <s v="形點 I"/>
    <s v="大欖隧道"/>
    <n v="5400"/>
    <s v="20210327_16"/>
    <x v="2"/>
    <n v="6"/>
    <n v="6"/>
    <s v=""/>
    <n v="6"/>
    <n v="54"/>
  </r>
  <r>
    <x v="9"/>
    <s v="E34B"/>
    <s v="大欖隧道"/>
    <s v="形點 I"/>
    <n v="5200"/>
    <s v="20210327_16"/>
    <x v="2"/>
    <n v="9"/>
    <n v="9"/>
    <s v=""/>
    <n v="9"/>
    <n v="35"/>
  </r>
  <r>
    <x v="10"/>
    <s v="E34B"/>
    <s v="形點 I"/>
    <s v="又新街"/>
    <n v="500"/>
    <s v="20210327_16"/>
    <x v="2"/>
    <n v="2"/>
    <n v="2"/>
    <s v=""/>
    <n v="2"/>
    <n v="15"/>
  </r>
  <r>
    <x v="11"/>
    <s v="E34B"/>
    <s v="又新街"/>
    <s v="大棠路"/>
    <n v="290"/>
    <s v="20210327_16"/>
    <x v="2"/>
    <n v="2"/>
    <s v=""/>
    <s v=""/>
    <n v="2"/>
    <n v="9"/>
  </r>
  <r>
    <x v="12"/>
    <n v="968"/>
    <s v="元朗谷亭街"/>
    <s v="形點 II"/>
    <n v="550"/>
    <s v="20210327_16"/>
    <x v="2"/>
    <n v="3"/>
    <n v="3"/>
    <s v=""/>
    <n v="3"/>
    <n v="11"/>
  </r>
  <r>
    <x v="13"/>
    <n v="968"/>
    <s v="形點 II"/>
    <s v="形點 I"/>
    <n v="190"/>
    <s v="20210327_16"/>
    <x v="2"/>
    <n v="2"/>
    <n v="2"/>
    <s v=""/>
    <n v="2"/>
    <n v="6"/>
  </r>
  <r>
    <x v="14"/>
    <n v="968"/>
    <s v="形點 I"/>
    <s v="大欖隧道"/>
    <n v="5400"/>
    <s v="20210327_16"/>
    <x v="2"/>
    <n v="6"/>
    <s v=""/>
    <s v=""/>
    <n v="6"/>
    <n v="54"/>
  </r>
  <r>
    <x v="15"/>
    <n v="968"/>
    <s v="大欖隧道"/>
    <s v="形點 I"/>
    <n v="5200"/>
    <s v="20210327_16"/>
    <x v="2"/>
    <s v=""/>
    <s v=""/>
    <s v=""/>
    <m/>
    <m/>
  </r>
  <r>
    <x v="16"/>
    <n v="968"/>
    <s v="形點 I"/>
    <s v="元朗又新街"/>
    <n v="500"/>
    <s v="20210327_16"/>
    <x v="2"/>
    <n v="2"/>
    <n v="2"/>
    <s v=""/>
    <n v="2"/>
    <n v="15"/>
  </r>
  <r>
    <x v="17"/>
    <n v="968"/>
    <s v="元朗又新街"/>
    <s v="元朗大棠路"/>
    <n v="290"/>
    <s v="20210327_16"/>
    <x v="2"/>
    <n v="3"/>
    <n v="2"/>
    <s v=""/>
    <n v="2.5"/>
    <n v="7"/>
  </r>
  <r>
    <x v="0"/>
    <m/>
    <m/>
    <m/>
    <m/>
    <m/>
    <x v="4"/>
    <m/>
    <m/>
    <m/>
    <m/>
    <m/>
  </r>
  <r>
    <x v="1"/>
    <m/>
    <m/>
    <m/>
    <m/>
    <m/>
    <x v="4"/>
    <m/>
    <m/>
    <m/>
    <m/>
    <m/>
  </r>
  <r>
    <x v="2"/>
    <m/>
    <m/>
    <m/>
    <m/>
    <m/>
    <x v="4"/>
    <m/>
    <m/>
    <m/>
    <m/>
    <m/>
  </r>
  <r>
    <x v="3"/>
    <m/>
    <m/>
    <m/>
    <m/>
    <m/>
    <x v="4"/>
    <m/>
    <m/>
    <m/>
    <m/>
    <m/>
  </r>
  <r>
    <x v="4"/>
    <m/>
    <m/>
    <m/>
    <m/>
    <m/>
    <x v="4"/>
    <m/>
    <m/>
    <m/>
    <m/>
    <m/>
  </r>
  <r>
    <x v="5"/>
    <m/>
    <m/>
    <m/>
    <m/>
    <m/>
    <x v="4"/>
    <m/>
    <m/>
    <m/>
    <m/>
    <m/>
  </r>
  <r>
    <x v="6"/>
    <m/>
    <m/>
    <m/>
    <m/>
    <m/>
    <x v="4"/>
    <m/>
    <m/>
    <m/>
    <m/>
    <m/>
  </r>
  <r>
    <x v="7"/>
    <m/>
    <m/>
    <m/>
    <m/>
    <m/>
    <x v="4"/>
    <m/>
    <m/>
    <m/>
    <m/>
    <m/>
  </r>
  <r>
    <x v="8"/>
    <m/>
    <m/>
    <m/>
    <m/>
    <m/>
    <x v="4"/>
    <m/>
    <m/>
    <m/>
    <m/>
    <m/>
  </r>
  <r>
    <x v="9"/>
    <m/>
    <m/>
    <m/>
    <m/>
    <m/>
    <x v="4"/>
    <m/>
    <m/>
    <m/>
    <m/>
    <m/>
  </r>
  <r>
    <x v="10"/>
    <m/>
    <m/>
    <m/>
    <m/>
    <m/>
    <x v="4"/>
    <m/>
    <m/>
    <m/>
    <m/>
    <m/>
  </r>
  <r>
    <x v="11"/>
    <m/>
    <m/>
    <m/>
    <m/>
    <m/>
    <x v="4"/>
    <m/>
    <m/>
    <m/>
    <m/>
    <m/>
  </r>
  <r>
    <x v="12"/>
    <m/>
    <m/>
    <m/>
    <m/>
    <m/>
    <x v="4"/>
    <m/>
    <m/>
    <m/>
    <m/>
    <m/>
  </r>
  <r>
    <x v="13"/>
    <m/>
    <m/>
    <m/>
    <m/>
    <m/>
    <x v="4"/>
    <m/>
    <m/>
    <m/>
    <m/>
    <m/>
  </r>
  <r>
    <x v="14"/>
    <m/>
    <m/>
    <m/>
    <m/>
    <m/>
    <x v="4"/>
    <m/>
    <m/>
    <m/>
    <m/>
    <m/>
  </r>
  <r>
    <x v="15"/>
    <m/>
    <m/>
    <m/>
    <m/>
    <m/>
    <x v="4"/>
    <m/>
    <m/>
    <m/>
    <m/>
    <m/>
  </r>
  <r>
    <x v="16"/>
    <m/>
    <m/>
    <m/>
    <m/>
    <m/>
    <x v="4"/>
    <m/>
    <m/>
    <m/>
    <m/>
    <m/>
  </r>
  <r>
    <x v="17"/>
    <m/>
    <m/>
    <m/>
    <m/>
    <m/>
    <x v="4"/>
    <m/>
    <m/>
    <m/>
    <m/>
    <m/>
  </r>
  <r>
    <x v="19"/>
    <m/>
    <m/>
    <m/>
    <m/>
    <m/>
    <x v="4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9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N1:R27" firstHeaderRow="1" firstDataRow="3" firstDataCol="1"/>
  <pivotFields count="14">
    <pivotField axis="axisRow" showAll="0">
      <items count="21">
        <item x="0"/>
        <item x="3"/>
        <item x="1"/>
        <item x="4"/>
        <item x="2"/>
        <item x="15"/>
        <item x="16"/>
        <item x="17"/>
        <item x="12"/>
        <item x="13"/>
        <item x="14"/>
        <item x="9"/>
        <item x="6"/>
        <item x="7"/>
        <item x="10"/>
        <item x="8"/>
        <item x="19"/>
        <item x="5"/>
        <item x="11"/>
        <item x="18"/>
        <item t="default"/>
      </items>
    </pivotField>
    <pivotField showAll="0"/>
    <pivotField showAll="0"/>
    <pivotField showAll="0"/>
    <pivotField showAll="0"/>
    <pivotField showAll="0"/>
    <pivotField axis="axisCol" showAll="0">
      <items count="7">
        <item x="3"/>
        <item x="0"/>
        <item m="1" x="5"/>
        <item x="1"/>
        <item x="2"/>
        <item x="4"/>
        <item t="default"/>
      </items>
    </pivotField>
    <pivotField showAll="0"/>
    <pivotField showAll="0"/>
    <pivotField showAll="0"/>
    <pivotField dataField="1" showAll="0"/>
    <pivotField showAll="0"/>
    <pivotField axis="axisRow" showAll="0" defaultSubtotal="0">
      <items count="8">
        <item n="269D-1" x="1"/>
        <item n="968-1" x="4"/>
        <item n="E34B-1" x="6"/>
        <item n="269D-2" x="2"/>
        <item n="968-2" x="3"/>
        <item n="E34B-2" x="5"/>
        <item h="1" x="0"/>
        <item h="1" x="7"/>
      </items>
    </pivotField>
    <pivotField axis="axisCol" showAll="0" defaultSubtotal="0">
      <items count="5">
        <item n="8/9" sd="0" x="4"/>
        <item sd="0" x="0"/>
        <item sd="0" x="1"/>
        <item sd="0" x="2"/>
        <item sd="0" x="3"/>
      </items>
    </pivotField>
  </pivotFields>
  <rowFields count="2">
    <field x="12"/>
    <field x="0"/>
  </rowFields>
  <rowItems count="24">
    <i>
      <x/>
    </i>
    <i r="1">
      <x/>
    </i>
    <i r="1">
      <x v="2"/>
    </i>
    <i r="1">
      <x v="4"/>
    </i>
    <i>
      <x v="1"/>
    </i>
    <i r="1">
      <x v="8"/>
    </i>
    <i r="1">
      <x v="9"/>
    </i>
    <i r="1">
      <x v="10"/>
    </i>
    <i>
      <x v="2"/>
    </i>
    <i r="1">
      <x v="12"/>
    </i>
    <i r="1">
      <x v="13"/>
    </i>
    <i r="1">
      <x v="15"/>
    </i>
    <i>
      <x v="3"/>
    </i>
    <i r="1">
      <x v="1"/>
    </i>
    <i r="1">
      <x v="3"/>
    </i>
    <i r="1">
      <x v="17"/>
    </i>
    <i>
      <x v="4"/>
    </i>
    <i r="1">
      <x v="5"/>
    </i>
    <i r="1">
      <x v="6"/>
    </i>
    <i r="1">
      <x v="7"/>
    </i>
    <i>
      <x v="5"/>
    </i>
    <i r="1">
      <x v="11"/>
    </i>
    <i r="1">
      <x v="14"/>
    </i>
    <i r="1">
      <x v="18"/>
    </i>
  </rowItems>
  <colFields count="2">
    <field x="13"/>
    <field x="6"/>
  </colFields>
  <colItems count="4">
    <i>
      <x/>
    </i>
    <i>
      <x v="2"/>
    </i>
    <i>
      <x v="3"/>
    </i>
    <i>
      <x v="4"/>
    </i>
  </colItems>
  <dataFields count="1">
    <dataField name="Average of Average Time" fld="10" subtotal="average" baseField="0" baseItem="0"/>
  </dataFields>
  <formats count="11">
    <format dxfId="32">
      <pivotArea collapsedLevelsAreSubtotals="1" fieldPosition="0">
        <references count="2">
          <reference field="0" count="3">
            <x v="0"/>
            <x v="2"/>
            <x v="4"/>
          </reference>
          <reference field="12" count="1" selected="0">
            <x v="0"/>
          </reference>
        </references>
      </pivotArea>
    </format>
    <format dxfId="31">
      <pivotArea collapsedLevelsAreSubtotals="1" fieldPosition="0">
        <references count="1">
          <reference field="12" count="1">
            <x v="1"/>
          </reference>
        </references>
      </pivotArea>
    </format>
    <format dxfId="30">
      <pivotArea collapsedLevelsAreSubtotals="1" fieldPosition="0">
        <references count="2">
          <reference field="0" count="3">
            <x v="8"/>
            <x v="9"/>
            <x v="10"/>
          </reference>
          <reference field="12" count="1" selected="0">
            <x v="1"/>
          </reference>
        </references>
      </pivotArea>
    </format>
    <format dxfId="29">
      <pivotArea collapsedLevelsAreSubtotals="1" fieldPosition="0">
        <references count="1">
          <reference field="12" count="1">
            <x v="2"/>
          </reference>
        </references>
      </pivotArea>
    </format>
    <format dxfId="28">
      <pivotArea collapsedLevelsAreSubtotals="1" fieldPosition="0">
        <references count="2">
          <reference field="0" count="3">
            <x v="12"/>
            <x v="13"/>
            <x v="15"/>
          </reference>
          <reference field="12" count="1" selected="0">
            <x v="2"/>
          </reference>
        </references>
      </pivotArea>
    </format>
    <format dxfId="27">
      <pivotArea collapsedLevelsAreSubtotals="1" fieldPosition="0">
        <references count="1">
          <reference field="12" count="1">
            <x v="3"/>
          </reference>
        </references>
      </pivotArea>
    </format>
    <format dxfId="26">
      <pivotArea collapsedLevelsAreSubtotals="1" fieldPosition="0">
        <references count="2">
          <reference field="0" count="3">
            <x v="1"/>
            <x v="3"/>
            <x v="17"/>
          </reference>
          <reference field="12" count="1" selected="0">
            <x v="3"/>
          </reference>
        </references>
      </pivotArea>
    </format>
    <format dxfId="25">
      <pivotArea collapsedLevelsAreSubtotals="1" fieldPosition="0">
        <references count="1">
          <reference field="12" count="1">
            <x v="4"/>
          </reference>
        </references>
      </pivotArea>
    </format>
    <format dxfId="24">
      <pivotArea collapsedLevelsAreSubtotals="1" fieldPosition="0">
        <references count="2">
          <reference field="0" count="3">
            <x v="5"/>
            <x v="6"/>
            <x v="7"/>
          </reference>
          <reference field="12" count="1" selected="0">
            <x v="4"/>
          </reference>
        </references>
      </pivotArea>
    </format>
    <format dxfId="23">
      <pivotArea collapsedLevelsAreSubtotals="1" fieldPosition="0">
        <references count="1">
          <reference field="12" count="1">
            <x v="5"/>
          </reference>
        </references>
      </pivotArea>
    </format>
    <format dxfId="22">
      <pivotArea collapsedLevelsAreSubtotals="1" fieldPosition="0">
        <references count="2">
          <reference field="0" count="3">
            <x v="11"/>
            <x v="14"/>
            <x v="18"/>
          </reference>
          <reference field="12" count="1" selected="0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kmb_20210325_091336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mb_20210326_081247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kmb_20210327_080457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kmb_20210325_113324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kmb_20210325_141554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kmb_20210326_140453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kmb_20210327_140455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kmb_20210325_160435" connectionId="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kmb_20210326_160454" connectionId="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kmb_20210327_160454" connectionId="10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1"/>
  <sheetViews>
    <sheetView tabSelected="1" topLeftCell="B1" workbookViewId="0">
      <selection activeCell="J22" sqref="J22"/>
    </sheetView>
  </sheetViews>
  <sheetFormatPr defaultRowHeight="14.4" x14ac:dyDescent="0.3"/>
  <cols>
    <col min="1" max="1" width="25.6640625" bestFit="1" customWidth="1"/>
    <col min="2" max="2" width="5.88671875" style="3" bestFit="1" customWidth="1"/>
    <col min="3" max="4" width="11" style="5" bestFit="1" customWidth="1"/>
    <col min="5" max="5" width="11.109375" style="3" customWidth="1"/>
    <col min="6" max="6" width="14.109375" bestFit="1" customWidth="1"/>
    <col min="7" max="7" width="7.6640625" style="3" customWidth="1"/>
    <col min="8" max="10" width="8.88671875" style="3"/>
    <col min="11" max="11" width="12" style="3" bestFit="1" customWidth="1"/>
    <col min="12" max="12" width="12.88671875" bestFit="1" customWidth="1"/>
    <col min="14" max="14" width="29.6640625" customWidth="1"/>
    <col min="15" max="15" width="15.5546875" customWidth="1"/>
    <col min="16" max="17" width="5" customWidth="1"/>
    <col min="18" max="18" width="9" customWidth="1"/>
    <col min="19" max="21" width="6.21875" style="3" customWidth="1"/>
  </cols>
  <sheetData>
    <row r="1" spans="1:23" x14ac:dyDescent="0.3">
      <c r="A1" t="s">
        <v>223</v>
      </c>
      <c r="B1" s="3" t="s">
        <v>0</v>
      </c>
      <c r="C1" s="5" t="s">
        <v>214</v>
      </c>
      <c r="D1" s="5" t="s">
        <v>215</v>
      </c>
      <c r="E1" s="3" t="s">
        <v>220</v>
      </c>
      <c r="F1" s="3" t="s">
        <v>221</v>
      </c>
      <c r="G1" s="3" t="s">
        <v>222</v>
      </c>
      <c r="H1" s="3" t="s">
        <v>225</v>
      </c>
      <c r="I1" s="3" t="s">
        <v>226</v>
      </c>
      <c r="J1" s="3" t="s">
        <v>227</v>
      </c>
      <c r="K1" s="3" t="s">
        <v>229</v>
      </c>
      <c r="L1" s="3" t="s">
        <v>228</v>
      </c>
      <c r="N1" s="17" t="s">
        <v>272</v>
      </c>
      <c r="O1" s="17" t="s">
        <v>251</v>
      </c>
    </row>
    <row r="2" spans="1:23" x14ac:dyDescent="0.3">
      <c r="A2" t="str">
        <f>B2&amp;C2&amp;D2</f>
        <v>269D元朗谷亭街形點 II</v>
      </c>
      <c r="B2" s="3" t="s">
        <v>8</v>
      </c>
      <c r="C2" s="4" t="s">
        <v>65</v>
      </c>
      <c r="D2" s="5" t="s">
        <v>67</v>
      </c>
      <c r="E2" s="3">
        <v>550</v>
      </c>
      <c r="F2" s="13" t="s">
        <v>259</v>
      </c>
      <c r="G2" s="16">
        <v>9</v>
      </c>
      <c r="H2" s="3">
        <f>VLOOKUP($A2,'20210325_09'!$J:$U,10,FALSE)</f>
        <v>3</v>
      </c>
      <c r="I2" s="3">
        <f>VLOOKUP($A2,'20210325_09'!$J:$U,11,FALSE)</f>
        <v>3</v>
      </c>
      <c r="J2" s="3">
        <f>VLOOKUP($A2,'20210325_09'!$J:$U,12,FALSE)</f>
        <v>3</v>
      </c>
      <c r="K2" s="3">
        <f>ROUND(AVERAGE(H2:J2),2)</f>
        <v>3</v>
      </c>
      <c r="L2">
        <f>ROUND(E2/1000/(K2/60),0)</f>
        <v>11</v>
      </c>
      <c r="O2" t="s">
        <v>273</v>
      </c>
      <c r="P2">
        <v>14</v>
      </c>
      <c r="Q2">
        <v>16</v>
      </c>
      <c r="R2" t="s">
        <v>274</v>
      </c>
    </row>
    <row r="3" spans="1:23" x14ac:dyDescent="0.3">
      <c r="A3" t="str">
        <f t="shared" ref="A3:A19" si="0">B3&amp;C3&amp;D3</f>
        <v>269D形點 II形點 I</v>
      </c>
      <c r="B3" s="3" t="s">
        <v>8</v>
      </c>
      <c r="C3" s="5" t="s">
        <v>67</v>
      </c>
      <c r="D3" s="5" t="s">
        <v>70</v>
      </c>
      <c r="E3" s="3">
        <v>190</v>
      </c>
      <c r="F3" s="13" t="s">
        <v>259</v>
      </c>
      <c r="G3" s="16">
        <v>9</v>
      </c>
      <c r="H3" s="3">
        <f>VLOOKUP($A3,'20210325_09'!$J:$U,10,FALSE)</f>
        <v>1</v>
      </c>
      <c r="I3" s="3">
        <f>VLOOKUP($A3,'20210325_09'!$J:$U,11,FALSE)</f>
        <v>1</v>
      </c>
      <c r="J3" s="3">
        <f>VLOOKUP($A3,'20210325_09'!$J:$U,12,FALSE)</f>
        <v>1</v>
      </c>
      <c r="K3" s="3">
        <f t="shared" ref="K3:K19" si="1">ROUND(AVERAGE(H3:J3),2)</f>
        <v>1</v>
      </c>
      <c r="L3">
        <f t="shared" ref="L3:L19" si="2">ROUND(E3/1000/(K3/60),0)</f>
        <v>11</v>
      </c>
      <c r="N3" s="17" t="s">
        <v>232</v>
      </c>
      <c r="S3" s="21"/>
      <c r="T3" s="21"/>
      <c r="U3" s="21"/>
      <c r="V3" s="20"/>
      <c r="W3" s="20"/>
    </row>
    <row r="4" spans="1:23" x14ac:dyDescent="0.3">
      <c r="A4" t="str">
        <f t="shared" si="0"/>
        <v>269D形點 I大欖隧道</v>
      </c>
      <c r="B4" s="3" t="s">
        <v>8</v>
      </c>
      <c r="C4" s="5" t="s">
        <v>70</v>
      </c>
      <c r="D4" s="5" t="s">
        <v>73</v>
      </c>
      <c r="E4" s="3">
        <v>5400</v>
      </c>
      <c r="F4" s="13" t="s">
        <v>259</v>
      </c>
      <c r="G4" s="16">
        <v>9</v>
      </c>
      <c r="H4" s="3">
        <f>VLOOKUP($A4,'20210325_09'!$J:$U,10,FALSE)</f>
        <v>7</v>
      </c>
      <c r="I4" s="3">
        <f>VLOOKUP($A4,'20210325_09'!$J:$U,11,FALSE)</f>
        <v>7</v>
      </c>
      <c r="J4" s="3" t="str">
        <f>VLOOKUP($A4,'20210325_09'!$J:$U,12,FALSE)</f>
        <v/>
      </c>
      <c r="K4" s="3">
        <f t="shared" si="1"/>
        <v>7</v>
      </c>
      <c r="L4">
        <f t="shared" si="2"/>
        <v>46</v>
      </c>
      <c r="N4" s="18" t="s">
        <v>252</v>
      </c>
      <c r="O4" s="14"/>
      <c r="P4" s="14"/>
      <c r="Q4" s="14"/>
      <c r="R4" s="14"/>
      <c r="S4" s="21">
        <f>SUM(O5:O7)</f>
        <v>11.166666666666666</v>
      </c>
      <c r="T4" s="21">
        <f t="shared" ref="T4" si="3">SUM(P5:P7)</f>
        <v>11.085000000000001</v>
      </c>
      <c r="U4" s="21">
        <f t="shared" ref="U4" si="4">SUM(Q5:Q7)</f>
        <v>11.11</v>
      </c>
      <c r="V4" s="20"/>
      <c r="W4" s="20"/>
    </row>
    <row r="5" spans="1:23" x14ac:dyDescent="0.3">
      <c r="A5" t="str">
        <f t="shared" si="0"/>
        <v>269D大欖隧道形點 I</v>
      </c>
      <c r="B5" s="3" t="s">
        <v>8</v>
      </c>
      <c r="C5" s="5" t="s">
        <v>73</v>
      </c>
      <c r="D5" s="5" t="s">
        <v>70</v>
      </c>
      <c r="E5" s="3">
        <v>5200</v>
      </c>
      <c r="F5" s="13" t="s">
        <v>259</v>
      </c>
      <c r="G5" s="16">
        <v>9</v>
      </c>
      <c r="H5" s="3">
        <f>VLOOKUP($A5,'20210325_09'!$J:$U,10,FALSE)</f>
        <v>9</v>
      </c>
      <c r="I5" s="3">
        <f>VLOOKUP($A5,'20210325_09'!$J:$U,11,FALSE)</f>
        <v>8</v>
      </c>
      <c r="J5" s="3" t="str">
        <f>VLOOKUP($A5,'20210325_09'!$J:$U,12,FALSE)</f>
        <v/>
      </c>
      <c r="K5" s="3">
        <f t="shared" si="1"/>
        <v>8.5</v>
      </c>
      <c r="L5">
        <f t="shared" si="2"/>
        <v>37</v>
      </c>
      <c r="N5" s="19" t="s">
        <v>234</v>
      </c>
      <c r="O5" s="20">
        <v>3.1666666666666665</v>
      </c>
      <c r="P5" s="20">
        <v>3.335</v>
      </c>
      <c r="Q5" s="20">
        <v>3.5</v>
      </c>
      <c r="R5" s="20"/>
    </row>
    <row r="6" spans="1:23" x14ac:dyDescent="0.3">
      <c r="A6" t="str">
        <f t="shared" si="0"/>
        <v>269D形點 I元朗又新街</v>
      </c>
      <c r="B6" s="3" t="s">
        <v>8</v>
      </c>
      <c r="C6" s="5" t="s">
        <v>70</v>
      </c>
      <c r="D6" s="5" t="s">
        <v>90</v>
      </c>
      <c r="E6" s="3">
        <v>500</v>
      </c>
      <c r="F6" s="13" t="s">
        <v>259</v>
      </c>
      <c r="G6" s="16">
        <v>9</v>
      </c>
      <c r="H6" s="3">
        <f>VLOOKUP($A6,'20210325_09'!$J:$U,10,FALSE)</f>
        <v>1</v>
      </c>
      <c r="I6" s="3">
        <f>VLOOKUP($A6,'20210325_09'!$J:$U,11,FALSE)</f>
        <v>1</v>
      </c>
      <c r="J6" s="3" t="str">
        <f>VLOOKUP($A6,'20210325_09'!$J:$U,12,FALSE)</f>
        <v/>
      </c>
      <c r="K6" s="3">
        <f t="shared" si="1"/>
        <v>1</v>
      </c>
      <c r="L6">
        <f t="shared" si="2"/>
        <v>30</v>
      </c>
      <c r="N6" s="19" t="s">
        <v>236</v>
      </c>
      <c r="O6" s="20">
        <v>1</v>
      </c>
      <c r="P6" s="20">
        <v>1.5</v>
      </c>
      <c r="Q6" s="20">
        <v>1.1100000000000001</v>
      </c>
      <c r="R6" s="20"/>
    </row>
    <row r="7" spans="1:23" x14ac:dyDescent="0.3">
      <c r="A7" t="str">
        <f t="shared" si="0"/>
        <v>269D元朗又新街元朗大棠路</v>
      </c>
      <c r="B7" s="3" t="s">
        <v>8</v>
      </c>
      <c r="C7" s="5" t="s">
        <v>90</v>
      </c>
      <c r="D7" s="5" t="s">
        <v>92</v>
      </c>
      <c r="E7" s="3">
        <v>290</v>
      </c>
      <c r="F7" s="13" t="s">
        <v>259</v>
      </c>
      <c r="G7" s="16">
        <v>9</v>
      </c>
      <c r="H7" s="3">
        <f>VLOOKUP($A7,'20210325_09'!$J:$U,10,FALSE)</f>
        <v>2</v>
      </c>
      <c r="I7" s="3">
        <f>VLOOKUP($A7,'20210325_09'!$J:$U,11,FALSE)</f>
        <v>2</v>
      </c>
      <c r="J7" s="3" t="str">
        <f>VLOOKUP($A7,'20210325_09'!$J:$U,12,FALSE)</f>
        <v/>
      </c>
      <c r="K7" s="3">
        <f t="shared" si="1"/>
        <v>2</v>
      </c>
      <c r="L7">
        <f t="shared" si="2"/>
        <v>9</v>
      </c>
      <c r="N7" s="19" t="s">
        <v>238</v>
      </c>
      <c r="O7" s="20">
        <v>7</v>
      </c>
      <c r="P7" s="20">
        <v>6.25</v>
      </c>
      <c r="Q7" s="20">
        <v>6.5</v>
      </c>
      <c r="R7" s="20"/>
      <c r="S7" s="21"/>
      <c r="T7" s="21"/>
      <c r="U7" s="21"/>
      <c r="V7" s="20"/>
      <c r="W7" s="20"/>
    </row>
    <row r="8" spans="1:23" x14ac:dyDescent="0.3">
      <c r="A8" t="str">
        <f t="shared" si="0"/>
        <v>E34B谷亭街形點 II</v>
      </c>
      <c r="B8" s="3" t="s">
        <v>109</v>
      </c>
      <c r="C8" s="5" t="s">
        <v>115</v>
      </c>
      <c r="D8" s="5" t="s">
        <v>67</v>
      </c>
      <c r="E8" s="3">
        <v>550</v>
      </c>
      <c r="F8" s="13" t="s">
        <v>259</v>
      </c>
      <c r="G8" s="16">
        <v>9</v>
      </c>
      <c r="H8" s="3">
        <f>VLOOKUP($A8,'20210325_09'!$J:$U,10,FALSE)</f>
        <v>2</v>
      </c>
      <c r="I8" s="3">
        <f>VLOOKUP($A8,'20210325_09'!$J:$U,11,FALSE)</f>
        <v>3</v>
      </c>
      <c r="J8" s="3">
        <f>VLOOKUP($A8,'20210325_09'!$J:$U,12,FALSE)</f>
        <v>3</v>
      </c>
      <c r="K8" s="3">
        <f t="shared" si="1"/>
        <v>2.67</v>
      </c>
      <c r="L8">
        <f t="shared" si="2"/>
        <v>12</v>
      </c>
      <c r="N8" s="18" t="s">
        <v>255</v>
      </c>
      <c r="O8" s="20"/>
      <c r="P8" s="20"/>
      <c r="Q8" s="20"/>
      <c r="R8" s="20"/>
      <c r="S8" s="21">
        <f>SUM(O9:O11)</f>
        <v>11.276666666666667</v>
      </c>
      <c r="T8" s="21">
        <f t="shared" ref="T8" si="5">SUM(P9:P11)</f>
        <v>11</v>
      </c>
      <c r="U8" s="21">
        <f t="shared" ref="U8" si="6">SUM(Q9:Q11)</f>
        <v>10.666666666666668</v>
      </c>
    </row>
    <row r="9" spans="1:23" x14ac:dyDescent="0.3">
      <c r="A9" t="str">
        <f t="shared" si="0"/>
        <v>E34B形點 II形點 I</v>
      </c>
      <c r="B9" s="3" t="s">
        <v>109</v>
      </c>
      <c r="C9" s="5" t="s">
        <v>67</v>
      </c>
      <c r="D9" s="5" t="s">
        <v>70</v>
      </c>
      <c r="E9" s="3">
        <v>190</v>
      </c>
      <c r="F9" s="13" t="s">
        <v>259</v>
      </c>
      <c r="G9" s="16">
        <v>9</v>
      </c>
      <c r="H9" s="3">
        <f>VLOOKUP($A9,'20210325_09'!$J:$U,10,FALSE)</f>
        <v>2</v>
      </c>
      <c r="I9" s="3">
        <f>VLOOKUP($A9,'20210325_09'!$J:$U,11,FALSE)</f>
        <v>1</v>
      </c>
      <c r="J9" s="3">
        <f>VLOOKUP($A9,'20210325_09'!$J:$U,12,FALSE)</f>
        <v>1</v>
      </c>
      <c r="K9" s="3">
        <f t="shared" si="1"/>
        <v>1.33</v>
      </c>
      <c r="L9">
        <f t="shared" si="2"/>
        <v>9</v>
      </c>
      <c r="N9" s="19" t="s">
        <v>240</v>
      </c>
      <c r="O9" s="20">
        <v>3.1666666666666665</v>
      </c>
      <c r="P9" s="20">
        <v>3</v>
      </c>
      <c r="Q9" s="20">
        <v>3</v>
      </c>
      <c r="R9" s="20"/>
    </row>
    <row r="10" spans="1:23" x14ac:dyDescent="0.3">
      <c r="A10" t="str">
        <f t="shared" si="0"/>
        <v>E34B形點 I大欖隧道</v>
      </c>
      <c r="B10" s="3" t="s">
        <v>109</v>
      </c>
      <c r="C10" s="5" t="s">
        <v>70</v>
      </c>
      <c r="D10" s="5" t="s">
        <v>73</v>
      </c>
      <c r="E10" s="3">
        <v>5400</v>
      </c>
      <c r="F10" s="13" t="s">
        <v>259</v>
      </c>
      <c r="G10" s="16">
        <v>9</v>
      </c>
      <c r="H10" s="3">
        <f>VLOOKUP($A10,'20210325_09'!$J:$U,10,FALSE)</f>
        <v>6</v>
      </c>
      <c r="I10" s="3">
        <f>VLOOKUP($A10,'20210325_09'!$J:$U,11,FALSE)</f>
        <v>7</v>
      </c>
      <c r="J10" s="3" t="str">
        <f>VLOOKUP($A10,'20210325_09'!$J:$U,12,FALSE)</f>
        <v/>
      </c>
      <c r="K10" s="3">
        <f t="shared" si="1"/>
        <v>6.5</v>
      </c>
      <c r="L10">
        <f t="shared" si="2"/>
        <v>50</v>
      </c>
      <c r="N10" s="19" t="s">
        <v>242</v>
      </c>
      <c r="O10" s="20">
        <v>1.61</v>
      </c>
      <c r="P10" s="20">
        <v>1.165</v>
      </c>
      <c r="Q10" s="20">
        <v>2</v>
      </c>
      <c r="R10" s="20"/>
    </row>
    <row r="11" spans="1:23" x14ac:dyDescent="0.3">
      <c r="A11" t="str">
        <f t="shared" si="0"/>
        <v>E34B大欖隧道形點 I</v>
      </c>
      <c r="B11" s="3" t="s">
        <v>109</v>
      </c>
      <c r="C11" s="5" t="s">
        <v>73</v>
      </c>
      <c r="D11" s="5" t="s">
        <v>70</v>
      </c>
      <c r="E11" s="3">
        <v>5200</v>
      </c>
      <c r="F11" s="13" t="s">
        <v>259</v>
      </c>
      <c r="G11" s="16">
        <v>9</v>
      </c>
      <c r="H11" s="3">
        <f>VLOOKUP($A11,'20210325_09'!$J:$U,10,FALSE)</f>
        <v>8</v>
      </c>
      <c r="I11" s="3">
        <f>VLOOKUP($A11,'20210325_09'!$J:$U,11,FALSE)</f>
        <v>8</v>
      </c>
      <c r="J11" s="3" t="str">
        <f>VLOOKUP($A11,'20210325_09'!$J:$U,12,FALSE)</f>
        <v/>
      </c>
      <c r="K11" s="3">
        <f t="shared" si="1"/>
        <v>8</v>
      </c>
      <c r="L11">
        <f t="shared" si="2"/>
        <v>39</v>
      </c>
      <c r="N11" s="19" t="s">
        <v>244</v>
      </c>
      <c r="O11" s="20">
        <v>6.5</v>
      </c>
      <c r="P11" s="20">
        <v>6.835</v>
      </c>
      <c r="Q11" s="20">
        <v>5.666666666666667</v>
      </c>
      <c r="R11" s="20"/>
      <c r="S11" s="21"/>
      <c r="T11" s="21"/>
      <c r="U11" s="21"/>
      <c r="V11" s="20"/>
      <c r="W11" s="20"/>
    </row>
    <row r="12" spans="1:23" x14ac:dyDescent="0.3">
      <c r="A12" t="str">
        <f t="shared" si="0"/>
        <v>E34B形點 I又新街</v>
      </c>
      <c r="B12" s="3" t="s">
        <v>109</v>
      </c>
      <c r="C12" s="5" t="s">
        <v>70</v>
      </c>
      <c r="D12" s="5" t="s">
        <v>157</v>
      </c>
      <c r="E12" s="3">
        <v>500</v>
      </c>
      <c r="F12" s="13" t="s">
        <v>259</v>
      </c>
      <c r="G12" s="16">
        <v>9</v>
      </c>
      <c r="H12" s="3">
        <f>VLOOKUP($A12,'20210325_09'!$J:$U,10,FALSE)</f>
        <v>2</v>
      </c>
      <c r="I12" s="3">
        <f>VLOOKUP($A12,'20210325_09'!$J:$U,11,FALSE)</f>
        <v>2</v>
      </c>
      <c r="J12" s="3" t="str">
        <f>VLOOKUP($A12,'20210325_09'!$J:$U,12,FALSE)</f>
        <v/>
      </c>
      <c r="K12" s="3">
        <f t="shared" si="1"/>
        <v>2</v>
      </c>
      <c r="L12">
        <f t="shared" si="2"/>
        <v>15</v>
      </c>
      <c r="N12" s="18" t="s">
        <v>257</v>
      </c>
      <c r="O12" s="20"/>
      <c r="P12" s="20"/>
      <c r="Q12" s="20"/>
      <c r="R12" s="20"/>
      <c r="S12" s="21">
        <f>SUM(O13:O15)</f>
        <v>11.5</v>
      </c>
      <c r="T12" s="21">
        <f t="shared" ref="T12" si="7">SUM(P13:P15)</f>
        <v>10.25</v>
      </c>
      <c r="U12" s="21">
        <f t="shared" ref="U12" si="8">SUM(Q13:Q15)</f>
        <v>10</v>
      </c>
    </row>
    <row r="13" spans="1:23" x14ac:dyDescent="0.3">
      <c r="A13" t="str">
        <f t="shared" si="0"/>
        <v>E34B又新街大棠路</v>
      </c>
      <c r="B13" s="3" t="s">
        <v>109</v>
      </c>
      <c r="C13" s="5" t="s">
        <v>157</v>
      </c>
      <c r="D13" s="5" t="s">
        <v>158</v>
      </c>
      <c r="E13" s="3">
        <v>290</v>
      </c>
      <c r="F13" s="13" t="s">
        <v>259</v>
      </c>
      <c r="G13" s="16">
        <v>9</v>
      </c>
      <c r="H13" s="3">
        <f>VLOOKUP($A13,'20210325_09'!$J:$U,10,FALSE)</f>
        <v>2</v>
      </c>
      <c r="I13" s="3">
        <f>VLOOKUP($A13,'20210325_09'!$J:$U,11,FALSE)</f>
        <v>2</v>
      </c>
      <c r="J13" s="3" t="str">
        <f>VLOOKUP($A13,'20210325_09'!$J:$U,12,FALSE)</f>
        <v/>
      </c>
      <c r="K13" s="3">
        <f t="shared" si="1"/>
        <v>2</v>
      </c>
      <c r="L13">
        <f t="shared" si="2"/>
        <v>9</v>
      </c>
      <c r="N13" s="19" t="s">
        <v>250</v>
      </c>
      <c r="O13" s="20">
        <v>2.89</v>
      </c>
      <c r="P13" s="20">
        <v>3</v>
      </c>
      <c r="Q13" s="20">
        <v>3</v>
      </c>
      <c r="R13" s="20"/>
    </row>
    <row r="14" spans="1:23" x14ac:dyDescent="0.3">
      <c r="A14" t="str">
        <f t="shared" si="0"/>
        <v>968元朗谷亭街形點 II</v>
      </c>
      <c r="B14" s="3">
        <v>968</v>
      </c>
      <c r="C14" s="5" t="s">
        <v>65</v>
      </c>
      <c r="D14" s="5" t="s">
        <v>67</v>
      </c>
      <c r="E14" s="3">
        <v>550</v>
      </c>
      <c r="F14" s="13" t="s">
        <v>259</v>
      </c>
      <c r="G14" s="16">
        <v>9</v>
      </c>
      <c r="H14" s="3">
        <f>VLOOKUP($A14,'20210325_09'!$J:$U,10,FALSE)</f>
        <v>3</v>
      </c>
      <c r="I14" s="3">
        <f>VLOOKUP($A14,'20210325_09'!$J:$U,11,FALSE)</f>
        <v>3</v>
      </c>
      <c r="J14" s="3">
        <f>VLOOKUP($A14,'20210325_09'!$J:$U,12,FALSE)</f>
        <v>3</v>
      </c>
      <c r="K14" s="3">
        <f t="shared" si="1"/>
        <v>3</v>
      </c>
      <c r="L14">
        <f t="shared" si="2"/>
        <v>11</v>
      </c>
      <c r="N14" s="19" t="s">
        <v>247</v>
      </c>
      <c r="O14" s="20">
        <v>1.61</v>
      </c>
      <c r="P14" s="20">
        <v>1</v>
      </c>
      <c r="Q14" s="20">
        <v>1</v>
      </c>
      <c r="R14" s="20"/>
    </row>
    <row r="15" spans="1:23" x14ac:dyDescent="0.3">
      <c r="A15" t="str">
        <f t="shared" si="0"/>
        <v>968形點 II形點 I</v>
      </c>
      <c r="B15" s="3">
        <v>968</v>
      </c>
      <c r="C15" s="5" t="s">
        <v>67</v>
      </c>
      <c r="D15" s="5" t="s">
        <v>70</v>
      </c>
      <c r="E15" s="3">
        <v>190</v>
      </c>
      <c r="F15" s="13" t="s">
        <v>259</v>
      </c>
      <c r="G15" s="16">
        <v>9</v>
      </c>
      <c r="H15" s="3">
        <f>VLOOKUP($A15,'20210325_09'!$J:$U,10,FALSE)</f>
        <v>2</v>
      </c>
      <c r="I15" s="3">
        <f>VLOOKUP($A15,'20210325_09'!$J:$U,11,FALSE)</f>
        <v>1</v>
      </c>
      <c r="J15" s="3">
        <f>VLOOKUP($A15,'20210325_09'!$J:$U,12,FALSE)</f>
        <v>1</v>
      </c>
      <c r="K15" s="3">
        <f t="shared" si="1"/>
        <v>1.33</v>
      </c>
      <c r="L15">
        <f t="shared" si="2"/>
        <v>9</v>
      </c>
      <c r="N15" s="19" t="s">
        <v>249</v>
      </c>
      <c r="O15" s="20">
        <v>7</v>
      </c>
      <c r="P15" s="20">
        <v>6.25</v>
      </c>
      <c r="Q15" s="20">
        <v>6</v>
      </c>
      <c r="R15" s="20"/>
      <c r="S15" s="21"/>
      <c r="T15" s="21"/>
      <c r="U15" s="21"/>
      <c r="V15" s="20"/>
      <c r="W15" s="20"/>
    </row>
    <row r="16" spans="1:23" x14ac:dyDescent="0.3">
      <c r="A16" t="str">
        <f t="shared" si="0"/>
        <v>968形點 I大欖隧道</v>
      </c>
      <c r="B16" s="3">
        <v>968</v>
      </c>
      <c r="C16" s="5" t="s">
        <v>70</v>
      </c>
      <c r="D16" s="5" t="s">
        <v>73</v>
      </c>
      <c r="E16" s="3">
        <v>5400</v>
      </c>
      <c r="F16" s="13" t="s">
        <v>259</v>
      </c>
      <c r="G16" s="16">
        <v>9</v>
      </c>
      <c r="H16" s="3">
        <f>VLOOKUP($A16,'20210325_09'!$J:$U,10,FALSE)</f>
        <v>6</v>
      </c>
      <c r="I16" s="3">
        <f>VLOOKUP($A16,'20210325_09'!$J:$U,11,FALSE)</f>
        <v>7</v>
      </c>
      <c r="J16" s="3" t="str">
        <f>VLOOKUP($A16,'20210325_09'!$J:$U,12,FALSE)</f>
        <v/>
      </c>
      <c r="K16" s="3">
        <f t="shared" si="1"/>
        <v>6.5</v>
      </c>
      <c r="L16">
        <f t="shared" si="2"/>
        <v>50</v>
      </c>
      <c r="N16" s="18" t="s">
        <v>253</v>
      </c>
      <c r="O16" s="20"/>
      <c r="P16" s="20"/>
      <c r="Q16" s="20"/>
      <c r="R16" s="20"/>
      <c r="S16" s="21">
        <f>SUM(O17:O19)</f>
        <v>11.503333333333334</v>
      </c>
      <c r="T16" s="21">
        <f t="shared" ref="T16" si="9">SUM(P17:P19)</f>
        <v>14.25</v>
      </c>
      <c r="U16" s="21">
        <f t="shared" ref="U16" si="10">SUM(Q17:Q19)</f>
        <v>12.833333333333334</v>
      </c>
    </row>
    <row r="17" spans="1:23" x14ac:dyDescent="0.3">
      <c r="A17" t="str">
        <f t="shared" si="0"/>
        <v>968大欖隧道形點 I</v>
      </c>
      <c r="B17" s="3">
        <v>968</v>
      </c>
      <c r="C17" s="5" t="s">
        <v>73</v>
      </c>
      <c r="D17" s="5" t="s">
        <v>70</v>
      </c>
      <c r="E17" s="3">
        <v>5200</v>
      </c>
      <c r="F17" s="13" t="s">
        <v>259</v>
      </c>
      <c r="G17" s="16">
        <v>9</v>
      </c>
      <c r="H17" s="3">
        <f>VLOOKUP($A17,'20210325_09'!$J:$U,10,FALSE)</f>
        <v>8</v>
      </c>
      <c r="I17" s="3">
        <f>VLOOKUP($A17,'20210325_09'!$J:$U,11,FALSE)</f>
        <v>7</v>
      </c>
      <c r="J17" s="3">
        <f>VLOOKUP($A17,'20210325_09'!$J:$U,12,FALSE)</f>
        <v>7</v>
      </c>
      <c r="K17" s="3">
        <f t="shared" si="1"/>
        <v>7.33</v>
      </c>
      <c r="L17">
        <f t="shared" si="2"/>
        <v>43</v>
      </c>
      <c r="N17" s="19" t="s">
        <v>235</v>
      </c>
      <c r="O17" s="20">
        <v>8.39</v>
      </c>
      <c r="P17" s="20">
        <v>10.25</v>
      </c>
      <c r="Q17" s="20">
        <v>8.8333333333333339</v>
      </c>
      <c r="R17" s="20"/>
    </row>
    <row r="18" spans="1:23" x14ac:dyDescent="0.3">
      <c r="A18" t="str">
        <f t="shared" si="0"/>
        <v>968形點 I元朗又新街</v>
      </c>
      <c r="B18" s="3">
        <v>968</v>
      </c>
      <c r="C18" s="5" t="s">
        <v>70</v>
      </c>
      <c r="D18" s="5" t="s">
        <v>90</v>
      </c>
      <c r="E18" s="3">
        <v>500</v>
      </c>
      <c r="F18" s="13" t="s">
        <v>259</v>
      </c>
      <c r="G18" s="16">
        <v>9</v>
      </c>
      <c r="H18" s="3">
        <f>VLOOKUP($A18,'20210325_09'!$J:$U,10,FALSE)</f>
        <v>1</v>
      </c>
      <c r="I18" s="3">
        <f>VLOOKUP($A18,'20210325_09'!$J:$U,11,FALSE)</f>
        <v>2</v>
      </c>
      <c r="J18" s="3" t="str">
        <f>VLOOKUP($A18,'20210325_09'!$J:$U,12,FALSE)</f>
        <v/>
      </c>
      <c r="K18" s="3">
        <f t="shared" si="1"/>
        <v>1.5</v>
      </c>
      <c r="L18">
        <f t="shared" si="2"/>
        <v>20</v>
      </c>
      <c r="N18" s="19" t="s">
        <v>237</v>
      </c>
      <c r="O18" s="20">
        <v>1.2233333333333334</v>
      </c>
      <c r="P18" s="20">
        <v>2</v>
      </c>
      <c r="Q18" s="20">
        <v>1.5</v>
      </c>
      <c r="R18" s="20"/>
    </row>
    <row r="19" spans="1:23" x14ac:dyDescent="0.3">
      <c r="A19" t="str">
        <f t="shared" si="0"/>
        <v>968元朗又新街元朗大棠路</v>
      </c>
      <c r="B19" s="3">
        <v>968</v>
      </c>
      <c r="C19" s="5" t="s">
        <v>90</v>
      </c>
      <c r="D19" s="5" t="s">
        <v>92</v>
      </c>
      <c r="E19" s="3">
        <v>290</v>
      </c>
      <c r="F19" s="13" t="s">
        <v>259</v>
      </c>
      <c r="G19" s="16">
        <v>9</v>
      </c>
      <c r="H19" s="3">
        <f>VLOOKUP($A19,'20210325_09'!$J:$U,10,FALSE)</f>
        <v>2</v>
      </c>
      <c r="I19" s="3">
        <f>VLOOKUP($A19,'20210325_09'!$J:$U,11,FALSE)</f>
        <v>1</v>
      </c>
      <c r="J19" s="3" t="str">
        <f>VLOOKUP($A19,'20210325_09'!$J:$U,12,FALSE)</f>
        <v/>
      </c>
      <c r="K19" s="3">
        <f t="shared" si="1"/>
        <v>1.5</v>
      </c>
      <c r="L19">
        <f t="shared" si="2"/>
        <v>12</v>
      </c>
      <c r="N19" s="19" t="s">
        <v>233</v>
      </c>
      <c r="O19" s="20">
        <v>1.89</v>
      </c>
      <c r="P19" s="20">
        <v>2</v>
      </c>
      <c r="Q19" s="20">
        <v>2.5</v>
      </c>
      <c r="R19" s="20"/>
      <c r="S19" s="21"/>
      <c r="T19" s="21"/>
      <c r="U19" s="21"/>
      <c r="V19" s="20"/>
      <c r="W19" s="20"/>
    </row>
    <row r="20" spans="1:23" x14ac:dyDescent="0.3">
      <c r="A20" t="e">
        <f>#REF!&amp;#REF!&amp;#REF!</f>
        <v>#REF!</v>
      </c>
      <c r="B20" s="3" t="s">
        <v>8</v>
      </c>
      <c r="C20" s="4" t="s">
        <v>65</v>
      </c>
      <c r="D20" s="5" t="s">
        <v>67</v>
      </c>
      <c r="E20" s="3">
        <v>550</v>
      </c>
      <c r="F20" s="13" t="s">
        <v>260</v>
      </c>
      <c r="G20" s="3">
        <v>14</v>
      </c>
      <c r="H20" s="3">
        <f>VLOOKUP($A38,'20210325_14'!$J:$U,10,FALSE)</f>
        <v>4</v>
      </c>
      <c r="I20" s="3">
        <f>VLOOKUP($A38,'20210325_14'!$J:$U,11,FALSE)</f>
        <v>3</v>
      </c>
      <c r="J20" s="3">
        <f>VLOOKUP($A38,'20210325_14'!$J:$U,12,FALSE)</f>
        <v>4</v>
      </c>
      <c r="K20" s="3">
        <f t="shared" ref="K20:K37" si="11">ROUND(AVERAGE(H20:J20),2)</f>
        <v>3.67</v>
      </c>
      <c r="L20">
        <f t="shared" ref="L20:L37" si="12">ROUND(E20/1000/(K20/60),0)</f>
        <v>9</v>
      </c>
      <c r="N20" s="18" t="s">
        <v>254</v>
      </c>
      <c r="O20" s="20"/>
      <c r="P20" s="20"/>
      <c r="Q20" s="20"/>
      <c r="R20" s="20"/>
      <c r="S20" s="21">
        <f>SUM(O21:O23)</f>
        <v>11.223333333333333</v>
      </c>
      <c r="T20" s="21">
        <f t="shared" ref="T20" si="13">SUM(P21:P23)</f>
        <v>14.75</v>
      </c>
      <c r="U20" s="21">
        <f t="shared" ref="U20" si="14">SUM(Q21:Q23)</f>
        <v>13.916666666666666</v>
      </c>
    </row>
    <row r="21" spans="1:23" x14ac:dyDescent="0.3">
      <c r="A21" t="e">
        <f>#REF!&amp;#REF!&amp;#REF!</f>
        <v>#REF!</v>
      </c>
      <c r="B21" s="3" t="s">
        <v>8</v>
      </c>
      <c r="C21" s="5" t="s">
        <v>67</v>
      </c>
      <c r="D21" s="5" t="s">
        <v>70</v>
      </c>
      <c r="E21" s="3">
        <v>190</v>
      </c>
      <c r="F21" s="13" t="s">
        <v>260</v>
      </c>
      <c r="G21" s="3">
        <v>14</v>
      </c>
      <c r="H21" s="3">
        <f>VLOOKUP($A39,'20210325_14'!$J:$U,10,FALSE)</f>
        <v>1</v>
      </c>
      <c r="I21" s="3">
        <f>VLOOKUP($A39,'20210325_14'!$J:$U,11,FALSE)</f>
        <v>1</v>
      </c>
      <c r="J21" s="3">
        <f>VLOOKUP($A39,'20210325_14'!$J:$U,12,FALSE)</f>
        <v>1</v>
      </c>
      <c r="K21" s="3">
        <f t="shared" si="11"/>
        <v>1</v>
      </c>
      <c r="L21">
        <f t="shared" si="12"/>
        <v>11</v>
      </c>
      <c r="N21" s="19" t="s">
        <v>241</v>
      </c>
      <c r="O21" s="20">
        <v>7.8866666666666667</v>
      </c>
      <c r="P21" s="20">
        <v>10.75</v>
      </c>
      <c r="Q21" s="20">
        <v>9.75</v>
      </c>
      <c r="R21" s="20"/>
    </row>
    <row r="22" spans="1:23" x14ac:dyDescent="0.3">
      <c r="A22" t="e">
        <f>#REF!&amp;#REF!&amp;#REF!</f>
        <v>#REF!</v>
      </c>
      <c r="B22" s="3" t="s">
        <v>8</v>
      </c>
      <c r="C22" s="5" t="s">
        <v>70</v>
      </c>
      <c r="D22" s="5" t="s">
        <v>73</v>
      </c>
      <c r="E22" s="3">
        <v>5400</v>
      </c>
      <c r="F22" s="13" t="s">
        <v>260</v>
      </c>
      <c r="G22" s="3">
        <v>14</v>
      </c>
      <c r="H22" s="3">
        <f>VLOOKUP($A40,'20210325_14'!$J:$U,10,FALSE)</f>
        <v>7</v>
      </c>
      <c r="I22" s="3">
        <f>VLOOKUP($A40,'20210325_14'!$J:$U,11,FALSE)</f>
        <v>7</v>
      </c>
      <c r="J22" s="3">
        <f>VLOOKUP($A40,'20210325_14'!$J:$U,12,FALSE)</f>
        <v>6</v>
      </c>
      <c r="K22" s="3">
        <f t="shared" si="11"/>
        <v>6.67</v>
      </c>
      <c r="L22">
        <f t="shared" si="12"/>
        <v>49</v>
      </c>
      <c r="N22" s="19" t="s">
        <v>243</v>
      </c>
      <c r="O22" s="20">
        <v>1.6133333333333333</v>
      </c>
      <c r="P22" s="20">
        <v>2</v>
      </c>
      <c r="Q22" s="20">
        <v>2</v>
      </c>
      <c r="R22" s="20"/>
    </row>
    <row r="23" spans="1:23" x14ac:dyDescent="0.3">
      <c r="A23" t="e">
        <f>#REF!&amp;#REF!&amp;#REF!</f>
        <v>#REF!</v>
      </c>
      <c r="B23" s="3" t="s">
        <v>8</v>
      </c>
      <c r="C23" s="5" t="s">
        <v>73</v>
      </c>
      <c r="D23" s="5" t="s">
        <v>70</v>
      </c>
      <c r="E23" s="3">
        <v>5200</v>
      </c>
      <c r="F23" s="13" t="s">
        <v>260</v>
      </c>
      <c r="G23" s="3">
        <v>14</v>
      </c>
      <c r="H23" s="3">
        <f>VLOOKUP($A41,'20210325_14'!$J:$U,10,FALSE)</f>
        <v>10</v>
      </c>
      <c r="I23" s="3">
        <f>VLOOKUP($A41,'20210325_14'!$J:$U,11,FALSE)</f>
        <v>10</v>
      </c>
      <c r="J23" s="3">
        <f>VLOOKUP($A41,'20210325_14'!$J:$U,12,FALSE)</f>
        <v>11</v>
      </c>
      <c r="K23" s="3">
        <f t="shared" si="11"/>
        <v>10.33</v>
      </c>
      <c r="L23">
        <f t="shared" si="12"/>
        <v>30</v>
      </c>
      <c r="N23" s="19" t="s">
        <v>239</v>
      </c>
      <c r="O23" s="20">
        <v>1.7233333333333334</v>
      </c>
      <c r="P23" s="20">
        <v>2</v>
      </c>
      <c r="Q23" s="20">
        <v>2.1666666666666665</v>
      </c>
      <c r="R23" s="20"/>
      <c r="S23" s="21"/>
      <c r="T23" s="21"/>
      <c r="U23" s="21"/>
      <c r="V23" s="20"/>
      <c r="W23" s="20"/>
    </row>
    <row r="24" spans="1:23" x14ac:dyDescent="0.3">
      <c r="A24" t="e">
        <f>#REF!&amp;#REF!&amp;#REF!</f>
        <v>#REF!</v>
      </c>
      <c r="B24" s="3" t="s">
        <v>8</v>
      </c>
      <c r="C24" s="5" t="s">
        <v>70</v>
      </c>
      <c r="D24" s="5" t="s">
        <v>90</v>
      </c>
      <c r="E24" s="3">
        <v>500</v>
      </c>
      <c r="F24" s="13" t="s">
        <v>260</v>
      </c>
      <c r="G24" s="3">
        <v>14</v>
      </c>
      <c r="H24" s="3">
        <f>VLOOKUP($A42,'20210325_14'!$J:$U,10,FALSE)</f>
        <v>2</v>
      </c>
      <c r="I24" s="3">
        <f>VLOOKUP($A42,'20210325_14'!$J:$U,11,FALSE)</f>
        <v>2</v>
      </c>
      <c r="J24" s="3">
        <f>VLOOKUP($A42,'20210325_14'!$J:$U,12,FALSE)</f>
        <v>1</v>
      </c>
      <c r="K24" s="3">
        <f t="shared" si="11"/>
        <v>1.67</v>
      </c>
      <c r="L24">
        <f t="shared" si="12"/>
        <v>18</v>
      </c>
      <c r="N24" s="18" t="s">
        <v>256</v>
      </c>
      <c r="O24" s="20"/>
      <c r="P24" s="20"/>
      <c r="Q24" s="20"/>
      <c r="R24" s="20"/>
      <c r="S24" s="21">
        <f>SUM(O25:O27)</f>
        <v>12.39</v>
      </c>
      <c r="T24" s="21">
        <f t="shared" ref="T24" si="15">SUM(P25:P27)</f>
        <v>14.664999999999999</v>
      </c>
      <c r="U24" s="21">
        <f t="shared" ref="U24" si="16">SUM(Q25:Q27)</f>
        <v>13</v>
      </c>
    </row>
    <row r="25" spans="1:23" x14ac:dyDescent="0.3">
      <c r="A25" t="e">
        <f>#REF!&amp;#REF!&amp;#REF!</f>
        <v>#REF!</v>
      </c>
      <c r="B25" s="3" t="s">
        <v>8</v>
      </c>
      <c r="C25" s="5" t="s">
        <v>90</v>
      </c>
      <c r="D25" s="5" t="s">
        <v>92</v>
      </c>
      <c r="E25" s="3">
        <v>290</v>
      </c>
      <c r="F25" s="13" t="s">
        <v>260</v>
      </c>
      <c r="G25" s="3">
        <v>14</v>
      </c>
      <c r="H25" s="3">
        <f>VLOOKUP($A43,'20210325_14'!$J:$U,10,FALSE)</f>
        <v>3</v>
      </c>
      <c r="I25" s="3">
        <f>VLOOKUP($A43,'20210325_14'!$J:$U,11,FALSE)</f>
        <v>2</v>
      </c>
      <c r="J25" s="3" t="str">
        <f>VLOOKUP($A43,'20210325_14'!$J:$U,12,FALSE)</f>
        <v/>
      </c>
      <c r="K25" s="3">
        <f t="shared" si="11"/>
        <v>2.5</v>
      </c>
      <c r="L25">
        <f t="shared" si="12"/>
        <v>7</v>
      </c>
      <c r="N25" s="19" t="s">
        <v>246</v>
      </c>
      <c r="O25" s="20">
        <v>8.39</v>
      </c>
      <c r="P25" s="20">
        <v>10.664999999999999</v>
      </c>
      <c r="Q25" s="20">
        <v>9</v>
      </c>
      <c r="R25" s="20"/>
    </row>
    <row r="26" spans="1:23" x14ac:dyDescent="0.3">
      <c r="A26" t="e">
        <f>#REF!&amp;#REF!&amp;#REF!</f>
        <v>#REF!</v>
      </c>
      <c r="B26" s="3" t="s">
        <v>109</v>
      </c>
      <c r="C26" s="5" t="s">
        <v>115</v>
      </c>
      <c r="D26" s="5" t="s">
        <v>67</v>
      </c>
      <c r="E26" s="3">
        <v>550</v>
      </c>
      <c r="F26" s="13" t="s">
        <v>260</v>
      </c>
      <c r="G26" s="3">
        <v>14</v>
      </c>
      <c r="H26" s="3">
        <f>VLOOKUP($A44,'20210325_14'!$J:$U,10,FALSE)</f>
        <v>3</v>
      </c>
      <c r="I26" s="3">
        <f>VLOOKUP($A44,'20210325_14'!$J:$U,11,FALSE)</f>
        <v>3</v>
      </c>
      <c r="J26" s="3" t="str">
        <f>VLOOKUP($A44,'20210325_14'!$J:$U,12,FALSE)</f>
        <v/>
      </c>
      <c r="K26" s="3">
        <f t="shared" si="11"/>
        <v>3</v>
      </c>
      <c r="L26">
        <f t="shared" si="12"/>
        <v>11</v>
      </c>
      <c r="N26" s="19" t="s">
        <v>248</v>
      </c>
      <c r="O26" s="20">
        <v>2</v>
      </c>
      <c r="P26" s="20">
        <v>1.835</v>
      </c>
      <c r="Q26" s="20">
        <v>2</v>
      </c>
      <c r="R26" s="20"/>
    </row>
    <row r="27" spans="1:23" x14ac:dyDescent="0.3">
      <c r="A27" t="e">
        <f>#REF!&amp;#REF!&amp;#REF!</f>
        <v>#REF!</v>
      </c>
      <c r="B27" s="3" t="s">
        <v>109</v>
      </c>
      <c r="C27" s="5" t="s">
        <v>67</v>
      </c>
      <c r="D27" s="5" t="s">
        <v>70</v>
      </c>
      <c r="E27" s="3">
        <v>190</v>
      </c>
      <c r="F27" s="13" t="s">
        <v>260</v>
      </c>
      <c r="G27" s="3">
        <v>14</v>
      </c>
      <c r="H27" s="3">
        <f>VLOOKUP($A45,'20210325_14'!$J:$U,10,FALSE)</f>
        <v>1</v>
      </c>
      <c r="I27" s="3">
        <f>VLOOKUP($A45,'20210325_14'!$J:$U,11,FALSE)</f>
        <v>1</v>
      </c>
      <c r="J27" s="3" t="str">
        <f>VLOOKUP($A45,'20210325_14'!$J:$U,12,FALSE)</f>
        <v/>
      </c>
      <c r="K27" s="3">
        <f t="shared" si="11"/>
        <v>1</v>
      </c>
      <c r="L27">
        <f t="shared" si="12"/>
        <v>11</v>
      </c>
      <c r="N27" s="19" t="s">
        <v>245</v>
      </c>
      <c r="O27" s="20">
        <v>2</v>
      </c>
      <c r="P27" s="20">
        <v>2.165</v>
      </c>
      <c r="Q27" s="20">
        <v>2</v>
      </c>
      <c r="R27" s="20"/>
    </row>
    <row r="28" spans="1:23" x14ac:dyDescent="0.3">
      <c r="A28" t="e">
        <f>#REF!&amp;#REF!&amp;#REF!</f>
        <v>#REF!</v>
      </c>
      <c r="B28" s="3" t="s">
        <v>109</v>
      </c>
      <c r="C28" s="5" t="s">
        <v>70</v>
      </c>
      <c r="D28" s="5" t="s">
        <v>73</v>
      </c>
      <c r="E28" s="3">
        <v>5400</v>
      </c>
      <c r="F28" s="13" t="s">
        <v>260</v>
      </c>
      <c r="G28" s="3">
        <v>14</v>
      </c>
      <c r="H28" s="3">
        <f>VLOOKUP($A46,'20210325_14'!$J:$U,10,FALSE)</f>
        <v>6</v>
      </c>
      <c r="I28" s="3">
        <f>VLOOKUP($A46,'20210325_14'!$J:$U,11,FALSE)</f>
        <v>6</v>
      </c>
      <c r="J28" s="3" t="str">
        <f>VLOOKUP($A46,'20210325_14'!$J:$U,12,FALSE)</f>
        <v/>
      </c>
      <c r="K28" s="3">
        <f t="shared" si="11"/>
        <v>6</v>
      </c>
      <c r="L28">
        <f t="shared" si="12"/>
        <v>54</v>
      </c>
      <c r="S28" s="21"/>
      <c r="T28" s="21"/>
      <c r="U28" s="21"/>
    </row>
    <row r="29" spans="1:23" x14ac:dyDescent="0.3">
      <c r="A29" t="e">
        <f>#REF!&amp;#REF!&amp;#REF!</f>
        <v>#REF!</v>
      </c>
      <c r="B29" s="3" t="s">
        <v>109</v>
      </c>
      <c r="C29" s="5" t="s">
        <v>73</v>
      </c>
      <c r="D29" s="5" t="s">
        <v>70</v>
      </c>
      <c r="E29" s="3">
        <v>5200</v>
      </c>
      <c r="F29" s="13" t="s">
        <v>260</v>
      </c>
      <c r="G29" s="3">
        <v>14</v>
      </c>
      <c r="H29" s="3">
        <f>VLOOKUP($A47,'20210325_14'!$J:$U,10,FALSE)</f>
        <v>10</v>
      </c>
      <c r="I29" s="3">
        <f>VLOOKUP($A47,'20210325_14'!$J:$U,11,FALSE)</f>
        <v>10</v>
      </c>
      <c r="J29" s="3" t="str">
        <f>VLOOKUP($A47,'20210325_14'!$J:$U,12,FALSE)</f>
        <v/>
      </c>
      <c r="K29" s="3">
        <f t="shared" si="11"/>
        <v>10</v>
      </c>
      <c r="L29">
        <f t="shared" si="12"/>
        <v>31</v>
      </c>
    </row>
    <row r="30" spans="1:23" x14ac:dyDescent="0.3">
      <c r="A30" t="e">
        <f>#REF!&amp;#REF!&amp;#REF!</f>
        <v>#REF!</v>
      </c>
      <c r="B30" s="3" t="s">
        <v>109</v>
      </c>
      <c r="C30" s="5" t="s">
        <v>70</v>
      </c>
      <c r="D30" s="5" t="s">
        <v>157</v>
      </c>
      <c r="E30" s="3">
        <v>500</v>
      </c>
      <c r="F30" s="13" t="s">
        <v>260</v>
      </c>
      <c r="G30" s="3">
        <v>14</v>
      </c>
      <c r="H30" s="3">
        <f>VLOOKUP($A48,'20210325_14'!$J:$U,10,FALSE)</f>
        <v>2</v>
      </c>
      <c r="I30" s="3">
        <f>VLOOKUP($A48,'20210325_14'!$J:$U,11,FALSE)</f>
        <v>2</v>
      </c>
      <c r="J30" s="3" t="str">
        <f>VLOOKUP($A48,'20210325_14'!$J:$U,12,FALSE)</f>
        <v/>
      </c>
      <c r="K30" s="3">
        <f t="shared" si="11"/>
        <v>2</v>
      </c>
      <c r="L30">
        <f t="shared" si="12"/>
        <v>15</v>
      </c>
    </row>
    <row r="31" spans="1:23" x14ac:dyDescent="0.3">
      <c r="A31" t="e">
        <f>#REF!&amp;#REF!&amp;#REF!</f>
        <v>#REF!</v>
      </c>
      <c r="B31" s="3" t="s">
        <v>109</v>
      </c>
      <c r="C31" s="5" t="s">
        <v>157</v>
      </c>
      <c r="D31" s="5" t="s">
        <v>158</v>
      </c>
      <c r="E31" s="3">
        <v>290</v>
      </c>
      <c r="F31" s="13" t="s">
        <v>260</v>
      </c>
      <c r="G31" s="3">
        <v>14</v>
      </c>
      <c r="H31" s="3">
        <f>VLOOKUP($A49,'20210325_14'!$J:$U,10,FALSE)</f>
        <v>2</v>
      </c>
      <c r="I31" s="3">
        <f>VLOOKUP($A49,'20210325_14'!$J:$U,11,FALSE)</f>
        <v>2</v>
      </c>
      <c r="J31" s="3" t="str">
        <f>VLOOKUP($A49,'20210325_14'!$J:$U,12,FALSE)</f>
        <v/>
      </c>
      <c r="K31" s="3">
        <f t="shared" si="11"/>
        <v>2</v>
      </c>
      <c r="L31">
        <f t="shared" si="12"/>
        <v>9</v>
      </c>
    </row>
    <row r="32" spans="1:23" x14ac:dyDescent="0.3">
      <c r="A32" t="e">
        <f>#REF!&amp;#REF!&amp;#REF!</f>
        <v>#REF!</v>
      </c>
      <c r="B32" s="3">
        <v>968</v>
      </c>
      <c r="C32" s="5" t="s">
        <v>65</v>
      </c>
      <c r="D32" s="5" t="s">
        <v>67</v>
      </c>
      <c r="E32" s="3">
        <v>550</v>
      </c>
      <c r="F32" s="13" t="s">
        <v>260</v>
      </c>
      <c r="G32" s="3">
        <v>14</v>
      </c>
      <c r="H32" s="3">
        <f>VLOOKUP($A50,'20210325_14'!$J:$U,10,FALSE)</f>
        <v>3</v>
      </c>
      <c r="I32" s="3">
        <f>VLOOKUP($A50,'20210325_14'!$J:$U,11,FALSE)</f>
        <v>3</v>
      </c>
      <c r="J32" s="3">
        <f>VLOOKUP($A50,'20210325_14'!$J:$U,12,FALSE)</f>
        <v>3</v>
      </c>
      <c r="K32" s="3">
        <f t="shared" si="11"/>
        <v>3</v>
      </c>
      <c r="L32">
        <f t="shared" si="12"/>
        <v>11</v>
      </c>
    </row>
    <row r="33" spans="1:12" x14ac:dyDescent="0.3">
      <c r="A33" t="e">
        <f>#REF!&amp;#REF!&amp;#REF!</f>
        <v>#REF!</v>
      </c>
      <c r="B33" s="3">
        <v>968</v>
      </c>
      <c r="C33" s="5" t="s">
        <v>67</v>
      </c>
      <c r="D33" s="5" t="s">
        <v>70</v>
      </c>
      <c r="E33" s="3">
        <v>190</v>
      </c>
      <c r="F33" s="13" t="s">
        <v>260</v>
      </c>
      <c r="G33" s="3">
        <v>14</v>
      </c>
      <c r="H33" s="3">
        <f>VLOOKUP($A51,'20210325_14'!$J:$U,10,FALSE)</f>
        <v>2</v>
      </c>
      <c r="I33" s="3">
        <f>VLOOKUP($A51,'20210325_14'!$J:$U,11,FALSE)</f>
        <v>2</v>
      </c>
      <c r="J33" s="3">
        <f>VLOOKUP($A51,'20210325_14'!$J:$U,12,FALSE)</f>
        <v>2</v>
      </c>
      <c r="K33" s="3">
        <f t="shared" si="11"/>
        <v>2</v>
      </c>
      <c r="L33">
        <f t="shared" si="12"/>
        <v>6</v>
      </c>
    </row>
    <row r="34" spans="1:12" x14ac:dyDescent="0.3">
      <c r="A34" t="e">
        <f>#REF!&amp;#REF!&amp;#REF!</f>
        <v>#REF!</v>
      </c>
      <c r="B34" s="3">
        <v>968</v>
      </c>
      <c r="C34" s="5" t="s">
        <v>70</v>
      </c>
      <c r="D34" s="5" t="s">
        <v>73</v>
      </c>
      <c r="E34" s="3">
        <v>5400</v>
      </c>
      <c r="F34" s="13" t="s">
        <v>260</v>
      </c>
      <c r="G34" s="3">
        <v>14</v>
      </c>
      <c r="H34" s="3">
        <f>VLOOKUP($A52,'20210325_14'!$J:$U,10,FALSE)</f>
        <v>6</v>
      </c>
      <c r="I34" s="3">
        <f>VLOOKUP($A52,'20210325_14'!$J:$U,11,FALSE)</f>
        <v>6</v>
      </c>
      <c r="J34" s="3" t="str">
        <f>VLOOKUP($A52,'20210325_14'!$J:$U,12,FALSE)</f>
        <v/>
      </c>
      <c r="K34" s="3">
        <f t="shared" si="11"/>
        <v>6</v>
      </c>
      <c r="L34">
        <f t="shared" si="12"/>
        <v>54</v>
      </c>
    </row>
    <row r="35" spans="1:12" x14ac:dyDescent="0.3">
      <c r="A35" t="e">
        <f>#REF!&amp;#REF!&amp;#REF!</f>
        <v>#REF!</v>
      </c>
      <c r="B35" s="3">
        <v>968</v>
      </c>
      <c r="C35" s="5" t="s">
        <v>73</v>
      </c>
      <c r="D35" s="5" t="s">
        <v>70</v>
      </c>
      <c r="E35" s="3">
        <v>5200</v>
      </c>
      <c r="F35" s="13" t="s">
        <v>260</v>
      </c>
      <c r="G35" s="3">
        <v>14</v>
      </c>
      <c r="H35" s="3">
        <f>VLOOKUP($A53,'20210325_14'!$J:$U,10,FALSE)</f>
        <v>11</v>
      </c>
      <c r="I35" s="3">
        <f>VLOOKUP($A53,'20210325_14'!$J:$U,11,FALSE)</f>
        <v>11</v>
      </c>
      <c r="J35" s="3" t="str">
        <f>VLOOKUP($A53,'20210325_14'!$J:$U,12,FALSE)</f>
        <v/>
      </c>
      <c r="K35" s="3">
        <f t="shared" si="11"/>
        <v>11</v>
      </c>
      <c r="L35">
        <f t="shared" si="12"/>
        <v>28</v>
      </c>
    </row>
    <row r="36" spans="1:12" x14ac:dyDescent="0.3">
      <c r="A36" t="e">
        <f>#REF!&amp;#REF!&amp;#REF!</f>
        <v>#REF!</v>
      </c>
      <c r="B36" s="3">
        <v>968</v>
      </c>
      <c r="C36" s="5" t="s">
        <v>70</v>
      </c>
      <c r="D36" s="5" t="s">
        <v>90</v>
      </c>
      <c r="E36" s="3">
        <v>500</v>
      </c>
      <c r="F36" s="13" t="s">
        <v>260</v>
      </c>
      <c r="G36" s="3">
        <v>14</v>
      </c>
      <c r="H36" s="3">
        <f>VLOOKUP($A54,'20210325_14'!$J:$U,10,FALSE)</f>
        <v>2</v>
      </c>
      <c r="I36" s="3">
        <f>VLOOKUP($A54,'20210325_14'!$J:$U,11,FALSE)</f>
        <v>2</v>
      </c>
      <c r="J36" s="3" t="str">
        <f>VLOOKUP($A54,'20210325_14'!$J:$U,12,FALSE)</f>
        <v/>
      </c>
      <c r="K36" s="3">
        <f t="shared" si="11"/>
        <v>2</v>
      </c>
      <c r="L36">
        <f t="shared" si="12"/>
        <v>15</v>
      </c>
    </row>
    <row r="37" spans="1:12" x14ac:dyDescent="0.3">
      <c r="A37" t="e">
        <f>#REF!&amp;#REF!&amp;#REF!</f>
        <v>#REF!</v>
      </c>
      <c r="B37" s="3">
        <v>968</v>
      </c>
      <c r="C37" s="5" t="s">
        <v>90</v>
      </c>
      <c r="D37" s="5" t="s">
        <v>92</v>
      </c>
      <c r="E37" s="3">
        <v>290</v>
      </c>
      <c r="F37" s="13" t="s">
        <v>260</v>
      </c>
      <c r="G37" s="3">
        <v>14</v>
      </c>
      <c r="H37" s="3">
        <f>VLOOKUP($A55,'20210325_14'!$J:$U,10,FALSE)</f>
        <v>2</v>
      </c>
      <c r="I37" s="3" t="str">
        <f>VLOOKUP($A55,'20210325_14'!$J:$U,11,FALSE)</f>
        <v/>
      </c>
      <c r="J37" s="3" t="str">
        <f>VLOOKUP($A55,'20210325_14'!$J:$U,12,FALSE)</f>
        <v/>
      </c>
      <c r="K37" s="3">
        <f t="shared" si="11"/>
        <v>2</v>
      </c>
      <c r="L37">
        <f t="shared" si="12"/>
        <v>9</v>
      </c>
    </row>
    <row r="38" spans="1:12" x14ac:dyDescent="0.3">
      <c r="A38" t="str">
        <f>B20&amp;C20&amp;D20</f>
        <v>269D元朗谷亭街形點 II</v>
      </c>
      <c r="B38" s="3" t="s">
        <v>8</v>
      </c>
      <c r="C38" s="4" t="s">
        <v>65</v>
      </c>
      <c r="D38" s="5" t="s">
        <v>67</v>
      </c>
      <c r="E38" s="3">
        <v>550</v>
      </c>
      <c r="F38" s="13" t="s">
        <v>261</v>
      </c>
      <c r="G38" s="3">
        <v>16</v>
      </c>
      <c r="H38" s="3">
        <f>VLOOKUP($A56,'20210325_16'!$J:$U,10,FALSE)</f>
        <v>3</v>
      </c>
      <c r="I38" s="3">
        <f>VLOOKUP($A56,'20210325_16'!$J:$U,11,FALSE)</f>
        <v>3</v>
      </c>
      <c r="J38" s="3">
        <f>VLOOKUP($A56,'20210325_16'!$J:$U,12,FALSE)</f>
        <v>4</v>
      </c>
      <c r="K38" s="3">
        <f t="shared" ref="K38:K55" si="17">ROUND(AVERAGE(H38:J38),2)</f>
        <v>3.33</v>
      </c>
      <c r="L38">
        <f t="shared" ref="L38:L55" si="18">ROUND(E38/1000/(K38/60),0)</f>
        <v>10</v>
      </c>
    </row>
    <row r="39" spans="1:12" x14ac:dyDescent="0.3">
      <c r="A39" t="str">
        <f>B21&amp;C21&amp;D21</f>
        <v>269D形點 II形點 I</v>
      </c>
      <c r="B39" s="3" t="s">
        <v>8</v>
      </c>
      <c r="C39" s="5" t="s">
        <v>67</v>
      </c>
      <c r="D39" s="5" t="s">
        <v>70</v>
      </c>
      <c r="E39" s="3">
        <v>190</v>
      </c>
      <c r="F39" s="13" t="s">
        <v>261</v>
      </c>
      <c r="G39" s="3">
        <v>16</v>
      </c>
      <c r="H39" s="3">
        <f>VLOOKUP($A57,'20210325_16'!$J:$U,10,FALSE)</f>
        <v>2</v>
      </c>
      <c r="I39" s="3">
        <f>VLOOKUP($A57,'20210325_16'!$J:$U,11,FALSE)</f>
        <v>1</v>
      </c>
      <c r="J39" s="3">
        <f>VLOOKUP($A57,'20210325_16'!$J:$U,12,FALSE)</f>
        <v>1</v>
      </c>
      <c r="K39" s="3">
        <f t="shared" si="17"/>
        <v>1.33</v>
      </c>
      <c r="L39">
        <f t="shared" si="18"/>
        <v>9</v>
      </c>
    </row>
    <row r="40" spans="1:12" x14ac:dyDescent="0.3">
      <c r="A40" t="str">
        <f>B22&amp;C22&amp;D22</f>
        <v>269D形點 I大欖隧道</v>
      </c>
      <c r="B40" s="3" t="s">
        <v>8</v>
      </c>
      <c r="C40" s="5" t="s">
        <v>70</v>
      </c>
      <c r="D40" s="5" t="s">
        <v>73</v>
      </c>
      <c r="E40" s="3">
        <v>5400</v>
      </c>
      <c r="F40" s="13" t="s">
        <v>261</v>
      </c>
      <c r="G40" s="3">
        <v>16</v>
      </c>
      <c r="H40" s="3">
        <f>VLOOKUP($A58,'20210325_16'!$J:$U,10,FALSE)</f>
        <v>6</v>
      </c>
      <c r="I40" s="3">
        <f>VLOOKUP($A58,'20210325_16'!$J:$U,11,FALSE)</f>
        <v>7</v>
      </c>
      <c r="J40" s="3">
        <f>VLOOKUP($A58,'20210325_16'!$J:$U,12,FALSE)</f>
        <v>6</v>
      </c>
      <c r="K40" s="3">
        <f t="shared" si="17"/>
        <v>6.33</v>
      </c>
      <c r="L40">
        <f t="shared" si="18"/>
        <v>51</v>
      </c>
    </row>
    <row r="41" spans="1:12" x14ac:dyDescent="0.3">
      <c r="A41" t="str">
        <f>B23&amp;C23&amp;D23</f>
        <v>269D大欖隧道形點 I</v>
      </c>
      <c r="B41" s="3" t="s">
        <v>8</v>
      </c>
      <c r="C41" s="5" t="s">
        <v>73</v>
      </c>
      <c r="D41" s="5" t="s">
        <v>70</v>
      </c>
      <c r="E41" s="3">
        <v>5200</v>
      </c>
      <c r="F41" s="13" t="s">
        <v>261</v>
      </c>
      <c r="G41" s="3">
        <v>16</v>
      </c>
      <c r="H41" s="3">
        <f>VLOOKUP($A59,'20210325_16'!$J:$U,10,FALSE)</f>
        <v>8</v>
      </c>
      <c r="I41" s="3">
        <f>VLOOKUP($A59,'20210325_16'!$J:$U,11,FALSE)</f>
        <v>9</v>
      </c>
      <c r="J41" s="3" t="str">
        <f>VLOOKUP($A59,'20210325_16'!$J:$U,12,FALSE)</f>
        <v/>
      </c>
      <c r="K41" s="3">
        <f t="shared" si="17"/>
        <v>8.5</v>
      </c>
      <c r="L41">
        <f t="shared" si="18"/>
        <v>37</v>
      </c>
    </row>
    <row r="42" spans="1:12" x14ac:dyDescent="0.3">
      <c r="A42" t="str">
        <f>B24&amp;C24&amp;D24</f>
        <v>269D形點 I元朗又新街</v>
      </c>
      <c r="B42" s="3" t="s">
        <v>8</v>
      </c>
      <c r="C42" s="5" t="s">
        <v>70</v>
      </c>
      <c r="D42" s="5" t="s">
        <v>90</v>
      </c>
      <c r="E42" s="3">
        <v>500</v>
      </c>
      <c r="F42" s="13" t="s">
        <v>261</v>
      </c>
      <c r="G42" s="3">
        <v>16</v>
      </c>
      <c r="H42" s="3">
        <f>VLOOKUP($A60,'20210325_16'!$J:$U,10,FALSE)</f>
        <v>2</v>
      </c>
      <c r="I42" s="3">
        <f>VLOOKUP($A60,'20210325_16'!$J:$U,11,FALSE)</f>
        <v>2</v>
      </c>
      <c r="J42" s="3" t="str">
        <f>VLOOKUP($A60,'20210325_16'!$J:$U,12,FALSE)</f>
        <v/>
      </c>
      <c r="K42" s="3">
        <f t="shared" si="17"/>
        <v>2</v>
      </c>
      <c r="L42">
        <f t="shared" si="18"/>
        <v>15</v>
      </c>
    </row>
    <row r="43" spans="1:12" x14ac:dyDescent="0.3">
      <c r="A43" t="str">
        <f>B25&amp;C25&amp;D25</f>
        <v>269D元朗又新街元朗大棠路</v>
      </c>
      <c r="B43" s="3" t="s">
        <v>8</v>
      </c>
      <c r="C43" s="5" t="s">
        <v>90</v>
      </c>
      <c r="D43" s="5" t="s">
        <v>92</v>
      </c>
      <c r="E43" s="3">
        <v>290</v>
      </c>
      <c r="F43" s="13" t="s">
        <v>261</v>
      </c>
      <c r="G43" s="3">
        <v>16</v>
      </c>
      <c r="H43" s="3">
        <f>VLOOKUP($A61,'20210325_16'!$J:$U,10,FALSE)</f>
        <v>2</v>
      </c>
      <c r="I43" s="3">
        <f>VLOOKUP($A61,'20210325_16'!$J:$U,11,FALSE)</f>
        <v>2</v>
      </c>
      <c r="J43" s="3" t="str">
        <f>VLOOKUP($A61,'20210325_16'!$J:$U,12,FALSE)</f>
        <v/>
      </c>
      <c r="K43" s="3">
        <f t="shared" si="17"/>
        <v>2</v>
      </c>
      <c r="L43">
        <f t="shared" si="18"/>
        <v>9</v>
      </c>
    </row>
    <row r="44" spans="1:12" x14ac:dyDescent="0.3">
      <c r="A44" t="str">
        <f>B26&amp;C26&amp;D26</f>
        <v>E34B谷亭街形點 II</v>
      </c>
      <c r="B44" s="3" t="s">
        <v>109</v>
      </c>
      <c r="C44" s="5" t="s">
        <v>115</v>
      </c>
      <c r="D44" s="5" t="s">
        <v>67</v>
      </c>
      <c r="E44" s="3">
        <v>550</v>
      </c>
      <c r="F44" s="13" t="s">
        <v>261</v>
      </c>
      <c r="G44" s="3">
        <v>16</v>
      </c>
      <c r="H44" s="3">
        <f>VLOOKUP($A62,'20210325_16'!$J:$U,10,FALSE)</f>
        <v>3</v>
      </c>
      <c r="I44" s="3">
        <f>VLOOKUP($A62,'20210325_16'!$J:$U,11,FALSE)</f>
        <v>3</v>
      </c>
      <c r="J44" s="3" t="str">
        <f>VLOOKUP($A62,'20210325_16'!$J:$U,12,FALSE)</f>
        <v/>
      </c>
      <c r="K44" s="3">
        <f t="shared" si="17"/>
        <v>3</v>
      </c>
      <c r="L44">
        <f t="shared" si="18"/>
        <v>11</v>
      </c>
    </row>
    <row r="45" spans="1:12" x14ac:dyDescent="0.3">
      <c r="A45" t="str">
        <f>B27&amp;C27&amp;D27</f>
        <v>E34B形點 II形點 I</v>
      </c>
      <c r="B45" s="3" t="s">
        <v>109</v>
      </c>
      <c r="C45" s="5" t="s">
        <v>67</v>
      </c>
      <c r="D45" s="5" t="s">
        <v>70</v>
      </c>
      <c r="E45" s="3">
        <v>190</v>
      </c>
      <c r="F45" s="13" t="s">
        <v>261</v>
      </c>
      <c r="G45" s="3">
        <v>16</v>
      </c>
      <c r="H45" s="3">
        <f>VLOOKUP($A63,'20210325_16'!$J:$U,10,FALSE)</f>
        <v>1</v>
      </c>
      <c r="I45" s="3">
        <f>VLOOKUP($A63,'20210325_16'!$J:$U,11,FALSE)</f>
        <v>1</v>
      </c>
      <c r="J45" s="3" t="str">
        <f>VLOOKUP($A63,'20210325_16'!$J:$U,12,FALSE)</f>
        <v/>
      </c>
      <c r="K45" s="3">
        <f t="shared" si="17"/>
        <v>1</v>
      </c>
      <c r="L45">
        <f t="shared" si="18"/>
        <v>11</v>
      </c>
    </row>
    <row r="46" spans="1:12" x14ac:dyDescent="0.3">
      <c r="A46" t="str">
        <f>B28&amp;C28&amp;D28</f>
        <v>E34B形點 I大欖隧道</v>
      </c>
      <c r="B46" s="3" t="s">
        <v>109</v>
      </c>
      <c r="C46" s="5" t="s">
        <v>70</v>
      </c>
      <c r="D46" s="5" t="s">
        <v>73</v>
      </c>
      <c r="E46" s="3">
        <v>5400</v>
      </c>
      <c r="F46" s="13" t="s">
        <v>261</v>
      </c>
      <c r="G46" s="3">
        <v>16</v>
      </c>
      <c r="H46" s="3">
        <f>VLOOKUP($A64,'20210325_16'!$J:$U,10,FALSE)</f>
        <v>6</v>
      </c>
      <c r="I46" s="3">
        <f>VLOOKUP($A64,'20210325_16'!$J:$U,11,FALSE)</f>
        <v>6</v>
      </c>
      <c r="J46" s="3" t="str">
        <f>VLOOKUP($A64,'20210325_16'!$J:$U,12,FALSE)</f>
        <v/>
      </c>
      <c r="K46" s="3">
        <f t="shared" si="17"/>
        <v>6</v>
      </c>
      <c r="L46">
        <f t="shared" si="18"/>
        <v>54</v>
      </c>
    </row>
    <row r="47" spans="1:12" x14ac:dyDescent="0.3">
      <c r="A47" t="str">
        <f>B29&amp;C29&amp;D29</f>
        <v>E34B大欖隧道形點 I</v>
      </c>
      <c r="B47" s="3" t="s">
        <v>109</v>
      </c>
      <c r="C47" s="5" t="s">
        <v>73</v>
      </c>
      <c r="D47" s="5" t="s">
        <v>70</v>
      </c>
      <c r="E47" s="3">
        <v>5200</v>
      </c>
      <c r="F47" s="13" t="s">
        <v>261</v>
      </c>
      <c r="G47" s="3">
        <v>16</v>
      </c>
      <c r="H47" s="3">
        <f>VLOOKUP($A65,'20210325_16'!$J:$U,10,FALSE)</f>
        <v>9</v>
      </c>
      <c r="I47" s="3">
        <f>VLOOKUP($A65,'20210325_16'!$J:$U,11,FALSE)</f>
        <v>9</v>
      </c>
      <c r="J47" s="3" t="str">
        <f>VLOOKUP($A65,'20210325_16'!$J:$U,12,FALSE)</f>
        <v/>
      </c>
      <c r="K47" s="3">
        <f t="shared" si="17"/>
        <v>9</v>
      </c>
      <c r="L47">
        <f t="shared" si="18"/>
        <v>35</v>
      </c>
    </row>
    <row r="48" spans="1:12" x14ac:dyDescent="0.3">
      <c r="A48" t="str">
        <f>B30&amp;C30&amp;D30</f>
        <v>E34B形點 I又新街</v>
      </c>
      <c r="B48" s="3" t="s">
        <v>109</v>
      </c>
      <c r="C48" s="5" t="s">
        <v>70</v>
      </c>
      <c r="D48" s="5" t="s">
        <v>157</v>
      </c>
      <c r="E48" s="3">
        <v>500</v>
      </c>
      <c r="F48" s="13" t="s">
        <v>261</v>
      </c>
      <c r="G48" s="3">
        <v>16</v>
      </c>
      <c r="H48" s="3">
        <f>VLOOKUP($A66,'20210325_16'!$J:$U,10,FALSE)</f>
        <v>2</v>
      </c>
      <c r="I48" s="3">
        <f>VLOOKUP($A66,'20210325_16'!$J:$U,11,FALSE)</f>
        <v>2</v>
      </c>
      <c r="J48" s="3" t="str">
        <f>VLOOKUP($A66,'20210325_16'!$J:$U,12,FALSE)</f>
        <v/>
      </c>
      <c r="K48" s="3">
        <f t="shared" si="17"/>
        <v>2</v>
      </c>
      <c r="L48">
        <f t="shared" si="18"/>
        <v>15</v>
      </c>
    </row>
    <row r="49" spans="1:12" x14ac:dyDescent="0.3">
      <c r="A49" t="str">
        <f>B31&amp;C31&amp;D31</f>
        <v>E34B又新街大棠路</v>
      </c>
      <c r="B49" s="3" t="s">
        <v>109</v>
      </c>
      <c r="C49" s="5" t="s">
        <v>157</v>
      </c>
      <c r="D49" s="5" t="s">
        <v>158</v>
      </c>
      <c r="E49" s="3">
        <v>290</v>
      </c>
      <c r="F49" s="13" t="s">
        <v>261</v>
      </c>
      <c r="G49" s="3">
        <v>16</v>
      </c>
      <c r="H49" s="3">
        <f>VLOOKUP($A67,'20210325_16'!$J:$U,10,FALSE)</f>
        <v>2</v>
      </c>
      <c r="I49" s="3">
        <f>VLOOKUP($A67,'20210325_16'!$J:$U,11,FALSE)</f>
        <v>2</v>
      </c>
      <c r="J49" s="3" t="str">
        <f>VLOOKUP($A67,'20210325_16'!$J:$U,12,FALSE)</f>
        <v/>
      </c>
      <c r="K49" s="3">
        <f t="shared" si="17"/>
        <v>2</v>
      </c>
      <c r="L49">
        <f t="shared" si="18"/>
        <v>9</v>
      </c>
    </row>
    <row r="50" spans="1:12" x14ac:dyDescent="0.3">
      <c r="A50" t="str">
        <f>B32&amp;C32&amp;D32</f>
        <v>968元朗谷亭街形點 II</v>
      </c>
      <c r="B50" s="3">
        <v>968</v>
      </c>
      <c r="C50" s="5" t="s">
        <v>65</v>
      </c>
      <c r="D50" s="5" t="s">
        <v>67</v>
      </c>
      <c r="E50" s="3">
        <v>550</v>
      </c>
      <c r="F50" s="13" t="s">
        <v>261</v>
      </c>
      <c r="G50" s="3">
        <v>16</v>
      </c>
      <c r="H50" s="3">
        <f>VLOOKUP($A68,'20210325_16'!$J:$U,10,FALSE)</f>
        <v>3</v>
      </c>
      <c r="I50" s="3">
        <f>VLOOKUP($A68,'20210325_16'!$J:$U,11,FALSE)</f>
        <v>3</v>
      </c>
      <c r="J50" s="3">
        <f>VLOOKUP($A68,'20210325_16'!$J:$U,12,FALSE)</f>
        <v>3</v>
      </c>
      <c r="K50" s="3">
        <f t="shared" si="17"/>
        <v>3</v>
      </c>
      <c r="L50">
        <f t="shared" si="18"/>
        <v>11</v>
      </c>
    </row>
    <row r="51" spans="1:12" x14ac:dyDescent="0.3">
      <c r="A51" t="str">
        <f>B33&amp;C33&amp;D33</f>
        <v>968形點 II形點 I</v>
      </c>
      <c r="B51" s="3">
        <v>968</v>
      </c>
      <c r="C51" s="5" t="s">
        <v>67</v>
      </c>
      <c r="D51" s="5" t="s">
        <v>70</v>
      </c>
      <c r="E51" s="3">
        <v>190</v>
      </c>
      <c r="F51" s="13" t="s">
        <v>261</v>
      </c>
      <c r="G51" s="3">
        <v>16</v>
      </c>
      <c r="H51" s="3">
        <f>VLOOKUP($A69,'20210325_16'!$J:$U,10,FALSE)</f>
        <v>2</v>
      </c>
      <c r="I51" s="3">
        <f>VLOOKUP($A69,'20210325_16'!$J:$U,11,FALSE)</f>
        <v>2</v>
      </c>
      <c r="J51" s="3">
        <f>VLOOKUP($A69,'20210325_16'!$J:$U,12,FALSE)</f>
        <v>2</v>
      </c>
      <c r="K51" s="3">
        <f t="shared" si="17"/>
        <v>2</v>
      </c>
      <c r="L51">
        <f t="shared" si="18"/>
        <v>6</v>
      </c>
    </row>
    <row r="52" spans="1:12" x14ac:dyDescent="0.3">
      <c r="A52" t="str">
        <f>B34&amp;C34&amp;D34</f>
        <v>968形點 I大欖隧道</v>
      </c>
      <c r="B52" s="3">
        <v>968</v>
      </c>
      <c r="C52" s="5" t="s">
        <v>70</v>
      </c>
      <c r="D52" s="5" t="s">
        <v>73</v>
      </c>
      <c r="E52" s="3">
        <v>5400</v>
      </c>
      <c r="F52" s="13" t="s">
        <v>261</v>
      </c>
      <c r="G52" s="3">
        <v>16</v>
      </c>
      <c r="H52" s="3">
        <f>VLOOKUP($A70,'20210325_16'!$J:$U,10,FALSE)</f>
        <v>5</v>
      </c>
      <c r="I52" s="3">
        <f>VLOOKUP($A70,'20210325_16'!$J:$U,11,FALSE)</f>
        <v>5</v>
      </c>
      <c r="J52" s="3">
        <f>VLOOKUP($A70,'20210325_16'!$J:$U,12,FALSE)</f>
        <v>5</v>
      </c>
      <c r="K52" s="3">
        <f t="shared" si="17"/>
        <v>5</v>
      </c>
      <c r="L52">
        <f t="shared" si="18"/>
        <v>65</v>
      </c>
    </row>
    <row r="53" spans="1:12" x14ac:dyDescent="0.3">
      <c r="A53" t="str">
        <f>B35&amp;C35&amp;D35</f>
        <v>968大欖隧道形點 I</v>
      </c>
      <c r="B53" s="3">
        <v>968</v>
      </c>
      <c r="C53" s="5" t="s">
        <v>73</v>
      </c>
      <c r="D53" s="5" t="s">
        <v>70</v>
      </c>
      <c r="E53" s="3">
        <v>5200</v>
      </c>
      <c r="F53" s="13" t="s">
        <v>261</v>
      </c>
      <c r="G53" s="3">
        <v>16</v>
      </c>
      <c r="H53" s="3">
        <f>VLOOKUP($A71,'20210325_16'!$J:$U,10,FALSE)</f>
        <v>10</v>
      </c>
      <c r="I53" s="3" t="str">
        <f>VLOOKUP($A71,'20210325_16'!$J:$U,11,FALSE)</f>
        <v/>
      </c>
      <c r="J53" s="3" t="str">
        <f>VLOOKUP($A71,'20210325_16'!$J:$U,12,FALSE)</f>
        <v/>
      </c>
      <c r="K53" s="3">
        <f t="shared" si="17"/>
        <v>10</v>
      </c>
      <c r="L53">
        <f t="shared" si="18"/>
        <v>31</v>
      </c>
    </row>
    <row r="54" spans="1:12" x14ac:dyDescent="0.3">
      <c r="A54" t="str">
        <f>B36&amp;C36&amp;D36</f>
        <v>968形點 I元朗又新街</v>
      </c>
      <c r="B54" s="3">
        <v>968</v>
      </c>
      <c r="C54" s="5" t="s">
        <v>70</v>
      </c>
      <c r="D54" s="5" t="s">
        <v>90</v>
      </c>
      <c r="E54" s="3">
        <v>500</v>
      </c>
      <c r="F54" s="13" t="s">
        <v>261</v>
      </c>
      <c r="G54" s="3">
        <v>16</v>
      </c>
      <c r="H54" s="3">
        <f>VLOOKUP($A72,'20210325_16'!$J:$U,10,FALSE)</f>
        <v>2</v>
      </c>
      <c r="I54" s="3" t="str">
        <f>VLOOKUP($A72,'20210325_16'!$J:$U,11,FALSE)</f>
        <v/>
      </c>
      <c r="J54" s="3" t="str">
        <f>VLOOKUP($A72,'20210325_16'!$J:$U,12,FALSE)</f>
        <v/>
      </c>
      <c r="K54" s="3">
        <f t="shared" si="17"/>
        <v>2</v>
      </c>
      <c r="L54">
        <f t="shared" si="18"/>
        <v>15</v>
      </c>
    </row>
    <row r="55" spans="1:12" x14ac:dyDescent="0.3">
      <c r="A55" t="str">
        <f>B37&amp;C37&amp;D37</f>
        <v>968元朗又新街元朗大棠路</v>
      </c>
      <c r="B55" s="3">
        <v>968</v>
      </c>
      <c r="C55" s="5" t="s">
        <v>90</v>
      </c>
      <c r="D55" s="5" t="s">
        <v>92</v>
      </c>
      <c r="E55" s="3">
        <v>290</v>
      </c>
      <c r="F55" s="13" t="s">
        <v>261</v>
      </c>
      <c r="G55" s="3">
        <v>16</v>
      </c>
      <c r="H55" s="3">
        <f>VLOOKUP($A73,'20210325_16'!$J:$U,10,FALSE)</f>
        <v>2</v>
      </c>
      <c r="I55" s="3" t="str">
        <f>VLOOKUP($A73,'20210325_16'!$J:$U,11,FALSE)</f>
        <v/>
      </c>
      <c r="J55" s="3" t="str">
        <f>VLOOKUP($A73,'20210325_16'!$J:$U,12,FALSE)</f>
        <v/>
      </c>
      <c r="K55" s="3">
        <f t="shared" si="17"/>
        <v>2</v>
      </c>
      <c r="L55">
        <f t="shared" si="18"/>
        <v>9</v>
      </c>
    </row>
    <row r="56" spans="1:12" x14ac:dyDescent="0.3">
      <c r="A56" t="str">
        <f>B38&amp;C38&amp;D38</f>
        <v>269D元朗谷亭街形點 II</v>
      </c>
      <c r="B56" s="3" t="s">
        <v>8</v>
      </c>
      <c r="C56" s="4" t="s">
        <v>65</v>
      </c>
      <c r="D56" s="5" t="s">
        <v>67</v>
      </c>
      <c r="E56" s="3">
        <v>550</v>
      </c>
      <c r="F56" s="13" t="s">
        <v>262</v>
      </c>
      <c r="G56" s="3">
        <v>8</v>
      </c>
      <c r="H56" s="3">
        <f>VLOOKUP($A74,'20210326_08'!$J:$U,10,FALSE)</f>
        <v>3</v>
      </c>
      <c r="I56" s="3">
        <f>VLOOKUP($A74,'20210326_08'!$J:$U,11,FALSE)</f>
        <v>2</v>
      </c>
      <c r="J56" s="3" t="str">
        <f>VLOOKUP($A74,'20210326_08'!$J:$U,12,FALSE)</f>
        <v/>
      </c>
      <c r="K56" s="3">
        <f t="shared" ref="K56:K73" si="19">ROUND(AVERAGE(H56:J56),2)</f>
        <v>2.5</v>
      </c>
      <c r="L56">
        <f t="shared" ref="L56:L73" si="20">ROUND(E56/1000/(K56/60),0)</f>
        <v>13</v>
      </c>
    </row>
    <row r="57" spans="1:12" x14ac:dyDescent="0.3">
      <c r="A57" t="str">
        <f>B39&amp;C39&amp;D39</f>
        <v>269D形點 II形點 I</v>
      </c>
      <c r="B57" s="3" t="s">
        <v>8</v>
      </c>
      <c r="C57" s="5" t="s">
        <v>67</v>
      </c>
      <c r="D57" s="5" t="s">
        <v>70</v>
      </c>
      <c r="E57" s="3">
        <v>190</v>
      </c>
      <c r="F57" s="13" t="s">
        <v>262</v>
      </c>
      <c r="G57" s="3">
        <v>8</v>
      </c>
      <c r="H57" s="3">
        <f>VLOOKUP($A75,'20210326_08'!$J:$U,10,FALSE)</f>
        <v>1</v>
      </c>
      <c r="I57" s="3">
        <f>VLOOKUP($A75,'20210326_08'!$J:$U,11,FALSE)</f>
        <v>1</v>
      </c>
      <c r="J57" s="3" t="str">
        <f>VLOOKUP($A75,'20210326_08'!$J:$U,12,FALSE)</f>
        <v/>
      </c>
      <c r="K57" s="3">
        <f t="shared" si="19"/>
        <v>1</v>
      </c>
      <c r="L57">
        <f t="shared" si="20"/>
        <v>11</v>
      </c>
    </row>
    <row r="58" spans="1:12" x14ac:dyDescent="0.3">
      <c r="A58" t="str">
        <f>B40&amp;C40&amp;D40</f>
        <v>269D形點 I大欖隧道</v>
      </c>
      <c r="B58" s="3" t="s">
        <v>8</v>
      </c>
      <c r="C58" s="5" t="s">
        <v>70</v>
      </c>
      <c r="D58" s="5" t="s">
        <v>73</v>
      </c>
      <c r="E58" s="3">
        <v>5400</v>
      </c>
      <c r="F58" s="13" t="s">
        <v>262</v>
      </c>
      <c r="G58" s="3">
        <v>8</v>
      </c>
      <c r="H58" s="3">
        <f>VLOOKUP($A76,'20210326_08'!$J:$U,10,FALSE)</f>
        <v>7</v>
      </c>
      <c r="I58" s="3" t="str">
        <f>VLOOKUP($A76,'20210326_08'!$J:$U,11,FALSE)</f>
        <v/>
      </c>
      <c r="J58" s="3" t="str">
        <f>VLOOKUP($A76,'20210326_08'!$J:$U,12,FALSE)</f>
        <v/>
      </c>
      <c r="K58" s="3">
        <f t="shared" si="19"/>
        <v>7</v>
      </c>
      <c r="L58">
        <f t="shared" si="20"/>
        <v>46</v>
      </c>
    </row>
    <row r="59" spans="1:12" x14ac:dyDescent="0.3">
      <c r="A59" t="str">
        <f>B41&amp;C41&amp;D41</f>
        <v>269D大欖隧道形點 I</v>
      </c>
      <c r="B59" s="3" t="s">
        <v>8</v>
      </c>
      <c r="C59" s="5" t="s">
        <v>73</v>
      </c>
      <c r="D59" s="5" t="s">
        <v>70</v>
      </c>
      <c r="E59" s="3">
        <v>5200</v>
      </c>
      <c r="F59" s="13" t="s">
        <v>262</v>
      </c>
      <c r="G59" s="3">
        <v>8</v>
      </c>
      <c r="H59" s="3">
        <f>VLOOKUP($A77,'20210326_08'!$J:$U,10,FALSE)</f>
        <v>9</v>
      </c>
      <c r="I59" s="3">
        <f>VLOOKUP($A77,'20210326_08'!$J:$U,11,FALSE)</f>
        <v>9</v>
      </c>
      <c r="J59" s="3">
        <f>VLOOKUP($A77,'20210326_08'!$J:$U,12,FALSE)</f>
        <v>8</v>
      </c>
      <c r="K59" s="3">
        <f t="shared" si="19"/>
        <v>8.67</v>
      </c>
      <c r="L59">
        <f t="shared" si="20"/>
        <v>36</v>
      </c>
    </row>
    <row r="60" spans="1:12" x14ac:dyDescent="0.3">
      <c r="A60" t="str">
        <f>B42&amp;C42&amp;D42</f>
        <v>269D形點 I元朗又新街</v>
      </c>
      <c r="B60" s="3" t="s">
        <v>8</v>
      </c>
      <c r="C60" s="5" t="s">
        <v>70</v>
      </c>
      <c r="D60" s="5" t="s">
        <v>90</v>
      </c>
      <c r="E60" s="3">
        <v>500</v>
      </c>
      <c r="F60" s="13" t="s">
        <v>262</v>
      </c>
      <c r="G60" s="3">
        <v>8</v>
      </c>
      <c r="H60" s="3">
        <f>VLOOKUP($A78,'20210326_08'!$J:$U,10,FALSE)</f>
        <v>2</v>
      </c>
      <c r="I60" s="3">
        <f>VLOOKUP($A78,'20210326_08'!$J:$U,11,FALSE)</f>
        <v>1</v>
      </c>
      <c r="J60" s="3">
        <f>VLOOKUP($A78,'20210326_08'!$J:$U,12,FALSE)</f>
        <v>2</v>
      </c>
      <c r="K60" s="3">
        <f t="shared" si="19"/>
        <v>1.67</v>
      </c>
      <c r="L60">
        <f t="shared" si="20"/>
        <v>18</v>
      </c>
    </row>
    <row r="61" spans="1:12" x14ac:dyDescent="0.3">
      <c r="A61" t="str">
        <f>B43&amp;C43&amp;D43</f>
        <v>269D元朗又新街元朗大棠路</v>
      </c>
      <c r="B61" s="3" t="s">
        <v>8</v>
      </c>
      <c r="C61" s="5" t="s">
        <v>90</v>
      </c>
      <c r="D61" s="5" t="s">
        <v>92</v>
      </c>
      <c r="E61" s="3">
        <v>290</v>
      </c>
      <c r="F61" s="13" t="s">
        <v>262</v>
      </c>
      <c r="G61" s="3">
        <v>8</v>
      </c>
      <c r="H61" s="3">
        <f>VLOOKUP($A79,'20210326_08'!$J:$U,10,FALSE)</f>
        <v>1</v>
      </c>
      <c r="I61" s="3">
        <f>VLOOKUP($A79,'20210326_08'!$J:$U,11,FALSE)</f>
        <v>2</v>
      </c>
      <c r="J61" s="3">
        <f>VLOOKUP($A79,'20210326_08'!$J:$U,12,FALSE)</f>
        <v>2</v>
      </c>
      <c r="K61" s="3">
        <f t="shared" si="19"/>
        <v>1.67</v>
      </c>
      <c r="L61">
        <f t="shared" si="20"/>
        <v>10</v>
      </c>
    </row>
    <row r="62" spans="1:12" x14ac:dyDescent="0.3">
      <c r="A62" t="str">
        <f>B44&amp;C44&amp;D44</f>
        <v>E34B谷亭街形點 II</v>
      </c>
      <c r="B62" s="3" t="s">
        <v>109</v>
      </c>
      <c r="C62" s="5" t="s">
        <v>115</v>
      </c>
      <c r="D62" s="5" t="s">
        <v>67</v>
      </c>
      <c r="E62" s="3">
        <v>550</v>
      </c>
      <c r="F62" s="13" t="s">
        <v>262</v>
      </c>
      <c r="G62" s="3">
        <v>8</v>
      </c>
      <c r="H62" s="3">
        <f>VLOOKUP($A80,'20210326_08'!$J:$U,10,FALSE)</f>
        <v>3</v>
      </c>
      <c r="I62" s="3">
        <f>VLOOKUP($A80,'20210326_08'!$J:$U,11,FALSE)</f>
        <v>3</v>
      </c>
      <c r="J62" s="3" t="str">
        <f>VLOOKUP($A80,'20210326_08'!$J:$U,12,FALSE)</f>
        <v/>
      </c>
      <c r="K62" s="3">
        <f t="shared" si="19"/>
        <v>3</v>
      </c>
      <c r="L62">
        <f t="shared" si="20"/>
        <v>11</v>
      </c>
    </row>
    <row r="63" spans="1:12" x14ac:dyDescent="0.3">
      <c r="A63" t="str">
        <f>B45&amp;C45&amp;D45</f>
        <v>E34B形點 II形點 I</v>
      </c>
      <c r="B63" s="3" t="s">
        <v>109</v>
      </c>
      <c r="C63" s="5" t="s">
        <v>67</v>
      </c>
      <c r="D63" s="5" t="s">
        <v>70</v>
      </c>
      <c r="E63" s="3">
        <v>190</v>
      </c>
      <c r="F63" s="13" t="s">
        <v>262</v>
      </c>
      <c r="G63" s="3">
        <v>8</v>
      </c>
      <c r="H63" s="3">
        <f>VLOOKUP($A81,'20210326_08'!$J:$U,10,FALSE)</f>
        <v>1</v>
      </c>
      <c r="I63" s="3">
        <f>VLOOKUP($A81,'20210326_08'!$J:$U,11,FALSE)</f>
        <v>2</v>
      </c>
      <c r="J63" s="3" t="str">
        <f>VLOOKUP($A81,'20210326_08'!$J:$U,12,FALSE)</f>
        <v/>
      </c>
      <c r="K63" s="3">
        <f t="shared" si="19"/>
        <v>1.5</v>
      </c>
      <c r="L63">
        <f t="shared" si="20"/>
        <v>8</v>
      </c>
    </row>
    <row r="64" spans="1:12" x14ac:dyDescent="0.3">
      <c r="A64" t="str">
        <f>B46&amp;C46&amp;D46</f>
        <v>E34B形點 I大欖隧道</v>
      </c>
      <c r="B64" s="3" t="s">
        <v>109</v>
      </c>
      <c r="C64" s="5" t="s">
        <v>70</v>
      </c>
      <c r="D64" s="5" t="s">
        <v>73</v>
      </c>
      <c r="E64" s="3">
        <v>5400</v>
      </c>
      <c r="F64" s="13" t="s">
        <v>262</v>
      </c>
      <c r="G64" s="3">
        <v>8</v>
      </c>
      <c r="H64" s="3">
        <f>VLOOKUP($A82,'20210326_08'!$J:$U,10,FALSE)</f>
        <v>8</v>
      </c>
      <c r="I64" s="3">
        <f>VLOOKUP($A82,'20210326_08'!$J:$U,11,FALSE)</f>
        <v>7</v>
      </c>
      <c r="J64" s="3" t="str">
        <f>VLOOKUP($A82,'20210326_08'!$J:$U,12,FALSE)</f>
        <v/>
      </c>
      <c r="K64" s="3">
        <f t="shared" si="19"/>
        <v>7.5</v>
      </c>
      <c r="L64">
        <f t="shared" si="20"/>
        <v>43</v>
      </c>
    </row>
    <row r="65" spans="1:12" x14ac:dyDescent="0.3">
      <c r="A65" t="str">
        <f>B47&amp;C47&amp;D47</f>
        <v>E34B大欖隧道形點 I</v>
      </c>
      <c r="B65" s="3" t="s">
        <v>109</v>
      </c>
      <c r="C65" s="5" t="s">
        <v>73</v>
      </c>
      <c r="D65" s="5" t="s">
        <v>70</v>
      </c>
      <c r="E65" s="3">
        <v>5200</v>
      </c>
      <c r="F65" s="13" t="s">
        <v>262</v>
      </c>
      <c r="G65" s="3">
        <v>8</v>
      </c>
      <c r="H65" s="3">
        <f>VLOOKUP($A83,'20210326_08'!$J:$U,10,FALSE)</f>
        <v>8</v>
      </c>
      <c r="I65" s="3">
        <f>VLOOKUP($A83,'20210326_08'!$J:$U,11,FALSE)</f>
        <v>9</v>
      </c>
      <c r="J65" s="3" t="str">
        <f>VLOOKUP($A83,'20210326_08'!$J:$U,12,FALSE)</f>
        <v/>
      </c>
      <c r="K65" s="3">
        <f t="shared" si="19"/>
        <v>8.5</v>
      </c>
      <c r="L65">
        <f t="shared" si="20"/>
        <v>37</v>
      </c>
    </row>
    <row r="66" spans="1:12" x14ac:dyDescent="0.3">
      <c r="A66" t="str">
        <f>B48&amp;C48&amp;D48</f>
        <v>E34B形點 I又新街</v>
      </c>
      <c r="B66" s="3" t="s">
        <v>109</v>
      </c>
      <c r="C66" s="5" t="s">
        <v>70</v>
      </c>
      <c r="D66" s="5" t="s">
        <v>157</v>
      </c>
      <c r="E66" s="3">
        <v>500</v>
      </c>
      <c r="F66" s="13" t="s">
        <v>262</v>
      </c>
      <c r="G66" s="3">
        <v>8</v>
      </c>
      <c r="H66" s="3">
        <f>VLOOKUP($A84,'20210326_08'!$J:$U,10,FALSE)</f>
        <v>2</v>
      </c>
      <c r="I66" s="3">
        <f>VLOOKUP($A84,'20210326_08'!$J:$U,11,FALSE)</f>
        <v>2</v>
      </c>
      <c r="J66" s="3" t="str">
        <f>VLOOKUP($A84,'20210326_08'!$J:$U,12,FALSE)</f>
        <v/>
      </c>
      <c r="K66" s="3">
        <f t="shared" si="19"/>
        <v>2</v>
      </c>
      <c r="L66">
        <f t="shared" si="20"/>
        <v>15</v>
      </c>
    </row>
    <row r="67" spans="1:12" x14ac:dyDescent="0.3">
      <c r="A67" t="str">
        <f>B49&amp;C49&amp;D49</f>
        <v>E34B又新街大棠路</v>
      </c>
      <c r="B67" s="3" t="s">
        <v>109</v>
      </c>
      <c r="C67" s="5" t="s">
        <v>157</v>
      </c>
      <c r="D67" s="5" t="s">
        <v>158</v>
      </c>
      <c r="E67" s="3">
        <v>290</v>
      </c>
      <c r="F67" s="13" t="s">
        <v>262</v>
      </c>
      <c r="G67" s="3">
        <v>8</v>
      </c>
      <c r="H67" s="3">
        <f>VLOOKUP($A85,'20210326_08'!$J:$U,10,FALSE)</f>
        <v>2</v>
      </c>
      <c r="I67" s="3">
        <f>VLOOKUP($A85,'20210326_08'!$J:$U,11,FALSE)</f>
        <v>2</v>
      </c>
      <c r="J67" s="3" t="str">
        <f>VLOOKUP($A85,'20210326_08'!$J:$U,12,FALSE)</f>
        <v/>
      </c>
      <c r="K67" s="3">
        <f t="shared" si="19"/>
        <v>2</v>
      </c>
      <c r="L67">
        <f t="shared" si="20"/>
        <v>9</v>
      </c>
    </row>
    <row r="68" spans="1:12" x14ac:dyDescent="0.3">
      <c r="A68" t="str">
        <f>B50&amp;C50&amp;D50</f>
        <v>968元朗谷亭街形點 II</v>
      </c>
      <c r="B68" s="3">
        <v>968</v>
      </c>
      <c r="C68" s="5" t="s">
        <v>65</v>
      </c>
      <c r="D68" s="5" t="s">
        <v>67</v>
      </c>
      <c r="E68" s="3">
        <v>550</v>
      </c>
      <c r="F68" s="13" t="s">
        <v>262</v>
      </c>
      <c r="G68" s="3">
        <v>8</v>
      </c>
      <c r="H68" s="3">
        <f>VLOOKUP($A86,'20210326_08'!$J:$U,10,FALSE)</f>
        <v>3</v>
      </c>
      <c r="I68" s="3">
        <f>VLOOKUP($A86,'20210326_08'!$J:$U,11,FALSE)</f>
        <v>4</v>
      </c>
      <c r="J68" s="3" t="str">
        <f>VLOOKUP($A86,'20210326_08'!$J:$U,12,FALSE)</f>
        <v/>
      </c>
      <c r="K68" s="3">
        <f t="shared" si="19"/>
        <v>3.5</v>
      </c>
      <c r="L68">
        <f t="shared" si="20"/>
        <v>9</v>
      </c>
    </row>
    <row r="69" spans="1:12" x14ac:dyDescent="0.3">
      <c r="A69" t="str">
        <f>B51&amp;C51&amp;D51</f>
        <v>968形點 II形點 I</v>
      </c>
      <c r="B69" s="3">
        <v>968</v>
      </c>
      <c r="C69" s="5" t="s">
        <v>67</v>
      </c>
      <c r="D69" s="5" t="s">
        <v>70</v>
      </c>
      <c r="E69" s="3">
        <v>190</v>
      </c>
      <c r="F69" s="13" t="s">
        <v>262</v>
      </c>
      <c r="G69" s="3">
        <v>8</v>
      </c>
      <c r="H69" s="3">
        <f>VLOOKUP($A87,'20210326_08'!$J:$U,10,FALSE)</f>
        <v>2</v>
      </c>
      <c r="I69" s="3">
        <f>VLOOKUP($A87,'20210326_08'!$J:$U,11,FALSE)</f>
        <v>1</v>
      </c>
      <c r="J69" s="3" t="str">
        <f>VLOOKUP($A87,'20210326_08'!$J:$U,12,FALSE)</f>
        <v/>
      </c>
      <c r="K69" s="3">
        <f t="shared" si="19"/>
        <v>1.5</v>
      </c>
      <c r="L69">
        <f t="shared" si="20"/>
        <v>8</v>
      </c>
    </row>
    <row r="70" spans="1:12" x14ac:dyDescent="0.3">
      <c r="A70" t="str">
        <f>B52&amp;C52&amp;D52</f>
        <v>968形點 I大欖隧道</v>
      </c>
      <c r="B70" s="3">
        <v>968</v>
      </c>
      <c r="C70" s="5" t="s">
        <v>70</v>
      </c>
      <c r="D70" s="5" t="s">
        <v>73</v>
      </c>
      <c r="E70" s="3">
        <v>5400</v>
      </c>
      <c r="F70" s="13" t="s">
        <v>262</v>
      </c>
      <c r="G70" s="3">
        <v>8</v>
      </c>
      <c r="H70" s="3" t="str">
        <f>VLOOKUP($A88,'20210326_08'!$J:$U,10,FALSE)</f>
        <v/>
      </c>
      <c r="I70" s="3" t="str">
        <f>VLOOKUP($A88,'20210326_08'!$J:$U,11,FALSE)</f>
        <v/>
      </c>
      <c r="J70" s="3" t="str">
        <f>VLOOKUP($A88,'20210326_08'!$J:$U,12,FALSE)</f>
        <v/>
      </c>
    </row>
    <row r="71" spans="1:12" x14ac:dyDescent="0.3">
      <c r="A71" t="str">
        <f>B53&amp;C53&amp;D53</f>
        <v>968大欖隧道形點 I</v>
      </c>
      <c r="B71" s="3">
        <v>968</v>
      </c>
      <c r="C71" s="5" t="s">
        <v>73</v>
      </c>
      <c r="D71" s="5" t="s">
        <v>70</v>
      </c>
      <c r="E71" s="3">
        <v>5200</v>
      </c>
      <c r="F71" s="13" t="s">
        <v>262</v>
      </c>
      <c r="G71" s="3">
        <v>8</v>
      </c>
      <c r="H71" s="3">
        <f>VLOOKUP($A89,'20210326_08'!$J:$U,10,FALSE)</f>
        <v>9</v>
      </c>
      <c r="I71" s="3">
        <f>VLOOKUP($A89,'20210326_08'!$J:$U,11,FALSE)</f>
        <v>8</v>
      </c>
      <c r="J71" s="3">
        <f>VLOOKUP($A89,'20210326_08'!$J:$U,12,FALSE)</f>
        <v>7</v>
      </c>
      <c r="K71" s="3">
        <f t="shared" si="19"/>
        <v>8</v>
      </c>
      <c r="L71">
        <f t="shared" si="20"/>
        <v>39</v>
      </c>
    </row>
    <row r="72" spans="1:12" x14ac:dyDescent="0.3">
      <c r="A72" t="str">
        <f>B54&amp;C54&amp;D54</f>
        <v>968形點 I元朗又新街</v>
      </c>
      <c r="B72" s="3">
        <v>968</v>
      </c>
      <c r="C72" s="5" t="s">
        <v>70</v>
      </c>
      <c r="D72" s="5" t="s">
        <v>90</v>
      </c>
      <c r="E72" s="3">
        <v>500</v>
      </c>
      <c r="F72" s="13" t="s">
        <v>262</v>
      </c>
      <c r="G72" s="3">
        <v>8</v>
      </c>
      <c r="H72" s="3">
        <f>VLOOKUP($A90,'20210326_08'!$J:$U,10,FALSE)</f>
        <v>1</v>
      </c>
      <c r="I72" s="3">
        <f>VLOOKUP($A90,'20210326_08'!$J:$U,11,FALSE)</f>
        <v>2</v>
      </c>
      <c r="J72" s="3">
        <f>VLOOKUP($A90,'20210326_08'!$J:$U,12,FALSE)</f>
        <v>2</v>
      </c>
      <c r="K72" s="3">
        <f t="shared" si="19"/>
        <v>1.67</v>
      </c>
      <c r="L72">
        <f t="shared" si="20"/>
        <v>18</v>
      </c>
    </row>
    <row r="73" spans="1:12" x14ac:dyDescent="0.3">
      <c r="A73" t="str">
        <f>B55&amp;C55&amp;D55</f>
        <v>968元朗又新街元朗大棠路</v>
      </c>
      <c r="B73" s="3">
        <v>968</v>
      </c>
      <c r="C73" s="5" t="s">
        <v>90</v>
      </c>
      <c r="D73" s="5" t="s">
        <v>92</v>
      </c>
      <c r="E73" s="3">
        <v>290</v>
      </c>
      <c r="F73" s="13" t="s">
        <v>262</v>
      </c>
      <c r="G73" s="3">
        <v>8</v>
      </c>
      <c r="H73" s="3">
        <f>VLOOKUP($A91,'20210326_08'!$J:$U,10,FALSE)</f>
        <v>2</v>
      </c>
      <c r="I73" s="3">
        <f>VLOOKUP($A91,'20210326_08'!$J:$U,11,FALSE)</f>
        <v>2</v>
      </c>
      <c r="J73" s="3" t="str">
        <f>VLOOKUP($A91,'20210326_08'!$J:$U,12,FALSE)</f>
        <v/>
      </c>
      <c r="K73" s="3">
        <f t="shared" si="19"/>
        <v>2</v>
      </c>
      <c r="L73">
        <f t="shared" si="20"/>
        <v>9</v>
      </c>
    </row>
    <row r="74" spans="1:12" x14ac:dyDescent="0.3">
      <c r="A74" t="str">
        <f>B56&amp;C56&amp;D56</f>
        <v>269D元朗谷亭街形點 II</v>
      </c>
      <c r="B74" s="3" t="s">
        <v>8</v>
      </c>
      <c r="C74" s="4" t="s">
        <v>65</v>
      </c>
      <c r="D74" s="5" t="s">
        <v>67</v>
      </c>
      <c r="E74" s="3">
        <v>550</v>
      </c>
      <c r="F74" s="13" t="s">
        <v>263</v>
      </c>
      <c r="G74" s="3">
        <v>8</v>
      </c>
      <c r="H74" s="3">
        <f>VLOOKUP($A92,'20210327_08'!$J:$U,10,FALSE)</f>
        <v>4</v>
      </c>
      <c r="I74" s="3">
        <f>VLOOKUP($A92,'20210327_08'!$J:$U,11,FALSE)</f>
        <v>4</v>
      </c>
      <c r="J74" s="3">
        <f>VLOOKUP($A92,'20210327_08'!$J:$U,12,FALSE)</f>
        <v>4</v>
      </c>
      <c r="K74" s="3">
        <f t="shared" ref="K74:K91" si="21">ROUND(AVERAGE(H74:J74),2)</f>
        <v>4</v>
      </c>
      <c r="L74">
        <f t="shared" ref="L74:L91" si="22">ROUND(E74/1000/(K74/60),0)</f>
        <v>8</v>
      </c>
    </row>
    <row r="75" spans="1:12" x14ac:dyDescent="0.3">
      <c r="A75" t="str">
        <f>B57&amp;C57&amp;D57</f>
        <v>269D形點 II形點 I</v>
      </c>
      <c r="B75" s="3" t="s">
        <v>8</v>
      </c>
      <c r="C75" s="5" t="s">
        <v>67</v>
      </c>
      <c r="D75" s="5" t="s">
        <v>70</v>
      </c>
      <c r="E75" s="3">
        <v>190</v>
      </c>
      <c r="F75" s="13" t="s">
        <v>263</v>
      </c>
      <c r="G75" s="3">
        <v>8</v>
      </c>
      <c r="H75" s="3">
        <f>VLOOKUP($A93,'20210327_08'!$J:$U,10,FALSE)</f>
        <v>1</v>
      </c>
      <c r="I75" s="3">
        <f>VLOOKUP($A93,'20210327_08'!$J:$U,11,FALSE)</f>
        <v>1</v>
      </c>
      <c r="J75" s="3" t="str">
        <f>VLOOKUP($A93,'20210327_08'!$J:$U,12,FALSE)</f>
        <v/>
      </c>
      <c r="K75" s="3">
        <f t="shared" si="21"/>
        <v>1</v>
      </c>
      <c r="L75">
        <f t="shared" si="22"/>
        <v>11</v>
      </c>
    </row>
    <row r="76" spans="1:12" x14ac:dyDescent="0.3">
      <c r="A76" t="str">
        <f>B58&amp;C58&amp;D58</f>
        <v>269D形點 I大欖隧道</v>
      </c>
      <c r="B76" s="3" t="s">
        <v>8</v>
      </c>
      <c r="C76" s="5" t="s">
        <v>70</v>
      </c>
      <c r="D76" s="5" t="s">
        <v>73</v>
      </c>
      <c r="E76" s="3">
        <v>5400</v>
      </c>
      <c r="F76" s="13" t="s">
        <v>263</v>
      </c>
      <c r="G76" s="3">
        <v>8</v>
      </c>
      <c r="H76" s="3">
        <f>VLOOKUP($A94,'20210327_08'!$J:$U,10,FALSE)</f>
        <v>7</v>
      </c>
      <c r="I76" s="3">
        <f>VLOOKUP($A94,'20210327_08'!$J:$U,11,FALSE)</f>
        <v>7</v>
      </c>
      <c r="J76" s="3" t="str">
        <f>VLOOKUP($A94,'20210327_08'!$J:$U,12,FALSE)</f>
        <v/>
      </c>
      <c r="K76" s="3">
        <f t="shared" si="21"/>
        <v>7</v>
      </c>
      <c r="L76">
        <f t="shared" si="22"/>
        <v>46</v>
      </c>
    </row>
    <row r="77" spans="1:12" x14ac:dyDescent="0.3">
      <c r="A77" t="str">
        <f>B59&amp;C59&amp;D59</f>
        <v>269D大欖隧道形點 I</v>
      </c>
      <c r="B77" s="3" t="s">
        <v>8</v>
      </c>
      <c r="C77" s="5" t="s">
        <v>73</v>
      </c>
      <c r="D77" s="5" t="s">
        <v>70</v>
      </c>
      <c r="E77" s="3">
        <v>5200</v>
      </c>
      <c r="F77" s="13" t="s">
        <v>263</v>
      </c>
      <c r="G77" s="3">
        <v>8</v>
      </c>
      <c r="H77" s="3">
        <f>VLOOKUP($A95,'20210327_08'!$J:$U,10,FALSE)</f>
        <v>8</v>
      </c>
      <c r="I77" s="3">
        <f>VLOOKUP($A95,'20210327_08'!$J:$U,11,FALSE)</f>
        <v>8</v>
      </c>
      <c r="J77" s="3" t="str">
        <f>VLOOKUP($A95,'20210327_08'!$J:$U,12,FALSE)</f>
        <v/>
      </c>
      <c r="K77" s="3">
        <f t="shared" si="21"/>
        <v>8</v>
      </c>
      <c r="L77">
        <f t="shared" si="22"/>
        <v>39</v>
      </c>
    </row>
    <row r="78" spans="1:12" x14ac:dyDescent="0.3">
      <c r="A78" t="str">
        <f>B60&amp;C60&amp;D60</f>
        <v>269D形點 I元朗又新街</v>
      </c>
      <c r="B78" s="3" t="s">
        <v>8</v>
      </c>
      <c r="C78" s="5" t="s">
        <v>70</v>
      </c>
      <c r="D78" s="5" t="s">
        <v>90</v>
      </c>
      <c r="E78" s="3">
        <v>500</v>
      </c>
      <c r="F78" s="13" t="s">
        <v>263</v>
      </c>
      <c r="G78" s="3">
        <v>8</v>
      </c>
      <c r="H78" s="3">
        <f>VLOOKUP($A96,'20210327_08'!$J:$U,10,FALSE)</f>
        <v>1</v>
      </c>
      <c r="I78" s="3">
        <f>VLOOKUP($A96,'20210327_08'!$J:$U,11,FALSE)</f>
        <v>1</v>
      </c>
      <c r="J78" s="3" t="str">
        <f>VLOOKUP($A96,'20210327_08'!$J:$U,12,FALSE)</f>
        <v/>
      </c>
      <c r="K78" s="3">
        <f t="shared" si="21"/>
        <v>1</v>
      </c>
      <c r="L78">
        <f t="shared" si="22"/>
        <v>30</v>
      </c>
    </row>
    <row r="79" spans="1:12" x14ac:dyDescent="0.3">
      <c r="A79" t="str">
        <f>B61&amp;C61&amp;D61</f>
        <v>269D元朗又新街元朗大棠路</v>
      </c>
      <c r="B79" s="3" t="s">
        <v>8</v>
      </c>
      <c r="C79" s="5" t="s">
        <v>90</v>
      </c>
      <c r="D79" s="5" t="s">
        <v>92</v>
      </c>
      <c r="E79" s="3">
        <v>290</v>
      </c>
      <c r="F79" s="13" t="s">
        <v>263</v>
      </c>
      <c r="G79" s="3">
        <v>8</v>
      </c>
      <c r="H79" s="3">
        <f>VLOOKUP($A97,'20210327_08'!$J:$U,10,FALSE)</f>
        <v>2</v>
      </c>
      <c r="I79" s="3">
        <f>VLOOKUP($A97,'20210327_08'!$J:$U,11,FALSE)</f>
        <v>2</v>
      </c>
      <c r="J79" s="3" t="str">
        <f>VLOOKUP($A97,'20210327_08'!$J:$U,12,FALSE)</f>
        <v/>
      </c>
      <c r="K79" s="3">
        <f t="shared" si="21"/>
        <v>2</v>
      </c>
      <c r="L79">
        <f t="shared" si="22"/>
        <v>9</v>
      </c>
    </row>
    <row r="80" spans="1:12" x14ac:dyDescent="0.3">
      <c r="A80" t="str">
        <f>B62&amp;C62&amp;D62</f>
        <v>E34B谷亭街形點 II</v>
      </c>
      <c r="B80" s="3" t="s">
        <v>109</v>
      </c>
      <c r="C80" s="5" t="s">
        <v>115</v>
      </c>
      <c r="D80" s="5" t="s">
        <v>67</v>
      </c>
      <c r="E80" s="3">
        <v>550</v>
      </c>
      <c r="F80" s="13" t="s">
        <v>263</v>
      </c>
      <c r="G80" s="3">
        <v>8</v>
      </c>
      <c r="H80" s="3">
        <f>VLOOKUP($A98,'20210327_08'!$J:$U,10,FALSE)</f>
        <v>3</v>
      </c>
      <c r="I80" s="3">
        <f>VLOOKUP($A98,'20210327_08'!$J:$U,11,FALSE)</f>
        <v>3</v>
      </c>
      <c r="J80" s="3">
        <f>VLOOKUP($A98,'20210327_08'!$J:$U,12,FALSE)</f>
        <v>3</v>
      </c>
      <c r="K80" s="3">
        <f t="shared" si="21"/>
        <v>3</v>
      </c>
      <c r="L80">
        <f t="shared" si="22"/>
        <v>11</v>
      </c>
    </row>
    <row r="81" spans="1:12" x14ac:dyDescent="0.3">
      <c r="A81" t="str">
        <f>B63&amp;C63&amp;D63</f>
        <v>E34B形點 II形點 I</v>
      </c>
      <c r="B81" s="3" t="s">
        <v>109</v>
      </c>
      <c r="C81" s="5" t="s">
        <v>67</v>
      </c>
      <c r="D81" s="5" t="s">
        <v>70</v>
      </c>
      <c r="E81" s="3">
        <v>190</v>
      </c>
      <c r="F81" s="13" t="s">
        <v>263</v>
      </c>
      <c r="G81" s="3">
        <v>8</v>
      </c>
      <c r="H81" s="3">
        <f>VLOOKUP($A99,'20210327_08'!$J:$U,10,FALSE)</f>
        <v>2</v>
      </c>
      <c r="I81" s="3">
        <f>VLOOKUP($A99,'20210327_08'!$J:$U,11,FALSE)</f>
        <v>2</v>
      </c>
      <c r="J81" s="3">
        <f>VLOOKUP($A99,'20210327_08'!$J:$U,12,FALSE)</f>
        <v>2</v>
      </c>
      <c r="K81" s="3">
        <f t="shared" si="21"/>
        <v>2</v>
      </c>
      <c r="L81">
        <f t="shared" si="22"/>
        <v>6</v>
      </c>
    </row>
    <row r="82" spans="1:12" x14ac:dyDescent="0.3">
      <c r="A82" t="str">
        <f>B64&amp;C64&amp;D64</f>
        <v>E34B形點 I大欖隧道</v>
      </c>
      <c r="B82" s="3" t="s">
        <v>109</v>
      </c>
      <c r="C82" s="5" t="s">
        <v>70</v>
      </c>
      <c r="D82" s="5" t="s">
        <v>73</v>
      </c>
      <c r="E82" s="3">
        <v>5400</v>
      </c>
      <c r="F82" s="13" t="s">
        <v>263</v>
      </c>
      <c r="G82" s="3">
        <v>8</v>
      </c>
      <c r="H82" s="3">
        <f>VLOOKUP($A100,'20210327_08'!$J:$U,10,FALSE)</f>
        <v>7</v>
      </c>
      <c r="I82" s="3">
        <f>VLOOKUP($A100,'20210327_08'!$J:$U,11,FALSE)</f>
        <v>7</v>
      </c>
      <c r="J82" s="3" t="str">
        <f>VLOOKUP($A100,'20210327_08'!$J:$U,12,FALSE)</f>
        <v/>
      </c>
      <c r="K82" s="3">
        <f t="shared" si="21"/>
        <v>7</v>
      </c>
      <c r="L82">
        <f t="shared" si="22"/>
        <v>46</v>
      </c>
    </row>
    <row r="83" spans="1:12" x14ac:dyDescent="0.3">
      <c r="A83" t="str">
        <f>B65&amp;C65&amp;D65</f>
        <v>E34B大欖隧道形點 I</v>
      </c>
      <c r="B83" s="3" t="s">
        <v>109</v>
      </c>
      <c r="C83" s="5" t="s">
        <v>73</v>
      </c>
      <c r="D83" s="5" t="s">
        <v>70</v>
      </c>
      <c r="E83" s="3">
        <v>5200</v>
      </c>
      <c r="F83" s="13" t="s">
        <v>263</v>
      </c>
      <c r="G83" s="3">
        <v>8</v>
      </c>
      <c r="H83" s="3">
        <f>VLOOKUP($A101,'20210327_08'!$J:$U,10,FALSE)</f>
        <v>9</v>
      </c>
      <c r="I83" s="3">
        <f>VLOOKUP($A101,'20210327_08'!$J:$U,11,FALSE)</f>
        <v>9</v>
      </c>
      <c r="J83" s="3">
        <f>VLOOKUP($A101,'20210327_08'!$J:$U,12,FALSE)</f>
        <v>8</v>
      </c>
      <c r="K83" s="3">
        <f t="shared" si="21"/>
        <v>8.67</v>
      </c>
      <c r="L83">
        <f t="shared" si="22"/>
        <v>36</v>
      </c>
    </row>
    <row r="84" spans="1:12" x14ac:dyDescent="0.3">
      <c r="A84" t="str">
        <f>B66&amp;C66&amp;D66</f>
        <v>E34B形點 I又新街</v>
      </c>
      <c r="B84" s="3" t="s">
        <v>109</v>
      </c>
      <c r="C84" s="5" t="s">
        <v>70</v>
      </c>
      <c r="D84" s="5" t="s">
        <v>157</v>
      </c>
      <c r="E84" s="3">
        <v>500</v>
      </c>
      <c r="F84" s="13" t="s">
        <v>263</v>
      </c>
      <c r="G84" s="3">
        <v>8</v>
      </c>
      <c r="H84" s="3">
        <f>VLOOKUP($A102,'20210327_08'!$J:$U,10,FALSE)</f>
        <v>2</v>
      </c>
      <c r="I84" s="3">
        <f>VLOOKUP($A102,'20210327_08'!$J:$U,11,FALSE)</f>
        <v>2</v>
      </c>
      <c r="J84" s="3">
        <f>VLOOKUP($A102,'20210327_08'!$J:$U,12,FALSE)</f>
        <v>2</v>
      </c>
      <c r="K84" s="3">
        <f t="shared" si="21"/>
        <v>2</v>
      </c>
      <c r="L84">
        <f t="shared" si="22"/>
        <v>15</v>
      </c>
    </row>
    <row r="85" spans="1:12" x14ac:dyDescent="0.3">
      <c r="A85" t="str">
        <f>B67&amp;C67&amp;D67</f>
        <v>E34B又新街大棠路</v>
      </c>
      <c r="B85" s="3" t="s">
        <v>109</v>
      </c>
      <c r="C85" s="5" t="s">
        <v>157</v>
      </c>
      <c r="D85" s="5" t="s">
        <v>158</v>
      </c>
      <c r="E85" s="3">
        <v>290</v>
      </c>
      <c r="F85" s="13" t="s">
        <v>263</v>
      </c>
      <c r="G85" s="3">
        <v>8</v>
      </c>
      <c r="H85" s="3">
        <f>VLOOKUP($A103,'20210327_08'!$J:$U,10,FALSE)</f>
        <v>2</v>
      </c>
      <c r="I85" s="3">
        <f>VLOOKUP($A103,'20210327_08'!$J:$U,11,FALSE)</f>
        <v>2</v>
      </c>
      <c r="J85" s="3">
        <f>VLOOKUP($A103,'20210327_08'!$J:$U,12,FALSE)</f>
        <v>2</v>
      </c>
      <c r="K85" s="3">
        <f t="shared" si="21"/>
        <v>2</v>
      </c>
      <c r="L85">
        <f t="shared" si="22"/>
        <v>9</v>
      </c>
    </row>
    <row r="86" spans="1:12" x14ac:dyDescent="0.3">
      <c r="A86" t="str">
        <f>B68&amp;C68&amp;D68</f>
        <v>968元朗谷亭街形點 II</v>
      </c>
      <c r="B86" s="3">
        <v>968</v>
      </c>
      <c r="C86" s="5" t="s">
        <v>65</v>
      </c>
      <c r="D86" s="5" t="s">
        <v>67</v>
      </c>
      <c r="E86" s="3">
        <v>550</v>
      </c>
      <c r="F86" s="13" t="s">
        <v>263</v>
      </c>
      <c r="G86" s="3">
        <v>8</v>
      </c>
      <c r="H86" s="3">
        <f>VLOOKUP($A104,'20210327_08'!$J:$U,10,FALSE)</f>
        <v>3</v>
      </c>
      <c r="I86" s="3">
        <f>VLOOKUP($A104,'20210327_08'!$J:$U,11,FALSE)</f>
        <v>3</v>
      </c>
      <c r="J86" s="3" t="str">
        <f>VLOOKUP($A104,'20210327_08'!$J:$U,12,FALSE)</f>
        <v/>
      </c>
      <c r="K86" s="3">
        <f t="shared" si="21"/>
        <v>3</v>
      </c>
      <c r="L86">
        <f t="shared" si="22"/>
        <v>11</v>
      </c>
    </row>
    <row r="87" spans="1:12" x14ac:dyDescent="0.3">
      <c r="A87" t="str">
        <f>B69&amp;C69&amp;D69</f>
        <v>968形點 II形點 I</v>
      </c>
      <c r="B87" s="3">
        <v>968</v>
      </c>
      <c r="C87" s="5" t="s">
        <v>67</v>
      </c>
      <c r="D87" s="5" t="s">
        <v>70</v>
      </c>
      <c r="E87" s="3">
        <v>190</v>
      </c>
      <c r="F87" s="13" t="s">
        <v>263</v>
      </c>
      <c r="G87" s="3">
        <v>8</v>
      </c>
      <c r="H87" s="3">
        <f>VLOOKUP($A105,'20210327_08'!$J:$U,10,FALSE)</f>
        <v>2</v>
      </c>
      <c r="I87" s="3">
        <f>VLOOKUP($A105,'20210327_08'!$J:$U,11,FALSE)</f>
        <v>2</v>
      </c>
      <c r="J87" s="3" t="str">
        <f>VLOOKUP($A105,'20210327_08'!$J:$U,12,FALSE)</f>
        <v/>
      </c>
      <c r="K87" s="3">
        <f t="shared" si="21"/>
        <v>2</v>
      </c>
      <c r="L87">
        <f t="shared" si="22"/>
        <v>6</v>
      </c>
    </row>
    <row r="88" spans="1:12" x14ac:dyDescent="0.3">
      <c r="A88" t="str">
        <f>B70&amp;C70&amp;D70</f>
        <v>968形點 I大欖隧道</v>
      </c>
      <c r="B88" s="3">
        <v>968</v>
      </c>
      <c r="C88" s="5" t="s">
        <v>70</v>
      </c>
      <c r="D88" s="5" t="s">
        <v>73</v>
      </c>
      <c r="E88" s="3">
        <v>5400</v>
      </c>
      <c r="F88" s="13" t="s">
        <v>263</v>
      </c>
      <c r="G88" s="3">
        <v>8</v>
      </c>
      <c r="H88" s="3" t="str">
        <f>VLOOKUP($A106,'20210327_08'!$J:$U,10,FALSE)</f>
        <v/>
      </c>
      <c r="I88" s="3" t="str">
        <f>VLOOKUP($A106,'20210327_08'!$J:$U,11,FALSE)</f>
        <v/>
      </c>
      <c r="J88" s="3" t="str">
        <f>VLOOKUP($A106,'20210327_08'!$J:$U,12,FALSE)</f>
        <v/>
      </c>
    </row>
    <row r="89" spans="1:12" x14ac:dyDescent="0.3">
      <c r="A89" t="str">
        <f>B71&amp;C71&amp;D71</f>
        <v>968大欖隧道形點 I</v>
      </c>
      <c r="B89" s="3">
        <v>968</v>
      </c>
      <c r="C89" s="5" t="s">
        <v>73</v>
      </c>
      <c r="D89" s="5" t="s">
        <v>70</v>
      </c>
      <c r="E89" s="3">
        <v>5200</v>
      </c>
      <c r="F89" s="13" t="s">
        <v>263</v>
      </c>
      <c r="G89" s="3">
        <v>8</v>
      </c>
      <c r="H89" s="3">
        <f>VLOOKUP($A107,'20210327_08'!$J:$U,10,FALSE)</f>
        <v>8</v>
      </c>
      <c r="I89" s="3">
        <f>VLOOKUP($A107,'20210327_08'!$J:$U,11,FALSE)</f>
        <v>8</v>
      </c>
      <c r="J89" s="3">
        <f>VLOOKUP($A107,'20210327_08'!$J:$U,12,FALSE)</f>
        <v>9</v>
      </c>
      <c r="K89" s="3">
        <f t="shared" si="21"/>
        <v>8.33</v>
      </c>
      <c r="L89">
        <f t="shared" si="22"/>
        <v>37</v>
      </c>
    </row>
    <row r="90" spans="1:12" x14ac:dyDescent="0.3">
      <c r="A90" t="str">
        <f>B72&amp;C72&amp;D72</f>
        <v>968形點 I元朗又新街</v>
      </c>
      <c r="B90" s="3">
        <v>968</v>
      </c>
      <c r="C90" s="5" t="s">
        <v>70</v>
      </c>
      <c r="D90" s="5" t="s">
        <v>90</v>
      </c>
      <c r="E90" s="3">
        <v>500</v>
      </c>
      <c r="F90" s="13" t="s">
        <v>263</v>
      </c>
      <c r="G90" s="3">
        <v>8</v>
      </c>
      <c r="H90" s="3">
        <f>VLOOKUP($A108,'20210327_08'!$J:$U,10,FALSE)</f>
        <v>2</v>
      </c>
      <c r="I90" s="3">
        <f>VLOOKUP($A108,'20210327_08'!$J:$U,11,FALSE)</f>
        <v>2</v>
      </c>
      <c r="J90" s="3">
        <f>VLOOKUP($A108,'20210327_08'!$J:$U,12,FALSE)</f>
        <v>1</v>
      </c>
      <c r="K90" s="3">
        <f t="shared" si="21"/>
        <v>1.67</v>
      </c>
      <c r="L90">
        <f t="shared" si="22"/>
        <v>18</v>
      </c>
    </row>
    <row r="91" spans="1:12" x14ac:dyDescent="0.3">
      <c r="A91" t="str">
        <f>B73&amp;C73&amp;D73</f>
        <v>968元朗又新街元朗大棠路</v>
      </c>
      <c r="B91" s="3">
        <v>968</v>
      </c>
      <c r="C91" s="5" t="s">
        <v>90</v>
      </c>
      <c r="D91" s="5" t="s">
        <v>92</v>
      </c>
      <c r="E91" s="3">
        <v>290</v>
      </c>
      <c r="F91" s="13" t="s">
        <v>263</v>
      </c>
      <c r="G91" s="3">
        <v>8</v>
      </c>
      <c r="H91" s="3">
        <f>VLOOKUP($A109,'20210327_08'!$J:$U,10,FALSE)</f>
        <v>1</v>
      </c>
      <c r="I91" s="3">
        <f>VLOOKUP($A109,'20210327_08'!$J:$U,11,FALSE)</f>
        <v>2</v>
      </c>
      <c r="J91" s="3">
        <f>VLOOKUP($A109,'20210327_08'!$J:$U,12,FALSE)</f>
        <v>2</v>
      </c>
      <c r="K91" s="3">
        <f t="shared" si="21"/>
        <v>1.67</v>
      </c>
      <c r="L91">
        <f t="shared" si="22"/>
        <v>10</v>
      </c>
    </row>
    <row r="92" spans="1:12" x14ac:dyDescent="0.3">
      <c r="A92" t="str">
        <f>B74&amp;C74&amp;D74</f>
        <v>269D元朗谷亭街形點 II</v>
      </c>
      <c r="B92" s="3" t="s">
        <v>8</v>
      </c>
      <c r="C92" s="4" t="s">
        <v>65</v>
      </c>
      <c r="D92" s="5" t="s">
        <v>67</v>
      </c>
      <c r="E92" s="3">
        <v>550</v>
      </c>
      <c r="F92" s="13" t="s">
        <v>266</v>
      </c>
      <c r="G92" s="3">
        <v>14</v>
      </c>
      <c r="H92" s="3">
        <f>VLOOKUP($A110,'20210326_14'!$J:$U,10,FALSE)</f>
        <v>3</v>
      </c>
      <c r="I92" s="3">
        <f>VLOOKUP($A110,'20210326_14'!$J:$U,11,FALSE)</f>
        <v>4</v>
      </c>
      <c r="J92" s="3">
        <f>VLOOKUP($A110,'20210326_14'!$J:$U,12,FALSE)</f>
        <v>4</v>
      </c>
      <c r="K92" s="3">
        <f t="shared" ref="K92:K106" si="23">ROUND(AVERAGE(H92:J92),2)</f>
        <v>3.67</v>
      </c>
      <c r="L92">
        <f t="shared" ref="L92:L106" si="24">ROUND(E92/1000/(K92/60),0)</f>
        <v>9</v>
      </c>
    </row>
    <row r="93" spans="1:12" x14ac:dyDescent="0.3">
      <c r="A93" t="str">
        <f>B75&amp;C75&amp;D75</f>
        <v>269D形點 II形點 I</v>
      </c>
      <c r="B93" s="3" t="s">
        <v>8</v>
      </c>
      <c r="C93" s="5" t="s">
        <v>67</v>
      </c>
      <c r="D93" s="5" t="s">
        <v>70</v>
      </c>
      <c r="E93" s="3">
        <v>190</v>
      </c>
      <c r="F93" s="13" t="s">
        <v>266</v>
      </c>
      <c r="G93" s="3">
        <v>14</v>
      </c>
      <c r="H93" s="3">
        <f>VLOOKUP($A111,'20210326_14'!$J:$U,10,FALSE)</f>
        <v>2</v>
      </c>
      <c r="I93" s="3">
        <f>VLOOKUP($A111,'20210326_14'!$J:$U,11,FALSE)</f>
        <v>1</v>
      </c>
      <c r="J93" s="3" t="str">
        <f>VLOOKUP($A111,'20210326_14'!$J:$U,12,FALSE)</f>
        <v/>
      </c>
      <c r="K93" s="3">
        <f t="shared" si="23"/>
        <v>1.5</v>
      </c>
      <c r="L93">
        <f t="shared" si="24"/>
        <v>8</v>
      </c>
    </row>
    <row r="94" spans="1:12" x14ac:dyDescent="0.3">
      <c r="A94" t="str">
        <f>B76&amp;C76&amp;D76</f>
        <v>269D形點 I大欖隧道</v>
      </c>
      <c r="B94" s="3" t="s">
        <v>8</v>
      </c>
      <c r="C94" s="5" t="s">
        <v>70</v>
      </c>
      <c r="D94" s="5" t="s">
        <v>73</v>
      </c>
      <c r="E94" s="3">
        <v>5400</v>
      </c>
      <c r="F94" s="13" t="s">
        <v>266</v>
      </c>
      <c r="G94" s="3">
        <v>14</v>
      </c>
      <c r="H94" s="3">
        <f>VLOOKUP($A112,'20210326_14'!$J:$U,10,FALSE)</f>
        <v>6</v>
      </c>
      <c r="I94" s="3">
        <f>VLOOKUP($A112,'20210326_14'!$J:$U,11,FALSE)</f>
        <v>6</v>
      </c>
      <c r="J94" s="3" t="str">
        <f>VLOOKUP($A112,'20210326_14'!$J:$U,12,FALSE)</f>
        <v/>
      </c>
      <c r="K94" s="3">
        <f t="shared" si="23"/>
        <v>6</v>
      </c>
      <c r="L94">
        <f t="shared" si="24"/>
        <v>54</v>
      </c>
    </row>
    <row r="95" spans="1:12" x14ac:dyDescent="0.3">
      <c r="A95" t="str">
        <f>B77&amp;C77&amp;D77</f>
        <v>269D大欖隧道形點 I</v>
      </c>
      <c r="B95" s="3" t="s">
        <v>8</v>
      </c>
      <c r="C95" s="5" t="s">
        <v>73</v>
      </c>
      <c r="D95" s="5" t="s">
        <v>70</v>
      </c>
      <c r="E95" s="3">
        <v>5200</v>
      </c>
      <c r="F95" s="13" t="s">
        <v>266</v>
      </c>
      <c r="G95" s="3">
        <v>14</v>
      </c>
      <c r="H95" s="3">
        <f>VLOOKUP($A113,'20210326_14'!$J:$U,10,FALSE)</f>
        <v>10</v>
      </c>
      <c r="I95" s="3">
        <f>VLOOKUP($A113,'20210326_14'!$J:$U,11,FALSE)</f>
        <v>10</v>
      </c>
      <c r="J95" s="3" t="str">
        <f>VLOOKUP($A113,'20210326_14'!$J:$U,12,FALSE)</f>
        <v/>
      </c>
      <c r="K95" s="3">
        <f t="shared" si="23"/>
        <v>10</v>
      </c>
      <c r="L95">
        <f t="shared" si="24"/>
        <v>31</v>
      </c>
    </row>
    <row r="96" spans="1:12" x14ac:dyDescent="0.3">
      <c r="A96" t="str">
        <f>B78&amp;C78&amp;D78</f>
        <v>269D形點 I元朗又新街</v>
      </c>
      <c r="B96" s="3" t="s">
        <v>8</v>
      </c>
      <c r="C96" s="5" t="s">
        <v>70</v>
      </c>
      <c r="D96" s="5" t="s">
        <v>90</v>
      </c>
      <c r="E96" s="3">
        <v>500</v>
      </c>
      <c r="F96" s="13" t="s">
        <v>266</v>
      </c>
      <c r="G96" s="3">
        <v>14</v>
      </c>
      <c r="H96" s="3">
        <f>VLOOKUP($A114,'20210326_14'!$J:$U,10,FALSE)</f>
        <v>2</v>
      </c>
      <c r="I96" s="3">
        <f>VLOOKUP($A114,'20210326_14'!$J:$U,11,FALSE)</f>
        <v>2</v>
      </c>
      <c r="J96" s="3" t="str">
        <f>VLOOKUP($A114,'20210326_14'!$J:$U,12,FALSE)</f>
        <v/>
      </c>
      <c r="K96" s="3">
        <f t="shared" si="23"/>
        <v>2</v>
      </c>
      <c r="L96">
        <f t="shared" si="24"/>
        <v>15</v>
      </c>
    </row>
    <row r="97" spans="1:12" x14ac:dyDescent="0.3">
      <c r="A97" t="str">
        <f>B79&amp;C79&amp;D79</f>
        <v>269D元朗又新街元朗大棠路</v>
      </c>
      <c r="B97" s="3" t="s">
        <v>8</v>
      </c>
      <c r="C97" s="5" t="s">
        <v>90</v>
      </c>
      <c r="D97" s="5" t="s">
        <v>92</v>
      </c>
      <c r="E97" s="3">
        <v>290</v>
      </c>
      <c r="F97" s="13" t="s">
        <v>266</v>
      </c>
      <c r="G97" s="3">
        <v>14</v>
      </c>
      <c r="H97" s="3">
        <f>VLOOKUP($A115,'20210326_14'!$J:$U,10,FALSE)</f>
        <v>2</v>
      </c>
      <c r="I97" s="3">
        <f>VLOOKUP($A115,'20210326_14'!$J:$U,11,FALSE)</f>
        <v>2</v>
      </c>
      <c r="J97" s="3" t="str">
        <f>VLOOKUP($A115,'20210326_14'!$J:$U,12,FALSE)</f>
        <v/>
      </c>
      <c r="K97" s="3">
        <f t="shared" si="23"/>
        <v>2</v>
      </c>
      <c r="L97">
        <f t="shared" si="24"/>
        <v>9</v>
      </c>
    </row>
    <row r="98" spans="1:12" x14ac:dyDescent="0.3">
      <c r="A98" t="str">
        <f>B80&amp;C80&amp;D80</f>
        <v>E34B谷亭街形點 II</v>
      </c>
      <c r="B98" s="3" t="s">
        <v>109</v>
      </c>
      <c r="C98" s="5" t="s">
        <v>115</v>
      </c>
      <c r="D98" s="5" t="s">
        <v>67</v>
      </c>
      <c r="E98" s="3">
        <v>550</v>
      </c>
      <c r="F98" s="13" t="s">
        <v>266</v>
      </c>
      <c r="G98" s="3">
        <v>14</v>
      </c>
      <c r="H98" s="3">
        <f>VLOOKUP($A116,'20210326_14'!$J:$U,10,FALSE)</f>
        <v>3</v>
      </c>
      <c r="I98" s="3">
        <f>VLOOKUP($A116,'20210326_14'!$J:$U,11,FALSE)</f>
        <v>3</v>
      </c>
      <c r="J98" s="3" t="str">
        <f>VLOOKUP($A116,'20210326_14'!$J:$U,12,FALSE)</f>
        <v/>
      </c>
      <c r="K98" s="3">
        <f t="shared" si="23"/>
        <v>3</v>
      </c>
      <c r="L98">
        <f t="shared" si="24"/>
        <v>11</v>
      </c>
    </row>
    <row r="99" spans="1:12" x14ac:dyDescent="0.3">
      <c r="A99" t="str">
        <f>B81&amp;C81&amp;D81</f>
        <v>E34B形點 II形點 I</v>
      </c>
      <c r="B99" s="3" t="s">
        <v>109</v>
      </c>
      <c r="C99" s="5" t="s">
        <v>67</v>
      </c>
      <c r="D99" s="5" t="s">
        <v>70</v>
      </c>
      <c r="E99" s="3">
        <v>190</v>
      </c>
      <c r="F99" s="13" t="s">
        <v>266</v>
      </c>
      <c r="G99" s="3">
        <v>14</v>
      </c>
      <c r="H99" s="3">
        <f>VLOOKUP($A117,'20210326_14'!$J:$U,10,FALSE)</f>
        <v>1</v>
      </c>
      <c r="I99" s="3">
        <f>VLOOKUP($A117,'20210326_14'!$J:$U,11,FALSE)</f>
        <v>1</v>
      </c>
      <c r="J99" s="3" t="str">
        <f>VLOOKUP($A117,'20210326_14'!$J:$U,12,FALSE)</f>
        <v/>
      </c>
      <c r="K99" s="3">
        <f t="shared" si="23"/>
        <v>1</v>
      </c>
      <c r="L99">
        <f t="shared" si="24"/>
        <v>11</v>
      </c>
    </row>
    <row r="100" spans="1:12" x14ac:dyDescent="0.3">
      <c r="A100" t="str">
        <f>B82&amp;C82&amp;D82</f>
        <v>E34B形點 I大欖隧道</v>
      </c>
      <c r="B100" s="3" t="s">
        <v>109</v>
      </c>
      <c r="C100" s="5" t="s">
        <v>70</v>
      </c>
      <c r="D100" s="5" t="s">
        <v>73</v>
      </c>
      <c r="E100" s="3">
        <v>5400</v>
      </c>
      <c r="F100" s="13" t="s">
        <v>266</v>
      </c>
      <c r="G100" s="3">
        <v>14</v>
      </c>
      <c r="H100" s="3">
        <f>VLOOKUP($A118,'20210326_14'!$J:$U,10,FALSE)</f>
        <v>6</v>
      </c>
      <c r="I100" s="3">
        <f>VLOOKUP($A118,'20210326_14'!$J:$U,11,FALSE)</f>
        <v>6</v>
      </c>
      <c r="J100" s="3" t="str">
        <f>VLOOKUP($A118,'20210326_14'!$J:$U,12,FALSE)</f>
        <v/>
      </c>
      <c r="K100" s="3">
        <f t="shared" si="23"/>
        <v>6</v>
      </c>
      <c r="L100">
        <f t="shared" si="24"/>
        <v>54</v>
      </c>
    </row>
    <row r="101" spans="1:12" x14ac:dyDescent="0.3">
      <c r="A101" t="str">
        <f>B83&amp;C83&amp;D83</f>
        <v>E34B大欖隧道形點 I</v>
      </c>
      <c r="B101" s="3" t="s">
        <v>109</v>
      </c>
      <c r="C101" s="5" t="s">
        <v>73</v>
      </c>
      <c r="D101" s="5" t="s">
        <v>70</v>
      </c>
      <c r="E101" s="3">
        <v>5200</v>
      </c>
      <c r="F101" s="13" t="s">
        <v>266</v>
      </c>
      <c r="G101" s="3">
        <v>14</v>
      </c>
      <c r="H101" s="3">
        <f>VLOOKUP($A119,'20210326_14'!$J:$U,10,FALSE)</f>
        <v>11</v>
      </c>
      <c r="I101" s="3">
        <f>VLOOKUP($A119,'20210326_14'!$J:$U,11,FALSE)</f>
        <v>11</v>
      </c>
      <c r="J101" s="3" t="str">
        <f>VLOOKUP($A119,'20210326_14'!$J:$U,12,FALSE)</f>
        <v/>
      </c>
      <c r="K101" s="3">
        <f t="shared" si="23"/>
        <v>11</v>
      </c>
      <c r="L101">
        <f t="shared" si="24"/>
        <v>28</v>
      </c>
    </row>
    <row r="102" spans="1:12" x14ac:dyDescent="0.3">
      <c r="A102" t="str">
        <f>B84&amp;C84&amp;D84</f>
        <v>E34B形點 I又新街</v>
      </c>
      <c r="B102" s="3" t="s">
        <v>109</v>
      </c>
      <c r="C102" s="5" t="s">
        <v>70</v>
      </c>
      <c r="D102" s="5" t="s">
        <v>157</v>
      </c>
      <c r="E102" s="3">
        <v>500</v>
      </c>
      <c r="F102" s="13" t="s">
        <v>266</v>
      </c>
      <c r="G102" s="3">
        <v>14</v>
      </c>
      <c r="H102" s="3">
        <f>VLOOKUP($A120,'20210326_14'!$J:$U,10,FALSE)</f>
        <v>2</v>
      </c>
      <c r="I102" s="3">
        <f>VLOOKUP($A120,'20210326_14'!$J:$U,11,FALSE)</f>
        <v>2</v>
      </c>
      <c r="J102" s="3" t="str">
        <f>VLOOKUP($A120,'20210326_14'!$J:$U,12,FALSE)</f>
        <v/>
      </c>
      <c r="K102" s="3">
        <f t="shared" si="23"/>
        <v>2</v>
      </c>
      <c r="L102">
        <f t="shared" si="24"/>
        <v>15</v>
      </c>
    </row>
    <row r="103" spans="1:12" x14ac:dyDescent="0.3">
      <c r="A103" t="str">
        <f>B85&amp;C85&amp;D85</f>
        <v>E34B又新街大棠路</v>
      </c>
      <c r="B103" s="3" t="s">
        <v>109</v>
      </c>
      <c r="C103" s="5" t="s">
        <v>157</v>
      </c>
      <c r="D103" s="5" t="s">
        <v>158</v>
      </c>
      <c r="E103" s="3">
        <v>290</v>
      </c>
      <c r="F103" s="13" t="s">
        <v>266</v>
      </c>
      <c r="G103" s="3">
        <v>14</v>
      </c>
      <c r="H103" s="3">
        <f>VLOOKUP($A121,'20210326_14'!$J:$U,10,FALSE)</f>
        <v>2</v>
      </c>
      <c r="I103" s="3">
        <f>VLOOKUP($A121,'20210326_14'!$J:$U,11,FALSE)</f>
        <v>2</v>
      </c>
      <c r="J103" s="3" t="str">
        <f>VLOOKUP($A121,'20210326_14'!$J:$U,12,FALSE)</f>
        <v/>
      </c>
      <c r="K103" s="3">
        <f t="shared" si="23"/>
        <v>2</v>
      </c>
      <c r="L103">
        <f t="shared" si="24"/>
        <v>9</v>
      </c>
    </row>
    <row r="104" spans="1:12" x14ac:dyDescent="0.3">
      <c r="A104" t="str">
        <f>B86&amp;C86&amp;D86</f>
        <v>968元朗谷亭街形點 II</v>
      </c>
      <c r="B104" s="3">
        <v>968</v>
      </c>
      <c r="C104" s="5" t="s">
        <v>65</v>
      </c>
      <c r="D104" s="5" t="s">
        <v>67</v>
      </c>
      <c r="E104" s="3">
        <v>550</v>
      </c>
      <c r="F104" s="13" t="s">
        <v>266</v>
      </c>
      <c r="G104" s="3">
        <v>14</v>
      </c>
      <c r="H104" s="3">
        <f>VLOOKUP($A122,'20210326_14'!$J:$U,10,FALSE)</f>
        <v>3</v>
      </c>
      <c r="I104" s="3">
        <f>VLOOKUP($A122,'20210326_14'!$J:$U,11,FALSE)</f>
        <v>3</v>
      </c>
      <c r="J104" s="3">
        <f>VLOOKUP($A122,'20210326_14'!$J:$U,12,FALSE)</f>
        <v>3</v>
      </c>
      <c r="K104" s="3">
        <f t="shared" si="23"/>
        <v>3</v>
      </c>
      <c r="L104">
        <f t="shared" si="24"/>
        <v>11</v>
      </c>
    </row>
    <row r="105" spans="1:12" x14ac:dyDescent="0.3">
      <c r="A105" t="str">
        <f>B87&amp;C87&amp;D87</f>
        <v>968形點 II形點 I</v>
      </c>
      <c r="B105" s="3">
        <v>968</v>
      </c>
      <c r="C105" s="5" t="s">
        <v>67</v>
      </c>
      <c r="D105" s="5" t="s">
        <v>70</v>
      </c>
      <c r="E105" s="3">
        <v>190</v>
      </c>
      <c r="F105" s="13" t="s">
        <v>266</v>
      </c>
      <c r="G105" s="3">
        <v>14</v>
      </c>
      <c r="H105" s="3">
        <f>VLOOKUP($A123,'20210326_14'!$J:$U,10,FALSE)</f>
        <v>2</v>
      </c>
      <c r="I105" s="3">
        <f>VLOOKUP($A123,'20210326_14'!$J:$U,11,FALSE)</f>
        <v>1</v>
      </c>
      <c r="J105" s="3">
        <f>VLOOKUP($A123,'20210326_14'!$J:$U,12,FALSE)</f>
        <v>1</v>
      </c>
      <c r="K105" s="3">
        <f t="shared" si="23"/>
        <v>1.33</v>
      </c>
      <c r="L105">
        <f t="shared" si="24"/>
        <v>9</v>
      </c>
    </row>
    <row r="106" spans="1:12" x14ac:dyDescent="0.3">
      <c r="A106" t="str">
        <f>B88&amp;C88&amp;D88</f>
        <v>968形點 I大欖隧道</v>
      </c>
      <c r="B106" s="3">
        <v>968</v>
      </c>
      <c r="C106" s="5" t="s">
        <v>70</v>
      </c>
      <c r="D106" s="5" t="s">
        <v>73</v>
      </c>
      <c r="E106" s="3">
        <v>5400</v>
      </c>
      <c r="F106" s="13" t="s">
        <v>266</v>
      </c>
      <c r="G106" s="3">
        <v>14</v>
      </c>
      <c r="H106" s="3">
        <f>VLOOKUP($A124,'20210326_14'!$J:$U,10,FALSE)</f>
        <v>6</v>
      </c>
      <c r="I106" s="3">
        <f>VLOOKUP($A124,'20210326_14'!$J:$U,11,FALSE)</f>
        <v>7</v>
      </c>
      <c r="J106" s="3">
        <f>VLOOKUP($A124,'20210326_14'!$J:$U,12,FALSE)</f>
        <v>7</v>
      </c>
      <c r="K106" s="3">
        <f t="shared" si="23"/>
        <v>6.67</v>
      </c>
      <c r="L106">
        <f t="shared" si="24"/>
        <v>49</v>
      </c>
    </row>
    <row r="107" spans="1:12" x14ac:dyDescent="0.3">
      <c r="A107" t="str">
        <f>B89&amp;C89&amp;D89</f>
        <v>968大欖隧道形點 I</v>
      </c>
      <c r="B107" s="3">
        <v>968</v>
      </c>
      <c r="C107" s="5" t="s">
        <v>73</v>
      </c>
      <c r="D107" s="5" t="s">
        <v>70</v>
      </c>
      <c r="E107" s="3">
        <v>5200</v>
      </c>
      <c r="F107" s="13" t="s">
        <v>266</v>
      </c>
      <c r="G107" s="3">
        <v>14</v>
      </c>
      <c r="H107" s="3">
        <f>VLOOKUP($A125,'20210326_14'!$J:$U,10,FALSE)</f>
        <v>10</v>
      </c>
      <c r="I107" s="3">
        <f>VLOOKUP($A125,'20210326_14'!$J:$U,11,FALSE)</f>
        <v>11</v>
      </c>
      <c r="J107" s="3" t="str">
        <f>VLOOKUP($A125,'20210326_14'!$J:$U,12,FALSE)</f>
        <v/>
      </c>
      <c r="K107" s="3">
        <f t="shared" ref="K107:K124" si="25">ROUND(AVERAGE(H107:J107),2)</f>
        <v>10.5</v>
      </c>
      <c r="L107">
        <f t="shared" ref="L107:L124" si="26">ROUND(E107/1000/(K107/60),0)</f>
        <v>30</v>
      </c>
    </row>
    <row r="108" spans="1:12" x14ac:dyDescent="0.3">
      <c r="A108" t="str">
        <f>B90&amp;C90&amp;D90</f>
        <v>968形點 I元朗又新街</v>
      </c>
      <c r="B108" s="3">
        <v>968</v>
      </c>
      <c r="C108" s="5" t="s">
        <v>70</v>
      </c>
      <c r="D108" s="5" t="s">
        <v>90</v>
      </c>
      <c r="E108" s="3">
        <v>500</v>
      </c>
      <c r="F108" s="13" t="s">
        <v>266</v>
      </c>
      <c r="G108" s="3">
        <v>14</v>
      </c>
      <c r="H108" s="3">
        <f>VLOOKUP($A126,'20210326_14'!$J:$U,10,FALSE)</f>
        <v>2</v>
      </c>
      <c r="I108" s="3" t="str">
        <f>VLOOKUP($A126,'20210326_14'!$J:$U,11,FALSE)</f>
        <v/>
      </c>
      <c r="J108" s="3" t="str">
        <f>VLOOKUP($A126,'20210326_14'!$J:$U,12,FALSE)</f>
        <v/>
      </c>
      <c r="K108" s="3">
        <f t="shared" si="25"/>
        <v>2</v>
      </c>
      <c r="L108">
        <f t="shared" si="26"/>
        <v>15</v>
      </c>
    </row>
    <row r="109" spans="1:12" x14ac:dyDescent="0.3">
      <c r="A109" t="str">
        <f>B91&amp;C91&amp;D91</f>
        <v>968元朗又新街元朗大棠路</v>
      </c>
      <c r="B109" s="3">
        <v>968</v>
      </c>
      <c r="C109" s="5" t="s">
        <v>90</v>
      </c>
      <c r="D109" s="5" t="s">
        <v>92</v>
      </c>
      <c r="E109" s="3">
        <v>290</v>
      </c>
      <c r="F109" s="13" t="s">
        <v>266</v>
      </c>
      <c r="G109" s="3">
        <v>14</v>
      </c>
      <c r="H109" s="3">
        <f>VLOOKUP($A127,'20210326_14'!$J:$U,10,FALSE)</f>
        <v>2</v>
      </c>
      <c r="I109" s="3" t="str">
        <f>VLOOKUP($A127,'20210326_14'!$J:$U,11,FALSE)</f>
        <v/>
      </c>
      <c r="J109" s="3" t="str">
        <f>VLOOKUP($A127,'20210326_14'!$J:$U,12,FALSE)</f>
        <v/>
      </c>
      <c r="K109" s="3">
        <f t="shared" si="25"/>
        <v>2</v>
      </c>
      <c r="L109">
        <f t="shared" si="26"/>
        <v>9</v>
      </c>
    </row>
    <row r="110" spans="1:12" x14ac:dyDescent="0.3">
      <c r="A110" t="str">
        <f>B92&amp;C92&amp;D92</f>
        <v>269D元朗谷亭街形點 II</v>
      </c>
      <c r="B110" s="3" t="s">
        <v>8</v>
      </c>
      <c r="C110" s="4" t="s">
        <v>65</v>
      </c>
      <c r="D110" s="5" t="s">
        <v>67</v>
      </c>
      <c r="E110" s="3">
        <v>550</v>
      </c>
      <c r="F110" s="13" t="s">
        <v>269</v>
      </c>
      <c r="G110" s="3">
        <v>14</v>
      </c>
      <c r="H110" s="3">
        <f>VLOOKUP($A128,'20210327_14'!$J:$U,10,FALSE)</f>
        <v>3</v>
      </c>
      <c r="I110" s="3">
        <f>VLOOKUP($A128,'20210327_14'!$J:$U,11,FALSE)</f>
        <v>3</v>
      </c>
      <c r="J110" s="3" t="str">
        <f>VLOOKUP($A128,'20210327_14'!$J:$U,12,FALSE)</f>
        <v/>
      </c>
      <c r="K110" s="3">
        <f t="shared" si="25"/>
        <v>3</v>
      </c>
      <c r="L110">
        <f t="shared" si="26"/>
        <v>11</v>
      </c>
    </row>
    <row r="111" spans="1:12" x14ac:dyDescent="0.3">
      <c r="A111" t="str">
        <f>B93&amp;C93&amp;D93</f>
        <v>269D形點 II形點 I</v>
      </c>
      <c r="B111" s="3" t="s">
        <v>8</v>
      </c>
      <c r="C111" s="5" t="s">
        <v>67</v>
      </c>
      <c r="D111" s="5" t="s">
        <v>70</v>
      </c>
      <c r="E111" s="3">
        <v>190</v>
      </c>
      <c r="F111" s="13" t="s">
        <v>269</v>
      </c>
      <c r="G111" s="3">
        <v>14</v>
      </c>
      <c r="H111" s="3">
        <f>VLOOKUP($A129,'20210327_14'!$J:$U,10,FALSE)</f>
        <v>1</v>
      </c>
      <c r="I111" s="3">
        <f>VLOOKUP($A129,'20210327_14'!$J:$U,11,FALSE)</f>
        <v>2</v>
      </c>
      <c r="J111" s="3" t="str">
        <f>VLOOKUP($A129,'20210327_14'!$J:$U,12,FALSE)</f>
        <v/>
      </c>
      <c r="K111" s="3">
        <f t="shared" si="25"/>
        <v>1.5</v>
      </c>
      <c r="L111">
        <f t="shared" si="26"/>
        <v>8</v>
      </c>
    </row>
    <row r="112" spans="1:12" x14ac:dyDescent="0.3">
      <c r="A112" t="str">
        <f>B94&amp;C94&amp;D94</f>
        <v>269D形點 I大欖隧道</v>
      </c>
      <c r="B112" s="3" t="s">
        <v>8</v>
      </c>
      <c r="C112" s="5" t="s">
        <v>70</v>
      </c>
      <c r="D112" s="5" t="s">
        <v>73</v>
      </c>
      <c r="E112" s="3">
        <v>5400</v>
      </c>
      <c r="F112" s="13" t="s">
        <v>269</v>
      </c>
      <c r="G112" s="3">
        <v>14</v>
      </c>
      <c r="H112" s="3">
        <f>VLOOKUP($A130,'20210327_14'!$J:$U,10,FALSE)</f>
        <v>7</v>
      </c>
      <c r="I112" s="3">
        <f>VLOOKUP($A130,'20210327_14'!$J:$U,11,FALSE)</f>
        <v>6</v>
      </c>
      <c r="J112" s="3" t="str">
        <f>VLOOKUP($A130,'20210327_14'!$J:$U,12,FALSE)</f>
        <v/>
      </c>
      <c r="K112" s="3">
        <f t="shared" si="25"/>
        <v>6.5</v>
      </c>
      <c r="L112">
        <f t="shared" si="26"/>
        <v>50</v>
      </c>
    </row>
    <row r="113" spans="1:12" x14ac:dyDescent="0.3">
      <c r="A113" t="str">
        <f>B95&amp;C95&amp;D95</f>
        <v>269D大欖隧道形點 I</v>
      </c>
      <c r="B113" s="3" t="s">
        <v>8</v>
      </c>
      <c r="C113" s="5" t="s">
        <v>73</v>
      </c>
      <c r="D113" s="5" t="s">
        <v>70</v>
      </c>
      <c r="E113" s="3">
        <v>5200</v>
      </c>
      <c r="F113" s="13" t="s">
        <v>269</v>
      </c>
      <c r="G113" s="3">
        <v>14</v>
      </c>
      <c r="H113" s="3">
        <f>VLOOKUP($A131,'20210327_14'!$J:$U,10,FALSE)</f>
        <v>11</v>
      </c>
      <c r="I113" s="3">
        <f>VLOOKUP($A131,'20210327_14'!$J:$U,11,FALSE)</f>
        <v>10</v>
      </c>
      <c r="J113" s="3" t="str">
        <f>VLOOKUP($A131,'20210327_14'!$J:$U,12,FALSE)</f>
        <v/>
      </c>
      <c r="K113" s="3">
        <f t="shared" si="25"/>
        <v>10.5</v>
      </c>
      <c r="L113">
        <f t="shared" si="26"/>
        <v>30</v>
      </c>
    </row>
    <row r="114" spans="1:12" x14ac:dyDescent="0.3">
      <c r="A114" t="str">
        <f>B96&amp;C96&amp;D96</f>
        <v>269D形點 I元朗又新街</v>
      </c>
      <c r="B114" s="3" t="s">
        <v>8</v>
      </c>
      <c r="C114" s="5" t="s">
        <v>70</v>
      </c>
      <c r="D114" s="5" t="s">
        <v>90</v>
      </c>
      <c r="E114" s="3">
        <v>500</v>
      </c>
      <c r="F114" s="13" t="s">
        <v>269</v>
      </c>
      <c r="G114" s="3">
        <v>14</v>
      </c>
      <c r="H114" s="3">
        <f>VLOOKUP($A132,'20210327_14'!$J:$U,10,FALSE)</f>
        <v>2</v>
      </c>
      <c r="I114" s="3">
        <f>VLOOKUP($A132,'20210327_14'!$J:$U,11,FALSE)</f>
        <v>2</v>
      </c>
      <c r="J114" s="3" t="str">
        <f>VLOOKUP($A132,'20210327_14'!$J:$U,12,FALSE)</f>
        <v/>
      </c>
      <c r="K114" s="3">
        <f t="shared" si="25"/>
        <v>2</v>
      </c>
      <c r="L114">
        <f t="shared" si="26"/>
        <v>15</v>
      </c>
    </row>
    <row r="115" spans="1:12" x14ac:dyDescent="0.3">
      <c r="A115" t="str">
        <f>B97&amp;C97&amp;D97</f>
        <v>269D元朗又新街元朗大棠路</v>
      </c>
      <c r="B115" s="3" t="s">
        <v>8</v>
      </c>
      <c r="C115" s="5" t="s">
        <v>90</v>
      </c>
      <c r="D115" s="5" t="s">
        <v>92</v>
      </c>
      <c r="E115" s="3">
        <v>290</v>
      </c>
      <c r="F115" s="13" t="s">
        <v>269</v>
      </c>
      <c r="G115" s="3">
        <v>14</v>
      </c>
      <c r="H115" s="3">
        <f>VLOOKUP($A133,'20210327_14'!$J:$U,10,FALSE)</f>
        <v>2</v>
      </c>
      <c r="I115" s="3">
        <f>VLOOKUP($A133,'20210327_14'!$J:$U,11,FALSE)</f>
        <v>2</v>
      </c>
      <c r="J115" s="3" t="str">
        <f>VLOOKUP($A133,'20210327_14'!$J:$U,12,FALSE)</f>
        <v/>
      </c>
      <c r="K115" s="3">
        <f t="shared" si="25"/>
        <v>2</v>
      </c>
      <c r="L115">
        <f t="shared" si="26"/>
        <v>9</v>
      </c>
    </row>
    <row r="116" spans="1:12" x14ac:dyDescent="0.3">
      <c r="A116" t="str">
        <f>B98&amp;C98&amp;D98</f>
        <v>E34B谷亭街形點 II</v>
      </c>
      <c r="B116" s="3" t="s">
        <v>109</v>
      </c>
      <c r="C116" s="5" t="s">
        <v>115</v>
      </c>
      <c r="D116" s="5" t="s">
        <v>67</v>
      </c>
      <c r="E116" s="3">
        <v>550</v>
      </c>
      <c r="F116" s="13" t="s">
        <v>269</v>
      </c>
      <c r="G116" s="3">
        <v>14</v>
      </c>
      <c r="H116" s="3">
        <f>VLOOKUP($A134,'20210327_14'!$J:$U,10,FALSE)</f>
        <v>3</v>
      </c>
      <c r="I116" s="3">
        <f>VLOOKUP($A134,'20210327_14'!$J:$U,11,FALSE)</f>
        <v>3</v>
      </c>
      <c r="J116" s="3" t="str">
        <f>VLOOKUP($A134,'20210327_14'!$J:$U,12,FALSE)</f>
        <v/>
      </c>
      <c r="K116" s="3">
        <f t="shared" si="25"/>
        <v>3</v>
      </c>
      <c r="L116">
        <f t="shared" si="26"/>
        <v>11</v>
      </c>
    </row>
    <row r="117" spans="1:12" x14ac:dyDescent="0.3">
      <c r="A117" t="str">
        <f>B99&amp;C99&amp;D99</f>
        <v>E34B形點 II形點 I</v>
      </c>
      <c r="B117" s="3" t="s">
        <v>109</v>
      </c>
      <c r="C117" s="5" t="s">
        <v>67</v>
      </c>
      <c r="D117" s="5" t="s">
        <v>70</v>
      </c>
      <c r="E117" s="3">
        <v>190</v>
      </c>
      <c r="F117" s="13" t="s">
        <v>269</v>
      </c>
      <c r="G117" s="3">
        <v>14</v>
      </c>
      <c r="H117" s="3">
        <f>VLOOKUP($A135,'20210327_14'!$J:$U,10,FALSE)</f>
        <v>1</v>
      </c>
      <c r="I117" s="3">
        <f>VLOOKUP($A135,'20210327_14'!$J:$U,11,FALSE)</f>
        <v>1</v>
      </c>
      <c r="J117" s="3" t="str">
        <f>VLOOKUP($A135,'20210327_14'!$J:$U,12,FALSE)</f>
        <v/>
      </c>
      <c r="K117" s="3">
        <f t="shared" si="25"/>
        <v>1</v>
      </c>
      <c r="L117">
        <f t="shared" si="26"/>
        <v>11</v>
      </c>
    </row>
    <row r="118" spans="1:12" x14ac:dyDescent="0.3">
      <c r="A118" t="str">
        <f>B100&amp;C100&amp;D100</f>
        <v>E34B形點 I大欖隧道</v>
      </c>
      <c r="B118" s="3" t="s">
        <v>109</v>
      </c>
      <c r="C118" s="5" t="s">
        <v>70</v>
      </c>
      <c r="D118" s="5" t="s">
        <v>73</v>
      </c>
      <c r="E118" s="3">
        <v>5400</v>
      </c>
      <c r="F118" s="13" t="s">
        <v>269</v>
      </c>
      <c r="G118" s="3">
        <v>14</v>
      </c>
      <c r="H118" s="3">
        <f>VLOOKUP($A136,'20210327_14'!$J:$U,10,FALSE)</f>
        <v>7</v>
      </c>
      <c r="I118" s="3">
        <f>VLOOKUP($A136,'20210327_14'!$J:$U,11,FALSE)</f>
        <v>6</v>
      </c>
      <c r="J118" s="3" t="str">
        <f>VLOOKUP($A136,'20210327_14'!$J:$U,12,FALSE)</f>
        <v/>
      </c>
      <c r="K118" s="3">
        <f t="shared" si="25"/>
        <v>6.5</v>
      </c>
      <c r="L118">
        <f t="shared" si="26"/>
        <v>50</v>
      </c>
    </row>
    <row r="119" spans="1:12" x14ac:dyDescent="0.3">
      <c r="A119" t="str">
        <f>B101&amp;C101&amp;D101</f>
        <v>E34B大欖隧道形點 I</v>
      </c>
      <c r="B119" s="3" t="s">
        <v>109</v>
      </c>
      <c r="C119" s="5" t="s">
        <v>73</v>
      </c>
      <c r="D119" s="5" t="s">
        <v>70</v>
      </c>
      <c r="E119" s="3">
        <v>5200</v>
      </c>
      <c r="F119" s="13" t="s">
        <v>269</v>
      </c>
      <c r="G119" s="3">
        <v>14</v>
      </c>
      <c r="H119" s="3">
        <f>VLOOKUP($A137,'20210327_14'!$J:$U,10,FALSE)</f>
        <v>11</v>
      </c>
      <c r="I119" s="3">
        <f>VLOOKUP($A137,'20210327_14'!$J:$U,11,FALSE)</f>
        <v>10</v>
      </c>
      <c r="J119" s="3">
        <f>VLOOKUP($A137,'20210327_14'!$J:$U,12,FALSE)</f>
        <v>10</v>
      </c>
      <c r="K119" s="3">
        <f t="shared" si="25"/>
        <v>10.33</v>
      </c>
      <c r="L119">
        <f t="shared" si="26"/>
        <v>30</v>
      </c>
    </row>
    <row r="120" spans="1:12" x14ac:dyDescent="0.3">
      <c r="A120" t="str">
        <f>B102&amp;C102&amp;D102</f>
        <v>E34B形點 I又新街</v>
      </c>
      <c r="B120" s="3" t="s">
        <v>109</v>
      </c>
      <c r="C120" s="5" t="s">
        <v>70</v>
      </c>
      <c r="D120" s="5" t="s">
        <v>157</v>
      </c>
      <c r="E120" s="3">
        <v>500</v>
      </c>
      <c r="F120" s="13" t="s">
        <v>269</v>
      </c>
      <c r="G120" s="3">
        <v>14</v>
      </c>
      <c r="H120" s="3">
        <f>VLOOKUP($A138,'20210327_14'!$J:$U,10,FALSE)</f>
        <v>1</v>
      </c>
      <c r="I120" s="3">
        <f>VLOOKUP($A138,'20210327_14'!$J:$U,11,FALSE)</f>
        <v>2</v>
      </c>
      <c r="J120" s="3">
        <f>VLOOKUP($A138,'20210327_14'!$J:$U,12,FALSE)</f>
        <v>2</v>
      </c>
      <c r="K120" s="3">
        <f t="shared" si="25"/>
        <v>1.67</v>
      </c>
      <c r="L120">
        <f t="shared" si="26"/>
        <v>18</v>
      </c>
    </row>
    <row r="121" spans="1:12" x14ac:dyDescent="0.3">
      <c r="A121" t="str">
        <f>B103&amp;C103&amp;D103</f>
        <v>E34B又新街大棠路</v>
      </c>
      <c r="B121" s="3" t="s">
        <v>109</v>
      </c>
      <c r="C121" s="5" t="s">
        <v>157</v>
      </c>
      <c r="D121" s="5" t="s">
        <v>158</v>
      </c>
      <c r="E121" s="3">
        <v>290</v>
      </c>
      <c r="F121" s="13" t="s">
        <v>269</v>
      </c>
      <c r="G121" s="3">
        <v>14</v>
      </c>
      <c r="H121" s="3">
        <f>VLOOKUP($A139,'20210327_14'!$J:$U,10,FALSE)</f>
        <v>3</v>
      </c>
      <c r="I121" s="3">
        <f>VLOOKUP($A139,'20210327_14'!$J:$U,11,FALSE)</f>
        <v>2</v>
      </c>
      <c r="J121" s="3">
        <f>VLOOKUP($A139,'20210327_14'!$J:$U,12,FALSE)</f>
        <v>2</v>
      </c>
      <c r="K121" s="3">
        <f t="shared" si="25"/>
        <v>2.33</v>
      </c>
      <c r="L121">
        <f t="shared" si="26"/>
        <v>7</v>
      </c>
    </row>
    <row r="122" spans="1:12" x14ac:dyDescent="0.3">
      <c r="A122" t="str">
        <f>B104&amp;C104&amp;D104</f>
        <v>968元朗谷亭街形點 II</v>
      </c>
      <c r="B122" s="3">
        <v>968</v>
      </c>
      <c r="C122" s="5" t="s">
        <v>65</v>
      </c>
      <c r="D122" s="5" t="s">
        <v>67</v>
      </c>
      <c r="E122" s="3">
        <v>550</v>
      </c>
      <c r="F122" s="13" t="s">
        <v>269</v>
      </c>
      <c r="G122" s="3">
        <v>14</v>
      </c>
      <c r="H122" s="3">
        <f>VLOOKUP($A140,'20210327_14'!$J:$U,10,FALSE)</f>
        <v>3</v>
      </c>
      <c r="I122" s="3">
        <f>VLOOKUP($A140,'20210327_14'!$J:$U,11,FALSE)</f>
        <v>3</v>
      </c>
      <c r="J122" s="3" t="str">
        <f>VLOOKUP($A140,'20210327_14'!$J:$U,12,FALSE)</f>
        <v/>
      </c>
      <c r="K122" s="3">
        <f t="shared" si="25"/>
        <v>3</v>
      </c>
      <c r="L122">
        <f t="shared" si="26"/>
        <v>11</v>
      </c>
    </row>
    <row r="123" spans="1:12" x14ac:dyDescent="0.3">
      <c r="A123" t="str">
        <f>B105&amp;C105&amp;D105</f>
        <v>968形點 II形點 I</v>
      </c>
      <c r="B123" s="3">
        <v>968</v>
      </c>
      <c r="C123" s="5" t="s">
        <v>67</v>
      </c>
      <c r="D123" s="5" t="s">
        <v>70</v>
      </c>
      <c r="E123" s="3">
        <v>190</v>
      </c>
      <c r="F123" s="13" t="s">
        <v>269</v>
      </c>
      <c r="G123" s="3">
        <v>14</v>
      </c>
      <c r="H123" s="3">
        <f>VLOOKUP($A141,'20210327_14'!$J:$U,10,FALSE)</f>
        <v>1</v>
      </c>
      <c r="I123" s="3">
        <f>VLOOKUP($A141,'20210327_14'!$J:$U,11,FALSE)</f>
        <v>1</v>
      </c>
      <c r="J123" s="3" t="str">
        <f>VLOOKUP($A141,'20210327_14'!$J:$U,12,FALSE)</f>
        <v/>
      </c>
      <c r="K123" s="3">
        <f t="shared" si="25"/>
        <v>1</v>
      </c>
      <c r="L123">
        <f t="shared" si="26"/>
        <v>11</v>
      </c>
    </row>
    <row r="124" spans="1:12" x14ac:dyDescent="0.3">
      <c r="A124" t="str">
        <f>B106&amp;C106&amp;D106</f>
        <v>968形點 I大欖隧道</v>
      </c>
      <c r="B124" s="3">
        <v>968</v>
      </c>
      <c r="C124" s="5" t="s">
        <v>70</v>
      </c>
      <c r="D124" s="5" t="s">
        <v>73</v>
      </c>
      <c r="E124" s="3">
        <v>5400</v>
      </c>
      <c r="F124" s="13" t="s">
        <v>269</v>
      </c>
      <c r="G124" s="3">
        <v>14</v>
      </c>
      <c r="H124" s="3">
        <f>VLOOKUP($A142,'20210327_14'!$J:$U,10,FALSE)</f>
        <v>7</v>
      </c>
      <c r="I124" s="3" t="str">
        <f>VLOOKUP($A142,'20210327_14'!$J:$U,11,FALSE)</f>
        <v/>
      </c>
      <c r="J124" s="3" t="str">
        <f>VLOOKUP($A142,'20210327_14'!$J:$U,12,FALSE)</f>
        <v/>
      </c>
      <c r="K124" s="3">
        <f t="shared" si="25"/>
        <v>7</v>
      </c>
      <c r="L124">
        <f t="shared" si="26"/>
        <v>46</v>
      </c>
    </row>
    <row r="125" spans="1:12" x14ac:dyDescent="0.3">
      <c r="A125" t="str">
        <f>B107&amp;C107&amp;D107</f>
        <v>968大欖隧道形點 I</v>
      </c>
      <c r="B125" s="3">
        <v>968</v>
      </c>
      <c r="C125" s="5" t="s">
        <v>73</v>
      </c>
      <c r="D125" s="5" t="s">
        <v>70</v>
      </c>
      <c r="E125" s="3">
        <v>5200</v>
      </c>
      <c r="F125" s="13" t="s">
        <v>269</v>
      </c>
      <c r="G125" s="3">
        <v>14</v>
      </c>
      <c r="H125" s="3">
        <f>VLOOKUP($A143,'20210327_14'!$J:$U,10,FALSE)</f>
        <v>11</v>
      </c>
      <c r="I125" s="3" t="str">
        <f>VLOOKUP($A143,'20210327_14'!$J:$U,11,FALSE)</f>
        <v/>
      </c>
      <c r="J125" s="3" t="str">
        <f>VLOOKUP($A143,'20210327_14'!$J:$U,12,FALSE)</f>
        <v/>
      </c>
      <c r="K125" s="3">
        <f t="shared" ref="K125:K142" si="27">ROUND(AVERAGE(H125:J125),2)</f>
        <v>11</v>
      </c>
      <c r="L125">
        <f t="shared" ref="L125:L142" si="28">ROUND(E125/1000/(K125/60),0)</f>
        <v>28</v>
      </c>
    </row>
    <row r="126" spans="1:12" x14ac:dyDescent="0.3">
      <c r="A126" t="str">
        <f>B108&amp;C108&amp;D108</f>
        <v>968形點 I元朗又新街</v>
      </c>
      <c r="B126" s="3">
        <v>968</v>
      </c>
      <c r="C126" s="5" t="s">
        <v>70</v>
      </c>
      <c r="D126" s="5" t="s">
        <v>90</v>
      </c>
      <c r="E126" s="3">
        <v>500</v>
      </c>
      <c r="F126" s="13" t="s">
        <v>269</v>
      </c>
      <c r="G126" s="3">
        <v>14</v>
      </c>
      <c r="H126" s="3">
        <f>VLOOKUP($A144,'20210327_14'!$J:$U,10,FALSE)</f>
        <v>2</v>
      </c>
      <c r="I126" s="3" t="str">
        <f>VLOOKUP($A144,'20210327_14'!$J:$U,11,FALSE)</f>
        <v/>
      </c>
      <c r="J126" s="3" t="str">
        <f>VLOOKUP($A144,'20210327_14'!$J:$U,12,FALSE)</f>
        <v/>
      </c>
      <c r="K126" s="3">
        <f t="shared" si="27"/>
        <v>2</v>
      </c>
      <c r="L126">
        <f t="shared" si="28"/>
        <v>15</v>
      </c>
    </row>
    <row r="127" spans="1:12" x14ac:dyDescent="0.3">
      <c r="A127" t="str">
        <f>B109&amp;C109&amp;D109</f>
        <v>968元朗又新街元朗大棠路</v>
      </c>
      <c r="B127" s="3">
        <v>968</v>
      </c>
      <c r="C127" s="5" t="s">
        <v>90</v>
      </c>
      <c r="D127" s="5" t="s">
        <v>92</v>
      </c>
      <c r="E127" s="3">
        <v>290</v>
      </c>
      <c r="F127" s="13" t="s">
        <v>269</v>
      </c>
      <c r="G127" s="3">
        <v>14</v>
      </c>
      <c r="H127" s="3">
        <f>VLOOKUP($A145,'20210327_14'!$J:$U,10,FALSE)</f>
        <v>2</v>
      </c>
      <c r="I127" s="3" t="str">
        <f>VLOOKUP($A145,'20210327_14'!$J:$U,11,FALSE)</f>
        <v/>
      </c>
      <c r="J127" s="3" t="str">
        <f>VLOOKUP($A145,'20210327_14'!$J:$U,12,FALSE)</f>
        <v/>
      </c>
      <c r="K127" s="3">
        <f t="shared" si="27"/>
        <v>2</v>
      </c>
      <c r="L127">
        <f t="shared" si="28"/>
        <v>9</v>
      </c>
    </row>
    <row r="128" spans="1:12" x14ac:dyDescent="0.3">
      <c r="A128" t="str">
        <f>B110&amp;C110&amp;D110</f>
        <v>269D元朗谷亭街形點 II</v>
      </c>
      <c r="B128" s="3" t="s">
        <v>8</v>
      </c>
      <c r="C128" s="4" t="s">
        <v>65</v>
      </c>
      <c r="D128" s="5" t="s">
        <v>67</v>
      </c>
      <c r="E128" s="3">
        <v>550</v>
      </c>
      <c r="F128" s="13" t="s">
        <v>270</v>
      </c>
      <c r="G128" s="3">
        <v>16</v>
      </c>
      <c r="H128" s="3">
        <f>VLOOKUP($A146,'20210326_16'!$J:$U,10,FALSE)</f>
        <v>3</v>
      </c>
      <c r="I128" s="3">
        <f>VLOOKUP($A146,'20210326_16'!$J:$U,11,FALSE)</f>
        <v>4</v>
      </c>
      <c r="J128" s="3">
        <f>VLOOKUP($A146,'20210326_16'!$J:$U,12,FALSE)</f>
        <v>4</v>
      </c>
      <c r="K128" s="3">
        <f t="shared" si="27"/>
        <v>3.67</v>
      </c>
      <c r="L128">
        <f t="shared" si="28"/>
        <v>9</v>
      </c>
    </row>
    <row r="129" spans="1:12" x14ac:dyDescent="0.3">
      <c r="A129" t="str">
        <f>B111&amp;C111&amp;D111</f>
        <v>269D形點 II形點 I</v>
      </c>
      <c r="B129" s="3" t="s">
        <v>8</v>
      </c>
      <c r="C129" s="5" t="s">
        <v>67</v>
      </c>
      <c r="D129" s="5" t="s">
        <v>70</v>
      </c>
      <c r="E129" s="3">
        <v>190</v>
      </c>
      <c r="F129" s="13" t="s">
        <v>270</v>
      </c>
      <c r="G129" s="3">
        <v>16</v>
      </c>
      <c r="H129" s="3">
        <f>VLOOKUP($A147,'20210326_16'!$J:$U,10,FALSE)</f>
        <v>1</v>
      </c>
      <c r="I129" s="3">
        <f>VLOOKUP($A147,'20210326_16'!$J:$U,11,FALSE)</f>
        <v>1</v>
      </c>
      <c r="J129" s="3">
        <f>VLOOKUP($A147,'20210326_16'!$J:$U,12,FALSE)</f>
        <v>1</v>
      </c>
      <c r="K129" s="3">
        <f t="shared" si="27"/>
        <v>1</v>
      </c>
      <c r="L129">
        <f t="shared" si="28"/>
        <v>11</v>
      </c>
    </row>
    <row r="130" spans="1:12" x14ac:dyDescent="0.3">
      <c r="A130" t="str">
        <f>B112&amp;C112&amp;D112</f>
        <v>269D形點 I大欖隧道</v>
      </c>
      <c r="B130" s="3" t="s">
        <v>8</v>
      </c>
      <c r="C130" s="5" t="s">
        <v>70</v>
      </c>
      <c r="D130" s="5" t="s">
        <v>73</v>
      </c>
      <c r="E130" s="3">
        <v>5400</v>
      </c>
      <c r="F130" s="13" t="s">
        <v>270</v>
      </c>
      <c r="G130" s="3">
        <v>16</v>
      </c>
      <c r="H130" s="3">
        <f>VLOOKUP($A148,'20210326_16'!$J:$U,10,FALSE)</f>
        <v>7</v>
      </c>
      <c r="I130" s="3">
        <f>VLOOKUP($A148,'20210326_16'!$J:$U,11,FALSE)</f>
        <v>7</v>
      </c>
      <c r="J130" s="3">
        <f>VLOOKUP($A148,'20210326_16'!$J:$U,12,FALSE)</f>
        <v>6</v>
      </c>
      <c r="K130" s="3">
        <f t="shared" si="27"/>
        <v>6.67</v>
      </c>
      <c r="L130">
        <f t="shared" si="28"/>
        <v>49</v>
      </c>
    </row>
    <row r="131" spans="1:12" x14ac:dyDescent="0.3">
      <c r="A131" t="str">
        <f>B113&amp;C113&amp;D113</f>
        <v>269D大欖隧道形點 I</v>
      </c>
      <c r="B131" s="3" t="s">
        <v>8</v>
      </c>
      <c r="C131" s="5" t="s">
        <v>73</v>
      </c>
      <c r="D131" s="5" t="s">
        <v>70</v>
      </c>
      <c r="E131" s="3">
        <v>5200</v>
      </c>
      <c r="F131" s="13" t="s">
        <v>270</v>
      </c>
      <c r="G131" s="3">
        <v>16</v>
      </c>
      <c r="H131" s="3">
        <f>VLOOKUP($A149,'20210326_16'!$J:$U,10,FALSE)</f>
        <v>9</v>
      </c>
      <c r="I131" s="3">
        <f>VLOOKUP($A149,'20210326_16'!$J:$U,11,FALSE)</f>
        <v>9</v>
      </c>
      <c r="J131" s="3" t="str">
        <f>VLOOKUP($A149,'20210326_16'!$J:$U,12,FALSE)</f>
        <v/>
      </c>
      <c r="K131" s="3">
        <f t="shared" si="27"/>
        <v>9</v>
      </c>
      <c r="L131">
        <f t="shared" si="28"/>
        <v>35</v>
      </c>
    </row>
    <row r="132" spans="1:12" x14ac:dyDescent="0.3">
      <c r="A132" t="str">
        <f>B114&amp;C114&amp;D114</f>
        <v>269D形點 I元朗又新街</v>
      </c>
      <c r="B132" s="3" t="s">
        <v>8</v>
      </c>
      <c r="C132" s="5" t="s">
        <v>70</v>
      </c>
      <c r="D132" s="5" t="s">
        <v>90</v>
      </c>
      <c r="E132" s="3">
        <v>500</v>
      </c>
      <c r="F132" s="13" t="s">
        <v>270</v>
      </c>
      <c r="G132" s="3">
        <v>16</v>
      </c>
      <c r="H132" s="3">
        <f>VLOOKUP($A150,'20210326_16'!$J:$U,10,FALSE)</f>
        <v>2</v>
      </c>
      <c r="I132" s="3">
        <f>VLOOKUP($A150,'20210326_16'!$J:$U,11,FALSE)</f>
        <v>1</v>
      </c>
      <c r="J132" s="3" t="str">
        <f>VLOOKUP($A150,'20210326_16'!$J:$U,12,FALSE)</f>
        <v/>
      </c>
      <c r="K132" s="3">
        <f t="shared" si="27"/>
        <v>1.5</v>
      </c>
      <c r="L132">
        <f t="shared" si="28"/>
        <v>20</v>
      </c>
    </row>
    <row r="133" spans="1:12" x14ac:dyDescent="0.3">
      <c r="A133" t="str">
        <f>B115&amp;C115&amp;D115</f>
        <v>269D元朗又新街元朗大棠路</v>
      </c>
      <c r="B133" s="3" t="s">
        <v>8</v>
      </c>
      <c r="C133" s="5" t="s">
        <v>90</v>
      </c>
      <c r="D133" s="5" t="s">
        <v>92</v>
      </c>
      <c r="E133" s="3">
        <v>290</v>
      </c>
      <c r="F133" s="13" t="s">
        <v>270</v>
      </c>
      <c r="G133" s="3">
        <v>16</v>
      </c>
      <c r="H133" s="3">
        <f>VLOOKUP($A151,'20210326_16'!$J:$U,10,FALSE)</f>
        <v>2</v>
      </c>
      <c r="I133" s="3">
        <f>VLOOKUP($A151,'20210326_16'!$J:$U,11,FALSE)</f>
        <v>3</v>
      </c>
      <c r="J133" s="3" t="str">
        <f>VLOOKUP($A151,'20210326_16'!$J:$U,12,FALSE)</f>
        <v/>
      </c>
      <c r="K133" s="3">
        <f t="shared" si="27"/>
        <v>2.5</v>
      </c>
      <c r="L133">
        <f t="shared" si="28"/>
        <v>7</v>
      </c>
    </row>
    <row r="134" spans="1:12" x14ac:dyDescent="0.3">
      <c r="A134" t="str">
        <f>B116&amp;C116&amp;D116</f>
        <v>E34B谷亭街形點 II</v>
      </c>
      <c r="B134" s="3" t="s">
        <v>109</v>
      </c>
      <c r="C134" s="5" t="s">
        <v>115</v>
      </c>
      <c r="D134" s="5" t="s">
        <v>67</v>
      </c>
      <c r="E134" s="3">
        <v>550</v>
      </c>
      <c r="F134" s="13" t="s">
        <v>270</v>
      </c>
      <c r="G134" s="3">
        <v>16</v>
      </c>
      <c r="H134" s="3">
        <f>VLOOKUP($A152,'20210326_16'!$J:$U,10,FALSE)</f>
        <v>3</v>
      </c>
      <c r="I134" s="3">
        <f>VLOOKUP($A152,'20210326_16'!$J:$U,11,FALSE)</f>
        <v>3</v>
      </c>
      <c r="J134" s="3" t="str">
        <f>VLOOKUP($A152,'20210326_16'!$J:$U,12,FALSE)</f>
        <v/>
      </c>
      <c r="K134" s="3">
        <f t="shared" si="27"/>
        <v>3</v>
      </c>
      <c r="L134">
        <f t="shared" si="28"/>
        <v>11</v>
      </c>
    </row>
    <row r="135" spans="1:12" x14ac:dyDescent="0.3">
      <c r="A135" t="str">
        <f>B117&amp;C117&amp;D117</f>
        <v>E34B形點 II形點 I</v>
      </c>
      <c r="B135" s="3" t="s">
        <v>109</v>
      </c>
      <c r="C135" s="5" t="s">
        <v>67</v>
      </c>
      <c r="D135" s="5" t="s">
        <v>70</v>
      </c>
      <c r="E135" s="3">
        <v>190</v>
      </c>
      <c r="F135" s="13" t="s">
        <v>270</v>
      </c>
      <c r="G135" s="3">
        <v>16</v>
      </c>
      <c r="H135" s="3">
        <f>VLOOKUP($A153,'20210326_16'!$J:$U,10,FALSE)</f>
        <v>1</v>
      </c>
      <c r="I135" s="3">
        <f>VLOOKUP($A153,'20210326_16'!$J:$U,11,FALSE)</f>
        <v>1</v>
      </c>
      <c r="J135" s="3" t="str">
        <f>VLOOKUP($A153,'20210326_16'!$J:$U,12,FALSE)</f>
        <v/>
      </c>
      <c r="K135" s="3">
        <f t="shared" si="27"/>
        <v>1</v>
      </c>
      <c r="L135">
        <f t="shared" si="28"/>
        <v>11</v>
      </c>
    </row>
    <row r="136" spans="1:12" x14ac:dyDescent="0.3">
      <c r="A136" t="str">
        <f>B118&amp;C118&amp;D118</f>
        <v>E34B形點 I大欖隧道</v>
      </c>
      <c r="B136" s="3" t="s">
        <v>109</v>
      </c>
      <c r="C136" s="5" t="s">
        <v>70</v>
      </c>
      <c r="D136" s="5" t="s">
        <v>73</v>
      </c>
      <c r="E136" s="3">
        <v>5400</v>
      </c>
      <c r="F136" s="13" t="s">
        <v>270</v>
      </c>
      <c r="G136" s="3">
        <v>16</v>
      </c>
      <c r="H136" s="3">
        <f>VLOOKUP($A154,'20210326_16'!$J:$U,10,FALSE)</f>
        <v>6</v>
      </c>
      <c r="I136" s="3">
        <f>VLOOKUP($A154,'20210326_16'!$J:$U,11,FALSE)</f>
        <v>6</v>
      </c>
      <c r="J136" s="3" t="str">
        <f>VLOOKUP($A154,'20210326_16'!$J:$U,12,FALSE)</f>
        <v/>
      </c>
      <c r="K136" s="3">
        <f t="shared" si="27"/>
        <v>6</v>
      </c>
      <c r="L136">
        <f t="shared" si="28"/>
        <v>54</v>
      </c>
    </row>
    <row r="137" spans="1:12" x14ac:dyDescent="0.3">
      <c r="A137" t="str">
        <f>B119&amp;C119&amp;D119</f>
        <v>E34B大欖隧道形點 I</v>
      </c>
      <c r="B137" s="3" t="s">
        <v>109</v>
      </c>
      <c r="C137" s="5" t="s">
        <v>73</v>
      </c>
      <c r="D137" s="5" t="s">
        <v>70</v>
      </c>
      <c r="E137" s="3">
        <v>5200</v>
      </c>
      <c r="F137" s="13" t="s">
        <v>270</v>
      </c>
      <c r="G137" s="3">
        <v>16</v>
      </c>
      <c r="H137" s="3">
        <f>VLOOKUP($A155,'20210326_16'!$J:$U,10,FALSE)</f>
        <v>9</v>
      </c>
      <c r="I137" s="3">
        <f>VLOOKUP($A155,'20210326_16'!$J:$U,11,FALSE)</f>
        <v>9</v>
      </c>
      <c r="J137" s="3" t="str">
        <f>VLOOKUP($A155,'20210326_16'!$J:$U,12,FALSE)</f>
        <v/>
      </c>
      <c r="K137" s="3">
        <f t="shared" si="27"/>
        <v>9</v>
      </c>
      <c r="L137">
        <f t="shared" si="28"/>
        <v>35</v>
      </c>
    </row>
    <row r="138" spans="1:12" x14ac:dyDescent="0.3">
      <c r="A138" t="str">
        <f>B120&amp;C120&amp;D120</f>
        <v>E34B形點 I又新街</v>
      </c>
      <c r="B138" s="3" t="s">
        <v>109</v>
      </c>
      <c r="C138" s="5" t="s">
        <v>70</v>
      </c>
      <c r="D138" s="5" t="s">
        <v>157</v>
      </c>
      <c r="E138" s="3">
        <v>500</v>
      </c>
      <c r="F138" s="13" t="s">
        <v>270</v>
      </c>
      <c r="G138" s="3">
        <v>16</v>
      </c>
      <c r="H138" s="3">
        <f>VLOOKUP($A156,'20210326_16'!$J:$U,10,FALSE)</f>
        <v>2</v>
      </c>
      <c r="I138" s="3">
        <f>VLOOKUP($A156,'20210326_16'!$J:$U,11,FALSE)</f>
        <v>2</v>
      </c>
      <c r="J138" s="3" t="str">
        <f>VLOOKUP($A156,'20210326_16'!$J:$U,12,FALSE)</f>
        <v/>
      </c>
      <c r="K138" s="3">
        <f t="shared" si="27"/>
        <v>2</v>
      </c>
      <c r="L138">
        <f t="shared" si="28"/>
        <v>15</v>
      </c>
    </row>
    <row r="139" spans="1:12" x14ac:dyDescent="0.3">
      <c r="A139" t="str">
        <f>B121&amp;C121&amp;D121</f>
        <v>E34B又新街大棠路</v>
      </c>
      <c r="B139" s="3" t="s">
        <v>109</v>
      </c>
      <c r="C139" s="5" t="s">
        <v>157</v>
      </c>
      <c r="D139" s="5" t="s">
        <v>158</v>
      </c>
      <c r="E139" s="3">
        <v>290</v>
      </c>
      <c r="F139" s="13" t="s">
        <v>270</v>
      </c>
      <c r="G139" s="3">
        <v>16</v>
      </c>
      <c r="H139" s="3">
        <f>VLOOKUP($A157,'20210326_16'!$J:$U,10,FALSE)</f>
        <v>2</v>
      </c>
      <c r="I139" s="3">
        <f>VLOOKUP($A157,'20210326_16'!$J:$U,11,FALSE)</f>
        <v>2</v>
      </c>
      <c r="J139" s="3" t="str">
        <f>VLOOKUP($A157,'20210326_16'!$J:$U,12,FALSE)</f>
        <v/>
      </c>
      <c r="K139" s="3">
        <f t="shared" si="27"/>
        <v>2</v>
      </c>
      <c r="L139">
        <f t="shared" si="28"/>
        <v>9</v>
      </c>
    </row>
    <row r="140" spans="1:12" x14ac:dyDescent="0.3">
      <c r="A140" t="str">
        <f>B122&amp;C122&amp;D122</f>
        <v>968元朗谷亭街形點 II</v>
      </c>
      <c r="B140" s="3">
        <v>968</v>
      </c>
      <c r="C140" s="5" t="s">
        <v>65</v>
      </c>
      <c r="D140" s="5" t="s">
        <v>67</v>
      </c>
      <c r="E140" s="3">
        <v>550</v>
      </c>
      <c r="F140" s="13" t="s">
        <v>270</v>
      </c>
      <c r="G140" s="3">
        <v>16</v>
      </c>
      <c r="H140" s="3">
        <f>VLOOKUP($A158,'20210326_16'!$J:$U,10,FALSE)</f>
        <v>3</v>
      </c>
      <c r="I140" s="3">
        <f>VLOOKUP($A158,'20210326_16'!$J:$U,11,FALSE)</f>
        <v>3</v>
      </c>
      <c r="J140" s="3">
        <f>VLOOKUP($A158,'20210326_16'!$J:$U,12,FALSE)</f>
        <v>3</v>
      </c>
      <c r="K140" s="3">
        <f t="shared" si="27"/>
        <v>3</v>
      </c>
      <c r="L140">
        <f t="shared" si="28"/>
        <v>11</v>
      </c>
    </row>
    <row r="141" spans="1:12" x14ac:dyDescent="0.3">
      <c r="A141" t="str">
        <f>B123&amp;C123&amp;D123</f>
        <v>968形點 II形點 I</v>
      </c>
      <c r="B141" s="3">
        <v>968</v>
      </c>
      <c r="C141" s="5" t="s">
        <v>67</v>
      </c>
      <c r="D141" s="5" t="s">
        <v>70</v>
      </c>
      <c r="E141" s="3">
        <v>190</v>
      </c>
      <c r="F141" s="13" t="s">
        <v>270</v>
      </c>
      <c r="G141" s="3">
        <v>16</v>
      </c>
      <c r="H141" s="3">
        <f>VLOOKUP($A159,'20210326_16'!$J:$U,10,FALSE)</f>
        <v>2</v>
      </c>
      <c r="I141" s="3">
        <f>VLOOKUP($A159,'20210326_16'!$J:$U,11,FALSE)</f>
        <v>2</v>
      </c>
      <c r="J141" s="3">
        <f>VLOOKUP($A159,'20210326_16'!$J:$U,12,FALSE)</f>
        <v>2</v>
      </c>
      <c r="K141" s="3">
        <f t="shared" si="27"/>
        <v>2</v>
      </c>
      <c r="L141">
        <f t="shared" si="28"/>
        <v>6</v>
      </c>
    </row>
    <row r="142" spans="1:12" x14ac:dyDescent="0.3">
      <c r="A142" t="str">
        <f>B124&amp;C124&amp;D124</f>
        <v>968形點 I大欖隧道</v>
      </c>
      <c r="B142" s="3">
        <v>968</v>
      </c>
      <c r="C142" s="5" t="s">
        <v>70</v>
      </c>
      <c r="D142" s="5" t="s">
        <v>73</v>
      </c>
      <c r="E142" s="3">
        <v>5400</v>
      </c>
      <c r="F142" s="13" t="s">
        <v>270</v>
      </c>
      <c r="G142" s="3">
        <v>16</v>
      </c>
      <c r="H142" s="3">
        <f>VLOOKUP($A160,'20210326_16'!$J:$U,10,FALSE)</f>
        <v>6</v>
      </c>
      <c r="I142" s="3">
        <f>VLOOKUP($A160,'20210326_16'!$J:$U,11,FALSE)</f>
        <v>6</v>
      </c>
      <c r="J142" s="3" t="str">
        <f>VLOOKUP($A160,'20210326_16'!$J:$U,12,FALSE)</f>
        <v/>
      </c>
      <c r="K142" s="3">
        <f t="shared" si="27"/>
        <v>6</v>
      </c>
      <c r="L142">
        <f t="shared" si="28"/>
        <v>54</v>
      </c>
    </row>
    <row r="143" spans="1:12" x14ac:dyDescent="0.3">
      <c r="A143" t="str">
        <f>B125&amp;C125&amp;D125</f>
        <v>968大欖隧道形點 I</v>
      </c>
      <c r="B143" s="3">
        <v>968</v>
      </c>
      <c r="C143" s="5" t="s">
        <v>73</v>
      </c>
      <c r="D143" s="5" t="s">
        <v>70</v>
      </c>
      <c r="E143" s="3">
        <v>5200</v>
      </c>
      <c r="F143" s="13" t="s">
        <v>270</v>
      </c>
      <c r="G143" s="3">
        <v>16</v>
      </c>
      <c r="H143" s="3">
        <f>VLOOKUP($A161,'20210326_16'!$J:$U,10,FALSE)</f>
        <v>10</v>
      </c>
      <c r="I143" s="3">
        <f>VLOOKUP($A161,'20210326_16'!$J:$U,11,FALSE)</f>
        <v>9</v>
      </c>
      <c r="J143" s="3" t="str">
        <f>VLOOKUP($A161,'20210326_16'!$J:$U,12,FALSE)</f>
        <v/>
      </c>
      <c r="K143" s="3">
        <f t="shared" ref="K143:K160" si="29">ROUND(AVERAGE(H143:J143),2)</f>
        <v>9.5</v>
      </c>
      <c r="L143">
        <f t="shared" ref="L143:L160" si="30">ROUND(E143/1000/(K143/60),0)</f>
        <v>33</v>
      </c>
    </row>
    <row r="144" spans="1:12" x14ac:dyDescent="0.3">
      <c r="A144" t="str">
        <f>B126&amp;C126&amp;D126</f>
        <v>968形點 I元朗又新街</v>
      </c>
      <c r="B144" s="3">
        <v>968</v>
      </c>
      <c r="C144" s="5" t="s">
        <v>70</v>
      </c>
      <c r="D144" s="5" t="s">
        <v>90</v>
      </c>
      <c r="E144" s="3">
        <v>500</v>
      </c>
      <c r="F144" s="13" t="s">
        <v>270</v>
      </c>
      <c r="G144" s="3">
        <v>16</v>
      </c>
      <c r="H144" s="3">
        <f>VLOOKUP($A162,'20210326_16'!$J:$U,10,FALSE)</f>
        <v>2</v>
      </c>
      <c r="I144" s="3">
        <f>VLOOKUP($A162,'20210326_16'!$J:$U,11,FALSE)</f>
        <v>2</v>
      </c>
      <c r="J144" s="3" t="str">
        <f>VLOOKUP($A162,'20210326_16'!$J:$U,12,FALSE)</f>
        <v/>
      </c>
      <c r="K144" s="3">
        <f t="shared" si="29"/>
        <v>2</v>
      </c>
      <c r="L144">
        <f t="shared" si="30"/>
        <v>15</v>
      </c>
    </row>
    <row r="145" spans="1:12" x14ac:dyDescent="0.3">
      <c r="A145" t="str">
        <f>B127&amp;C127&amp;D127</f>
        <v>968元朗又新街元朗大棠路</v>
      </c>
      <c r="B145" s="3">
        <v>968</v>
      </c>
      <c r="C145" s="5" t="s">
        <v>90</v>
      </c>
      <c r="D145" s="5" t="s">
        <v>92</v>
      </c>
      <c r="E145" s="3">
        <v>290</v>
      </c>
      <c r="F145" s="13" t="s">
        <v>270</v>
      </c>
      <c r="G145" s="3">
        <v>16</v>
      </c>
      <c r="H145" s="3">
        <f>VLOOKUP($A163,'20210326_16'!$J:$U,10,FALSE)</f>
        <v>2</v>
      </c>
      <c r="I145" s="3" t="str">
        <f>VLOOKUP($A163,'20210326_16'!$J:$U,11,FALSE)</f>
        <v/>
      </c>
      <c r="J145" s="3" t="str">
        <f>VLOOKUP($A163,'20210326_16'!$J:$U,12,FALSE)</f>
        <v/>
      </c>
      <c r="K145" s="3">
        <f t="shared" si="29"/>
        <v>2</v>
      </c>
      <c r="L145">
        <f t="shared" si="30"/>
        <v>9</v>
      </c>
    </row>
    <row r="146" spans="1:12" x14ac:dyDescent="0.3">
      <c r="A146" t="str">
        <f>B128&amp;C128&amp;D128</f>
        <v>269D元朗谷亭街形點 II</v>
      </c>
      <c r="B146" s="3" t="s">
        <v>8</v>
      </c>
      <c r="C146" s="4" t="s">
        <v>65</v>
      </c>
      <c r="D146" s="5" t="s">
        <v>67</v>
      </c>
      <c r="E146" s="3">
        <v>550</v>
      </c>
      <c r="F146" s="13" t="s">
        <v>271</v>
      </c>
      <c r="G146" s="3">
        <v>16</v>
      </c>
      <c r="H146" s="3">
        <f>VLOOKUP($A164,'20210327_16'!$J:$U,10,FALSE)</f>
        <v>4</v>
      </c>
      <c r="I146" s="3">
        <f>VLOOKUP($A164,'20210327_16'!$J:$U,11,FALSE)</f>
        <v>3</v>
      </c>
      <c r="J146" s="3" t="str">
        <f>VLOOKUP($A164,'20210327_16'!$J:$U,12,FALSE)</f>
        <v/>
      </c>
      <c r="K146" s="3">
        <f t="shared" si="29"/>
        <v>3.5</v>
      </c>
      <c r="L146">
        <f t="shared" si="30"/>
        <v>9</v>
      </c>
    </row>
    <row r="147" spans="1:12" x14ac:dyDescent="0.3">
      <c r="A147" t="str">
        <f>B129&amp;C129&amp;D129</f>
        <v>269D形點 II形點 I</v>
      </c>
      <c r="B147" s="3" t="s">
        <v>8</v>
      </c>
      <c r="C147" s="5" t="s">
        <v>67</v>
      </c>
      <c r="D147" s="5" t="s">
        <v>70</v>
      </c>
      <c r="E147" s="3">
        <v>190</v>
      </c>
      <c r="F147" s="13" t="s">
        <v>271</v>
      </c>
      <c r="G147" s="3">
        <v>16</v>
      </c>
      <c r="H147" s="3">
        <f>VLOOKUP($A165,'20210327_16'!$J:$U,10,FALSE)</f>
        <v>0</v>
      </c>
      <c r="I147" s="3">
        <f>VLOOKUP($A165,'20210327_16'!$J:$U,11,FALSE)</f>
        <v>2</v>
      </c>
      <c r="J147" s="3" t="str">
        <f>VLOOKUP($A165,'20210327_16'!$J:$U,12,FALSE)</f>
        <v/>
      </c>
      <c r="K147" s="3">
        <f t="shared" si="29"/>
        <v>1</v>
      </c>
      <c r="L147">
        <f t="shared" si="30"/>
        <v>11</v>
      </c>
    </row>
    <row r="148" spans="1:12" x14ac:dyDescent="0.3">
      <c r="A148" t="str">
        <f>B130&amp;C130&amp;D130</f>
        <v>269D形點 I大欖隧道</v>
      </c>
      <c r="B148" s="3" t="s">
        <v>8</v>
      </c>
      <c r="C148" s="5" t="s">
        <v>70</v>
      </c>
      <c r="D148" s="5" t="s">
        <v>73</v>
      </c>
      <c r="E148" s="3">
        <v>5400</v>
      </c>
      <c r="F148" s="13" t="s">
        <v>271</v>
      </c>
      <c r="G148" s="3">
        <v>16</v>
      </c>
      <c r="H148" s="3">
        <f>VLOOKUP($A166,'20210327_16'!$J:$U,10,FALSE)</f>
        <v>7</v>
      </c>
      <c r="I148" s="3">
        <f>VLOOKUP($A166,'20210327_16'!$J:$U,11,FALSE)</f>
        <v>6</v>
      </c>
      <c r="J148" s="3" t="str">
        <f>VLOOKUP($A166,'20210327_16'!$J:$U,12,FALSE)</f>
        <v/>
      </c>
      <c r="K148" s="3">
        <f t="shared" si="29"/>
        <v>6.5</v>
      </c>
      <c r="L148">
        <f t="shared" si="30"/>
        <v>50</v>
      </c>
    </row>
    <row r="149" spans="1:12" x14ac:dyDescent="0.3">
      <c r="A149" t="str">
        <f>B131&amp;C131&amp;D131</f>
        <v>269D大欖隧道形點 I</v>
      </c>
      <c r="B149" s="3" t="s">
        <v>8</v>
      </c>
      <c r="C149" s="5" t="s">
        <v>73</v>
      </c>
      <c r="D149" s="5" t="s">
        <v>70</v>
      </c>
      <c r="E149" s="3">
        <v>5200</v>
      </c>
      <c r="F149" s="13" t="s">
        <v>271</v>
      </c>
      <c r="G149" s="3">
        <v>16</v>
      </c>
      <c r="H149" s="3">
        <f>VLOOKUP($A167,'20210327_16'!$J:$U,10,FALSE)</f>
        <v>9</v>
      </c>
      <c r="I149" s="3" t="str">
        <f>VLOOKUP($A167,'20210327_16'!$J:$U,11,FALSE)</f>
        <v/>
      </c>
      <c r="J149" s="3" t="str">
        <f>VLOOKUP($A167,'20210327_16'!$J:$U,12,FALSE)</f>
        <v/>
      </c>
      <c r="K149" s="3">
        <f t="shared" si="29"/>
        <v>9</v>
      </c>
      <c r="L149">
        <f t="shared" si="30"/>
        <v>35</v>
      </c>
    </row>
    <row r="150" spans="1:12" x14ac:dyDescent="0.3">
      <c r="A150" t="str">
        <f>B132&amp;C132&amp;D132</f>
        <v>269D形點 I元朗又新街</v>
      </c>
      <c r="B150" s="3" t="s">
        <v>8</v>
      </c>
      <c r="C150" s="5" t="s">
        <v>70</v>
      </c>
      <c r="D150" s="5" t="s">
        <v>90</v>
      </c>
      <c r="E150" s="3">
        <v>500</v>
      </c>
      <c r="F150" s="13" t="s">
        <v>271</v>
      </c>
      <c r="G150" s="3">
        <v>16</v>
      </c>
      <c r="H150" s="3">
        <f>VLOOKUP($A168,'20210327_16'!$J:$U,10,FALSE)</f>
        <v>1</v>
      </c>
      <c r="I150" s="3" t="str">
        <f>VLOOKUP($A168,'20210327_16'!$J:$U,11,FALSE)</f>
        <v/>
      </c>
      <c r="J150" s="3" t="str">
        <f>VLOOKUP($A168,'20210327_16'!$J:$U,12,FALSE)</f>
        <v/>
      </c>
      <c r="K150" s="3">
        <f t="shared" si="29"/>
        <v>1</v>
      </c>
      <c r="L150">
        <f t="shared" si="30"/>
        <v>30</v>
      </c>
    </row>
    <row r="151" spans="1:12" x14ac:dyDescent="0.3">
      <c r="A151" t="str">
        <f>B133&amp;C133&amp;D133</f>
        <v>269D元朗又新街元朗大棠路</v>
      </c>
      <c r="B151" s="3" t="s">
        <v>8</v>
      </c>
      <c r="C151" s="5" t="s">
        <v>90</v>
      </c>
      <c r="D151" s="5" t="s">
        <v>92</v>
      </c>
      <c r="E151" s="3">
        <v>290</v>
      </c>
      <c r="F151" s="13" t="s">
        <v>271</v>
      </c>
      <c r="G151" s="3">
        <v>16</v>
      </c>
      <c r="H151" s="3">
        <f>VLOOKUP($A169,'20210327_16'!$J:$U,10,FALSE)</f>
        <v>3</v>
      </c>
      <c r="I151" s="3" t="str">
        <f>VLOOKUP($A169,'20210327_16'!$J:$U,11,FALSE)</f>
        <v/>
      </c>
      <c r="J151" s="3" t="str">
        <f>VLOOKUP($A169,'20210327_16'!$J:$U,12,FALSE)</f>
        <v/>
      </c>
      <c r="K151" s="3">
        <f t="shared" si="29"/>
        <v>3</v>
      </c>
      <c r="L151">
        <f t="shared" si="30"/>
        <v>6</v>
      </c>
    </row>
    <row r="152" spans="1:12" x14ac:dyDescent="0.3">
      <c r="A152" t="str">
        <f>B134&amp;C134&amp;D134</f>
        <v>E34B谷亭街形點 II</v>
      </c>
      <c r="B152" s="3" t="s">
        <v>109</v>
      </c>
      <c r="C152" s="5" t="s">
        <v>115</v>
      </c>
      <c r="D152" s="5" t="s">
        <v>67</v>
      </c>
      <c r="E152" s="3">
        <v>550</v>
      </c>
      <c r="F152" s="13" t="s">
        <v>271</v>
      </c>
      <c r="G152" s="3">
        <v>16</v>
      </c>
      <c r="H152" s="3">
        <f>VLOOKUP($A170,'20210327_16'!$J:$U,10,FALSE)</f>
        <v>3</v>
      </c>
      <c r="I152" s="3">
        <f>VLOOKUP($A170,'20210327_16'!$J:$U,11,FALSE)</f>
        <v>3</v>
      </c>
      <c r="J152" s="3" t="str">
        <f>VLOOKUP($A170,'20210327_16'!$J:$U,12,FALSE)</f>
        <v/>
      </c>
      <c r="K152" s="3">
        <f t="shared" si="29"/>
        <v>3</v>
      </c>
      <c r="L152">
        <f t="shared" si="30"/>
        <v>11</v>
      </c>
    </row>
    <row r="153" spans="1:12" x14ac:dyDescent="0.3">
      <c r="A153" t="str">
        <f>B135&amp;C135&amp;D135</f>
        <v>E34B形點 II形點 I</v>
      </c>
      <c r="B153" s="3" t="s">
        <v>109</v>
      </c>
      <c r="C153" s="5" t="s">
        <v>67</v>
      </c>
      <c r="D153" s="5" t="s">
        <v>70</v>
      </c>
      <c r="E153" s="3">
        <v>190</v>
      </c>
      <c r="F153" s="13" t="s">
        <v>271</v>
      </c>
      <c r="G153" s="3">
        <v>16</v>
      </c>
      <c r="H153" s="3">
        <f>VLOOKUP($A171,'20210327_16'!$J:$U,10,FALSE)</f>
        <v>1</v>
      </c>
      <c r="I153" s="3">
        <f>VLOOKUP($A171,'20210327_16'!$J:$U,11,FALSE)</f>
        <v>1</v>
      </c>
      <c r="J153" s="3" t="str">
        <f>VLOOKUP($A171,'20210327_16'!$J:$U,12,FALSE)</f>
        <v/>
      </c>
      <c r="K153" s="3">
        <f t="shared" si="29"/>
        <v>1</v>
      </c>
      <c r="L153">
        <f t="shared" si="30"/>
        <v>11</v>
      </c>
    </row>
    <row r="154" spans="1:12" x14ac:dyDescent="0.3">
      <c r="A154" t="str">
        <f>B136&amp;C136&amp;D136</f>
        <v>E34B形點 I大欖隧道</v>
      </c>
      <c r="B154" s="3" t="s">
        <v>109</v>
      </c>
      <c r="C154" s="5" t="s">
        <v>70</v>
      </c>
      <c r="D154" s="5" t="s">
        <v>73</v>
      </c>
      <c r="E154" s="3">
        <v>5400</v>
      </c>
      <c r="F154" s="13" t="s">
        <v>271</v>
      </c>
      <c r="G154" s="3">
        <v>16</v>
      </c>
      <c r="H154" s="3">
        <f>VLOOKUP($A172,'20210327_16'!$J:$U,10,FALSE)</f>
        <v>6</v>
      </c>
      <c r="I154" s="3">
        <f>VLOOKUP($A172,'20210327_16'!$J:$U,11,FALSE)</f>
        <v>6</v>
      </c>
      <c r="J154" s="3" t="str">
        <f>VLOOKUP($A172,'20210327_16'!$J:$U,12,FALSE)</f>
        <v/>
      </c>
      <c r="K154" s="3">
        <f t="shared" si="29"/>
        <v>6</v>
      </c>
      <c r="L154">
        <f t="shared" si="30"/>
        <v>54</v>
      </c>
    </row>
    <row r="155" spans="1:12" x14ac:dyDescent="0.3">
      <c r="A155" t="str">
        <f>B137&amp;C137&amp;D137</f>
        <v>E34B大欖隧道形點 I</v>
      </c>
      <c r="B155" s="3" t="s">
        <v>109</v>
      </c>
      <c r="C155" s="5" t="s">
        <v>73</v>
      </c>
      <c r="D155" s="5" t="s">
        <v>70</v>
      </c>
      <c r="E155" s="3">
        <v>5200</v>
      </c>
      <c r="F155" s="13" t="s">
        <v>271</v>
      </c>
      <c r="G155" s="3">
        <v>16</v>
      </c>
      <c r="H155" s="3">
        <f>VLOOKUP($A173,'20210327_16'!$J:$U,10,FALSE)</f>
        <v>9</v>
      </c>
      <c r="I155" s="3">
        <f>VLOOKUP($A173,'20210327_16'!$J:$U,11,FALSE)</f>
        <v>9</v>
      </c>
      <c r="J155" s="3" t="str">
        <f>VLOOKUP($A173,'20210327_16'!$J:$U,12,FALSE)</f>
        <v/>
      </c>
      <c r="K155" s="3">
        <f t="shared" si="29"/>
        <v>9</v>
      </c>
      <c r="L155">
        <f t="shared" si="30"/>
        <v>35</v>
      </c>
    </row>
    <row r="156" spans="1:12" x14ac:dyDescent="0.3">
      <c r="A156" t="str">
        <f>B138&amp;C138&amp;D138</f>
        <v>E34B形點 I又新街</v>
      </c>
      <c r="B156" s="3" t="s">
        <v>109</v>
      </c>
      <c r="C156" s="5" t="s">
        <v>70</v>
      </c>
      <c r="D156" s="5" t="s">
        <v>157</v>
      </c>
      <c r="E156" s="3">
        <v>500</v>
      </c>
      <c r="F156" s="13" t="s">
        <v>271</v>
      </c>
      <c r="G156" s="3">
        <v>16</v>
      </c>
      <c r="H156" s="3">
        <f>VLOOKUP($A174,'20210327_16'!$J:$U,10,FALSE)</f>
        <v>2</v>
      </c>
      <c r="I156" s="3">
        <f>VLOOKUP($A174,'20210327_16'!$J:$U,11,FALSE)</f>
        <v>2</v>
      </c>
      <c r="J156" s="3" t="str">
        <f>VLOOKUP($A174,'20210327_16'!$J:$U,12,FALSE)</f>
        <v/>
      </c>
      <c r="K156" s="3">
        <f t="shared" si="29"/>
        <v>2</v>
      </c>
      <c r="L156">
        <f t="shared" si="30"/>
        <v>15</v>
      </c>
    </row>
    <row r="157" spans="1:12" x14ac:dyDescent="0.3">
      <c r="A157" t="str">
        <f>B139&amp;C139&amp;D139</f>
        <v>E34B又新街大棠路</v>
      </c>
      <c r="B157" s="3" t="s">
        <v>109</v>
      </c>
      <c r="C157" s="5" t="s">
        <v>157</v>
      </c>
      <c r="D157" s="5" t="s">
        <v>158</v>
      </c>
      <c r="E157" s="3">
        <v>290</v>
      </c>
      <c r="F157" s="13" t="s">
        <v>271</v>
      </c>
      <c r="G157" s="3">
        <v>16</v>
      </c>
      <c r="H157" s="3">
        <f>VLOOKUP($A175,'20210327_16'!$J:$U,10,FALSE)</f>
        <v>2</v>
      </c>
      <c r="I157" s="3" t="str">
        <f>VLOOKUP($A175,'20210327_16'!$J:$U,11,FALSE)</f>
        <v/>
      </c>
      <c r="J157" s="3" t="str">
        <f>VLOOKUP($A175,'20210327_16'!$J:$U,12,FALSE)</f>
        <v/>
      </c>
      <c r="K157" s="3">
        <f t="shared" si="29"/>
        <v>2</v>
      </c>
      <c r="L157">
        <f t="shared" si="30"/>
        <v>9</v>
      </c>
    </row>
    <row r="158" spans="1:12" x14ac:dyDescent="0.3">
      <c r="A158" t="str">
        <f>B140&amp;C140&amp;D140</f>
        <v>968元朗谷亭街形點 II</v>
      </c>
      <c r="B158" s="3">
        <v>968</v>
      </c>
      <c r="C158" s="5" t="s">
        <v>65</v>
      </c>
      <c r="D158" s="5" t="s">
        <v>67</v>
      </c>
      <c r="E158" s="3">
        <v>550</v>
      </c>
      <c r="F158" s="13" t="s">
        <v>271</v>
      </c>
      <c r="G158" s="3">
        <v>16</v>
      </c>
      <c r="H158" s="3">
        <f>VLOOKUP($A176,'20210327_16'!$J:$U,10,FALSE)</f>
        <v>3</v>
      </c>
      <c r="I158" s="3">
        <f>VLOOKUP($A176,'20210327_16'!$J:$U,11,FALSE)</f>
        <v>3</v>
      </c>
      <c r="J158" s="3" t="str">
        <f>VLOOKUP($A176,'20210327_16'!$J:$U,12,FALSE)</f>
        <v/>
      </c>
      <c r="K158" s="3">
        <f t="shared" si="29"/>
        <v>3</v>
      </c>
      <c r="L158">
        <f t="shared" si="30"/>
        <v>11</v>
      </c>
    </row>
    <row r="159" spans="1:12" x14ac:dyDescent="0.3">
      <c r="A159" t="str">
        <f>B141&amp;C141&amp;D141</f>
        <v>968形點 II形點 I</v>
      </c>
      <c r="B159" s="3">
        <v>968</v>
      </c>
      <c r="C159" s="5" t="s">
        <v>67</v>
      </c>
      <c r="D159" s="5" t="s">
        <v>70</v>
      </c>
      <c r="E159" s="3">
        <v>190</v>
      </c>
      <c r="F159" s="13" t="s">
        <v>271</v>
      </c>
      <c r="G159" s="3">
        <v>16</v>
      </c>
      <c r="H159" s="3">
        <f>VLOOKUP($A177,'20210327_16'!$J:$U,10,FALSE)</f>
        <v>2</v>
      </c>
      <c r="I159" s="3">
        <f>VLOOKUP($A177,'20210327_16'!$J:$U,11,FALSE)</f>
        <v>2</v>
      </c>
      <c r="J159" s="3" t="str">
        <f>VLOOKUP($A177,'20210327_16'!$J:$U,12,FALSE)</f>
        <v/>
      </c>
      <c r="K159" s="3">
        <f t="shared" si="29"/>
        <v>2</v>
      </c>
      <c r="L159">
        <f t="shared" si="30"/>
        <v>6</v>
      </c>
    </row>
    <row r="160" spans="1:12" x14ac:dyDescent="0.3">
      <c r="A160" t="str">
        <f>B142&amp;C142&amp;D142</f>
        <v>968形點 I大欖隧道</v>
      </c>
      <c r="B160" s="3">
        <v>968</v>
      </c>
      <c r="C160" s="5" t="s">
        <v>70</v>
      </c>
      <c r="D160" s="5" t="s">
        <v>73</v>
      </c>
      <c r="E160" s="3">
        <v>5400</v>
      </c>
      <c r="F160" s="13" t="s">
        <v>271</v>
      </c>
      <c r="G160" s="3">
        <v>16</v>
      </c>
      <c r="H160" s="3">
        <f>VLOOKUP($A178,'20210327_16'!$J:$U,10,FALSE)</f>
        <v>6</v>
      </c>
      <c r="I160" s="3" t="str">
        <f>VLOOKUP($A178,'20210327_16'!$J:$U,11,FALSE)</f>
        <v/>
      </c>
      <c r="J160" s="3" t="str">
        <f>VLOOKUP($A178,'20210327_16'!$J:$U,12,FALSE)</f>
        <v/>
      </c>
      <c r="K160" s="3">
        <f t="shared" si="29"/>
        <v>6</v>
      </c>
      <c r="L160">
        <f t="shared" si="30"/>
        <v>54</v>
      </c>
    </row>
    <row r="161" spans="1:12" x14ac:dyDescent="0.3">
      <c r="A161" t="str">
        <f>B143&amp;C143&amp;D143</f>
        <v>968大欖隧道形點 I</v>
      </c>
      <c r="B161" s="3">
        <v>968</v>
      </c>
      <c r="C161" s="5" t="s">
        <v>73</v>
      </c>
      <c r="D161" s="5" t="s">
        <v>70</v>
      </c>
      <c r="E161" s="3">
        <v>5200</v>
      </c>
      <c r="F161" s="13" t="s">
        <v>271</v>
      </c>
      <c r="G161" s="3">
        <v>16</v>
      </c>
      <c r="H161" s="3" t="str">
        <f>VLOOKUP($A179,'20210327_16'!$J:$U,10,FALSE)</f>
        <v/>
      </c>
      <c r="I161" s="3" t="str">
        <f>VLOOKUP($A179,'20210327_16'!$J:$U,11,FALSE)</f>
        <v/>
      </c>
      <c r="J161" s="3" t="str">
        <f>VLOOKUP($A179,'20210327_16'!$J:$U,12,FALSE)</f>
        <v/>
      </c>
    </row>
    <row r="162" spans="1:12" x14ac:dyDescent="0.3">
      <c r="A162" t="str">
        <f>B144&amp;C144&amp;D144</f>
        <v>968形點 I元朗又新街</v>
      </c>
      <c r="B162" s="3">
        <v>968</v>
      </c>
      <c r="C162" s="5" t="s">
        <v>70</v>
      </c>
      <c r="D162" s="5" t="s">
        <v>90</v>
      </c>
      <c r="E162" s="3">
        <v>500</v>
      </c>
      <c r="F162" s="13" t="s">
        <v>271</v>
      </c>
      <c r="G162" s="3">
        <v>16</v>
      </c>
      <c r="H162" s="3">
        <f>VLOOKUP($A180,'20210327_16'!$J:$U,10,FALSE)</f>
        <v>2</v>
      </c>
      <c r="I162" s="3">
        <f>VLOOKUP($A180,'20210327_16'!$J:$U,11,FALSE)</f>
        <v>2</v>
      </c>
      <c r="J162" s="3" t="str">
        <f>VLOOKUP($A180,'20210327_16'!$J:$U,12,FALSE)</f>
        <v/>
      </c>
      <c r="K162" s="3">
        <f t="shared" ref="K162:K163" si="31">ROUND(AVERAGE(H162:J162),2)</f>
        <v>2</v>
      </c>
      <c r="L162">
        <f t="shared" ref="L162:L163" si="32">ROUND(E162/1000/(K162/60),0)</f>
        <v>15</v>
      </c>
    </row>
    <row r="163" spans="1:12" x14ac:dyDescent="0.3">
      <c r="A163" t="str">
        <f>B145&amp;C145&amp;D145</f>
        <v>968元朗又新街元朗大棠路</v>
      </c>
      <c r="B163" s="3">
        <v>968</v>
      </c>
      <c r="C163" s="5" t="s">
        <v>90</v>
      </c>
      <c r="D163" s="5" t="s">
        <v>92</v>
      </c>
      <c r="E163" s="3">
        <v>290</v>
      </c>
      <c r="F163" s="13" t="s">
        <v>271</v>
      </c>
      <c r="G163" s="3">
        <v>16</v>
      </c>
      <c r="H163" s="3">
        <f>VLOOKUP($A181,'20210327_16'!$J:$U,10,FALSE)</f>
        <v>3</v>
      </c>
      <c r="I163" s="3">
        <f>VLOOKUP($A181,'20210327_16'!$J:$U,11,FALSE)</f>
        <v>2</v>
      </c>
      <c r="J163" s="3" t="str">
        <f>VLOOKUP($A181,'20210327_16'!$J:$U,12,FALSE)</f>
        <v/>
      </c>
      <c r="K163" s="3">
        <f t="shared" si="31"/>
        <v>2.5</v>
      </c>
      <c r="L163">
        <f t="shared" si="32"/>
        <v>7</v>
      </c>
    </row>
    <row r="164" spans="1:12" x14ac:dyDescent="0.3">
      <c r="A164" t="str">
        <f>B146&amp;C146&amp;D146</f>
        <v>269D元朗谷亭街形點 II</v>
      </c>
    </row>
    <row r="165" spans="1:12" x14ac:dyDescent="0.3">
      <c r="A165" t="str">
        <f>B147&amp;C147&amp;D147</f>
        <v>269D形點 II形點 I</v>
      </c>
    </row>
    <row r="166" spans="1:12" x14ac:dyDescent="0.3">
      <c r="A166" t="str">
        <f>B148&amp;C148&amp;D148</f>
        <v>269D形點 I大欖隧道</v>
      </c>
    </row>
    <row r="167" spans="1:12" x14ac:dyDescent="0.3">
      <c r="A167" t="str">
        <f>B149&amp;C149&amp;D149</f>
        <v>269D大欖隧道形點 I</v>
      </c>
    </row>
    <row r="168" spans="1:12" x14ac:dyDescent="0.3">
      <c r="A168" t="str">
        <f>B150&amp;C150&amp;D150</f>
        <v>269D形點 I元朗又新街</v>
      </c>
    </row>
    <row r="169" spans="1:12" x14ac:dyDescent="0.3">
      <c r="A169" t="str">
        <f>B151&amp;C151&amp;D151</f>
        <v>269D元朗又新街元朗大棠路</v>
      </c>
    </row>
    <row r="170" spans="1:12" x14ac:dyDescent="0.3">
      <c r="A170" t="str">
        <f>B152&amp;C152&amp;D152</f>
        <v>E34B谷亭街形點 II</v>
      </c>
    </row>
    <row r="171" spans="1:12" x14ac:dyDescent="0.3">
      <c r="A171" t="str">
        <f>B153&amp;C153&amp;D153</f>
        <v>E34B形點 II形點 I</v>
      </c>
    </row>
    <row r="172" spans="1:12" x14ac:dyDescent="0.3">
      <c r="A172" t="str">
        <f>B154&amp;C154&amp;D154</f>
        <v>E34B形點 I大欖隧道</v>
      </c>
    </row>
    <row r="173" spans="1:12" x14ac:dyDescent="0.3">
      <c r="A173" t="str">
        <f>B155&amp;C155&amp;D155</f>
        <v>E34B大欖隧道形點 I</v>
      </c>
    </row>
    <row r="174" spans="1:12" x14ac:dyDescent="0.3">
      <c r="A174" t="str">
        <f>B156&amp;C156&amp;D156</f>
        <v>E34B形點 I又新街</v>
      </c>
    </row>
    <row r="175" spans="1:12" x14ac:dyDescent="0.3">
      <c r="A175" t="str">
        <f>B157&amp;C157&amp;D157</f>
        <v>E34B又新街大棠路</v>
      </c>
    </row>
    <row r="176" spans="1:12" x14ac:dyDescent="0.3">
      <c r="A176" t="str">
        <f>B158&amp;C158&amp;D158</f>
        <v>968元朗谷亭街形點 II</v>
      </c>
    </row>
    <row r="177" spans="1:1" x14ac:dyDescent="0.3">
      <c r="A177" t="str">
        <f>B159&amp;C159&amp;D159</f>
        <v>968形點 II形點 I</v>
      </c>
    </row>
    <row r="178" spans="1:1" x14ac:dyDescent="0.3">
      <c r="A178" t="str">
        <f>B160&amp;C160&amp;D160</f>
        <v>968形點 I大欖隧道</v>
      </c>
    </row>
    <row r="179" spans="1:1" x14ac:dyDescent="0.3">
      <c r="A179" t="str">
        <f>B161&amp;C161&amp;D161</f>
        <v>968大欖隧道形點 I</v>
      </c>
    </row>
    <row r="180" spans="1:1" x14ac:dyDescent="0.3">
      <c r="A180" t="str">
        <f>B162&amp;C162&amp;D162</f>
        <v>968形點 I元朗又新街</v>
      </c>
    </row>
    <row r="181" spans="1:1" x14ac:dyDescent="0.3">
      <c r="A181" t="str">
        <f>B163&amp;C163&amp;D163</f>
        <v>968元朗又新街元朗大棠路</v>
      </c>
    </row>
  </sheetData>
  <autoFilter ref="A1:L1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"/>
    </sheetView>
  </sheetViews>
  <sheetFormatPr defaultRowHeight="14.4" x14ac:dyDescent="0.3"/>
  <cols>
    <col min="1" max="1" width="5.88671875" style="7" bestFit="1" customWidth="1"/>
    <col min="2" max="3" width="18.33203125" style="7" bestFit="1" customWidth="1"/>
    <col min="4" max="4" width="26.5546875" style="7" bestFit="1" customWidth="1"/>
    <col min="5" max="5" width="13.6640625" style="7" bestFit="1" customWidth="1"/>
    <col min="6" max="8" width="16" style="2" bestFit="1" customWidth="1"/>
    <col min="9" max="9" width="8.88671875" style="4"/>
    <col min="10" max="10" width="33.88671875" style="6" bestFit="1" customWidth="1"/>
    <col min="11" max="13" width="16" style="6" bestFit="1" customWidth="1"/>
    <col min="14" max="14" width="4.6640625" style="7" customWidth="1"/>
    <col min="15" max="18" width="4.88671875" style="7" bestFit="1" customWidth="1"/>
    <col min="19" max="21" width="4" style="7" bestFit="1" customWidth="1"/>
    <col min="22" max="23" width="5.33203125" style="7" bestFit="1" customWidth="1"/>
    <col min="24" max="24" width="6.33203125" style="7" bestFit="1" customWidth="1"/>
    <col min="25" max="16384" width="8.88671875" style="7"/>
  </cols>
  <sheetData>
    <row r="1" spans="1:2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4" t="s">
        <v>212</v>
      </c>
      <c r="J1" s="6" t="s">
        <v>223</v>
      </c>
      <c r="K1" s="6" t="s">
        <v>209</v>
      </c>
      <c r="L1" s="6" t="s">
        <v>210</v>
      </c>
      <c r="M1" s="6" t="s">
        <v>211</v>
      </c>
      <c r="O1" s="6" t="s">
        <v>209</v>
      </c>
      <c r="P1" s="6" t="s">
        <v>210</v>
      </c>
      <c r="Q1" s="6" t="s">
        <v>211</v>
      </c>
      <c r="R1" s="6"/>
      <c r="S1" s="6" t="s">
        <v>224</v>
      </c>
      <c r="T1" s="6" t="s">
        <v>230</v>
      </c>
      <c r="U1" s="6" t="s">
        <v>231</v>
      </c>
      <c r="V1" s="6"/>
      <c r="W1" s="6"/>
      <c r="X1" s="6"/>
    </row>
    <row r="2" spans="1:24" x14ac:dyDescent="0.3">
      <c r="A2" s="7" t="s">
        <v>8</v>
      </c>
      <c r="B2" s="7" t="s">
        <v>9</v>
      </c>
      <c r="C2" s="7" t="s">
        <v>10</v>
      </c>
      <c r="D2" s="7" t="s">
        <v>11</v>
      </c>
      <c r="E2" s="8">
        <v>44280.381203703706</v>
      </c>
      <c r="F2" s="2" t="s">
        <v>12</v>
      </c>
      <c r="G2" s="2" t="s">
        <v>13</v>
      </c>
      <c r="H2" s="2" t="s">
        <v>14</v>
      </c>
      <c r="O2" s="6" t="str">
        <f t="shared" ref="O2:O23" si="0">IF(K2="","",IFERROR(LEFT(K2,FIND(" ",K2)-1),0))</f>
        <v/>
      </c>
      <c r="P2" s="6" t="str">
        <f t="shared" ref="P2:P23" si="1">IF(L2="","",IFERROR(LEFT(L2,FIND(" ",L2)-1),0))</f>
        <v/>
      </c>
      <c r="Q2" s="6" t="str">
        <f t="shared" ref="Q2:Q23" si="2">IF(M2="","",IFERROR(LEFT(M2,FIND(" ",M2)-1),0))</f>
        <v/>
      </c>
      <c r="R2" s="6"/>
      <c r="S2" s="6"/>
      <c r="T2" s="6"/>
      <c r="U2" s="6"/>
      <c r="V2" s="6"/>
      <c r="W2" s="6"/>
      <c r="X2" s="6"/>
    </row>
    <row r="3" spans="1:24" x14ac:dyDescent="0.3">
      <c r="A3" s="7" t="s">
        <v>8</v>
      </c>
      <c r="B3" s="7" t="s">
        <v>9</v>
      </c>
      <c r="C3" s="7" t="s">
        <v>10</v>
      </c>
      <c r="D3" s="7" t="s">
        <v>15</v>
      </c>
      <c r="E3" s="8">
        <v>44280.381226851852</v>
      </c>
      <c r="F3" s="2" t="s">
        <v>16</v>
      </c>
      <c r="G3" s="2" t="s">
        <v>17</v>
      </c>
      <c r="H3" s="2" t="s">
        <v>18</v>
      </c>
      <c r="J3" s="6" t="str">
        <f>IF(B3=B2,A3&amp;D2&amp;D3,"")</f>
        <v>269D天富總站天晴晴彩樓</v>
      </c>
      <c r="O3" s="6" t="str">
        <f t="shared" si="0"/>
        <v/>
      </c>
      <c r="P3" s="6" t="str">
        <f t="shared" si="1"/>
        <v/>
      </c>
      <c r="Q3" s="6" t="str">
        <f t="shared" si="2"/>
        <v/>
      </c>
      <c r="R3" s="6"/>
      <c r="S3" s="6"/>
      <c r="T3" s="6"/>
      <c r="U3" s="6"/>
      <c r="V3" s="6"/>
      <c r="W3" s="6"/>
      <c r="X3" s="6"/>
    </row>
    <row r="4" spans="1:24" x14ac:dyDescent="0.3">
      <c r="A4" s="7" t="s">
        <v>8</v>
      </c>
      <c r="B4" s="7" t="s">
        <v>9</v>
      </c>
      <c r="C4" s="7" t="s">
        <v>10</v>
      </c>
      <c r="D4" s="7" t="s">
        <v>19</v>
      </c>
      <c r="E4" s="8">
        <v>44280.381261574075</v>
      </c>
      <c r="F4" s="2" t="s">
        <v>20</v>
      </c>
      <c r="G4" s="2" t="s">
        <v>21</v>
      </c>
      <c r="H4" s="2" t="s">
        <v>22</v>
      </c>
      <c r="J4" s="6" t="str">
        <f t="shared" ref="J4:J67" si="3">IF(B4=B3,A4&amp;D3&amp;D4,"")</f>
        <v>269D天晴晴彩樓天晴晴雲樓</v>
      </c>
      <c r="O4" s="6" t="str">
        <f t="shared" si="0"/>
        <v/>
      </c>
      <c r="P4" s="6" t="str">
        <f t="shared" si="1"/>
        <v/>
      </c>
      <c r="Q4" s="6" t="str">
        <f t="shared" si="2"/>
        <v/>
      </c>
      <c r="R4" s="6"/>
      <c r="S4" s="6"/>
      <c r="T4" s="6"/>
      <c r="U4" s="6"/>
      <c r="V4" s="6"/>
      <c r="W4" s="6"/>
      <c r="X4" s="6"/>
    </row>
    <row r="5" spans="1:24" x14ac:dyDescent="0.3">
      <c r="A5" s="7" t="s">
        <v>8</v>
      </c>
      <c r="B5" s="7" t="s">
        <v>9</v>
      </c>
      <c r="C5" s="7" t="s">
        <v>10</v>
      </c>
      <c r="D5" s="7" t="s">
        <v>23</v>
      </c>
      <c r="E5" s="8">
        <v>44280.381284722222</v>
      </c>
      <c r="F5" s="2" t="s">
        <v>24</v>
      </c>
      <c r="G5" s="2" t="s">
        <v>25</v>
      </c>
      <c r="H5" s="2" t="s">
        <v>26</v>
      </c>
      <c r="J5" s="6" t="str">
        <f t="shared" si="3"/>
        <v>269D天晴晴雲樓天富苑能富閣</v>
      </c>
      <c r="O5" s="6" t="str">
        <f t="shared" si="0"/>
        <v/>
      </c>
      <c r="P5" s="6" t="str">
        <f t="shared" si="1"/>
        <v/>
      </c>
      <c r="Q5" s="6" t="str">
        <f t="shared" si="2"/>
        <v/>
      </c>
      <c r="R5" s="6"/>
      <c r="S5" s="6"/>
      <c r="T5" s="6"/>
      <c r="U5" s="6"/>
      <c r="V5" s="6"/>
      <c r="W5" s="6"/>
      <c r="X5" s="6"/>
    </row>
    <row r="6" spans="1:24" x14ac:dyDescent="0.3">
      <c r="A6" s="7" t="s">
        <v>8</v>
      </c>
      <c r="B6" s="7" t="s">
        <v>9</v>
      </c>
      <c r="C6" s="7" t="s">
        <v>10</v>
      </c>
      <c r="D6" s="7" t="s">
        <v>27</v>
      </c>
      <c r="E6" s="8">
        <v>44280.381307870368</v>
      </c>
      <c r="F6" s="2" t="s">
        <v>28</v>
      </c>
      <c r="G6" s="2" t="s">
        <v>29</v>
      </c>
      <c r="H6" s="2" t="s">
        <v>30</v>
      </c>
      <c r="J6" s="6" t="str">
        <f t="shared" si="3"/>
        <v>269D天富苑能富閣天富苑欣富閣</v>
      </c>
      <c r="O6" s="6" t="str">
        <f t="shared" si="0"/>
        <v/>
      </c>
      <c r="P6" s="6" t="str">
        <f t="shared" si="1"/>
        <v/>
      </c>
      <c r="Q6" s="6" t="str">
        <f t="shared" si="2"/>
        <v/>
      </c>
      <c r="R6" s="6"/>
      <c r="S6" s="6"/>
      <c r="T6" s="6"/>
      <c r="U6" s="6"/>
      <c r="V6" s="6"/>
      <c r="W6" s="6"/>
      <c r="X6" s="6"/>
    </row>
    <row r="7" spans="1:24" x14ac:dyDescent="0.3">
      <c r="A7" s="7" t="s">
        <v>8</v>
      </c>
      <c r="B7" s="7" t="s">
        <v>9</v>
      </c>
      <c r="C7" s="7" t="s">
        <v>10</v>
      </c>
      <c r="D7" s="7" t="s">
        <v>31</v>
      </c>
      <c r="E7" s="8">
        <v>44280.381331018521</v>
      </c>
      <c r="F7" s="2" t="s">
        <v>32</v>
      </c>
      <c r="G7" s="2" t="s">
        <v>33</v>
      </c>
      <c r="H7" s="2" t="s">
        <v>34</v>
      </c>
      <c r="J7" s="6" t="str">
        <f t="shared" si="3"/>
        <v>269D天富苑欣富閣天頌苑</v>
      </c>
      <c r="O7" s="6" t="str">
        <f t="shared" si="0"/>
        <v/>
      </c>
      <c r="P7" s="6" t="str">
        <f t="shared" si="1"/>
        <v/>
      </c>
      <c r="Q7" s="6" t="str">
        <f t="shared" si="2"/>
        <v/>
      </c>
      <c r="R7" s="6"/>
      <c r="S7" s="6"/>
      <c r="T7" s="6"/>
      <c r="U7" s="6"/>
      <c r="V7" s="6"/>
      <c r="W7" s="6"/>
      <c r="X7" s="6"/>
    </row>
    <row r="8" spans="1:24" x14ac:dyDescent="0.3">
      <c r="A8" s="7" t="s">
        <v>8</v>
      </c>
      <c r="B8" s="7" t="s">
        <v>9</v>
      </c>
      <c r="C8" s="7" t="s">
        <v>10</v>
      </c>
      <c r="D8" s="7" t="s">
        <v>35</v>
      </c>
      <c r="E8" s="8">
        <v>44280.381354166668</v>
      </c>
      <c r="F8" s="2" t="s">
        <v>36</v>
      </c>
      <c r="G8" s="2" t="s">
        <v>37</v>
      </c>
      <c r="H8" s="2" t="s">
        <v>38</v>
      </c>
      <c r="J8" s="6" t="str">
        <f t="shared" si="3"/>
        <v>269D天頌苑天瑞</v>
      </c>
      <c r="O8" s="6" t="str">
        <f t="shared" si="0"/>
        <v/>
      </c>
      <c r="P8" s="6" t="str">
        <f t="shared" si="1"/>
        <v/>
      </c>
      <c r="Q8" s="6" t="str">
        <f t="shared" si="2"/>
        <v/>
      </c>
      <c r="R8" s="6"/>
      <c r="S8" s="6"/>
      <c r="T8" s="6"/>
      <c r="U8" s="6"/>
      <c r="V8" s="6"/>
      <c r="W8" s="6"/>
      <c r="X8" s="6"/>
    </row>
    <row r="9" spans="1:24" x14ac:dyDescent="0.3">
      <c r="A9" s="7" t="s">
        <v>8</v>
      </c>
      <c r="B9" s="7" t="s">
        <v>9</v>
      </c>
      <c r="C9" s="7" t="s">
        <v>10</v>
      </c>
      <c r="D9" s="7" t="s">
        <v>39</v>
      </c>
      <c r="E9" s="8">
        <v>44280.381377314814</v>
      </c>
      <c r="F9" s="2" t="s">
        <v>40</v>
      </c>
      <c r="G9" s="2" t="s">
        <v>41</v>
      </c>
      <c r="H9" s="2" t="s">
        <v>42</v>
      </c>
      <c r="J9" s="6" t="str">
        <f t="shared" si="3"/>
        <v>269D天瑞天水圍公園</v>
      </c>
      <c r="O9" s="6" t="str">
        <f t="shared" si="0"/>
        <v/>
      </c>
      <c r="P9" s="6" t="str">
        <f t="shared" si="1"/>
        <v/>
      </c>
      <c r="Q9" s="6" t="str">
        <f t="shared" si="2"/>
        <v/>
      </c>
      <c r="R9" s="6"/>
      <c r="S9" s="6"/>
      <c r="T9" s="6"/>
      <c r="U9" s="6"/>
      <c r="V9" s="6"/>
      <c r="W9" s="6"/>
      <c r="X9" s="6"/>
    </row>
    <row r="10" spans="1:24" x14ac:dyDescent="0.3">
      <c r="A10" s="7" t="s">
        <v>8</v>
      </c>
      <c r="B10" s="7" t="s">
        <v>9</v>
      </c>
      <c r="C10" s="7" t="s">
        <v>10</v>
      </c>
      <c r="D10" s="7" t="s">
        <v>43</v>
      </c>
      <c r="E10" s="8">
        <v>44280.38140046296</v>
      </c>
      <c r="F10" s="2" t="s">
        <v>44</v>
      </c>
      <c r="G10" s="2" t="s">
        <v>45</v>
      </c>
      <c r="H10" s="2" t="s">
        <v>46</v>
      </c>
      <c r="J10" s="6" t="str">
        <f t="shared" si="3"/>
        <v>269D天水圍公園天耀耀盛樓</v>
      </c>
      <c r="O10" s="6" t="str">
        <f t="shared" si="0"/>
        <v/>
      </c>
      <c r="P10" s="6" t="str">
        <f t="shared" si="1"/>
        <v/>
      </c>
      <c r="Q10" s="6" t="str">
        <f t="shared" si="2"/>
        <v/>
      </c>
      <c r="R10" s="6"/>
      <c r="S10" s="6"/>
      <c r="T10" s="6"/>
      <c r="U10" s="6"/>
      <c r="V10" s="6"/>
      <c r="W10" s="6"/>
      <c r="X10" s="6"/>
    </row>
    <row r="11" spans="1:24" x14ac:dyDescent="0.3">
      <c r="A11" s="7" t="s">
        <v>8</v>
      </c>
      <c r="B11" s="7" t="s">
        <v>9</v>
      </c>
      <c r="C11" s="7" t="s">
        <v>10</v>
      </c>
      <c r="D11" s="7" t="s">
        <v>47</v>
      </c>
      <c r="E11" s="8">
        <v>44280.381423611114</v>
      </c>
      <c r="F11" s="2" t="s">
        <v>48</v>
      </c>
      <c r="G11" s="2" t="s">
        <v>49</v>
      </c>
      <c r="H11" s="2" t="s">
        <v>50</v>
      </c>
      <c r="J11" s="6" t="str">
        <f t="shared" si="3"/>
        <v>269D天耀耀盛樓天耀耀民樓</v>
      </c>
      <c r="O11" s="6" t="str">
        <f t="shared" si="0"/>
        <v/>
      </c>
      <c r="P11" s="6" t="str">
        <f t="shared" si="1"/>
        <v/>
      </c>
      <c r="Q11" s="6" t="str">
        <f t="shared" si="2"/>
        <v/>
      </c>
      <c r="R11" s="6"/>
      <c r="S11" s="6"/>
      <c r="T11" s="6"/>
      <c r="U11" s="6"/>
      <c r="V11" s="6"/>
      <c r="W11" s="6"/>
      <c r="X11" s="6"/>
    </row>
    <row r="12" spans="1:24" x14ac:dyDescent="0.3">
      <c r="A12" s="7" t="s">
        <v>8</v>
      </c>
      <c r="B12" s="7" t="s">
        <v>9</v>
      </c>
      <c r="C12" s="7" t="s">
        <v>10</v>
      </c>
      <c r="D12" s="7" t="s">
        <v>51</v>
      </c>
      <c r="E12" s="8">
        <v>44280.38144675926</v>
      </c>
      <c r="F12" s="2" t="s">
        <v>52</v>
      </c>
      <c r="G12" s="2" t="s">
        <v>25</v>
      </c>
      <c r="J12" s="6" t="str">
        <f t="shared" si="3"/>
        <v>269D天耀耀民樓天祐苑</v>
      </c>
      <c r="O12" s="6" t="str">
        <f t="shared" si="0"/>
        <v/>
      </c>
      <c r="P12" s="6" t="str">
        <f t="shared" si="1"/>
        <v/>
      </c>
      <c r="Q12" s="6" t="str">
        <f t="shared" si="2"/>
        <v/>
      </c>
      <c r="R12" s="6"/>
      <c r="S12" s="6"/>
      <c r="T12" s="6"/>
      <c r="U12" s="6"/>
      <c r="V12" s="6"/>
      <c r="W12" s="6"/>
      <c r="X12" s="6"/>
    </row>
    <row r="13" spans="1:24" x14ac:dyDescent="0.3">
      <c r="A13" s="7" t="s">
        <v>8</v>
      </c>
      <c r="B13" s="7" t="s">
        <v>9</v>
      </c>
      <c r="C13" s="7" t="s">
        <v>10</v>
      </c>
      <c r="D13" s="7" t="s">
        <v>53</v>
      </c>
      <c r="E13" s="8">
        <v>44280.381481481483</v>
      </c>
      <c r="F13" s="2" t="s">
        <v>54</v>
      </c>
      <c r="G13" s="2" t="s">
        <v>55</v>
      </c>
      <c r="H13" s="2" t="s">
        <v>34</v>
      </c>
      <c r="J13" s="6" t="str">
        <f t="shared" si="3"/>
        <v>269D天祐苑鳳池村</v>
      </c>
      <c r="O13" s="6" t="str">
        <f t="shared" si="0"/>
        <v/>
      </c>
      <c r="P13" s="6" t="str">
        <f t="shared" si="1"/>
        <v/>
      </c>
      <c r="Q13" s="6" t="str">
        <f t="shared" si="2"/>
        <v/>
      </c>
      <c r="R13" s="6"/>
      <c r="S13" s="6"/>
      <c r="T13" s="6"/>
      <c r="U13" s="6"/>
      <c r="V13" s="6"/>
      <c r="W13" s="6"/>
      <c r="X13" s="6"/>
    </row>
    <row r="14" spans="1:24" x14ac:dyDescent="0.3">
      <c r="A14" s="7" t="s">
        <v>8</v>
      </c>
      <c r="B14" s="7" t="s">
        <v>9</v>
      </c>
      <c r="C14" s="7" t="s">
        <v>10</v>
      </c>
      <c r="D14" s="7" t="s">
        <v>56</v>
      </c>
      <c r="E14" s="8">
        <v>44280.381504629629</v>
      </c>
      <c r="F14" s="2" t="s">
        <v>57</v>
      </c>
      <c r="G14" s="2" t="s">
        <v>58</v>
      </c>
      <c r="H14" s="2" t="s">
        <v>59</v>
      </c>
      <c r="J14" s="6" t="str">
        <f t="shared" si="3"/>
        <v>269D鳳池村山水樓</v>
      </c>
      <c r="O14" s="6" t="str">
        <f t="shared" si="0"/>
        <v/>
      </c>
      <c r="P14" s="6" t="str">
        <f t="shared" si="1"/>
        <v/>
      </c>
      <c r="Q14" s="6" t="str">
        <f t="shared" si="2"/>
        <v/>
      </c>
      <c r="R14" s="6"/>
      <c r="S14" s="6"/>
      <c r="T14" s="6"/>
      <c r="U14" s="6"/>
      <c r="V14" s="6"/>
      <c r="W14" s="6"/>
      <c r="X14" s="6"/>
    </row>
    <row r="15" spans="1:24" x14ac:dyDescent="0.3">
      <c r="A15" s="7" t="s">
        <v>8</v>
      </c>
      <c r="B15" s="7" t="s">
        <v>9</v>
      </c>
      <c r="C15" s="7" t="s">
        <v>10</v>
      </c>
      <c r="D15" s="7" t="s">
        <v>60</v>
      </c>
      <c r="E15" s="8">
        <v>44280.381527777776</v>
      </c>
      <c r="F15" s="2" t="s">
        <v>44</v>
      </c>
      <c r="G15" s="2" t="s">
        <v>61</v>
      </c>
      <c r="H15" s="2" t="s">
        <v>42</v>
      </c>
      <c r="J15" s="6" t="str">
        <f t="shared" si="3"/>
        <v>269D山水樓水邊圍</v>
      </c>
      <c r="O15" s="6" t="str">
        <f t="shared" si="0"/>
        <v/>
      </c>
      <c r="P15" s="6" t="str">
        <f t="shared" si="1"/>
        <v/>
      </c>
      <c r="Q15" s="6" t="str">
        <f t="shared" si="2"/>
        <v/>
      </c>
      <c r="R15" s="6"/>
      <c r="S15" s="6"/>
      <c r="T15" s="6"/>
      <c r="U15" s="6"/>
      <c r="V15" s="6"/>
      <c r="W15" s="6"/>
      <c r="X15" s="6"/>
    </row>
    <row r="16" spans="1:24" s="9" customFormat="1" x14ac:dyDescent="0.3">
      <c r="A16" s="9" t="s">
        <v>8</v>
      </c>
      <c r="B16" s="9" t="s">
        <v>9</v>
      </c>
      <c r="C16" s="9" t="s">
        <v>10</v>
      </c>
      <c r="D16" s="10" t="s">
        <v>62</v>
      </c>
      <c r="E16" s="11">
        <v>44280.381550925929</v>
      </c>
      <c r="F16" s="10" t="s">
        <v>63</v>
      </c>
      <c r="G16" s="10" t="s">
        <v>64</v>
      </c>
      <c r="H16" s="10"/>
      <c r="I16" s="15"/>
      <c r="J16" s="12" t="str">
        <f t="shared" si="3"/>
        <v>269D水邊圍元朗喜利徑</v>
      </c>
      <c r="K16" s="12"/>
      <c r="L16" s="12"/>
      <c r="M16" s="12"/>
      <c r="O16" s="12" t="str">
        <f t="shared" si="0"/>
        <v/>
      </c>
      <c r="P16" s="12" t="str">
        <f t="shared" si="1"/>
        <v/>
      </c>
      <c r="Q16" s="12" t="str">
        <f t="shared" si="2"/>
        <v/>
      </c>
      <c r="R16" s="12"/>
      <c r="S16" s="12"/>
      <c r="T16" s="12"/>
      <c r="U16" s="12"/>
      <c r="V16" s="12"/>
      <c r="W16" s="12"/>
      <c r="X16" s="12"/>
    </row>
    <row r="17" spans="1:24" s="9" customFormat="1" x14ac:dyDescent="0.3">
      <c r="A17" s="9" t="s">
        <v>8</v>
      </c>
      <c r="B17" s="9" t="s">
        <v>9</v>
      </c>
      <c r="C17" s="9" t="s">
        <v>10</v>
      </c>
      <c r="D17" s="10" t="s">
        <v>65</v>
      </c>
      <c r="E17" s="11">
        <v>44280.381574074076</v>
      </c>
      <c r="F17" s="10" t="s">
        <v>28</v>
      </c>
      <c r="G17" s="10" t="s">
        <v>52</v>
      </c>
      <c r="H17" s="10" t="s">
        <v>66</v>
      </c>
      <c r="I17" s="15" t="s">
        <v>213</v>
      </c>
      <c r="J17" s="12" t="str">
        <f t="shared" si="3"/>
        <v>269D元朗喜利徑元朗谷亭街</v>
      </c>
      <c r="K17" s="12" t="str">
        <f>F17</f>
        <v>即將到達</v>
      </c>
      <c r="L17" s="12" t="str">
        <f>G17</f>
        <v>12 分鐘</v>
      </c>
      <c r="M17" s="12" t="str">
        <f>H17</f>
        <v>26 分鐘</v>
      </c>
      <c r="O17" s="12">
        <f t="shared" si="0"/>
        <v>0</v>
      </c>
      <c r="P17" s="12" t="str">
        <f t="shared" si="1"/>
        <v>12</v>
      </c>
      <c r="Q17" s="12" t="str">
        <f t="shared" si="2"/>
        <v>26</v>
      </c>
      <c r="R17" s="12"/>
      <c r="S17" s="12"/>
      <c r="T17" s="12"/>
      <c r="U17" s="12"/>
      <c r="V17" s="12"/>
      <c r="W17" s="12"/>
      <c r="X17" s="12"/>
    </row>
    <row r="18" spans="1:24" s="9" customFormat="1" x14ac:dyDescent="0.3">
      <c r="A18" s="9" t="s">
        <v>8</v>
      </c>
      <c r="B18" s="9" t="s">
        <v>9</v>
      </c>
      <c r="C18" s="9" t="s">
        <v>10</v>
      </c>
      <c r="D18" s="10" t="s">
        <v>67</v>
      </c>
      <c r="E18" s="11">
        <v>44280.381597222222</v>
      </c>
      <c r="F18" s="10" t="s">
        <v>54</v>
      </c>
      <c r="G18" s="10" t="s">
        <v>68</v>
      </c>
      <c r="H18" s="10" t="s">
        <v>69</v>
      </c>
      <c r="I18" s="15" t="s">
        <v>213</v>
      </c>
      <c r="J18" s="12" t="str">
        <f t="shared" si="3"/>
        <v>269D元朗谷亭街形點 II</v>
      </c>
      <c r="K18" s="12" t="str">
        <f t="shared" ref="K18:K19" si="4">F18</f>
        <v>3 分鐘</v>
      </c>
      <c r="L18" s="12" t="str">
        <f t="shared" ref="L18:L19" si="5">G18</f>
        <v>15 分鐘</v>
      </c>
      <c r="M18" s="12" t="str">
        <f t="shared" ref="M18:M19" si="6">H18</f>
        <v>29 分鐘</v>
      </c>
      <c r="O18" s="12" t="str">
        <f t="shared" si="0"/>
        <v>3</v>
      </c>
      <c r="P18" s="12" t="str">
        <f t="shared" si="1"/>
        <v>15</v>
      </c>
      <c r="Q18" s="12" t="str">
        <f t="shared" si="2"/>
        <v>29</v>
      </c>
      <c r="R18" s="12"/>
      <c r="S18" s="12">
        <f>O18-O17</f>
        <v>3</v>
      </c>
      <c r="T18" s="12">
        <f>IFERROR(P18-P17,"")</f>
        <v>3</v>
      </c>
      <c r="U18" s="12">
        <f>IFERROR(Q18-Q17,"")</f>
        <v>3</v>
      </c>
      <c r="V18" s="12"/>
      <c r="W18" s="12"/>
      <c r="X18" s="12"/>
    </row>
    <row r="19" spans="1:24" s="9" customFormat="1" x14ac:dyDescent="0.3">
      <c r="A19" s="9" t="s">
        <v>8</v>
      </c>
      <c r="B19" s="9" t="s">
        <v>9</v>
      </c>
      <c r="C19" s="9" t="s">
        <v>10</v>
      </c>
      <c r="D19" s="10" t="s">
        <v>70</v>
      </c>
      <c r="E19" s="11">
        <v>44280.381620370368</v>
      </c>
      <c r="F19" s="10" t="s">
        <v>36</v>
      </c>
      <c r="G19" s="10" t="s">
        <v>71</v>
      </c>
      <c r="H19" s="10" t="s">
        <v>72</v>
      </c>
      <c r="I19" s="15" t="s">
        <v>213</v>
      </c>
      <c r="J19" s="12" t="str">
        <f t="shared" si="3"/>
        <v>269D形點 II形點 I</v>
      </c>
      <c r="K19" s="12" t="str">
        <f t="shared" si="4"/>
        <v>4 分鐘</v>
      </c>
      <c r="L19" s="12" t="str">
        <f t="shared" si="5"/>
        <v>16 分鐘</v>
      </c>
      <c r="M19" s="12" t="str">
        <f t="shared" si="6"/>
        <v>30 分鐘</v>
      </c>
      <c r="O19" s="12" t="str">
        <f t="shared" si="0"/>
        <v>4</v>
      </c>
      <c r="P19" s="12" t="str">
        <f t="shared" si="1"/>
        <v>16</v>
      </c>
      <c r="Q19" s="12" t="str">
        <f t="shared" si="2"/>
        <v>30</v>
      </c>
      <c r="R19" s="12"/>
      <c r="S19" s="12">
        <f t="shared" ref="S19:S20" si="7">O19-O18</f>
        <v>1</v>
      </c>
      <c r="T19" s="12">
        <f t="shared" ref="T19:T20" si="8">IFERROR(P19-P18,"")</f>
        <v>1</v>
      </c>
      <c r="U19" s="12">
        <f t="shared" ref="U19:U20" si="9">IFERROR(Q19-Q18,"")</f>
        <v>1</v>
      </c>
      <c r="V19" s="12"/>
      <c r="W19" s="12"/>
      <c r="X19" s="12"/>
    </row>
    <row r="20" spans="1:24" s="9" customFormat="1" x14ac:dyDescent="0.3">
      <c r="A20" s="9" t="s">
        <v>8</v>
      </c>
      <c r="B20" s="9" t="s">
        <v>9</v>
      </c>
      <c r="C20" s="9" t="s">
        <v>10</v>
      </c>
      <c r="D20" s="10" t="s">
        <v>73</v>
      </c>
      <c r="E20" s="11">
        <v>44280.381643518522</v>
      </c>
      <c r="F20" s="10" t="s">
        <v>36</v>
      </c>
      <c r="G20" s="10" t="s">
        <v>74</v>
      </c>
      <c r="H20" s="10" t="s">
        <v>64</v>
      </c>
      <c r="I20" s="15" t="s">
        <v>213</v>
      </c>
      <c r="J20" s="12" t="str">
        <f t="shared" si="3"/>
        <v>269D形點 I大欖隧道</v>
      </c>
      <c r="K20" s="12" t="str">
        <f>G20</f>
        <v>11 分鐘</v>
      </c>
      <c r="L20" s="12" t="str">
        <f>H20</f>
        <v>23 分鐘</v>
      </c>
      <c r="M20" s="12"/>
      <c r="O20" s="12" t="str">
        <f t="shared" si="0"/>
        <v>11</v>
      </c>
      <c r="P20" s="12" t="str">
        <f t="shared" si="1"/>
        <v>23</v>
      </c>
      <c r="Q20" s="12" t="str">
        <f t="shared" si="2"/>
        <v/>
      </c>
      <c r="R20" s="12"/>
      <c r="S20" s="12">
        <f t="shared" si="7"/>
        <v>7</v>
      </c>
      <c r="T20" s="12">
        <f t="shared" si="8"/>
        <v>7</v>
      </c>
      <c r="U20" s="12" t="str">
        <f t="shared" si="9"/>
        <v/>
      </c>
      <c r="V20" s="12"/>
      <c r="W20" s="12"/>
      <c r="X20" s="12"/>
    </row>
    <row r="21" spans="1:24" s="9" customFormat="1" x14ac:dyDescent="0.3">
      <c r="A21" s="9" t="s">
        <v>8</v>
      </c>
      <c r="B21" s="9" t="s">
        <v>9</v>
      </c>
      <c r="C21" s="9" t="s">
        <v>10</v>
      </c>
      <c r="D21" s="9" t="s">
        <v>73</v>
      </c>
      <c r="E21" s="11">
        <v>44280.381643518522</v>
      </c>
      <c r="F21" s="10" t="s">
        <v>36</v>
      </c>
      <c r="G21" s="10" t="s">
        <v>74</v>
      </c>
      <c r="H21" s="10" t="s">
        <v>64</v>
      </c>
      <c r="I21" s="15"/>
      <c r="J21" s="12" t="str">
        <f t="shared" si="3"/>
        <v>269D大欖隧道大欖隧道</v>
      </c>
      <c r="K21" s="12"/>
      <c r="L21" s="12"/>
      <c r="M21" s="12"/>
      <c r="O21" s="12" t="str">
        <f t="shared" si="0"/>
        <v/>
      </c>
      <c r="P21" s="12" t="str">
        <f t="shared" si="1"/>
        <v/>
      </c>
      <c r="Q21" s="12" t="str">
        <f t="shared" si="2"/>
        <v/>
      </c>
      <c r="R21" s="12"/>
      <c r="S21" s="12"/>
      <c r="T21" s="12"/>
      <c r="U21" s="12"/>
      <c r="V21" s="12"/>
      <c r="W21" s="12"/>
      <c r="X21" s="12"/>
    </row>
    <row r="22" spans="1:24" s="9" customFormat="1" x14ac:dyDescent="0.3">
      <c r="A22" s="9" t="s">
        <v>8</v>
      </c>
      <c r="B22" s="9" t="s">
        <v>9</v>
      </c>
      <c r="C22" s="9" t="s">
        <v>10</v>
      </c>
      <c r="D22" s="9" t="s">
        <v>75</v>
      </c>
      <c r="E22" s="11">
        <v>44280.381701388891</v>
      </c>
      <c r="F22" s="10" t="s">
        <v>40</v>
      </c>
      <c r="G22" s="10" t="s">
        <v>58</v>
      </c>
      <c r="H22" s="10" t="s">
        <v>66</v>
      </c>
      <c r="I22" s="15"/>
      <c r="J22" s="12" t="str">
        <f t="shared" si="3"/>
        <v>269D大欖隧道城門隧道轉車站</v>
      </c>
      <c r="K22" s="12"/>
      <c r="L22" s="12"/>
      <c r="M22" s="12"/>
      <c r="O22" s="12" t="str">
        <f t="shared" si="0"/>
        <v/>
      </c>
      <c r="P22" s="12" t="str">
        <f t="shared" si="1"/>
        <v/>
      </c>
      <c r="Q22" s="12" t="str">
        <f t="shared" si="2"/>
        <v/>
      </c>
      <c r="R22" s="12"/>
      <c r="S22" s="12"/>
      <c r="T22" s="12"/>
      <c r="U22" s="12"/>
      <c r="V22" s="12"/>
      <c r="W22" s="12"/>
      <c r="X22" s="12"/>
    </row>
    <row r="23" spans="1:24" s="9" customFormat="1" x14ac:dyDescent="0.3">
      <c r="A23" s="9" t="s">
        <v>8</v>
      </c>
      <c r="B23" s="9" t="s">
        <v>9</v>
      </c>
      <c r="C23" s="9" t="s">
        <v>10</v>
      </c>
      <c r="D23" s="9" t="s">
        <v>75</v>
      </c>
      <c r="E23" s="11">
        <v>44280.381701388891</v>
      </c>
      <c r="F23" s="10" t="s">
        <v>40</v>
      </c>
      <c r="G23" s="10" t="s">
        <v>58</v>
      </c>
      <c r="H23" s="10" t="s">
        <v>66</v>
      </c>
      <c r="I23" s="15"/>
      <c r="J23" s="12" t="str">
        <f t="shared" si="3"/>
        <v>269D城門隧道轉車站城門隧道轉車站</v>
      </c>
      <c r="K23" s="12"/>
      <c r="L23" s="12"/>
      <c r="M23" s="12"/>
      <c r="O23" s="12" t="str">
        <f t="shared" si="0"/>
        <v/>
      </c>
      <c r="P23" s="12" t="str">
        <f t="shared" si="1"/>
        <v/>
      </c>
      <c r="Q23" s="12" t="str">
        <f t="shared" si="2"/>
        <v/>
      </c>
      <c r="R23" s="12"/>
      <c r="S23" s="12"/>
      <c r="T23" s="12"/>
      <c r="U23" s="12"/>
      <c r="V23" s="12"/>
      <c r="W23" s="12"/>
      <c r="X23" s="12"/>
    </row>
    <row r="24" spans="1:24" s="9" customFormat="1" x14ac:dyDescent="0.3">
      <c r="A24" s="9" t="s">
        <v>8</v>
      </c>
      <c r="B24" s="9" t="s">
        <v>9</v>
      </c>
      <c r="C24" s="9" t="s">
        <v>10</v>
      </c>
      <c r="D24" s="9" t="s">
        <v>76</v>
      </c>
      <c r="E24" s="11">
        <v>44280.381747685184</v>
      </c>
      <c r="F24" s="10" t="s">
        <v>28</v>
      </c>
      <c r="G24" s="10" t="s">
        <v>77</v>
      </c>
      <c r="H24" s="10" t="s">
        <v>72</v>
      </c>
      <c r="I24" s="15"/>
      <c r="J24" s="12" t="str">
        <f t="shared" si="3"/>
        <v>269D城門隧道轉車站沙田市中心總站</v>
      </c>
      <c r="K24" s="12"/>
      <c r="L24" s="12"/>
      <c r="M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3">
      <c r="A25" s="7" t="s">
        <v>8</v>
      </c>
      <c r="B25" s="7" t="s">
        <v>9</v>
      </c>
      <c r="C25" s="7" t="s">
        <v>10</v>
      </c>
      <c r="D25" s="7" t="s">
        <v>78</v>
      </c>
      <c r="E25" s="8">
        <v>44280.38177083333</v>
      </c>
      <c r="F25" s="2" t="s">
        <v>79</v>
      </c>
      <c r="G25" s="2" t="s">
        <v>36</v>
      </c>
      <c r="H25" s="2" t="s">
        <v>80</v>
      </c>
      <c r="J25" s="6" t="str">
        <f t="shared" si="3"/>
        <v>269D沙田市中心總站祿泉樓</v>
      </c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3">
      <c r="A26" s="7" t="s">
        <v>8</v>
      </c>
      <c r="B26" s="7" t="s">
        <v>9</v>
      </c>
      <c r="C26" s="7" t="s">
        <v>10</v>
      </c>
      <c r="D26" s="7" t="s">
        <v>81</v>
      </c>
      <c r="E26" s="8">
        <v>44280.381793981483</v>
      </c>
      <c r="F26" s="2" t="s">
        <v>54</v>
      </c>
      <c r="G26" s="2" t="s">
        <v>40</v>
      </c>
      <c r="H26" s="2" t="s">
        <v>64</v>
      </c>
      <c r="J26" s="6" t="str">
        <f t="shared" si="3"/>
        <v>269D祿泉樓瀝源巴士總站</v>
      </c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3">
      <c r="A27" s="7" t="s">
        <v>8</v>
      </c>
      <c r="B27" s="7" t="s">
        <v>10</v>
      </c>
      <c r="C27" s="7" t="s">
        <v>9</v>
      </c>
      <c r="D27" s="7" t="s">
        <v>81</v>
      </c>
      <c r="E27" s="8">
        <v>44280.381840277776</v>
      </c>
      <c r="F27" s="2" t="s">
        <v>12</v>
      </c>
      <c r="G27" s="2" t="s">
        <v>41</v>
      </c>
      <c r="H27" s="2" t="s">
        <v>82</v>
      </c>
      <c r="J27" s="6" t="str">
        <f t="shared" si="3"/>
        <v/>
      </c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3">
      <c r="A28" s="7" t="s">
        <v>8</v>
      </c>
      <c r="B28" s="7" t="s">
        <v>10</v>
      </c>
      <c r="C28" s="7" t="s">
        <v>9</v>
      </c>
      <c r="D28" s="7" t="s">
        <v>83</v>
      </c>
      <c r="E28" s="8">
        <v>44280.381863425922</v>
      </c>
      <c r="F28" s="2" t="s">
        <v>84</v>
      </c>
      <c r="G28" s="2" t="s">
        <v>13</v>
      </c>
      <c r="H28" s="2" t="s">
        <v>42</v>
      </c>
      <c r="J28" s="6" t="str">
        <f t="shared" si="3"/>
        <v>269D瀝源巴士總站瀝源</v>
      </c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3">
      <c r="A29" s="7" t="s">
        <v>8</v>
      </c>
      <c r="B29" s="7" t="s">
        <v>10</v>
      </c>
      <c r="C29" s="7" t="s">
        <v>9</v>
      </c>
      <c r="D29" s="7" t="s">
        <v>76</v>
      </c>
      <c r="E29" s="8">
        <v>44280.381898148145</v>
      </c>
      <c r="F29" s="2" t="s">
        <v>32</v>
      </c>
      <c r="G29" s="2" t="s">
        <v>85</v>
      </c>
      <c r="H29" s="2" t="s">
        <v>86</v>
      </c>
      <c r="J29" s="6" t="str">
        <f t="shared" si="3"/>
        <v>269D瀝源沙田市中心總站</v>
      </c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3">
      <c r="A30" s="7" t="s">
        <v>8</v>
      </c>
      <c r="B30" s="7" t="s">
        <v>10</v>
      </c>
      <c r="C30" s="7" t="s">
        <v>9</v>
      </c>
      <c r="D30" s="7" t="s">
        <v>75</v>
      </c>
      <c r="E30" s="8">
        <v>44280.381921296299</v>
      </c>
      <c r="F30" s="2" t="s">
        <v>48</v>
      </c>
      <c r="G30" s="2" t="s">
        <v>17</v>
      </c>
      <c r="H30" s="2" t="s">
        <v>46</v>
      </c>
      <c r="J30" s="6" t="str">
        <f t="shared" si="3"/>
        <v>269D沙田市中心總站城門隧道轉車站</v>
      </c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3">
      <c r="A31" s="7" t="s">
        <v>8</v>
      </c>
      <c r="B31" s="7" t="s">
        <v>10</v>
      </c>
      <c r="C31" s="7" t="s">
        <v>9</v>
      </c>
      <c r="D31" s="7" t="s">
        <v>75</v>
      </c>
      <c r="E31" s="8">
        <v>44280.381921296299</v>
      </c>
      <c r="F31" s="2" t="s">
        <v>48</v>
      </c>
      <c r="G31" s="2" t="s">
        <v>17</v>
      </c>
      <c r="H31" s="2" t="s">
        <v>46</v>
      </c>
      <c r="J31" s="6" t="str">
        <f t="shared" si="3"/>
        <v>269D城門隧道轉車站城門隧道轉車站</v>
      </c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3">
      <c r="A32" s="7" t="s">
        <v>8</v>
      </c>
      <c r="B32" s="7" t="s">
        <v>10</v>
      </c>
      <c r="C32" s="7" t="s">
        <v>9</v>
      </c>
      <c r="D32" s="7" t="s">
        <v>73</v>
      </c>
      <c r="E32" s="8">
        <v>44280.381967592592</v>
      </c>
      <c r="F32" s="2" t="s">
        <v>63</v>
      </c>
      <c r="G32" s="2" t="s">
        <v>87</v>
      </c>
      <c r="H32" s="2" t="s">
        <v>14</v>
      </c>
      <c r="J32" s="6" t="str">
        <f t="shared" si="3"/>
        <v>269D城門隧道轉車站大欖隧道</v>
      </c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3">
      <c r="A33" s="7" t="s">
        <v>8</v>
      </c>
      <c r="B33" s="7" t="s">
        <v>10</v>
      </c>
      <c r="C33" s="7" t="s">
        <v>9</v>
      </c>
      <c r="D33" s="2" t="s">
        <v>73</v>
      </c>
      <c r="E33" s="8">
        <v>44280.381990740738</v>
      </c>
      <c r="F33" s="2" t="s">
        <v>63</v>
      </c>
      <c r="G33" s="2" t="s">
        <v>88</v>
      </c>
      <c r="H33" s="2" t="s">
        <v>46</v>
      </c>
      <c r="I33" s="4" t="s">
        <v>213</v>
      </c>
      <c r="J33" s="6" t="str">
        <f t="shared" si="3"/>
        <v>269D大欖隧道大欖隧道</v>
      </c>
      <c r="K33" s="12" t="str">
        <f>F33</f>
        <v>9 分鐘</v>
      </c>
      <c r="L33" s="12" t="str">
        <f>G33</f>
        <v>25 分鐘</v>
      </c>
      <c r="M33" s="12" t="str">
        <f>H33</f>
        <v>37 分鐘 預定班次</v>
      </c>
      <c r="O33" s="12" t="str">
        <f t="shared" ref="O33:O64" si="10">IF(K33="","",IFERROR(LEFT(K33,FIND(" ",K33)-1),0))</f>
        <v>9</v>
      </c>
      <c r="P33" s="12" t="str">
        <f t="shared" ref="P33:P64" si="11">IF(L33="","",IFERROR(LEFT(L33,FIND(" ",L33)-1),0))</f>
        <v>25</v>
      </c>
      <c r="Q33" s="12" t="str">
        <f t="shared" ref="Q33:Q64" si="12">IF(M33="","",IFERROR(LEFT(M33,FIND(" ",M33)-1),0))</f>
        <v>37</v>
      </c>
      <c r="R33" s="12"/>
      <c r="S33" s="12"/>
      <c r="T33" s="12"/>
      <c r="U33" s="12"/>
      <c r="V33" s="6"/>
      <c r="W33" s="6"/>
      <c r="X33" s="6"/>
    </row>
    <row r="34" spans="1:24" x14ac:dyDescent="0.3">
      <c r="A34" s="7" t="s">
        <v>8</v>
      </c>
      <c r="B34" s="7" t="s">
        <v>10</v>
      </c>
      <c r="C34" s="7" t="s">
        <v>9</v>
      </c>
      <c r="D34" s="2" t="s">
        <v>70</v>
      </c>
      <c r="E34" s="8">
        <v>44280.382013888891</v>
      </c>
      <c r="F34" s="2" t="s">
        <v>32</v>
      </c>
      <c r="G34" s="2" t="s">
        <v>77</v>
      </c>
      <c r="H34" s="2" t="s">
        <v>89</v>
      </c>
      <c r="I34" s="4" t="s">
        <v>213</v>
      </c>
      <c r="J34" s="6" t="str">
        <f t="shared" si="3"/>
        <v>269D大欖隧道形點 I</v>
      </c>
      <c r="K34" s="12" t="str">
        <f>G34</f>
        <v>18 分鐘</v>
      </c>
      <c r="L34" s="12" t="str">
        <f>H34</f>
        <v>33 分鐘</v>
      </c>
      <c r="M34" s="12"/>
      <c r="O34" s="12" t="str">
        <f t="shared" si="10"/>
        <v>18</v>
      </c>
      <c r="P34" s="12" t="str">
        <f t="shared" si="11"/>
        <v>33</v>
      </c>
      <c r="Q34" s="12" t="str">
        <f t="shared" si="12"/>
        <v/>
      </c>
      <c r="R34" s="12"/>
      <c r="S34" s="12">
        <f>O34-O33</f>
        <v>9</v>
      </c>
      <c r="T34" s="12">
        <f>IFERROR(P34-P33,"")</f>
        <v>8</v>
      </c>
      <c r="U34" s="12" t="str">
        <f>IFERROR(Q34-Q33,"")</f>
        <v/>
      </c>
      <c r="V34" s="6"/>
      <c r="W34" s="6"/>
      <c r="X34" s="6"/>
    </row>
    <row r="35" spans="1:24" x14ac:dyDescent="0.3">
      <c r="A35" s="7" t="s">
        <v>8</v>
      </c>
      <c r="B35" s="7" t="s">
        <v>10</v>
      </c>
      <c r="C35" s="7" t="s">
        <v>9</v>
      </c>
      <c r="D35" s="2" t="s">
        <v>90</v>
      </c>
      <c r="E35" s="8">
        <v>44280.382037037038</v>
      </c>
      <c r="F35" s="2" t="s">
        <v>79</v>
      </c>
      <c r="G35" s="2" t="s">
        <v>58</v>
      </c>
      <c r="H35" s="2" t="s">
        <v>91</v>
      </c>
      <c r="I35" s="4" t="s">
        <v>213</v>
      </c>
      <c r="J35" s="6" t="str">
        <f t="shared" si="3"/>
        <v>269D形點 I元朗又新街</v>
      </c>
      <c r="K35" s="12" t="str">
        <f t="shared" ref="K35:K36" si="13">G35</f>
        <v>19 分鐘</v>
      </c>
      <c r="L35" s="12" t="str">
        <f t="shared" ref="L35:L36" si="14">H35</f>
        <v>34 分鐘</v>
      </c>
      <c r="M35" s="12"/>
      <c r="O35" s="12" t="str">
        <f t="shared" si="10"/>
        <v>19</v>
      </c>
      <c r="P35" s="12" t="str">
        <f t="shared" si="11"/>
        <v>34</v>
      </c>
      <c r="Q35" s="12" t="str">
        <f t="shared" si="12"/>
        <v/>
      </c>
      <c r="R35" s="12"/>
      <c r="S35" s="12">
        <f t="shared" ref="S35:S36" si="15">O35-O34</f>
        <v>1</v>
      </c>
      <c r="T35" s="12">
        <f t="shared" ref="T35:T36" si="16">IFERROR(P35-P34,"")</f>
        <v>1</v>
      </c>
      <c r="U35" s="12" t="str">
        <f t="shared" ref="U35:U36" si="17">IFERROR(Q35-Q34,"")</f>
        <v/>
      </c>
      <c r="V35" s="6"/>
      <c r="W35" s="6"/>
      <c r="X35" s="6"/>
    </row>
    <row r="36" spans="1:24" x14ac:dyDescent="0.3">
      <c r="A36" s="7" t="s">
        <v>8</v>
      </c>
      <c r="B36" s="7" t="s">
        <v>10</v>
      </c>
      <c r="C36" s="7" t="s">
        <v>9</v>
      </c>
      <c r="D36" s="2" t="s">
        <v>92</v>
      </c>
      <c r="E36" s="8">
        <v>44280.382060185184</v>
      </c>
      <c r="F36" s="2" t="s">
        <v>36</v>
      </c>
      <c r="G36" s="2" t="s">
        <v>61</v>
      </c>
      <c r="H36" s="2" t="s">
        <v>93</v>
      </c>
      <c r="I36" s="4" t="s">
        <v>213</v>
      </c>
      <c r="J36" s="6" t="str">
        <f t="shared" si="3"/>
        <v>269D元朗又新街元朗大棠路</v>
      </c>
      <c r="K36" s="12" t="str">
        <f t="shared" si="13"/>
        <v>21 分鐘</v>
      </c>
      <c r="L36" s="12" t="str">
        <f t="shared" si="14"/>
        <v>36 分鐘</v>
      </c>
      <c r="M36" s="12"/>
      <c r="O36" s="12" t="str">
        <f t="shared" si="10"/>
        <v>21</v>
      </c>
      <c r="P36" s="12" t="str">
        <f t="shared" si="11"/>
        <v>36</v>
      </c>
      <c r="Q36" s="12" t="str">
        <f t="shared" si="12"/>
        <v/>
      </c>
      <c r="R36" s="12"/>
      <c r="S36" s="12">
        <f t="shared" si="15"/>
        <v>2</v>
      </c>
      <c r="T36" s="12">
        <f t="shared" si="16"/>
        <v>2</v>
      </c>
      <c r="U36" s="12" t="str">
        <f t="shared" si="17"/>
        <v/>
      </c>
      <c r="V36" s="6"/>
      <c r="W36" s="6"/>
      <c r="X36" s="6"/>
    </row>
    <row r="37" spans="1:24" x14ac:dyDescent="0.3">
      <c r="A37" s="7" t="s">
        <v>8</v>
      </c>
      <c r="B37" s="7" t="s">
        <v>10</v>
      </c>
      <c r="C37" s="7" t="s">
        <v>9</v>
      </c>
      <c r="D37" s="2" t="s">
        <v>94</v>
      </c>
      <c r="E37" s="8">
        <v>44280.382094907407</v>
      </c>
      <c r="F37" s="2" t="s">
        <v>40</v>
      </c>
      <c r="G37" s="2" t="s">
        <v>64</v>
      </c>
      <c r="H37" s="2" t="s">
        <v>95</v>
      </c>
      <c r="J37" s="6" t="str">
        <f t="shared" si="3"/>
        <v>269D元朗大棠路元朗康樂路</v>
      </c>
      <c r="O37" s="12" t="str">
        <f t="shared" si="10"/>
        <v/>
      </c>
      <c r="P37" s="12" t="str">
        <f t="shared" si="11"/>
        <v/>
      </c>
      <c r="Q37" s="12" t="str">
        <f t="shared" si="12"/>
        <v/>
      </c>
      <c r="R37" s="12"/>
      <c r="S37" s="12"/>
      <c r="T37" s="12"/>
      <c r="U37" s="12"/>
      <c r="V37" s="6"/>
      <c r="W37" s="6"/>
      <c r="X37" s="6"/>
    </row>
    <row r="38" spans="1:24" x14ac:dyDescent="0.3">
      <c r="A38" s="7" t="s">
        <v>8</v>
      </c>
      <c r="B38" s="7" t="s">
        <v>10</v>
      </c>
      <c r="C38" s="7" t="s">
        <v>9</v>
      </c>
      <c r="D38" s="2" t="s">
        <v>96</v>
      </c>
      <c r="E38" s="8">
        <v>44280.382118055553</v>
      </c>
      <c r="F38" s="2" t="s">
        <v>44</v>
      </c>
      <c r="G38" s="2" t="s">
        <v>87</v>
      </c>
      <c r="H38" s="2" t="s">
        <v>97</v>
      </c>
      <c r="J38" s="6" t="str">
        <f t="shared" si="3"/>
        <v>269D元朗康樂路元朗警署</v>
      </c>
      <c r="O38" s="12" t="str">
        <f t="shared" si="10"/>
        <v/>
      </c>
      <c r="P38" s="12" t="str">
        <f t="shared" si="11"/>
        <v/>
      </c>
      <c r="Q38" s="12" t="str">
        <f t="shared" si="12"/>
        <v/>
      </c>
      <c r="R38" s="12"/>
      <c r="S38" s="12"/>
      <c r="T38" s="12"/>
      <c r="U38" s="12"/>
      <c r="V38" s="6"/>
      <c r="W38" s="6"/>
      <c r="X38" s="6"/>
    </row>
    <row r="39" spans="1:24" x14ac:dyDescent="0.3">
      <c r="A39" s="7" t="s">
        <v>8</v>
      </c>
      <c r="B39" s="7" t="s">
        <v>10</v>
      </c>
      <c r="C39" s="7" t="s">
        <v>9</v>
      </c>
      <c r="D39" s="2" t="s">
        <v>98</v>
      </c>
      <c r="E39" s="8">
        <v>44280.382141203707</v>
      </c>
      <c r="F39" s="2" t="s">
        <v>99</v>
      </c>
      <c r="G39" s="2" t="s">
        <v>88</v>
      </c>
      <c r="H39" s="2" t="s">
        <v>100</v>
      </c>
      <c r="J39" s="6" t="str">
        <f t="shared" si="3"/>
        <v>269D元朗警署水邊村</v>
      </c>
      <c r="O39" s="6" t="str">
        <f t="shared" si="10"/>
        <v/>
      </c>
      <c r="P39" s="6" t="str">
        <f t="shared" si="11"/>
        <v/>
      </c>
      <c r="Q39" s="6" t="str">
        <f t="shared" si="12"/>
        <v/>
      </c>
      <c r="R39" s="6"/>
      <c r="S39" s="6"/>
      <c r="T39" s="6"/>
      <c r="U39" s="6"/>
      <c r="V39" s="6"/>
      <c r="W39" s="6"/>
      <c r="X39" s="6"/>
    </row>
    <row r="40" spans="1:24" x14ac:dyDescent="0.3">
      <c r="A40" s="7" t="s">
        <v>8</v>
      </c>
      <c r="B40" s="7" t="s">
        <v>10</v>
      </c>
      <c r="C40" s="7" t="s">
        <v>9</v>
      </c>
      <c r="D40" s="7" t="s">
        <v>101</v>
      </c>
      <c r="E40" s="8">
        <v>44280.382164351853</v>
      </c>
      <c r="F40" s="2" t="s">
        <v>63</v>
      </c>
      <c r="G40" s="2" t="s">
        <v>66</v>
      </c>
      <c r="H40" s="2" t="s">
        <v>102</v>
      </c>
      <c r="J40" s="6" t="str">
        <f t="shared" si="3"/>
        <v>269D水邊村元朗公園</v>
      </c>
      <c r="O40" s="6" t="str">
        <f t="shared" si="10"/>
        <v/>
      </c>
      <c r="P40" s="6" t="str">
        <f t="shared" si="11"/>
        <v/>
      </c>
      <c r="Q40" s="6" t="str">
        <f t="shared" si="12"/>
        <v/>
      </c>
      <c r="R40" s="6"/>
      <c r="S40" s="6"/>
      <c r="T40" s="6"/>
      <c r="U40" s="6"/>
      <c r="V40" s="6"/>
      <c r="W40" s="6"/>
      <c r="X40" s="6"/>
    </row>
    <row r="41" spans="1:24" x14ac:dyDescent="0.3">
      <c r="A41" s="7" t="s">
        <v>8</v>
      </c>
      <c r="B41" s="7" t="s">
        <v>10</v>
      </c>
      <c r="C41" s="7" t="s">
        <v>9</v>
      </c>
      <c r="D41" s="7" t="s">
        <v>103</v>
      </c>
      <c r="E41" s="8">
        <v>44280.382187499999</v>
      </c>
      <c r="F41" s="2" t="s">
        <v>104</v>
      </c>
      <c r="G41" s="2" t="s">
        <v>72</v>
      </c>
      <c r="H41" s="2" t="s">
        <v>105</v>
      </c>
      <c r="J41" s="6" t="str">
        <f t="shared" si="3"/>
        <v>269D元朗公園聚星樓</v>
      </c>
      <c r="O41" s="6" t="str">
        <f t="shared" si="10"/>
        <v/>
      </c>
      <c r="P41" s="6" t="str">
        <f t="shared" si="11"/>
        <v/>
      </c>
      <c r="Q41" s="6" t="str">
        <f t="shared" si="12"/>
        <v/>
      </c>
      <c r="R41" s="6"/>
      <c r="S41" s="6"/>
      <c r="T41" s="6"/>
      <c r="U41" s="6"/>
      <c r="V41" s="6"/>
      <c r="W41" s="6"/>
      <c r="X41" s="6"/>
    </row>
    <row r="42" spans="1:24" x14ac:dyDescent="0.3">
      <c r="A42" s="7" t="s">
        <v>8</v>
      </c>
      <c r="B42" s="7" t="s">
        <v>10</v>
      </c>
      <c r="C42" s="7" t="s">
        <v>9</v>
      </c>
      <c r="D42" s="7" t="s">
        <v>106</v>
      </c>
      <c r="E42" s="8">
        <v>44280.382210648146</v>
      </c>
      <c r="F42" s="2" t="s">
        <v>55</v>
      </c>
      <c r="G42" s="2" t="s">
        <v>89</v>
      </c>
      <c r="J42" s="6" t="str">
        <f t="shared" si="3"/>
        <v>269D聚星樓天盛苑</v>
      </c>
      <c r="O42" s="6" t="str">
        <f t="shared" si="10"/>
        <v/>
      </c>
      <c r="P42" s="6" t="str">
        <f t="shared" si="11"/>
        <v/>
      </c>
      <c r="Q42" s="6" t="str">
        <f t="shared" si="12"/>
        <v/>
      </c>
      <c r="R42" s="6"/>
      <c r="S42" s="6"/>
      <c r="T42" s="6"/>
      <c r="U42" s="6"/>
      <c r="V42" s="6"/>
      <c r="W42" s="6"/>
      <c r="X42" s="6"/>
    </row>
    <row r="43" spans="1:24" x14ac:dyDescent="0.3">
      <c r="A43" s="7" t="s">
        <v>8</v>
      </c>
      <c r="B43" s="7" t="s">
        <v>10</v>
      </c>
      <c r="C43" s="7" t="s">
        <v>9</v>
      </c>
      <c r="D43" s="7" t="s">
        <v>107</v>
      </c>
      <c r="E43" s="8">
        <v>44280.382233796299</v>
      </c>
      <c r="F43" s="2" t="s">
        <v>79</v>
      </c>
      <c r="G43" s="2" t="s">
        <v>58</v>
      </c>
      <c r="J43" s="6" t="str">
        <f t="shared" si="3"/>
        <v>269D天盛苑賞湖居</v>
      </c>
      <c r="O43" s="6" t="str">
        <f t="shared" si="10"/>
        <v/>
      </c>
      <c r="P43" s="6" t="str">
        <f t="shared" si="11"/>
        <v/>
      </c>
      <c r="Q43" s="6" t="str">
        <f t="shared" si="12"/>
        <v/>
      </c>
      <c r="R43" s="6"/>
      <c r="S43" s="6"/>
      <c r="T43" s="6"/>
      <c r="U43" s="6"/>
      <c r="V43" s="6"/>
      <c r="W43" s="6"/>
      <c r="X43" s="6"/>
    </row>
    <row r="44" spans="1:24" x14ac:dyDescent="0.3">
      <c r="A44" s="7" t="s">
        <v>8</v>
      </c>
      <c r="B44" s="7" t="s">
        <v>10</v>
      </c>
      <c r="C44" s="7" t="s">
        <v>9</v>
      </c>
      <c r="D44" s="7" t="s">
        <v>39</v>
      </c>
      <c r="E44" s="8">
        <v>44280.382256944446</v>
      </c>
      <c r="F44" s="2" t="s">
        <v>28</v>
      </c>
      <c r="G44" s="2" t="s">
        <v>36</v>
      </c>
      <c r="H44" s="2" t="s">
        <v>61</v>
      </c>
      <c r="J44" s="6" t="str">
        <f t="shared" si="3"/>
        <v>269D賞湖居天水圍公園</v>
      </c>
      <c r="O44" s="6" t="str">
        <f t="shared" si="10"/>
        <v/>
      </c>
      <c r="P44" s="6" t="str">
        <f t="shared" si="11"/>
        <v/>
      </c>
      <c r="Q44" s="6" t="str">
        <f t="shared" si="12"/>
        <v/>
      </c>
      <c r="R44" s="6"/>
      <c r="S44" s="6"/>
      <c r="T44" s="6"/>
      <c r="U44" s="6"/>
      <c r="V44" s="6"/>
      <c r="W44" s="6"/>
      <c r="X44" s="6"/>
    </row>
    <row r="45" spans="1:24" x14ac:dyDescent="0.3">
      <c r="A45" s="7" t="s">
        <v>8</v>
      </c>
      <c r="B45" s="7" t="s">
        <v>10</v>
      </c>
      <c r="C45" s="7" t="s">
        <v>9</v>
      </c>
      <c r="D45" s="7" t="s">
        <v>35</v>
      </c>
      <c r="E45" s="8">
        <v>44280.382280092592</v>
      </c>
      <c r="F45" s="2" t="s">
        <v>32</v>
      </c>
      <c r="G45" s="2" t="s">
        <v>36</v>
      </c>
      <c r="H45" s="2" t="s">
        <v>80</v>
      </c>
      <c r="J45" s="6" t="str">
        <f t="shared" si="3"/>
        <v>269D天水圍公園天瑞</v>
      </c>
      <c r="O45" s="6" t="str">
        <f t="shared" si="10"/>
        <v/>
      </c>
      <c r="P45" s="6" t="str">
        <f t="shared" si="11"/>
        <v/>
      </c>
      <c r="Q45" s="6" t="str">
        <f t="shared" si="12"/>
        <v/>
      </c>
      <c r="R45" s="6"/>
      <c r="S45" s="6"/>
      <c r="T45" s="6"/>
      <c r="U45" s="6"/>
      <c r="V45" s="6"/>
      <c r="W45" s="6"/>
      <c r="X45" s="6"/>
    </row>
    <row r="46" spans="1:24" x14ac:dyDescent="0.3">
      <c r="A46" s="7" t="s">
        <v>8</v>
      </c>
      <c r="B46" s="7" t="s">
        <v>10</v>
      </c>
      <c r="C46" s="7" t="s">
        <v>9</v>
      </c>
      <c r="D46" s="7" t="s">
        <v>108</v>
      </c>
      <c r="E46" s="8">
        <v>44280.382314814815</v>
      </c>
      <c r="F46" s="2" t="s">
        <v>54</v>
      </c>
      <c r="G46" s="2" t="s">
        <v>44</v>
      </c>
      <c r="H46" s="2" t="s">
        <v>88</v>
      </c>
      <c r="J46" s="6" t="str">
        <f t="shared" si="3"/>
        <v>269D天瑞天華</v>
      </c>
      <c r="O46" s="6" t="str">
        <f t="shared" si="10"/>
        <v/>
      </c>
      <c r="P46" s="6" t="str">
        <f t="shared" si="11"/>
        <v/>
      </c>
      <c r="Q46" s="6" t="str">
        <f t="shared" si="12"/>
        <v/>
      </c>
      <c r="R46" s="6"/>
      <c r="S46" s="6"/>
      <c r="T46" s="6"/>
      <c r="U46" s="6"/>
      <c r="V46" s="6"/>
      <c r="W46" s="6"/>
      <c r="X46" s="6"/>
    </row>
    <row r="47" spans="1:24" x14ac:dyDescent="0.3">
      <c r="A47" s="7" t="s">
        <v>8</v>
      </c>
      <c r="B47" s="7" t="s">
        <v>10</v>
      </c>
      <c r="C47" s="7" t="s">
        <v>9</v>
      </c>
      <c r="D47" s="7" t="s">
        <v>11</v>
      </c>
      <c r="E47" s="8">
        <v>44280.382337962961</v>
      </c>
      <c r="F47" s="2" t="s">
        <v>57</v>
      </c>
      <c r="G47" s="2" t="s">
        <v>63</v>
      </c>
      <c r="H47" s="2" t="s">
        <v>66</v>
      </c>
      <c r="J47" s="6" t="str">
        <f t="shared" si="3"/>
        <v>269D天華天富總站</v>
      </c>
      <c r="O47" s="6" t="str">
        <f t="shared" si="10"/>
        <v/>
      </c>
      <c r="P47" s="6" t="str">
        <f t="shared" si="11"/>
        <v/>
      </c>
      <c r="Q47" s="6" t="str">
        <f t="shared" si="12"/>
        <v/>
      </c>
      <c r="R47" s="6"/>
      <c r="S47" s="6"/>
      <c r="T47" s="6"/>
      <c r="U47" s="6"/>
      <c r="V47" s="6"/>
      <c r="W47" s="6"/>
      <c r="X47" s="6"/>
    </row>
    <row r="48" spans="1:24" x14ac:dyDescent="0.3">
      <c r="A48" s="7" t="s">
        <v>109</v>
      </c>
      <c r="B48" s="7" t="s">
        <v>110</v>
      </c>
      <c r="C48" s="7" t="s">
        <v>111</v>
      </c>
      <c r="D48" s="7" t="s">
        <v>56</v>
      </c>
      <c r="E48" s="8">
        <v>44280.382430555554</v>
      </c>
      <c r="F48" s="2" t="s">
        <v>29</v>
      </c>
      <c r="G48" s="2" t="s">
        <v>30</v>
      </c>
      <c r="J48" s="6" t="str">
        <f t="shared" si="3"/>
        <v/>
      </c>
      <c r="O48" s="6" t="str">
        <f t="shared" si="10"/>
        <v/>
      </c>
      <c r="P48" s="6" t="str">
        <f t="shared" si="11"/>
        <v/>
      </c>
      <c r="Q48" s="6" t="str">
        <f t="shared" si="12"/>
        <v/>
      </c>
      <c r="R48" s="6"/>
      <c r="S48" s="6"/>
      <c r="T48" s="6"/>
      <c r="U48" s="6"/>
      <c r="V48" s="6"/>
      <c r="W48" s="6"/>
      <c r="X48" s="6"/>
    </row>
    <row r="49" spans="1:24" x14ac:dyDescent="0.3">
      <c r="A49" s="7" t="s">
        <v>109</v>
      </c>
      <c r="B49" s="7" t="s">
        <v>110</v>
      </c>
      <c r="C49" s="7" t="s">
        <v>111</v>
      </c>
      <c r="D49" s="7" t="s">
        <v>60</v>
      </c>
      <c r="E49" s="8">
        <v>44280.382453703707</v>
      </c>
      <c r="F49" s="2" t="s">
        <v>28</v>
      </c>
      <c r="G49" s="2" t="s">
        <v>33</v>
      </c>
      <c r="H49" s="2" t="s">
        <v>34</v>
      </c>
      <c r="J49" s="6" t="str">
        <f t="shared" si="3"/>
        <v>E34B山水樓水邊圍</v>
      </c>
      <c r="O49" s="6" t="str">
        <f t="shared" si="10"/>
        <v/>
      </c>
      <c r="P49" s="6" t="str">
        <f t="shared" si="11"/>
        <v/>
      </c>
      <c r="Q49" s="6" t="str">
        <f t="shared" si="12"/>
        <v/>
      </c>
      <c r="R49" s="6"/>
      <c r="S49" s="6"/>
      <c r="T49" s="6"/>
      <c r="U49" s="6"/>
      <c r="V49" s="6"/>
      <c r="W49" s="6"/>
      <c r="X49" s="6"/>
    </row>
    <row r="50" spans="1:24" x14ac:dyDescent="0.3">
      <c r="A50" s="7" t="s">
        <v>109</v>
      </c>
      <c r="B50" s="7" t="s">
        <v>110</v>
      </c>
      <c r="C50" s="7" t="s">
        <v>111</v>
      </c>
      <c r="D50" s="2" t="s">
        <v>112</v>
      </c>
      <c r="E50" s="8">
        <v>44280.382476851853</v>
      </c>
      <c r="F50" s="2" t="s">
        <v>79</v>
      </c>
      <c r="G50" s="2" t="s">
        <v>113</v>
      </c>
      <c r="H50" s="2" t="s">
        <v>59</v>
      </c>
      <c r="J50" s="6" t="str">
        <f t="shared" si="3"/>
        <v>E34B水邊圍元朗廣場</v>
      </c>
      <c r="O50" s="6" t="str">
        <f t="shared" si="10"/>
        <v/>
      </c>
      <c r="P50" s="6" t="str">
        <f t="shared" si="11"/>
        <v/>
      </c>
      <c r="Q50" s="6" t="str">
        <f t="shared" si="12"/>
        <v/>
      </c>
      <c r="R50" s="6"/>
      <c r="S50" s="6"/>
      <c r="T50" s="6"/>
      <c r="U50" s="6"/>
      <c r="V50" s="6"/>
      <c r="W50" s="6"/>
      <c r="X50" s="6"/>
    </row>
    <row r="51" spans="1:24" x14ac:dyDescent="0.3">
      <c r="A51" s="7" t="s">
        <v>109</v>
      </c>
      <c r="B51" s="7" t="s">
        <v>110</v>
      </c>
      <c r="C51" s="7" t="s">
        <v>111</v>
      </c>
      <c r="D51" s="2" t="s">
        <v>114</v>
      </c>
      <c r="E51" s="8">
        <v>44280.3825</v>
      </c>
      <c r="F51" s="2" t="s">
        <v>36</v>
      </c>
      <c r="G51" s="2" t="s">
        <v>41</v>
      </c>
      <c r="H51" s="2" t="s">
        <v>42</v>
      </c>
      <c r="J51" s="6" t="str">
        <f t="shared" si="3"/>
        <v>E34B元朗廣場同樂街</v>
      </c>
      <c r="O51" s="6" t="str">
        <f t="shared" si="10"/>
        <v/>
      </c>
      <c r="P51" s="6" t="str">
        <f t="shared" si="11"/>
        <v/>
      </c>
      <c r="Q51" s="6" t="str">
        <f t="shared" si="12"/>
        <v/>
      </c>
      <c r="R51" s="6"/>
      <c r="S51" s="6"/>
      <c r="T51" s="6"/>
      <c r="U51" s="6"/>
      <c r="V51" s="6"/>
      <c r="W51" s="6"/>
      <c r="X51" s="6"/>
    </row>
    <row r="52" spans="1:24" x14ac:dyDescent="0.3">
      <c r="A52" s="7" t="s">
        <v>109</v>
      </c>
      <c r="B52" s="7" t="s">
        <v>110</v>
      </c>
      <c r="C52" s="7" t="s">
        <v>111</v>
      </c>
      <c r="D52" s="2" t="s">
        <v>115</v>
      </c>
      <c r="E52" s="8">
        <v>44280.382534722223</v>
      </c>
      <c r="F52" s="2" t="s">
        <v>40</v>
      </c>
      <c r="G52" s="2" t="s">
        <v>13</v>
      </c>
      <c r="H52" s="2" t="s">
        <v>14</v>
      </c>
      <c r="I52" s="4" t="s">
        <v>213</v>
      </c>
      <c r="J52" s="6" t="str">
        <f t="shared" si="3"/>
        <v>E34B同樂街谷亭街</v>
      </c>
      <c r="K52" s="12" t="str">
        <f>F52</f>
        <v>6 分鐘</v>
      </c>
      <c r="L52" s="12" t="str">
        <f>G52</f>
        <v>21 分鐘 預定班次</v>
      </c>
      <c r="M52" s="12" t="str">
        <f>H52</f>
        <v>36 分鐘 預定班次</v>
      </c>
      <c r="N52" s="9"/>
      <c r="O52" s="12" t="str">
        <f t="shared" si="10"/>
        <v>6</v>
      </c>
      <c r="P52" s="12" t="str">
        <f t="shared" si="11"/>
        <v>21</v>
      </c>
      <c r="Q52" s="12" t="str">
        <f t="shared" si="12"/>
        <v>36</v>
      </c>
      <c r="R52" s="12"/>
      <c r="S52" s="12"/>
      <c r="T52" s="12"/>
      <c r="U52" s="12"/>
      <c r="V52" s="6"/>
      <c r="W52" s="6"/>
      <c r="X52" s="6"/>
    </row>
    <row r="53" spans="1:24" x14ac:dyDescent="0.3">
      <c r="A53" s="7" t="s">
        <v>109</v>
      </c>
      <c r="B53" s="7" t="s">
        <v>110</v>
      </c>
      <c r="C53" s="7" t="s">
        <v>111</v>
      </c>
      <c r="D53" s="2" t="s">
        <v>67</v>
      </c>
      <c r="E53" s="8">
        <v>44280.382557870369</v>
      </c>
      <c r="F53" s="2" t="s">
        <v>99</v>
      </c>
      <c r="G53" s="2" t="s">
        <v>49</v>
      </c>
      <c r="H53" s="2" t="s">
        <v>50</v>
      </c>
      <c r="I53" s="4" t="s">
        <v>213</v>
      </c>
      <c r="J53" s="6" t="str">
        <f t="shared" si="3"/>
        <v>E34B谷亭街形點 II</v>
      </c>
      <c r="K53" s="12" t="str">
        <f t="shared" ref="K53:K54" si="18">F53</f>
        <v>8 分鐘</v>
      </c>
      <c r="L53" s="12" t="str">
        <f t="shared" ref="L53:L54" si="19">G53</f>
        <v>24 分鐘 預定班次</v>
      </c>
      <c r="M53" s="12" t="str">
        <f t="shared" ref="M53:M54" si="20">H53</f>
        <v>39 分鐘 預定班次</v>
      </c>
      <c r="N53" s="9"/>
      <c r="O53" s="12" t="str">
        <f t="shared" si="10"/>
        <v>8</v>
      </c>
      <c r="P53" s="12" t="str">
        <f t="shared" si="11"/>
        <v>24</v>
      </c>
      <c r="Q53" s="12" t="str">
        <f t="shared" si="12"/>
        <v>39</v>
      </c>
      <c r="R53" s="12"/>
      <c r="S53" s="12">
        <f>O53-O52</f>
        <v>2</v>
      </c>
      <c r="T53" s="12">
        <f>IFERROR(P53-P52,"")</f>
        <v>3</v>
      </c>
      <c r="U53" s="12">
        <f>IFERROR(Q53-Q52,"")</f>
        <v>3</v>
      </c>
      <c r="V53" s="6"/>
      <c r="W53" s="6"/>
      <c r="X53" s="6"/>
    </row>
    <row r="54" spans="1:24" x14ac:dyDescent="0.3">
      <c r="A54" s="7" t="s">
        <v>109</v>
      </c>
      <c r="B54" s="7" t="s">
        <v>110</v>
      </c>
      <c r="C54" s="7" t="s">
        <v>111</v>
      </c>
      <c r="D54" s="2" t="s">
        <v>70</v>
      </c>
      <c r="E54" s="8">
        <v>44280.382581018515</v>
      </c>
      <c r="F54" s="2" t="s">
        <v>48</v>
      </c>
      <c r="G54" s="2" t="s">
        <v>21</v>
      </c>
      <c r="H54" s="2" t="s">
        <v>22</v>
      </c>
      <c r="I54" s="4" t="s">
        <v>213</v>
      </c>
      <c r="J54" s="6" t="str">
        <f t="shared" si="3"/>
        <v>E34B形點 II形點 I</v>
      </c>
      <c r="K54" s="12" t="str">
        <f t="shared" si="18"/>
        <v>10 分鐘</v>
      </c>
      <c r="L54" s="12" t="str">
        <f t="shared" si="19"/>
        <v>25 分鐘 預定班次</v>
      </c>
      <c r="M54" s="12" t="str">
        <f t="shared" si="20"/>
        <v>40 分鐘 預定班次</v>
      </c>
      <c r="N54" s="9"/>
      <c r="O54" s="12" t="str">
        <f t="shared" si="10"/>
        <v>10</v>
      </c>
      <c r="P54" s="12" t="str">
        <f t="shared" si="11"/>
        <v>25</v>
      </c>
      <c r="Q54" s="12" t="str">
        <f t="shared" si="12"/>
        <v>40</v>
      </c>
      <c r="R54" s="12"/>
      <c r="S54" s="12">
        <f t="shared" ref="S54:S55" si="21">O54-O53</f>
        <v>2</v>
      </c>
      <c r="T54" s="12">
        <f t="shared" ref="T54:T55" si="22">IFERROR(P54-P53,"")</f>
        <v>1</v>
      </c>
      <c r="U54" s="12">
        <f t="shared" ref="U54:U55" si="23">IFERROR(Q54-Q53,"")</f>
        <v>1</v>
      </c>
      <c r="V54" s="6"/>
      <c r="W54" s="6"/>
      <c r="X54" s="6"/>
    </row>
    <row r="55" spans="1:24" x14ac:dyDescent="0.3">
      <c r="A55" s="7" t="s">
        <v>109</v>
      </c>
      <c r="B55" s="7" t="s">
        <v>110</v>
      </c>
      <c r="C55" s="7" t="s">
        <v>111</v>
      </c>
      <c r="D55" s="2" t="s">
        <v>73</v>
      </c>
      <c r="E55" s="8">
        <v>44280.382604166669</v>
      </c>
      <c r="F55" s="2" t="s">
        <v>79</v>
      </c>
      <c r="G55" s="2" t="s">
        <v>71</v>
      </c>
      <c r="H55" s="2" t="s">
        <v>59</v>
      </c>
      <c r="I55" s="4" t="s">
        <v>213</v>
      </c>
      <c r="J55" s="6" t="str">
        <f t="shared" si="3"/>
        <v>E34B形點 I大欖隧道</v>
      </c>
      <c r="K55" s="12" t="str">
        <f>G55</f>
        <v>16 分鐘</v>
      </c>
      <c r="L55" s="12" t="str">
        <f>H55</f>
        <v>32 分鐘 預定班次</v>
      </c>
      <c r="M55" s="12"/>
      <c r="N55" s="9"/>
      <c r="O55" s="12" t="str">
        <f t="shared" si="10"/>
        <v>16</v>
      </c>
      <c r="P55" s="12" t="str">
        <f t="shared" si="11"/>
        <v>32</v>
      </c>
      <c r="Q55" s="12" t="str">
        <f t="shared" si="12"/>
        <v/>
      </c>
      <c r="R55" s="12"/>
      <c r="S55" s="12">
        <f t="shared" si="21"/>
        <v>6</v>
      </c>
      <c r="T55" s="12">
        <f t="shared" si="22"/>
        <v>7</v>
      </c>
      <c r="U55" s="12" t="str">
        <f t="shared" si="23"/>
        <v/>
      </c>
      <c r="V55" s="6"/>
      <c r="W55" s="6"/>
      <c r="X55" s="6"/>
    </row>
    <row r="56" spans="1:24" x14ac:dyDescent="0.3">
      <c r="A56" s="7" t="s">
        <v>109</v>
      </c>
      <c r="B56" s="7" t="s">
        <v>110</v>
      </c>
      <c r="C56" s="7" t="s">
        <v>111</v>
      </c>
      <c r="D56" s="7" t="s">
        <v>116</v>
      </c>
      <c r="E56" s="8">
        <v>44280.382627314815</v>
      </c>
      <c r="F56" s="2" t="s">
        <v>68</v>
      </c>
      <c r="G56" s="2" t="s">
        <v>69</v>
      </c>
      <c r="J56" s="6" t="str">
        <f t="shared" si="3"/>
        <v>E34B大欖隧道青馬收費廣場</v>
      </c>
      <c r="O56" s="6" t="str">
        <f t="shared" si="10"/>
        <v/>
      </c>
      <c r="P56" s="6" t="str">
        <f t="shared" si="11"/>
        <v/>
      </c>
      <c r="Q56" s="6" t="str">
        <f t="shared" si="12"/>
        <v/>
      </c>
      <c r="R56" s="6"/>
      <c r="S56" s="6"/>
      <c r="T56" s="6"/>
      <c r="U56" s="6"/>
      <c r="V56" s="6"/>
      <c r="W56" s="6"/>
      <c r="X56" s="6"/>
    </row>
    <row r="57" spans="1:24" x14ac:dyDescent="0.3">
      <c r="A57" s="7" t="s">
        <v>109</v>
      </c>
      <c r="B57" s="7" t="s">
        <v>110</v>
      </c>
      <c r="C57" s="7" t="s">
        <v>111</v>
      </c>
      <c r="D57" s="7" t="s">
        <v>117</v>
      </c>
      <c r="E57" s="8">
        <v>44280.382650462961</v>
      </c>
      <c r="F57" s="2" t="s">
        <v>74</v>
      </c>
      <c r="G57" s="2" t="s">
        <v>118</v>
      </c>
      <c r="H57" s="2" t="s">
        <v>102</v>
      </c>
      <c r="J57" s="6" t="str">
        <f t="shared" si="3"/>
        <v>E34B青馬收費廣場東涌消防局</v>
      </c>
      <c r="O57" s="6" t="str">
        <f t="shared" si="10"/>
        <v/>
      </c>
      <c r="P57" s="6" t="str">
        <f t="shared" si="11"/>
        <v/>
      </c>
      <c r="Q57" s="6" t="str">
        <f t="shared" si="12"/>
        <v/>
      </c>
      <c r="R57" s="6"/>
      <c r="S57" s="6"/>
      <c r="T57" s="6"/>
      <c r="U57" s="6"/>
      <c r="V57" s="6"/>
      <c r="W57" s="6"/>
      <c r="X57" s="6"/>
    </row>
    <row r="58" spans="1:24" x14ac:dyDescent="0.3">
      <c r="A58" s="7" t="s">
        <v>109</v>
      </c>
      <c r="B58" s="7" t="s">
        <v>110</v>
      </c>
      <c r="C58" s="7" t="s">
        <v>111</v>
      </c>
      <c r="D58" s="7" t="s">
        <v>119</v>
      </c>
      <c r="E58" s="8">
        <v>44280.382673611108</v>
      </c>
      <c r="F58" s="2" t="s">
        <v>52</v>
      </c>
      <c r="G58" s="2" t="s">
        <v>69</v>
      </c>
      <c r="H58" s="2" t="s">
        <v>120</v>
      </c>
      <c r="J58" s="6" t="str">
        <f t="shared" si="3"/>
        <v>E34B東涌消防局東堤灣畔</v>
      </c>
      <c r="O58" s="6" t="str">
        <f t="shared" si="10"/>
        <v/>
      </c>
      <c r="P58" s="6" t="str">
        <f t="shared" si="11"/>
        <v/>
      </c>
      <c r="Q58" s="6" t="str">
        <f t="shared" si="12"/>
        <v/>
      </c>
      <c r="R58" s="6"/>
      <c r="S58" s="6"/>
      <c r="T58" s="6"/>
      <c r="U58" s="6"/>
      <c r="V58" s="6"/>
      <c r="W58" s="6"/>
      <c r="X58" s="6"/>
    </row>
    <row r="59" spans="1:24" x14ac:dyDescent="0.3">
      <c r="A59" s="7" t="s">
        <v>109</v>
      </c>
      <c r="B59" s="7" t="s">
        <v>110</v>
      </c>
      <c r="C59" s="7" t="s">
        <v>111</v>
      </c>
      <c r="D59" s="7" t="s">
        <v>121</v>
      </c>
      <c r="E59" s="8">
        <v>44280.382696759261</v>
      </c>
      <c r="F59" s="2" t="s">
        <v>71</v>
      </c>
      <c r="G59" s="2" t="s">
        <v>122</v>
      </c>
      <c r="H59" s="2" t="s">
        <v>105</v>
      </c>
      <c r="J59" s="6" t="str">
        <f t="shared" si="3"/>
        <v>E34B東堤灣畔赤角南路</v>
      </c>
      <c r="O59" s="6" t="str">
        <f t="shared" si="10"/>
        <v/>
      </c>
      <c r="P59" s="6" t="str">
        <f t="shared" si="11"/>
        <v/>
      </c>
      <c r="Q59" s="6" t="str">
        <f t="shared" si="12"/>
        <v/>
      </c>
      <c r="R59" s="6"/>
      <c r="S59" s="6"/>
      <c r="T59" s="6"/>
      <c r="U59" s="6"/>
      <c r="V59" s="6"/>
      <c r="W59" s="6"/>
      <c r="X59" s="6"/>
    </row>
    <row r="60" spans="1:24" x14ac:dyDescent="0.3">
      <c r="A60" s="7" t="s">
        <v>109</v>
      </c>
      <c r="B60" s="7" t="s">
        <v>110</v>
      </c>
      <c r="C60" s="7" t="s">
        <v>111</v>
      </c>
      <c r="D60" s="7" t="s">
        <v>123</v>
      </c>
      <c r="E60" s="8">
        <v>44280.382719907408</v>
      </c>
      <c r="F60" s="2" t="s">
        <v>55</v>
      </c>
      <c r="G60" s="2" t="s">
        <v>91</v>
      </c>
      <c r="H60" s="2" t="s">
        <v>124</v>
      </c>
      <c r="J60" s="6" t="str">
        <f t="shared" si="3"/>
        <v>E34B赤角南路駿運北路</v>
      </c>
      <c r="O60" s="6" t="str">
        <f t="shared" si="10"/>
        <v/>
      </c>
      <c r="P60" s="6" t="str">
        <f t="shared" si="11"/>
        <v/>
      </c>
      <c r="Q60" s="6" t="str">
        <f t="shared" si="12"/>
        <v/>
      </c>
      <c r="R60" s="6"/>
      <c r="S60" s="6"/>
      <c r="T60" s="6"/>
      <c r="U60" s="6"/>
      <c r="V60" s="6"/>
      <c r="W60" s="6"/>
      <c r="X60" s="6"/>
    </row>
    <row r="61" spans="1:24" x14ac:dyDescent="0.3">
      <c r="A61" s="7" t="s">
        <v>109</v>
      </c>
      <c r="B61" s="7" t="s">
        <v>110</v>
      </c>
      <c r="C61" s="7" t="s">
        <v>111</v>
      </c>
      <c r="D61" s="7" t="s">
        <v>125</v>
      </c>
      <c r="E61" s="8">
        <v>44280.382754629631</v>
      </c>
      <c r="F61" s="2" t="s">
        <v>58</v>
      </c>
      <c r="G61" s="2" t="s">
        <v>93</v>
      </c>
      <c r="H61" s="2" t="s">
        <v>126</v>
      </c>
      <c r="J61" s="6" t="str">
        <f t="shared" si="3"/>
        <v>E34B駿運北路香港空運貨站</v>
      </c>
      <c r="O61" s="6" t="str">
        <f t="shared" si="10"/>
        <v/>
      </c>
      <c r="P61" s="6" t="str">
        <f t="shared" si="11"/>
        <v/>
      </c>
      <c r="Q61" s="6" t="str">
        <f t="shared" si="12"/>
        <v/>
      </c>
      <c r="R61" s="6"/>
      <c r="S61" s="6"/>
      <c r="T61" s="6"/>
      <c r="U61" s="6"/>
      <c r="V61" s="6"/>
      <c r="W61" s="6"/>
      <c r="X61" s="6"/>
    </row>
    <row r="62" spans="1:24" x14ac:dyDescent="0.3">
      <c r="A62" s="7" t="s">
        <v>109</v>
      </c>
      <c r="B62" s="7" t="s">
        <v>110</v>
      </c>
      <c r="C62" s="7" t="s">
        <v>111</v>
      </c>
      <c r="D62" s="7" t="s">
        <v>127</v>
      </c>
      <c r="E62" s="8">
        <v>44280.382777777777</v>
      </c>
      <c r="F62" s="2" t="s">
        <v>28</v>
      </c>
      <c r="G62" s="2" t="s">
        <v>61</v>
      </c>
      <c r="H62" s="2" t="s">
        <v>128</v>
      </c>
      <c r="J62" s="6" t="str">
        <f t="shared" si="3"/>
        <v>E34B香港空運貨站空郵中心</v>
      </c>
      <c r="O62" s="6" t="str">
        <f t="shared" si="10"/>
        <v/>
      </c>
      <c r="P62" s="6" t="str">
        <f t="shared" si="11"/>
        <v/>
      </c>
      <c r="Q62" s="6" t="str">
        <f t="shared" si="12"/>
        <v/>
      </c>
      <c r="R62" s="6"/>
      <c r="S62" s="6"/>
      <c r="T62" s="6"/>
      <c r="U62" s="6"/>
      <c r="V62" s="6"/>
      <c r="W62" s="6"/>
      <c r="X62" s="6"/>
    </row>
    <row r="63" spans="1:24" x14ac:dyDescent="0.3">
      <c r="A63" s="7" t="s">
        <v>109</v>
      </c>
      <c r="B63" s="7" t="s">
        <v>110</v>
      </c>
      <c r="C63" s="7" t="s">
        <v>111</v>
      </c>
      <c r="D63" s="7" t="s">
        <v>129</v>
      </c>
      <c r="E63" s="8">
        <v>44280.382800925923</v>
      </c>
      <c r="F63" s="2" t="s">
        <v>130</v>
      </c>
      <c r="G63" s="2" t="s">
        <v>64</v>
      </c>
      <c r="H63" s="2" t="s">
        <v>97</v>
      </c>
      <c r="J63" s="6" t="str">
        <f t="shared" si="3"/>
        <v>E34B空郵中心國泰城</v>
      </c>
      <c r="O63" s="6" t="str">
        <f t="shared" si="10"/>
        <v/>
      </c>
      <c r="P63" s="6" t="str">
        <f t="shared" si="11"/>
        <v/>
      </c>
      <c r="Q63" s="6" t="str">
        <f t="shared" si="12"/>
        <v/>
      </c>
      <c r="R63" s="6"/>
      <c r="S63" s="6"/>
      <c r="T63" s="6"/>
      <c r="U63" s="6"/>
      <c r="V63" s="6"/>
      <c r="W63" s="6"/>
      <c r="X63" s="6"/>
    </row>
    <row r="64" spans="1:24" x14ac:dyDescent="0.3">
      <c r="A64" s="7" t="s">
        <v>109</v>
      </c>
      <c r="B64" s="7" t="s">
        <v>110</v>
      </c>
      <c r="C64" s="7" t="s">
        <v>111</v>
      </c>
      <c r="D64" s="7" t="s">
        <v>131</v>
      </c>
      <c r="E64" s="8">
        <v>44280.382824074077</v>
      </c>
      <c r="F64" s="2" t="s">
        <v>132</v>
      </c>
      <c r="G64" s="2" t="s">
        <v>66</v>
      </c>
      <c r="H64" s="2" t="s">
        <v>133</v>
      </c>
      <c r="J64" s="6" t="str">
        <f t="shared" si="3"/>
        <v>E34B國泰城暢連路</v>
      </c>
      <c r="O64" s="6" t="str">
        <f t="shared" si="10"/>
        <v/>
      </c>
      <c r="P64" s="6" t="str">
        <f t="shared" si="11"/>
        <v/>
      </c>
      <c r="Q64" s="6" t="str">
        <f t="shared" si="12"/>
        <v/>
      </c>
      <c r="R64" s="6"/>
      <c r="S64" s="6"/>
      <c r="T64" s="6"/>
      <c r="U64" s="6"/>
      <c r="V64" s="6"/>
      <c r="W64" s="6"/>
      <c r="X64" s="6"/>
    </row>
    <row r="65" spans="1:24" x14ac:dyDescent="0.3">
      <c r="A65" s="7" t="s">
        <v>109</v>
      </c>
      <c r="B65" s="7" t="s">
        <v>110</v>
      </c>
      <c r="C65" s="7" t="s">
        <v>111</v>
      </c>
      <c r="D65" s="7" t="s">
        <v>134</v>
      </c>
      <c r="E65" s="8">
        <v>44280.382847222223</v>
      </c>
      <c r="F65" s="2" t="s">
        <v>84</v>
      </c>
      <c r="G65" s="2" t="s">
        <v>135</v>
      </c>
      <c r="H65" s="2" t="s">
        <v>136</v>
      </c>
      <c r="J65" s="6" t="str">
        <f t="shared" si="3"/>
        <v>E34B暢連路一號客運大樓 (落客站)</v>
      </c>
      <c r="O65" s="6" t="str">
        <f t="shared" ref="O65:O96" si="24">IF(K65="","",IFERROR(LEFT(K65,FIND(" ",K65)-1),0))</f>
        <v/>
      </c>
      <c r="P65" s="6" t="str">
        <f t="shared" ref="P65:P96" si="25">IF(L65="","",IFERROR(LEFT(L65,FIND(" ",L65)-1),0))</f>
        <v/>
      </c>
      <c r="Q65" s="6" t="str">
        <f t="shared" ref="Q65:Q96" si="26">IF(M65="","",IFERROR(LEFT(M65,FIND(" ",M65)-1),0))</f>
        <v/>
      </c>
      <c r="R65" s="6"/>
      <c r="S65" s="6"/>
      <c r="T65" s="6"/>
      <c r="U65" s="6"/>
      <c r="V65" s="6"/>
      <c r="W65" s="6"/>
      <c r="X65" s="6"/>
    </row>
    <row r="66" spans="1:24" x14ac:dyDescent="0.3">
      <c r="A66" s="7" t="s">
        <v>109</v>
      </c>
      <c r="B66" s="7" t="s">
        <v>110</v>
      </c>
      <c r="C66" s="7" t="s">
        <v>111</v>
      </c>
      <c r="D66" s="7" t="s">
        <v>137</v>
      </c>
      <c r="E66" s="8">
        <v>44280.382870370369</v>
      </c>
      <c r="F66" s="2" t="s">
        <v>24</v>
      </c>
      <c r="G66" s="2" t="s">
        <v>122</v>
      </c>
      <c r="J66" s="6" t="str">
        <f t="shared" si="3"/>
        <v>E34B一號客運大樓 (落客站)機場(地面運輸中心)巴士總站</v>
      </c>
      <c r="O66" s="6" t="str">
        <f t="shared" si="24"/>
        <v/>
      </c>
      <c r="P66" s="6" t="str">
        <f t="shared" si="25"/>
        <v/>
      </c>
      <c r="Q66" s="6" t="str">
        <f t="shared" si="26"/>
        <v/>
      </c>
      <c r="R66" s="6"/>
      <c r="S66" s="6"/>
      <c r="T66" s="6"/>
      <c r="U66" s="6"/>
      <c r="V66" s="6"/>
      <c r="W66" s="6"/>
      <c r="X66" s="6"/>
    </row>
    <row r="67" spans="1:24" x14ac:dyDescent="0.3">
      <c r="A67" s="7" t="s">
        <v>109</v>
      </c>
      <c r="B67" s="7" t="s">
        <v>110</v>
      </c>
      <c r="C67" s="7" t="s">
        <v>111</v>
      </c>
      <c r="D67" s="7" t="s">
        <v>137</v>
      </c>
      <c r="E67" s="8">
        <v>44280.382893518516</v>
      </c>
      <c r="F67" s="2" t="s">
        <v>54</v>
      </c>
      <c r="G67" s="2" t="s">
        <v>138</v>
      </c>
      <c r="H67" s="2" t="s">
        <v>93</v>
      </c>
      <c r="J67" s="6" t="str">
        <f t="shared" si="3"/>
        <v>E34B機場(地面運輸中心)巴士總站機場(地面運輸中心)巴士總站</v>
      </c>
      <c r="O67" s="6" t="str">
        <f t="shared" si="24"/>
        <v/>
      </c>
      <c r="P67" s="6" t="str">
        <f t="shared" si="25"/>
        <v/>
      </c>
      <c r="Q67" s="6" t="str">
        <f t="shared" si="26"/>
        <v/>
      </c>
      <c r="R67" s="6"/>
      <c r="S67" s="6"/>
      <c r="T67" s="6"/>
      <c r="U67" s="6"/>
      <c r="V67" s="6"/>
      <c r="W67" s="6"/>
      <c r="X67" s="6"/>
    </row>
    <row r="68" spans="1:24" x14ac:dyDescent="0.3">
      <c r="A68" s="7" t="s">
        <v>109</v>
      </c>
      <c r="B68" s="7" t="s">
        <v>111</v>
      </c>
      <c r="C68" s="7" t="s">
        <v>110</v>
      </c>
      <c r="D68" s="7" t="s">
        <v>139</v>
      </c>
      <c r="E68" s="8">
        <v>44280.382951388892</v>
      </c>
      <c r="F68" s="2" t="s">
        <v>16</v>
      </c>
      <c r="G68" s="2" t="s">
        <v>140</v>
      </c>
      <c r="H68" s="2" t="s">
        <v>141</v>
      </c>
      <c r="J68" s="6" t="str">
        <f t="shared" ref="J68:J123" si="27">IF(B68=B67,A68&amp;D67&amp;D68,"")</f>
        <v/>
      </c>
      <c r="O68" s="6" t="str">
        <f t="shared" si="24"/>
        <v/>
      </c>
      <c r="P68" s="6" t="str">
        <f t="shared" si="25"/>
        <v/>
      </c>
      <c r="Q68" s="6" t="str">
        <f t="shared" si="26"/>
        <v/>
      </c>
      <c r="R68" s="6"/>
      <c r="S68" s="6"/>
      <c r="T68" s="6"/>
      <c r="U68" s="6"/>
      <c r="V68" s="6"/>
      <c r="W68" s="6"/>
      <c r="X68" s="6"/>
    </row>
    <row r="69" spans="1:24" x14ac:dyDescent="0.3">
      <c r="A69" s="7" t="s">
        <v>109</v>
      </c>
      <c r="B69" s="7" t="s">
        <v>111</v>
      </c>
      <c r="C69" s="7" t="s">
        <v>110</v>
      </c>
      <c r="D69" s="7" t="s">
        <v>129</v>
      </c>
      <c r="E69" s="8">
        <v>44280.382974537039</v>
      </c>
      <c r="F69" s="2" t="s">
        <v>142</v>
      </c>
      <c r="G69" s="2" t="s">
        <v>59</v>
      </c>
      <c r="H69" s="2" t="s">
        <v>143</v>
      </c>
      <c r="J69" s="6" t="str">
        <f t="shared" si="27"/>
        <v>E34B機場(地面運輸中心)總站國泰城</v>
      </c>
      <c r="O69" s="6" t="str">
        <f t="shared" si="24"/>
        <v/>
      </c>
      <c r="P69" s="6" t="str">
        <f t="shared" si="25"/>
        <v/>
      </c>
      <c r="Q69" s="6" t="str">
        <f t="shared" si="26"/>
        <v/>
      </c>
      <c r="R69" s="6"/>
      <c r="S69" s="6"/>
      <c r="T69" s="6"/>
      <c r="U69" s="6"/>
      <c r="V69" s="6"/>
      <c r="W69" s="6"/>
      <c r="X69" s="6"/>
    </row>
    <row r="70" spans="1:24" x14ac:dyDescent="0.3">
      <c r="A70" s="7" t="s">
        <v>109</v>
      </c>
      <c r="B70" s="7" t="s">
        <v>111</v>
      </c>
      <c r="C70" s="7" t="s">
        <v>110</v>
      </c>
      <c r="D70" s="7" t="s">
        <v>144</v>
      </c>
      <c r="E70" s="8">
        <v>44280.382997685185</v>
      </c>
      <c r="F70" s="2" t="s">
        <v>29</v>
      </c>
      <c r="G70" s="2" t="s">
        <v>82</v>
      </c>
      <c r="H70" s="2" t="s">
        <v>145</v>
      </c>
      <c r="J70" s="6" t="str">
        <f t="shared" si="27"/>
        <v>E34B國泰城機場警署</v>
      </c>
      <c r="O70" s="6" t="str">
        <f t="shared" si="24"/>
        <v/>
      </c>
      <c r="P70" s="6" t="str">
        <f t="shared" si="25"/>
        <v/>
      </c>
      <c r="Q70" s="6" t="str">
        <f t="shared" si="26"/>
        <v/>
      </c>
      <c r="R70" s="6"/>
      <c r="S70" s="6"/>
      <c r="T70" s="6"/>
      <c r="U70" s="6"/>
      <c r="V70" s="6"/>
      <c r="W70" s="6"/>
      <c r="X70" s="6"/>
    </row>
    <row r="71" spans="1:24" x14ac:dyDescent="0.3">
      <c r="A71" s="7" t="s">
        <v>109</v>
      </c>
      <c r="B71" s="7" t="s">
        <v>111</v>
      </c>
      <c r="C71" s="7" t="s">
        <v>110</v>
      </c>
      <c r="D71" s="7" t="s">
        <v>146</v>
      </c>
      <c r="E71" s="8">
        <v>44280.383020833331</v>
      </c>
      <c r="F71" s="2" t="s">
        <v>33</v>
      </c>
      <c r="G71" s="2" t="s">
        <v>14</v>
      </c>
      <c r="H71" s="2" t="s">
        <v>147</v>
      </c>
      <c r="J71" s="6" t="str">
        <f t="shared" si="27"/>
        <v>E34B機場警署駿運南路</v>
      </c>
      <c r="O71" s="6" t="str">
        <f t="shared" si="24"/>
        <v/>
      </c>
      <c r="P71" s="6" t="str">
        <f t="shared" si="25"/>
        <v/>
      </c>
      <c r="Q71" s="6" t="str">
        <f t="shared" si="26"/>
        <v/>
      </c>
      <c r="R71" s="6"/>
      <c r="S71" s="6"/>
      <c r="T71" s="6"/>
      <c r="U71" s="6"/>
      <c r="V71" s="6"/>
      <c r="W71" s="6"/>
      <c r="X71" s="6"/>
    </row>
    <row r="72" spans="1:24" x14ac:dyDescent="0.3">
      <c r="A72" s="7" t="s">
        <v>109</v>
      </c>
      <c r="B72" s="7" t="s">
        <v>111</v>
      </c>
      <c r="C72" s="7" t="s">
        <v>110</v>
      </c>
      <c r="D72" s="7" t="s">
        <v>148</v>
      </c>
      <c r="E72" s="8">
        <v>44280.383043981485</v>
      </c>
      <c r="F72" s="2" t="s">
        <v>113</v>
      </c>
      <c r="G72" s="2" t="s">
        <v>46</v>
      </c>
      <c r="H72" s="2" t="s">
        <v>147</v>
      </c>
      <c r="J72" s="6" t="str">
        <f t="shared" si="27"/>
        <v>E34B駿運南路機場空運中心</v>
      </c>
      <c r="O72" s="6" t="str">
        <f t="shared" si="24"/>
        <v/>
      </c>
      <c r="P72" s="6" t="str">
        <f t="shared" si="25"/>
        <v/>
      </c>
      <c r="Q72" s="6" t="str">
        <f t="shared" si="26"/>
        <v/>
      </c>
      <c r="R72" s="6"/>
      <c r="S72" s="6"/>
      <c r="T72" s="6"/>
      <c r="U72" s="6"/>
      <c r="V72" s="6"/>
      <c r="W72" s="6"/>
      <c r="X72" s="6"/>
    </row>
    <row r="73" spans="1:24" x14ac:dyDescent="0.3">
      <c r="A73" s="7" t="s">
        <v>109</v>
      </c>
      <c r="B73" s="7" t="s">
        <v>111</v>
      </c>
      <c r="C73" s="7" t="s">
        <v>110</v>
      </c>
      <c r="D73" s="7" t="s">
        <v>149</v>
      </c>
      <c r="E73" s="8">
        <v>44280.383067129631</v>
      </c>
      <c r="F73" s="2" t="s">
        <v>150</v>
      </c>
      <c r="G73" s="2" t="s">
        <v>50</v>
      </c>
      <c r="J73" s="6" t="str">
        <f t="shared" si="27"/>
        <v>E34B機場空運中心亞洲空運中心</v>
      </c>
      <c r="O73" s="6" t="str">
        <f t="shared" si="24"/>
        <v/>
      </c>
      <c r="P73" s="6" t="str">
        <f t="shared" si="25"/>
        <v/>
      </c>
      <c r="Q73" s="6" t="str">
        <f t="shared" si="26"/>
        <v/>
      </c>
      <c r="R73" s="6"/>
      <c r="S73" s="6"/>
      <c r="T73" s="6"/>
      <c r="U73" s="6"/>
      <c r="V73" s="6"/>
      <c r="W73" s="6"/>
      <c r="X73" s="6"/>
    </row>
    <row r="74" spans="1:24" x14ac:dyDescent="0.3">
      <c r="A74" s="7" t="s">
        <v>109</v>
      </c>
      <c r="B74" s="7" t="s">
        <v>111</v>
      </c>
      <c r="C74" s="7" t="s">
        <v>110</v>
      </c>
      <c r="D74" s="7" t="s">
        <v>121</v>
      </c>
      <c r="E74" s="8">
        <v>44280.383090277777</v>
      </c>
      <c r="F74" s="2" t="s">
        <v>32</v>
      </c>
      <c r="G74" s="2" t="s">
        <v>13</v>
      </c>
      <c r="H74" s="2" t="s">
        <v>26</v>
      </c>
      <c r="J74" s="6" t="str">
        <f t="shared" si="27"/>
        <v>E34B亞洲空運中心赤角南路</v>
      </c>
      <c r="O74" s="6" t="str">
        <f t="shared" si="24"/>
        <v/>
      </c>
      <c r="P74" s="6" t="str">
        <f t="shared" si="25"/>
        <v/>
      </c>
      <c r="Q74" s="6" t="str">
        <f t="shared" si="26"/>
        <v/>
      </c>
      <c r="R74" s="6"/>
      <c r="S74" s="6"/>
      <c r="T74" s="6"/>
      <c r="U74" s="6"/>
      <c r="V74" s="6"/>
      <c r="W74" s="6"/>
      <c r="X74" s="6"/>
    </row>
    <row r="75" spans="1:24" x14ac:dyDescent="0.3">
      <c r="A75" s="7" t="s">
        <v>109</v>
      </c>
      <c r="B75" s="7" t="s">
        <v>111</v>
      </c>
      <c r="C75" s="7" t="s">
        <v>110</v>
      </c>
      <c r="D75" s="7" t="s">
        <v>151</v>
      </c>
      <c r="E75" s="8">
        <v>44280.383113425924</v>
      </c>
      <c r="F75" s="2" t="s">
        <v>36</v>
      </c>
      <c r="G75" s="2" t="s">
        <v>49</v>
      </c>
      <c r="H75" s="2" t="s">
        <v>152</v>
      </c>
      <c r="J75" s="6" t="str">
        <f t="shared" si="27"/>
        <v>E34B赤角南路東涌纜車站</v>
      </c>
      <c r="O75" s="6" t="str">
        <f t="shared" si="24"/>
        <v/>
      </c>
      <c r="P75" s="6" t="str">
        <f t="shared" si="25"/>
        <v/>
      </c>
      <c r="Q75" s="6" t="str">
        <f t="shared" si="26"/>
        <v/>
      </c>
      <c r="R75" s="6"/>
      <c r="S75" s="6"/>
      <c r="T75" s="6"/>
      <c r="U75" s="6"/>
      <c r="V75" s="6"/>
      <c r="W75" s="6"/>
      <c r="X75" s="6"/>
    </row>
    <row r="76" spans="1:24" x14ac:dyDescent="0.3">
      <c r="A76" s="7" t="s">
        <v>109</v>
      </c>
      <c r="B76" s="7" t="s">
        <v>111</v>
      </c>
      <c r="C76" s="7" t="s">
        <v>110</v>
      </c>
      <c r="D76" s="7" t="s">
        <v>153</v>
      </c>
      <c r="E76" s="8">
        <v>44280.383148148147</v>
      </c>
      <c r="F76" s="2" t="s">
        <v>40</v>
      </c>
      <c r="G76" s="2" t="s">
        <v>25</v>
      </c>
      <c r="H76" s="2" t="s">
        <v>154</v>
      </c>
      <c r="J76" s="6" t="str">
        <f t="shared" si="27"/>
        <v>E34B東涌纜車站富東廣場</v>
      </c>
      <c r="O76" s="6" t="str">
        <f t="shared" si="24"/>
        <v/>
      </c>
      <c r="P76" s="6" t="str">
        <f t="shared" si="25"/>
        <v/>
      </c>
      <c r="Q76" s="6" t="str">
        <f t="shared" si="26"/>
        <v/>
      </c>
      <c r="R76" s="6"/>
      <c r="S76" s="6"/>
      <c r="T76" s="6"/>
      <c r="U76" s="6"/>
      <c r="V76" s="6"/>
      <c r="W76" s="6"/>
      <c r="X76" s="6"/>
    </row>
    <row r="77" spans="1:24" x14ac:dyDescent="0.3">
      <c r="A77" s="7" t="s">
        <v>109</v>
      </c>
      <c r="B77" s="7" t="s">
        <v>111</v>
      </c>
      <c r="C77" s="7" t="s">
        <v>110</v>
      </c>
      <c r="D77" s="7" t="s">
        <v>155</v>
      </c>
      <c r="E77" s="8">
        <v>44280.383171296293</v>
      </c>
      <c r="F77" s="2" t="s">
        <v>99</v>
      </c>
      <c r="G77" s="2" t="s">
        <v>140</v>
      </c>
      <c r="H77" s="2" t="s">
        <v>141</v>
      </c>
      <c r="J77" s="6" t="str">
        <f t="shared" si="27"/>
        <v>E34B富東廣場裕東苑</v>
      </c>
      <c r="O77" s="6" t="str">
        <f t="shared" si="24"/>
        <v/>
      </c>
      <c r="P77" s="6" t="str">
        <f t="shared" si="25"/>
        <v/>
      </c>
      <c r="Q77" s="6" t="str">
        <f t="shared" si="26"/>
        <v/>
      </c>
      <c r="R77" s="6"/>
      <c r="S77" s="6"/>
      <c r="T77" s="6"/>
      <c r="U77" s="6"/>
      <c r="V77" s="6"/>
      <c r="W77" s="6"/>
      <c r="X77" s="6"/>
    </row>
    <row r="78" spans="1:24" x14ac:dyDescent="0.3">
      <c r="A78" s="7" t="s">
        <v>109</v>
      </c>
      <c r="B78" s="7" t="s">
        <v>111</v>
      </c>
      <c r="C78" s="7" t="s">
        <v>110</v>
      </c>
      <c r="D78" s="7" t="s">
        <v>116</v>
      </c>
      <c r="E78" s="8">
        <v>44280.383194444446</v>
      </c>
      <c r="F78" s="2" t="s">
        <v>28</v>
      </c>
      <c r="G78" s="2" t="s">
        <v>156</v>
      </c>
      <c r="H78" s="2" t="s">
        <v>22</v>
      </c>
      <c r="J78" s="6" t="str">
        <f t="shared" si="27"/>
        <v>E34B裕東苑青馬收費廣場</v>
      </c>
      <c r="O78" s="6" t="str">
        <f t="shared" si="24"/>
        <v/>
      </c>
      <c r="P78" s="6" t="str">
        <f t="shared" si="25"/>
        <v/>
      </c>
      <c r="Q78" s="6" t="str">
        <f t="shared" si="26"/>
        <v/>
      </c>
      <c r="R78" s="6"/>
      <c r="S78" s="6"/>
      <c r="T78" s="6"/>
      <c r="U78" s="6"/>
      <c r="V78" s="6"/>
      <c r="W78" s="6"/>
      <c r="X78" s="6"/>
    </row>
    <row r="79" spans="1:24" x14ac:dyDescent="0.3">
      <c r="A79" s="7" t="s">
        <v>109</v>
      </c>
      <c r="B79" s="7" t="s">
        <v>111</v>
      </c>
      <c r="C79" s="7" t="s">
        <v>110</v>
      </c>
      <c r="D79" s="2" t="s">
        <v>73</v>
      </c>
      <c r="E79" s="8">
        <v>44280.383217592593</v>
      </c>
      <c r="F79" s="2" t="s">
        <v>52</v>
      </c>
      <c r="G79" s="2" t="s">
        <v>122</v>
      </c>
      <c r="H79" s="2" t="s">
        <v>143</v>
      </c>
      <c r="I79" s="4" t="s">
        <v>213</v>
      </c>
      <c r="J79" s="6" t="str">
        <f t="shared" si="27"/>
        <v>E34B青馬收費廣場大欖隧道</v>
      </c>
      <c r="K79" s="12" t="str">
        <f>F79</f>
        <v>12 分鐘</v>
      </c>
      <c r="L79" s="12" t="str">
        <f>G79</f>
        <v>32 分鐘</v>
      </c>
      <c r="M79" s="12" t="str">
        <f>H79</f>
        <v>52 分鐘 預定班次</v>
      </c>
      <c r="O79" s="12" t="str">
        <f t="shared" si="24"/>
        <v>12</v>
      </c>
      <c r="P79" s="12" t="str">
        <f t="shared" si="25"/>
        <v>32</v>
      </c>
      <c r="Q79" s="12" t="str">
        <f t="shared" si="26"/>
        <v>52</v>
      </c>
      <c r="R79" s="12"/>
      <c r="S79" s="12"/>
      <c r="T79" s="12"/>
      <c r="U79" s="6"/>
      <c r="V79" s="6"/>
      <c r="W79" s="6"/>
      <c r="X79" s="6"/>
    </row>
    <row r="80" spans="1:24" x14ac:dyDescent="0.3">
      <c r="A80" s="7" t="s">
        <v>109</v>
      </c>
      <c r="B80" s="7" t="s">
        <v>111</v>
      </c>
      <c r="C80" s="7" t="s">
        <v>110</v>
      </c>
      <c r="D80" s="2" t="s">
        <v>70</v>
      </c>
      <c r="E80" s="8">
        <v>44280.383240740739</v>
      </c>
      <c r="F80" s="2" t="s">
        <v>32</v>
      </c>
      <c r="G80" s="2" t="s">
        <v>156</v>
      </c>
      <c r="H80" s="2" t="s">
        <v>100</v>
      </c>
      <c r="I80" s="4" t="s">
        <v>213</v>
      </c>
      <c r="J80" s="6" t="str">
        <f t="shared" si="27"/>
        <v>E34B大欖隧道形點 I</v>
      </c>
      <c r="K80" s="12" t="str">
        <f>G80</f>
        <v>20 分鐘</v>
      </c>
      <c r="L80" s="12" t="str">
        <f>H80</f>
        <v>40 分鐘</v>
      </c>
      <c r="M80" s="12"/>
      <c r="O80" s="12" t="str">
        <f t="shared" si="24"/>
        <v>20</v>
      </c>
      <c r="P80" s="12" t="str">
        <f t="shared" si="25"/>
        <v>40</v>
      </c>
      <c r="Q80" s="12" t="str">
        <f t="shared" si="26"/>
        <v/>
      </c>
      <c r="R80" s="12"/>
      <c r="S80" s="12">
        <f>O80-O79</f>
        <v>8</v>
      </c>
      <c r="T80" s="12">
        <f>IFERROR(P80-P79,"")</f>
        <v>8</v>
      </c>
      <c r="U80" s="12" t="str">
        <f>IFERROR(Q80-Q79,"")</f>
        <v/>
      </c>
      <c r="V80" s="6"/>
      <c r="W80" s="6"/>
      <c r="X80" s="6"/>
    </row>
    <row r="81" spans="1:24" x14ac:dyDescent="0.3">
      <c r="A81" s="7" t="s">
        <v>109</v>
      </c>
      <c r="B81" s="7" t="s">
        <v>111</v>
      </c>
      <c r="C81" s="7" t="s">
        <v>110</v>
      </c>
      <c r="D81" s="2" t="s">
        <v>157</v>
      </c>
      <c r="E81" s="8">
        <v>44280.383263888885</v>
      </c>
      <c r="F81" s="2" t="s">
        <v>79</v>
      </c>
      <c r="G81" s="2" t="s">
        <v>80</v>
      </c>
      <c r="H81" s="2" t="s">
        <v>133</v>
      </c>
      <c r="I81" s="4" t="s">
        <v>213</v>
      </c>
      <c r="J81" s="6" t="str">
        <f t="shared" si="27"/>
        <v>E34B形點 I又新街</v>
      </c>
      <c r="K81" s="12" t="str">
        <f t="shared" ref="K81:K82" si="28">G81</f>
        <v>22 分鐘</v>
      </c>
      <c r="L81" s="12" t="str">
        <f t="shared" ref="L81:L82" si="29">H81</f>
        <v>42 分鐘</v>
      </c>
      <c r="M81" s="12"/>
      <c r="O81" s="12" t="str">
        <f t="shared" si="24"/>
        <v>22</v>
      </c>
      <c r="P81" s="12" t="str">
        <f t="shared" si="25"/>
        <v>42</v>
      </c>
      <c r="Q81" s="12" t="str">
        <f t="shared" si="26"/>
        <v/>
      </c>
      <c r="R81" s="12"/>
      <c r="S81" s="12">
        <f t="shared" ref="S81:S82" si="30">O81-O80</f>
        <v>2</v>
      </c>
      <c r="T81" s="12">
        <f t="shared" ref="T81:U82" si="31">IFERROR(P81-P80,"")</f>
        <v>2</v>
      </c>
      <c r="U81" s="12" t="str">
        <f t="shared" si="31"/>
        <v/>
      </c>
      <c r="V81" s="6"/>
      <c r="W81" s="6"/>
      <c r="X81" s="6"/>
    </row>
    <row r="82" spans="1:24" x14ac:dyDescent="0.3">
      <c r="A82" s="7" t="s">
        <v>109</v>
      </c>
      <c r="B82" s="7" t="s">
        <v>111</v>
      </c>
      <c r="C82" s="7" t="s">
        <v>110</v>
      </c>
      <c r="D82" s="2" t="s">
        <v>158</v>
      </c>
      <c r="E82" s="8">
        <v>44280.383287037039</v>
      </c>
      <c r="F82" s="2" t="s">
        <v>36</v>
      </c>
      <c r="G82" s="2" t="s">
        <v>87</v>
      </c>
      <c r="H82" s="2" t="s">
        <v>136</v>
      </c>
      <c r="I82" s="4" t="s">
        <v>213</v>
      </c>
      <c r="J82" s="6" t="str">
        <f t="shared" si="27"/>
        <v>E34B又新街大棠路</v>
      </c>
      <c r="K82" s="12" t="str">
        <f t="shared" si="28"/>
        <v>24 分鐘</v>
      </c>
      <c r="L82" s="12" t="str">
        <f t="shared" si="29"/>
        <v>44 分鐘</v>
      </c>
      <c r="M82" s="12"/>
      <c r="O82" s="12" t="str">
        <f t="shared" si="24"/>
        <v>24</v>
      </c>
      <c r="P82" s="12" t="str">
        <f t="shared" si="25"/>
        <v>44</v>
      </c>
      <c r="Q82" s="12" t="str">
        <f t="shared" si="26"/>
        <v/>
      </c>
      <c r="R82" s="12"/>
      <c r="S82" s="12">
        <f t="shared" si="30"/>
        <v>2</v>
      </c>
      <c r="T82" s="12">
        <f t="shared" si="31"/>
        <v>2</v>
      </c>
      <c r="U82" s="12" t="str">
        <f t="shared" si="31"/>
        <v/>
      </c>
      <c r="V82" s="6"/>
      <c r="W82" s="6"/>
      <c r="X82" s="6"/>
    </row>
    <row r="83" spans="1:24" x14ac:dyDescent="0.3">
      <c r="A83" s="7" t="s">
        <v>109</v>
      </c>
      <c r="B83" s="7" t="s">
        <v>111</v>
      </c>
      <c r="C83" s="7" t="s">
        <v>110</v>
      </c>
      <c r="D83" s="7" t="s">
        <v>159</v>
      </c>
      <c r="E83" s="8">
        <v>44280.383310185185</v>
      </c>
      <c r="F83" s="2" t="s">
        <v>40</v>
      </c>
      <c r="G83" s="2" t="s">
        <v>88</v>
      </c>
      <c r="H83" s="2" t="s">
        <v>160</v>
      </c>
      <c r="J83" s="6" t="str">
        <f t="shared" si="27"/>
        <v>E34B大棠路康樂路</v>
      </c>
      <c r="O83" s="12" t="str">
        <f t="shared" si="24"/>
        <v/>
      </c>
      <c r="P83" s="12" t="str">
        <f t="shared" si="25"/>
        <v/>
      </c>
      <c r="Q83" s="12" t="str">
        <f t="shared" si="26"/>
        <v/>
      </c>
      <c r="R83" s="12"/>
      <c r="S83" s="12"/>
      <c r="T83" s="12"/>
      <c r="U83" s="6"/>
      <c r="V83" s="6"/>
      <c r="W83" s="6"/>
      <c r="X83" s="6"/>
    </row>
    <row r="84" spans="1:24" x14ac:dyDescent="0.3">
      <c r="A84" s="7" t="s">
        <v>109</v>
      </c>
      <c r="B84" s="7" t="s">
        <v>111</v>
      </c>
      <c r="C84" s="7" t="s">
        <v>110</v>
      </c>
      <c r="D84" s="7" t="s">
        <v>161</v>
      </c>
      <c r="E84" s="8">
        <v>44280.383333333331</v>
      </c>
      <c r="F84" s="2" t="s">
        <v>48</v>
      </c>
      <c r="G84" s="2" t="s">
        <v>72</v>
      </c>
      <c r="H84" s="2" t="s">
        <v>162</v>
      </c>
      <c r="J84" s="6" t="str">
        <f t="shared" si="27"/>
        <v>E34B康樂路康水樓</v>
      </c>
      <c r="O84" s="6" t="str">
        <f t="shared" si="24"/>
        <v/>
      </c>
      <c r="P84" s="6" t="str">
        <f t="shared" si="25"/>
        <v/>
      </c>
      <c r="Q84" s="6" t="str">
        <f t="shared" si="26"/>
        <v/>
      </c>
      <c r="R84" s="6"/>
      <c r="S84" s="6"/>
      <c r="T84" s="6"/>
      <c r="U84" s="6"/>
      <c r="V84" s="6"/>
      <c r="W84" s="6"/>
      <c r="X84" s="6"/>
    </row>
    <row r="85" spans="1:24" x14ac:dyDescent="0.3">
      <c r="A85" s="7" t="s">
        <v>109</v>
      </c>
      <c r="B85" s="7" t="s">
        <v>111</v>
      </c>
      <c r="C85" s="7" t="s">
        <v>110</v>
      </c>
      <c r="D85" s="7" t="s">
        <v>56</v>
      </c>
      <c r="E85" s="8">
        <v>44280.383368055554</v>
      </c>
      <c r="F85" s="2" t="s">
        <v>52</v>
      </c>
      <c r="G85" s="2" t="s">
        <v>163</v>
      </c>
      <c r="H85" s="2" t="s">
        <v>164</v>
      </c>
      <c r="J85" s="6" t="str">
        <f t="shared" si="27"/>
        <v>E34B康水樓山水樓</v>
      </c>
      <c r="O85" s="6" t="str">
        <f t="shared" si="24"/>
        <v/>
      </c>
      <c r="P85" s="6" t="str">
        <f t="shared" si="25"/>
        <v/>
      </c>
      <c r="Q85" s="6" t="str">
        <f t="shared" si="26"/>
        <v/>
      </c>
      <c r="R85" s="6"/>
      <c r="S85" s="6"/>
      <c r="T85" s="6"/>
      <c r="U85" s="6"/>
      <c r="V85" s="6"/>
      <c r="W85" s="6"/>
      <c r="X85" s="6"/>
    </row>
    <row r="86" spans="1:24" x14ac:dyDescent="0.3">
      <c r="A86" s="7">
        <v>968</v>
      </c>
      <c r="B86" s="7" t="s">
        <v>165</v>
      </c>
      <c r="C86" s="7" t="s">
        <v>166</v>
      </c>
      <c r="D86" s="7" t="s">
        <v>167</v>
      </c>
      <c r="E86" s="8">
        <v>44280.383460648147</v>
      </c>
      <c r="F86" s="2" t="s">
        <v>168</v>
      </c>
      <c r="G86" s="2" t="s">
        <v>20</v>
      </c>
      <c r="H86" s="2" t="s">
        <v>113</v>
      </c>
      <c r="J86" s="6" t="str">
        <f t="shared" si="27"/>
        <v/>
      </c>
      <c r="O86" s="6" t="str">
        <f t="shared" si="24"/>
        <v/>
      </c>
      <c r="P86" s="6" t="str">
        <f t="shared" si="25"/>
        <v/>
      </c>
      <c r="Q86" s="6" t="str">
        <f t="shared" si="26"/>
        <v/>
      </c>
      <c r="R86" s="6"/>
      <c r="S86" s="6"/>
      <c r="T86" s="6"/>
      <c r="U86" s="6"/>
      <c r="V86" s="6"/>
      <c r="W86" s="6"/>
      <c r="X86" s="6"/>
    </row>
    <row r="87" spans="1:24" x14ac:dyDescent="0.3">
      <c r="A87" s="7">
        <v>968</v>
      </c>
      <c r="B87" s="7" t="s">
        <v>165</v>
      </c>
      <c r="C87" s="7" t="s">
        <v>166</v>
      </c>
      <c r="D87" s="7" t="s">
        <v>169</v>
      </c>
      <c r="E87" s="8">
        <v>44280.383483796293</v>
      </c>
      <c r="F87" s="2" t="s">
        <v>170</v>
      </c>
      <c r="G87" s="2" t="s">
        <v>142</v>
      </c>
      <c r="J87" s="6" t="str">
        <f t="shared" si="27"/>
        <v>968元朗（西）總站元朗同樂街</v>
      </c>
      <c r="O87" s="6" t="str">
        <f t="shared" si="24"/>
        <v/>
      </c>
      <c r="P87" s="6" t="str">
        <f t="shared" si="25"/>
        <v/>
      </c>
      <c r="Q87" s="6" t="str">
        <f t="shared" si="26"/>
        <v/>
      </c>
      <c r="R87" s="6"/>
      <c r="S87" s="6"/>
      <c r="T87" s="6"/>
      <c r="U87" s="6"/>
      <c r="V87" s="6"/>
      <c r="W87" s="6"/>
      <c r="X87" s="6"/>
    </row>
    <row r="88" spans="1:24" x14ac:dyDescent="0.3">
      <c r="A88" s="7">
        <v>968</v>
      </c>
      <c r="B88" s="7" t="s">
        <v>165</v>
      </c>
      <c r="C88" s="7" t="s">
        <v>166</v>
      </c>
      <c r="D88" s="2" t="s">
        <v>65</v>
      </c>
      <c r="E88" s="8">
        <v>44280.383506944447</v>
      </c>
      <c r="F88" s="2" t="s">
        <v>28</v>
      </c>
      <c r="G88" s="2" t="s">
        <v>84</v>
      </c>
      <c r="H88" s="2" t="s">
        <v>29</v>
      </c>
      <c r="I88" s="4" t="s">
        <v>213</v>
      </c>
      <c r="J88" s="6" t="str">
        <f t="shared" si="27"/>
        <v>968元朗同樂街元朗谷亭街</v>
      </c>
      <c r="K88" s="12" t="str">
        <f>F88</f>
        <v>即將到達</v>
      </c>
      <c r="L88" s="12" t="str">
        <f>G88</f>
        <v>7 分鐘 預定班次</v>
      </c>
      <c r="M88" s="12" t="str">
        <f>H88</f>
        <v>14 分鐘 預定班次</v>
      </c>
      <c r="N88" s="9"/>
      <c r="O88" s="12">
        <f t="shared" si="24"/>
        <v>0</v>
      </c>
      <c r="P88" s="12" t="str">
        <f t="shared" si="25"/>
        <v>7</v>
      </c>
      <c r="Q88" s="12" t="str">
        <f t="shared" si="26"/>
        <v>14</v>
      </c>
      <c r="R88" s="12"/>
      <c r="S88" s="12"/>
      <c r="T88" s="12"/>
      <c r="U88" s="12"/>
      <c r="V88" s="6"/>
      <c r="W88" s="6"/>
      <c r="X88" s="6"/>
    </row>
    <row r="89" spans="1:24" x14ac:dyDescent="0.3">
      <c r="A89" s="7">
        <v>968</v>
      </c>
      <c r="B89" s="7" t="s">
        <v>165</v>
      </c>
      <c r="C89" s="7" t="s">
        <v>166</v>
      </c>
      <c r="D89" s="2" t="s">
        <v>67</v>
      </c>
      <c r="E89" s="8">
        <v>44280.383530092593</v>
      </c>
      <c r="F89" s="2" t="s">
        <v>54</v>
      </c>
      <c r="G89" s="2" t="s">
        <v>20</v>
      </c>
      <c r="H89" s="2" t="s">
        <v>113</v>
      </c>
      <c r="I89" s="4" t="s">
        <v>213</v>
      </c>
      <c r="J89" s="6" t="str">
        <f t="shared" si="27"/>
        <v>968元朗谷亭街形點 II</v>
      </c>
      <c r="K89" s="12" t="str">
        <f t="shared" ref="K89:K90" si="32">F89</f>
        <v>3 分鐘</v>
      </c>
      <c r="L89" s="12" t="str">
        <f t="shared" ref="L89:L90" si="33">G89</f>
        <v>10 分鐘 預定班次</v>
      </c>
      <c r="M89" s="12" t="str">
        <f t="shared" ref="M89:M90" si="34">H89</f>
        <v>17 分鐘 預定班次</v>
      </c>
      <c r="N89" s="9"/>
      <c r="O89" s="12" t="str">
        <f t="shared" si="24"/>
        <v>3</v>
      </c>
      <c r="P89" s="12" t="str">
        <f t="shared" si="25"/>
        <v>10</v>
      </c>
      <c r="Q89" s="12" t="str">
        <f t="shared" si="26"/>
        <v>17</v>
      </c>
      <c r="R89" s="12"/>
      <c r="S89" s="12">
        <f>O89-O88</f>
        <v>3</v>
      </c>
      <c r="T89" s="12">
        <f>IFERROR(P89-P88,"")</f>
        <v>3</v>
      </c>
      <c r="U89" s="12">
        <f>IFERROR(Q89-Q88,"")</f>
        <v>3</v>
      </c>
      <c r="V89" s="6"/>
      <c r="W89" s="6"/>
      <c r="X89" s="6"/>
    </row>
    <row r="90" spans="1:24" x14ac:dyDescent="0.3">
      <c r="A90" s="7">
        <v>968</v>
      </c>
      <c r="B90" s="7" t="s">
        <v>165</v>
      </c>
      <c r="C90" s="7" t="s">
        <v>166</v>
      </c>
      <c r="D90" s="2" t="s">
        <v>70</v>
      </c>
      <c r="E90" s="8">
        <v>44280.383553240739</v>
      </c>
      <c r="F90" s="2" t="s">
        <v>57</v>
      </c>
      <c r="G90" s="2" t="s">
        <v>24</v>
      </c>
      <c r="H90" s="2" t="s">
        <v>37</v>
      </c>
      <c r="I90" s="4" t="s">
        <v>213</v>
      </c>
      <c r="J90" s="6" t="str">
        <f t="shared" si="27"/>
        <v>968形點 II形點 I</v>
      </c>
      <c r="K90" s="12" t="str">
        <f t="shared" si="32"/>
        <v>5 分鐘</v>
      </c>
      <c r="L90" s="12" t="str">
        <f t="shared" si="33"/>
        <v>11 分鐘 預定班次</v>
      </c>
      <c r="M90" s="12" t="str">
        <f t="shared" si="34"/>
        <v>18 分鐘 預定班次</v>
      </c>
      <c r="N90" s="9"/>
      <c r="O90" s="12" t="str">
        <f t="shared" si="24"/>
        <v>5</v>
      </c>
      <c r="P90" s="12" t="str">
        <f t="shared" si="25"/>
        <v>11</v>
      </c>
      <c r="Q90" s="12" t="str">
        <f t="shared" si="26"/>
        <v>18</v>
      </c>
      <c r="R90" s="12"/>
      <c r="S90" s="12">
        <f t="shared" ref="S90:S91" si="35">O90-O89</f>
        <v>2</v>
      </c>
      <c r="T90" s="12">
        <f t="shared" ref="T90:U91" si="36">IFERROR(P90-P89,"")</f>
        <v>1</v>
      </c>
      <c r="U90" s="12">
        <f t="shared" si="36"/>
        <v>1</v>
      </c>
      <c r="V90" s="6"/>
      <c r="W90" s="6"/>
      <c r="X90" s="6"/>
    </row>
    <row r="91" spans="1:24" x14ac:dyDescent="0.3">
      <c r="A91" s="7">
        <v>968</v>
      </c>
      <c r="B91" s="7" t="s">
        <v>165</v>
      </c>
      <c r="C91" s="7" t="s">
        <v>166</v>
      </c>
      <c r="D91" s="2" t="s">
        <v>73</v>
      </c>
      <c r="E91" s="8">
        <v>44280.383587962962</v>
      </c>
      <c r="F91" s="2" t="s">
        <v>36</v>
      </c>
      <c r="G91" s="2" t="s">
        <v>74</v>
      </c>
      <c r="H91" s="2" t="s">
        <v>37</v>
      </c>
      <c r="I91" s="4" t="s">
        <v>213</v>
      </c>
      <c r="J91" s="6" t="str">
        <f t="shared" si="27"/>
        <v>968形點 I大欖隧道</v>
      </c>
      <c r="K91" s="12" t="str">
        <f>G91</f>
        <v>11 分鐘</v>
      </c>
      <c r="L91" s="12" t="str">
        <f>H91</f>
        <v>18 分鐘 預定班次</v>
      </c>
      <c r="M91" s="12"/>
      <c r="N91" s="9"/>
      <c r="O91" s="12" t="str">
        <f t="shared" si="24"/>
        <v>11</v>
      </c>
      <c r="P91" s="12" t="str">
        <f t="shared" si="25"/>
        <v>18</v>
      </c>
      <c r="Q91" s="12" t="str">
        <f t="shared" si="26"/>
        <v/>
      </c>
      <c r="R91" s="12"/>
      <c r="S91" s="12">
        <f t="shared" si="35"/>
        <v>6</v>
      </c>
      <c r="T91" s="12">
        <f t="shared" si="36"/>
        <v>7</v>
      </c>
      <c r="U91" s="12" t="str">
        <f t="shared" si="36"/>
        <v/>
      </c>
      <c r="V91" s="6"/>
      <c r="W91" s="6"/>
      <c r="X91" s="6"/>
    </row>
    <row r="92" spans="1:24" x14ac:dyDescent="0.3">
      <c r="A92" s="7">
        <v>968</v>
      </c>
      <c r="B92" s="7" t="s">
        <v>165</v>
      </c>
      <c r="C92" s="7" t="s">
        <v>166</v>
      </c>
      <c r="D92" s="7" t="s">
        <v>73</v>
      </c>
      <c r="E92" s="8">
        <v>44280.383611111109</v>
      </c>
      <c r="F92" s="2" t="s">
        <v>36</v>
      </c>
      <c r="G92" s="2" t="s">
        <v>74</v>
      </c>
      <c r="H92" s="2" t="s">
        <v>113</v>
      </c>
      <c r="J92" s="6" t="str">
        <f t="shared" si="27"/>
        <v>968大欖隧道大欖隧道</v>
      </c>
      <c r="O92" s="6" t="str">
        <f t="shared" si="24"/>
        <v/>
      </c>
      <c r="P92" s="6" t="str">
        <f t="shared" si="25"/>
        <v/>
      </c>
      <c r="Q92" s="6" t="str">
        <f t="shared" si="26"/>
        <v/>
      </c>
      <c r="R92" s="6"/>
      <c r="S92" s="6"/>
      <c r="T92" s="6"/>
      <c r="U92" s="6"/>
      <c r="V92" s="6"/>
      <c r="W92" s="6"/>
      <c r="X92" s="6"/>
    </row>
    <row r="93" spans="1:24" x14ac:dyDescent="0.3">
      <c r="A93" s="7">
        <v>968</v>
      </c>
      <c r="B93" s="7" t="s">
        <v>165</v>
      </c>
      <c r="C93" s="7" t="s">
        <v>166</v>
      </c>
      <c r="D93" s="7" t="s">
        <v>171</v>
      </c>
      <c r="E93" s="8">
        <v>44280.383634259262</v>
      </c>
      <c r="F93" s="2" t="s">
        <v>40</v>
      </c>
      <c r="G93" s="2" t="s">
        <v>48</v>
      </c>
      <c r="H93" s="2" t="s">
        <v>74</v>
      </c>
      <c r="J93" s="6" t="str">
        <f t="shared" si="27"/>
        <v>968大欖隧道西區海底隧道</v>
      </c>
      <c r="O93" s="6" t="str">
        <f t="shared" si="24"/>
        <v/>
      </c>
      <c r="P93" s="6" t="str">
        <f t="shared" si="25"/>
        <v/>
      </c>
      <c r="Q93" s="6" t="str">
        <f t="shared" si="26"/>
        <v/>
      </c>
      <c r="R93" s="6"/>
      <c r="S93" s="6"/>
      <c r="T93" s="6"/>
      <c r="U93" s="6"/>
      <c r="V93" s="6"/>
      <c r="W93" s="6"/>
      <c r="X93" s="6"/>
    </row>
    <row r="94" spans="1:24" x14ac:dyDescent="0.3">
      <c r="A94" s="7">
        <v>968</v>
      </c>
      <c r="B94" s="7" t="s">
        <v>165</v>
      </c>
      <c r="C94" s="7" t="s">
        <v>166</v>
      </c>
      <c r="D94" s="7" t="s">
        <v>172</v>
      </c>
      <c r="E94" s="8">
        <v>44280.383657407408</v>
      </c>
      <c r="F94" s="2" t="s">
        <v>32</v>
      </c>
      <c r="G94" s="2" t="s">
        <v>32</v>
      </c>
      <c r="J94" s="6" t="str">
        <f t="shared" si="27"/>
        <v>968西區海底隧道西消防街</v>
      </c>
      <c r="O94" s="6" t="str">
        <f t="shared" si="24"/>
        <v/>
      </c>
      <c r="P94" s="6" t="str">
        <f t="shared" si="25"/>
        <v/>
      </c>
      <c r="Q94" s="6" t="str">
        <f t="shared" si="26"/>
        <v/>
      </c>
      <c r="R94" s="6"/>
      <c r="S94" s="6"/>
      <c r="T94" s="6"/>
      <c r="U94" s="6"/>
      <c r="V94" s="6"/>
      <c r="W94" s="6"/>
      <c r="X94" s="6"/>
    </row>
    <row r="95" spans="1:24" x14ac:dyDescent="0.3">
      <c r="A95" s="7">
        <v>968</v>
      </c>
      <c r="B95" s="7" t="s">
        <v>165</v>
      </c>
      <c r="C95" s="7" t="s">
        <v>166</v>
      </c>
      <c r="D95" s="7" t="s">
        <v>173</v>
      </c>
      <c r="E95" s="8">
        <v>44280.383680555555</v>
      </c>
      <c r="F95" s="2" t="s">
        <v>54</v>
      </c>
      <c r="G95" s="2" t="s">
        <v>40</v>
      </c>
      <c r="J95" s="6" t="str">
        <f t="shared" si="27"/>
        <v>968西消防街港澳碼頭</v>
      </c>
      <c r="O95" s="6" t="str">
        <f t="shared" si="24"/>
        <v/>
      </c>
      <c r="P95" s="6" t="str">
        <f t="shared" si="25"/>
        <v/>
      </c>
      <c r="Q95" s="6" t="str">
        <f t="shared" si="26"/>
        <v/>
      </c>
      <c r="R95" s="6"/>
      <c r="S95" s="6"/>
      <c r="T95" s="6"/>
      <c r="U95" s="6"/>
      <c r="V95" s="6"/>
      <c r="W95" s="6"/>
      <c r="X95" s="6"/>
    </row>
    <row r="96" spans="1:24" x14ac:dyDescent="0.3">
      <c r="A96" s="7">
        <v>968</v>
      </c>
      <c r="B96" s="7" t="s">
        <v>165</v>
      </c>
      <c r="C96" s="7" t="s">
        <v>166</v>
      </c>
      <c r="D96" s="7" t="s">
        <v>174</v>
      </c>
      <c r="E96" s="8">
        <v>44280.383703703701</v>
      </c>
      <c r="F96" s="2" t="s">
        <v>36</v>
      </c>
      <c r="G96" s="2" t="s">
        <v>40</v>
      </c>
      <c r="J96" s="6" t="str">
        <f t="shared" si="27"/>
        <v>968港澳碼頭海港政府大樓</v>
      </c>
      <c r="O96" s="6" t="str">
        <f t="shared" si="24"/>
        <v/>
      </c>
      <c r="P96" s="6" t="str">
        <f t="shared" si="25"/>
        <v/>
      </c>
      <c r="Q96" s="6" t="str">
        <f t="shared" si="26"/>
        <v/>
      </c>
      <c r="R96" s="6"/>
      <c r="S96" s="6"/>
      <c r="T96" s="6"/>
      <c r="U96" s="6"/>
      <c r="V96" s="6"/>
      <c r="W96" s="6"/>
      <c r="X96" s="6"/>
    </row>
    <row r="97" spans="1:24" x14ac:dyDescent="0.3">
      <c r="A97" s="7">
        <v>968</v>
      </c>
      <c r="B97" s="7" t="s">
        <v>165</v>
      </c>
      <c r="C97" s="7" t="s">
        <v>166</v>
      </c>
      <c r="D97" s="7" t="s">
        <v>175</v>
      </c>
      <c r="E97" s="8">
        <v>44280.383726851855</v>
      </c>
      <c r="F97" s="2" t="s">
        <v>32</v>
      </c>
      <c r="G97" s="2" t="s">
        <v>40</v>
      </c>
      <c r="J97" s="6" t="str">
        <f t="shared" si="27"/>
        <v>968海港政府大樓怡和大廈</v>
      </c>
      <c r="O97" s="6" t="str">
        <f t="shared" ref="O97:O123" si="37">IF(K97="","",IFERROR(LEFT(K97,FIND(" ",K97)-1),0))</f>
        <v/>
      </c>
      <c r="P97" s="6" t="str">
        <f t="shared" ref="P97:P123" si="38">IF(L97="","",IFERROR(LEFT(L97,FIND(" ",L97)-1),0))</f>
        <v/>
      </c>
      <c r="Q97" s="6" t="str">
        <f t="shared" ref="Q97:Q123" si="39">IF(M97="","",IFERROR(LEFT(M97,FIND(" ",M97)-1),0))</f>
        <v/>
      </c>
      <c r="R97" s="6"/>
      <c r="S97" s="6"/>
      <c r="T97" s="6"/>
      <c r="U97" s="6"/>
      <c r="V97" s="6"/>
      <c r="W97" s="6"/>
      <c r="X97" s="6"/>
    </row>
    <row r="98" spans="1:24" x14ac:dyDescent="0.3">
      <c r="A98" s="7">
        <v>968</v>
      </c>
      <c r="B98" s="7" t="s">
        <v>165</v>
      </c>
      <c r="C98" s="7" t="s">
        <v>166</v>
      </c>
      <c r="D98" s="7" t="s">
        <v>176</v>
      </c>
      <c r="E98" s="8">
        <v>44280.383750000001</v>
      </c>
      <c r="F98" s="2" t="s">
        <v>28</v>
      </c>
      <c r="G98" s="2" t="s">
        <v>79</v>
      </c>
      <c r="H98" s="2" t="s">
        <v>36</v>
      </c>
      <c r="J98" s="6" t="str">
        <f t="shared" si="27"/>
        <v>968怡和大廈力寶中心</v>
      </c>
      <c r="O98" s="6" t="str">
        <f t="shared" si="37"/>
        <v/>
      </c>
      <c r="P98" s="6" t="str">
        <f t="shared" si="38"/>
        <v/>
      </c>
      <c r="Q98" s="6" t="str">
        <f t="shared" si="39"/>
        <v/>
      </c>
      <c r="R98" s="6"/>
      <c r="S98" s="6"/>
      <c r="T98" s="6"/>
      <c r="U98" s="6"/>
      <c r="V98" s="6"/>
      <c r="W98" s="6"/>
      <c r="X98" s="6"/>
    </row>
    <row r="99" spans="1:24" x14ac:dyDescent="0.3">
      <c r="A99" s="7">
        <v>968</v>
      </c>
      <c r="B99" s="7" t="s">
        <v>165</v>
      </c>
      <c r="C99" s="7" t="s">
        <v>166</v>
      </c>
      <c r="D99" s="7" t="s">
        <v>177</v>
      </c>
      <c r="E99" s="8">
        <v>44280.383773148147</v>
      </c>
      <c r="F99" s="2" t="s">
        <v>79</v>
      </c>
      <c r="G99" s="2" t="s">
        <v>36</v>
      </c>
      <c r="H99" s="2" t="s">
        <v>57</v>
      </c>
      <c r="J99" s="6" t="str">
        <f t="shared" si="27"/>
        <v>968力寶中心軍器廠街</v>
      </c>
      <c r="O99" s="6" t="str">
        <f t="shared" si="37"/>
        <v/>
      </c>
      <c r="P99" s="6" t="str">
        <f t="shared" si="38"/>
        <v/>
      </c>
      <c r="Q99" s="6" t="str">
        <f t="shared" si="39"/>
        <v/>
      </c>
      <c r="R99" s="6"/>
      <c r="S99" s="6"/>
      <c r="T99" s="6"/>
      <c r="U99" s="6"/>
      <c r="V99" s="6"/>
      <c r="W99" s="6"/>
      <c r="X99" s="6"/>
    </row>
    <row r="100" spans="1:24" x14ac:dyDescent="0.3">
      <c r="A100" s="7">
        <v>968</v>
      </c>
      <c r="B100" s="7" t="s">
        <v>165</v>
      </c>
      <c r="C100" s="7" t="s">
        <v>166</v>
      </c>
      <c r="D100" s="7" t="s">
        <v>178</v>
      </c>
      <c r="E100" s="8">
        <v>44280.38380787037</v>
      </c>
      <c r="F100" s="2" t="s">
        <v>36</v>
      </c>
      <c r="G100" s="2" t="s">
        <v>40</v>
      </c>
      <c r="J100" s="6" t="str">
        <f t="shared" si="27"/>
        <v>968軍器廠街菲林明道</v>
      </c>
      <c r="O100" s="6" t="str">
        <f t="shared" si="37"/>
        <v/>
      </c>
      <c r="P100" s="6" t="str">
        <f t="shared" si="38"/>
        <v/>
      </c>
      <c r="Q100" s="6" t="str">
        <f t="shared" si="39"/>
        <v/>
      </c>
      <c r="R100" s="6"/>
      <c r="S100" s="6"/>
      <c r="T100" s="6"/>
      <c r="U100" s="6"/>
      <c r="V100" s="6"/>
      <c r="W100" s="6"/>
      <c r="X100" s="6"/>
    </row>
    <row r="101" spans="1:24" x14ac:dyDescent="0.3">
      <c r="A101" s="7">
        <v>968</v>
      </c>
      <c r="B101" s="7" t="s">
        <v>165</v>
      </c>
      <c r="C101" s="7" t="s">
        <v>166</v>
      </c>
      <c r="D101" s="7" t="s">
        <v>179</v>
      </c>
      <c r="E101" s="8">
        <v>44280.383831018517</v>
      </c>
      <c r="F101" s="2" t="s">
        <v>79</v>
      </c>
      <c r="G101" s="2" t="s">
        <v>40</v>
      </c>
      <c r="H101" s="2" t="s">
        <v>99</v>
      </c>
      <c r="J101" s="6" t="str">
        <f t="shared" si="27"/>
        <v>968菲林明道史釗域道</v>
      </c>
      <c r="O101" s="6" t="str">
        <f t="shared" si="37"/>
        <v/>
      </c>
      <c r="P101" s="6" t="str">
        <f t="shared" si="38"/>
        <v/>
      </c>
      <c r="Q101" s="6" t="str">
        <f t="shared" si="39"/>
        <v/>
      </c>
      <c r="R101" s="6"/>
      <c r="S101" s="6"/>
      <c r="T101" s="6"/>
      <c r="U101" s="6"/>
      <c r="V101" s="6"/>
      <c r="W101" s="6"/>
      <c r="X101" s="6"/>
    </row>
    <row r="102" spans="1:24" x14ac:dyDescent="0.3">
      <c r="A102" s="7">
        <v>968</v>
      </c>
      <c r="B102" s="7" t="s">
        <v>165</v>
      </c>
      <c r="C102" s="7" t="s">
        <v>166</v>
      </c>
      <c r="D102" s="7" t="s">
        <v>180</v>
      </c>
      <c r="E102" s="8">
        <v>44280.38385416667</v>
      </c>
      <c r="F102" s="2" t="s">
        <v>57</v>
      </c>
      <c r="G102" s="2" t="s">
        <v>63</v>
      </c>
      <c r="H102" s="2" t="s">
        <v>74</v>
      </c>
      <c r="J102" s="6" t="str">
        <f t="shared" si="27"/>
        <v>968史釗域道灣仔消防局</v>
      </c>
      <c r="O102" s="6" t="str">
        <f t="shared" si="37"/>
        <v/>
      </c>
      <c r="P102" s="6" t="str">
        <f t="shared" si="38"/>
        <v/>
      </c>
      <c r="Q102" s="6" t="str">
        <f t="shared" si="39"/>
        <v/>
      </c>
      <c r="R102" s="6"/>
      <c r="S102" s="6"/>
      <c r="T102" s="6"/>
      <c r="U102" s="6"/>
      <c r="V102" s="6"/>
      <c r="W102" s="6"/>
      <c r="X102" s="6"/>
    </row>
    <row r="103" spans="1:24" x14ac:dyDescent="0.3">
      <c r="A103" s="7">
        <v>968</v>
      </c>
      <c r="B103" s="7" t="s">
        <v>165</v>
      </c>
      <c r="C103" s="7" t="s">
        <v>166</v>
      </c>
      <c r="D103" s="7" t="s">
        <v>181</v>
      </c>
      <c r="E103" s="8">
        <v>44280.383877314816</v>
      </c>
      <c r="F103" s="2" t="s">
        <v>40</v>
      </c>
      <c r="G103" s="2" t="s">
        <v>74</v>
      </c>
      <c r="H103" s="2" t="s">
        <v>182</v>
      </c>
      <c r="J103" s="6" t="str">
        <f t="shared" si="27"/>
        <v>968灣仔消防局怡和街</v>
      </c>
      <c r="O103" s="6" t="str">
        <f t="shared" si="37"/>
        <v/>
      </c>
      <c r="P103" s="6" t="str">
        <f t="shared" si="38"/>
        <v/>
      </c>
      <c r="Q103" s="6" t="str">
        <f t="shared" si="39"/>
        <v/>
      </c>
      <c r="R103" s="6"/>
      <c r="S103" s="6"/>
      <c r="T103" s="6"/>
      <c r="U103" s="6"/>
      <c r="V103" s="6"/>
      <c r="W103" s="6"/>
      <c r="X103" s="6"/>
    </row>
    <row r="104" spans="1:24" x14ac:dyDescent="0.3">
      <c r="A104" s="7">
        <v>968</v>
      </c>
      <c r="B104" s="7" t="s">
        <v>165</v>
      </c>
      <c r="C104" s="7" t="s">
        <v>166</v>
      </c>
      <c r="D104" s="7" t="s">
        <v>183</v>
      </c>
      <c r="E104" s="8">
        <v>44280.383900462963</v>
      </c>
      <c r="F104" s="2" t="s">
        <v>99</v>
      </c>
      <c r="J104" s="6" t="str">
        <f t="shared" si="27"/>
        <v>968怡和街維多利亞公園</v>
      </c>
      <c r="O104" s="6" t="str">
        <f t="shared" si="37"/>
        <v/>
      </c>
      <c r="P104" s="6" t="str">
        <f t="shared" si="38"/>
        <v/>
      </c>
      <c r="Q104" s="6" t="str">
        <f t="shared" si="39"/>
        <v/>
      </c>
      <c r="R104" s="6"/>
      <c r="S104" s="6"/>
      <c r="T104" s="6"/>
      <c r="U104" s="6"/>
      <c r="V104" s="6"/>
      <c r="W104" s="6"/>
      <c r="X104" s="6"/>
    </row>
    <row r="105" spans="1:24" x14ac:dyDescent="0.3">
      <c r="A105" s="7">
        <v>968</v>
      </c>
      <c r="B105" s="7" t="s">
        <v>165</v>
      </c>
      <c r="C105" s="7" t="s">
        <v>166</v>
      </c>
      <c r="D105" s="7" t="s">
        <v>184</v>
      </c>
      <c r="E105" s="8">
        <v>44280.383923611109</v>
      </c>
      <c r="F105" s="2" t="s">
        <v>28</v>
      </c>
      <c r="G105" s="2" t="s">
        <v>48</v>
      </c>
      <c r="J105" s="6" t="str">
        <f t="shared" si="27"/>
        <v>968維多利亞公園銅鑼灣天后總站</v>
      </c>
      <c r="O105" s="6" t="str">
        <f t="shared" si="37"/>
        <v/>
      </c>
      <c r="P105" s="6" t="str">
        <f t="shared" si="38"/>
        <v/>
      </c>
      <c r="Q105" s="6" t="str">
        <f t="shared" si="39"/>
        <v/>
      </c>
      <c r="R105" s="6"/>
      <c r="S105" s="6"/>
      <c r="T105" s="6"/>
      <c r="U105" s="6"/>
      <c r="V105" s="6"/>
      <c r="W105" s="6"/>
      <c r="X105" s="6"/>
    </row>
    <row r="106" spans="1:24" x14ac:dyDescent="0.3">
      <c r="A106" s="7">
        <v>968</v>
      </c>
      <c r="B106" s="7" t="s">
        <v>166</v>
      </c>
      <c r="C106" s="7" t="s">
        <v>165</v>
      </c>
      <c r="D106" s="7" t="s">
        <v>184</v>
      </c>
      <c r="E106" s="8">
        <v>44280.383969907409</v>
      </c>
      <c r="F106" s="2" t="s">
        <v>142</v>
      </c>
      <c r="G106" s="2" t="s">
        <v>86</v>
      </c>
      <c r="H106" s="2" t="s">
        <v>185</v>
      </c>
      <c r="J106" s="6" t="str">
        <f t="shared" si="27"/>
        <v/>
      </c>
      <c r="O106" s="6" t="str">
        <f t="shared" si="37"/>
        <v/>
      </c>
      <c r="P106" s="6" t="str">
        <f t="shared" si="38"/>
        <v/>
      </c>
      <c r="Q106" s="6" t="str">
        <f t="shared" si="39"/>
        <v/>
      </c>
      <c r="R106" s="6"/>
      <c r="S106" s="6"/>
      <c r="T106" s="6"/>
      <c r="U106" s="6"/>
      <c r="V106" s="6"/>
      <c r="W106" s="6"/>
      <c r="X106" s="6"/>
    </row>
    <row r="107" spans="1:24" x14ac:dyDescent="0.3">
      <c r="A107" s="7">
        <v>968</v>
      </c>
      <c r="B107" s="7" t="s">
        <v>166</v>
      </c>
      <c r="C107" s="7" t="s">
        <v>165</v>
      </c>
      <c r="D107" s="7" t="s">
        <v>186</v>
      </c>
      <c r="E107" s="8">
        <v>44280.384004629632</v>
      </c>
      <c r="F107" s="2" t="s">
        <v>29</v>
      </c>
      <c r="G107" s="2" t="s">
        <v>30</v>
      </c>
      <c r="J107" s="6" t="str">
        <f t="shared" si="27"/>
        <v>968銅鑼灣天后總站中央圖書館</v>
      </c>
      <c r="O107" s="6" t="str">
        <f t="shared" si="37"/>
        <v/>
      </c>
      <c r="P107" s="6" t="str">
        <f t="shared" si="38"/>
        <v/>
      </c>
      <c r="Q107" s="6" t="str">
        <f t="shared" si="39"/>
        <v/>
      </c>
      <c r="R107" s="6"/>
      <c r="S107" s="6"/>
      <c r="T107" s="6"/>
      <c r="U107" s="6"/>
      <c r="V107" s="6"/>
      <c r="W107" s="6"/>
      <c r="X107" s="6"/>
    </row>
    <row r="108" spans="1:24" x14ac:dyDescent="0.3">
      <c r="A108" s="7">
        <v>968</v>
      </c>
      <c r="B108" s="7" t="s">
        <v>166</v>
      </c>
      <c r="C108" s="7" t="s">
        <v>165</v>
      </c>
      <c r="D108" s="7" t="s">
        <v>181</v>
      </c>
      <c r="E108" s="8">
        <v>44280.384027777778</v>
      </c>
      <c r="F108" s="2" t="s">
        <v>32</v>
      </c>
      <c r="G108" s="2" t="s">
        <v>113</v>
      </c>
      <c r="H108" s="2" t="s">
        <v>59</v>
      </c>
      <c r="J108" s="6" t="str">
        <f t="shared" si="27"/>
        <v>968中央圖書館怡和街</v>
      </c>
      <c r="O108" s="6" t="str">
        <f t="shared" si="37"/>
        <v/>
      </c>
      <c r="P108" s="6" t="str">
        <f t="shared" si="38"/>
        <v/>
      </c>
      <c r="Q108" s="6" t="str">
        <f t="shared" si="39"/>
        <v/>
      </c>
      <c r="R108" s="6"/>
      <c r="S108" s="6"/>
      <c r="T108" s="6"/>
      <c r="U108" s="6"/>
      <c r="V108" s="6"/>
      <c r="W108" s="6"/>
      <c r="X108" s="6"/>
    </row>
    <row r="109" spans="1:24" x14ac:dyDescent="0.3">
      <c r="A109" s="7">
        <v>968</v>
      </c>
      <c r="B109" s="7" t="s">
        <v>166</v>
      </c>
      <c r="C109" s="7" t="s">
        <v>165</v>
      </c>
      <c r="D109" s="7" t="s">
        <v>187</v>
      </c>
      <c r="E109" s="8">
        <v>44280.384050925924</v>
      </c>
      <c r="F109" s="2" t="s">
        <v>36</v>
      </c>
      <c r="G109" s="2" t="s">
        <v>41</v>
      </c>
      <c r="H109" s="2" t="s">
        <v>42</v>
      </c>
      <c r="J109" s="6" t="str">
        <f t="shared" si="27"/>
        <v>968怡和街天樂里</v>
      </c>
      <c r="O109" s="6" t="str">
        <f t="shared" si="37"/>
        <v/>
      </c>
      <c r="P109" s="6" t="str">
        <f t="shared" si="38"/>
        <v/>
      </c>
      <c r="Q109" s="6" t="str">
        <f t="shared" si="39"/>
        <v/>
      </c>
      <c r="R109" s="6"/>
      <c r="S109" s="6"/>
      <c r="T109" s="6"/>
      <c r="U109" s="6"/>
      <c r="V109" s="6"/>
      <c r="W109" s="6"/>
      <c r="X109" s="6"/>
    </row>
    <row r="110" spans="1:24" x14ac:dyDescent="0.3">
      <c r="A110" s="7">
        <v>968</v>
      </c>
      <c r="B110" s="7" t="s">
        <v>166</v>
      </c>
      <c r="C110" s="7" t="s">
        <v>165</v>
      </c>
      <c r="D110" s="7" t="s">
        <v>188</v>
      </c>
      <c r="E110" s="8">
        <v>44280.384074074071</v>
      </c>
      <c r="F110" s="2" t="s">
        <v>40</v>
      </c>
      <c r="G110" s="2" t="s">
        <v>45</v>
      </c>
      <c r="H110" s="2" t="s">
        <v>46</v>
      </c>
      <c r="J110" s="6" t="str">
        <f t="shared" si="27"/>
        <v>968天樂里廣生行大廈</v>
      </c>
      <c r="O110" s="6" t="str">
        <f t="shared" si="37"/>
        <v/>
      </c>
      <c r="P110" s="6" t="str">
        <f t="shared" si="38"/>
        <v/>
      </c>
      <c r="Q110" s="6" t="str">
        <f t="shared" si="39"/>
        <v/>
      </c>
      <c r="R110" s="6"/>
      <c r="S110" s="6"/>
      <c r="T110" s="6"/>
      <c r="U110" s="6"/>
      <c r="V110" s="6"/>
      <c r="W110" s="6"/>
      <c r="X110" s="6"/>
    </row>
    <row r="111" spans="1:24" x14ac:dyDescent="0.3">
      <c r="A111" s="7">
        <v>968</v>
      </c>
      <c r="B111" s="7" t="s">
        <v>166</v>
      </c>
      <c r="C111" s="7" t="s">
        <v>165</v>
      </c>
      <c r="D111" s="7" t="s">
        <v>178</v>
      </c>
      <c r="E111" s="8">
        <v>44280.384097222224</v>
      </c>
      <c r="F111" s="2" t="s">
        <v>99</v>
      </c>
      <c r="G111" s="2" t="s">
        <v>49</v>
      </c>
      <c r="H111" s="2" t="s">
        <v>50</v>
      </c>
      <c r="J111" s="6" t="str">
        <f t="shared" si="27"/>
        <v>968廣生行大廈菲林明道</v>
      </c>
      <c r="O111" s="6" t="str">
        <f t="shared" si="37"/>
        <v/>
      </c>
      <c r="P111" s="6" t="str">
        <f t="shared" si="38"/>
        <v/>
      </c>
      <c r="Q111" s="6" t="str">
        <f t="shared" si="39"/>
        <v/>
      </c>
      <c r="R111" s="6"/>
      <c r="S111" s="6"/>
      <c r="T111" s="6"/>
      <c r="U111" s="6"/>
      <c r="V111" s="6"/>
      <c r="W111" s="6"/>
      <c r="X111" s="6"/>
    </row>
    <row r="112" spans="1:24" x14ac:dyDescent="0.3">
      <c r="A112" s="7">
        <v>968</v>
      </c>
      <c r="B112" s="7" t="s">
        <v>166</v>
      </c>
      <c r="C112" s="7" t="s">
        <v>165</v>
      </c>
      <c r="D112" s="7" t="s">
        <v>189</v>
      </c>
      <c r="E112" s="8">
        <v>44280.384120370371</v>
      </c>
      <c r="F112" s="2" t="s">
        <v>63</v>
      </c>
      <c r="G112" s="2" t="s">
        <v>21</v>
      </c>
      <c r="H112" s="2" t="s">
        <v>22</v>
      </c>
      <c r="J112" s="6" t="str">
        <f t="shared" si="27"/>
        <v>968菲林明道盧押道</v>
      </c>
      <c r="O112" s="6" t="str">
        <f t="shared" si="37"/>
        <v/>
      </c>
      <c r="P112" s="6" t="str">
        <f t="shared" si="38"/>
        <v/>
      </c>
      <c r="Q112" s="6" t="str">
        <f t="shared" si="39"/>
        <v/>
      </c>
      <c r="R112" s="6"/>
      <c r="S112" s="6"/>
      <c r="T112" s="6"/>
      <c r="U112" s="6"/>
      <c r="V112" s="6"/>
      <c r="W112" s="6"/>
      <c r="X112" s="6"/>
    </row>
    <row r="113" spans="1:24" x14ac:dyDescent="0.3">
      <c r="A113" s="7">
        <v>968</v>
      </c>
      <c r="B113" s="7" t="s">
        <v>166</v>
      </c>
      <c r="C113" s="7" t="s">
        <v>165</v>
      </c>
      <c r="D113" s="7" t="s">
        <v>190</v>
      </c>
      <c r="E113" s="8">
        <v>44280.384143518517</v>
      </c>
      <c r="F113" s="2" t="s">
        <v>74</v>
      </c>
      <c r="G113" s="2" t="s">
        <v>86</v>
      </c>
      <c r="H113" s="2" t="s">
        <v>185</v>
      </c>
      <c r="J113" s="6" t="str">
        <f t="shared" si="27"/>
        <v>968盧押道太古廣場</v>
      </c>
      <c r="O113" s="6" t="str">
        <f t="shared" si="37"/>
        <v/>
      </c>
      <c r="P113" s="6" t="str">
        <f t="shared" si="38"/>
        <v/>
      </c>
      <c r="Q113" s="6" t="str">
        <f t="shared" si="39"/>
        <v/>
      </c>
      <c r="R113" s="6"/>
      <c r="S113" s="6"/>
      <c r="T113" s="6"/>
      <c r="U113" s="6"/>
      <c r="V113" s="6"/>
      <c r="W113" s="6"/>
      <c r="X113" s="6"/>
    </row>
    <row r="114" spans="1:24" x14ac:dyDescent="0.3">
      <c r="A114" s="7">
        <v>968</v>
      </c>
      <c r="B114" s="7" t="s">
        <v>166</v>
      </c>
      <c r="C114" s="7" t="s">
        <v>165</v>
      </c>
      <c r="D114" s="7" t="s">
        <v>191</v>
      </c>
      <c r="E114" s="8">
        <v>44280.384166666663</v>
      </c>
      <c r="F114" s="2" t="s">
        <v>182</v>
      </c>
      <c r="G114" s="2" t="s">
        <v>30</v>
      </c>
      <c r="J114" s="6" t="str">
        <f t="shared" si="27"/>
        <v>968太古廣場豐總行</v>
      </c>
      <c r="O114" s="6" t="str">
        <f t="shared" si="37"/>
        <v/>
      </c>
      <c r="P114" s="6" t="str">
        <f t="shared" si="38"/>
        <v/>
      </c>
      <c r="Q114" s="6" t="str">
        <f t="shared" si="39"/>
        <v/>
      </c>
      <c r="R114" s="6"/>
      <c r="S114" s="6"/>
      <c r="T114" s="6"/>
      <c r="U114" s="6"/>
      <c r="V114" s="6"/>
      <c r="W114" s="6"/>
      <c r="X114" s="6"/>
    </row>
    <row r="115" spans="1:24" x14ac:dyDescent="0.3">
      <c r="A115" s="7">
        <v>968</v>
      </c>
      <c r="B115" s="7" t="s">
        <v>166</v>
      </c>
      <c r="C115" s="7" t="s">
        <v>165</v>
      </c>
      <c r="D115" s="7" t="s">
        <v>192</v>
      </c>
      <c r="E115" s="8">
        <v>44280.384189814817</v>
      </c>
      <c r="F115" s="2" t="s">
        <v>54</v>
      </c>
      <c r="G115" s="2" t="s">
        <v>55</v>
      </c>
      <c r="H115" s="2" t="s">
        <v>38</v>
      </c>
      <c r="J115" s="6" t="str">
        <f t="shared" si="27"/>
        <v>968豐總行永吉街</v>
      </c>
      <c r="O115" s="6" t="str">
        <f t="shared" si="37"/>
        <v/>
      </c>
      <c r="P115" s="6" t="str">
        <f t="shared" si="38"/>
        <v/>
      </c>
      <c r="Q115" s="6" t="str">
        <f t="shared" si="39"/>
        <v/>
      </c>
      <c r="R115" s="6"/>
      <c r="S115" s="6"/>
      <c r="T115" s="6"/>
      <c r="U115" s="6"/>
      <c r="V115" s="6"/>
      <c r="W115" s="6"/>
      <c r="X115" s="6"/>
    </row>
    <row r="116" spans="1:24" x14ac:dyDescent="0.3">
      <c r="A116" s="7">
        <v>968</v>
      </c>
      <c r="B116" s="7" t="s">
        <v>166</v>
      </c>
      <c r="C116" s="7" t="s">
        <v>165</v>
      </c>
      <c r="D116" s="7" t="s">
        <v>193</v>
      </c>
      <c r="E116" s="8">
        <v>44280.38422453704</v>
      </c>
      <c r="F116" s="2" t="s">
        <v>99</v>
      </c>
      <c r="G116" s="2" t="s">
        <v>80</v>
      </c>
      <c r="H116" s="2" t="s">
        <v>18</v>
      </c>
      <c r="J116" s="6" t="str">
        <f t="shared" si="27"/>
        <v>968永吉街皇后街</v>
      </c>
      <c r="O116" s="6" t="str">
        <f t="shared" si="37"/>
        <v/>
      </c>
      <c r="P116" s="6" t="str">
        <f t="shared" si="38"/>
        <v/>
      </c>
      <c r="Q116" s="6" t="str">
        <f t="shared" si="39"/>
        <v/>
      </c>
      <c r="R116" s="6"/>
      <c r="S116" s="6"/>
      <c r="T116" s="6"/>
      <c r="U116" s="6"/>
      <c r="V116" s="6"/>
      <c r="W116" s="6"/>
      <c r="X116" s="6"/>
    </row>
    <row r="117" spans="1:24" x14ac:dyDescent="0.3">
      <c r="A117" s="7">
        <v>968</v>
      </c>
      <c r="B117" s="7" t="s">
        <v>166</v>
      </c>
      <c r="C117" s="7" t="s">
        <v>165</v>
      </c>
      <c r="D117" s="7" t="s">
        <v>171</v>
      </c>
      <c r="E117" s="8">
        <v>44280.384247685186</v>
      </c>
      <c r="F117" s="2" t="s">
        <v>182</v>
      </c>
      <c r="G117" s="2" t="s">
        <v>118</v>
      </c>
      <c r="H117" s="2" t="s">
        <v>194</v>
      </c>
      <c r="J117" s="6" t="str">
        <f t="shared" si="27"/>
        <v>968皇后街西區海底隧道</v>
      </c>
      <c r="O117" s="6" t="str">
        <f t="shared" si="37"/>
        <v/>
      </c>
      <c r="P117" s="6" t="str">
        <f t="shared" si="38"/>
        <v/>
      </c>
      <c r="Q117" s="6" t="str">
        <f t="shared" si="39"/>
        <v/>
      </c>
      <c r="R117" s="6"/>
      <c r="S117" s="6"/>
      <c r="T117" s="6"/>
      <c r="U117" s="6"/>
      <c r="V117" s="6"/>
      <c r="W117" s="6"/>
      <c r="X117" s="6"/>
    </row>
    <row r="118" spans="1:24" x14ac:dyDescent="0.3">
      <c r="A118" s="7">
        <v>968</v>
      </c>
      <c r="B118" s="7" t="s">
        <v>166</v>
      </c>
      <c r="C118" s="7" t="s">
        <v>165</v>
      </c>
      <c r="D118" s="7" t="s">
        <v>73</v>
      </c>
      <c r="E118" s="8">
        <v>44280.384270833332</v>
      </c>
      <c r="F118" s="2" t="s">
        <v>54</v>
      </c>
      <c r="G118" s="2" t="s">
        <v>104</v>
      </c>
      <c r="H118" s="2" t="s">
        <v>163</v>
      </c>
      <c r="J118" s="6" t="str">
        <f t="shared" si="27"/>
        <v>968西區海底隧道大欖隧道</v>
      </c>
      <c r="O118" s="6" t="str">
        <f t="shared" si="37"/>
        <v/>
      </c>
      <c r="P118" s="6" t="str">
        <f t="shared" si="38"/>
        <v/>
      </c>
      <c r="Q118" s="6" t="str">
        <f t="shared" si="39"/>
        <v/>
      </c>
      <c r="R118" s="6"/>
      <c r="S118" s="6"/>
      <c r="T118" s="6"/>
      <c r="U118" s="6"/>
      <c r="V118" s="6"/>
      <c r="W118" s="6"/>
      <c r="X118" s="6"/>
    </row>
    <row r="119" spans="1:24" x14ac:dyDescent="0.3">
      <c r="A119" s="7">
        <v>968</v>
      </c>
      <c r="B119" s="7" t="s">
        <v>166</v>
      </c>
      <c r="C119" s="7" t="s">
        <v>165</v>
      </c>
      <c r="D119" s="2" t="s">
        <v>73</v>
      </c>
      <c r="E119" s="8">
        <v>44280.384293981479</v>
      </c>
      <c r="F119" s="2" t="s">
        <v>54</v>
      </c>
      <c r="G119" s="2" t="s">
        <v>68</v>
      </c>
      <c r="H119" s="2" t="s">
        <v>163</v>
      </c>
      <c r="I119" s="4" t="s">
        <v>213</v>
      </c>
      <c r="J119" s="6" t="str">
        <f t="shared" si="27"/>
        <v>968大欖隧道大欖隧道</v>
      </c>
      <c r="K119" s="12" t="str">
        <f t="shared" ref="K119:M120" si="40">F119</f>
        <v>3 分鐘</v>
      </c>
      <c r="L119" s="12" t="str">
        <f t="shared" si="40"/>
        <v>15 分鐘</v>
      </c>
      <c r="M119" s="12" t="str">
        <f t="shared" si="40"/>
        <v>31 分鐘</v>
      </c>
      <c r="O119" s="12" t="str">
        <f t="shared" si="37"/>
        <v>3</v>
      </c>
      <c r="P119" s="12" t="str">
        <f t="shared" si="38"/>
        <v>15</v>
      </c>
      <c r="Q119" s="12" t="str">
        <f t="shared" si="39"/>
        <v>31</v>
      </c>
      <c r="R119" s="12"/>
      <c r="S119" s="12"/>
      <c r="T119" s="12"/>
      <c r="U119" s="6"/>
      <c r="V119" s="6"/>
      <c r="W119" s="6"/>
      <c r="X119" s="6"/>
    </row>
    <row r="120" spans="1:24" x14ac:dyDescent="0.3">
      <c r="A120" s="7">
        <v>968</v>
      </c>
      <c r="B120" s="7" t="s">
        <v>166</v>
      </c>
      <c r="C120" s="7" t="s">
        <v>165</v>
      </c>
      <c r="D120" s="2" t="s">
        <v>70</v>
      </c>
      <c r="E120" s="8">
        <v>44280.384317129632</v>
      </c>
      <c r="F120" s="2" t="s">
        <v>74</v>
      </c>
      <c r="G120" s="2" t="s">
        <v>80</v>
      </c>
      <c r="H120" s="2" t="s">
        <v>95</v>
      </c>
      <c r="I120" s="4" t="s">
        <v>213</v>
      </c>
      <c r="J120" s="6" t="str">
        <f t="shared" si="27"/>
        <v>968大欖隧道形點 I</v>
      </c>
      <c r="K120" s="12" t="str">
        <f t="shared" si="40"/>
        <v>11 分鐘</v>
      </c>
      <c r="L120" s="12" t="str">
        <f t="shared" si="40"/>
        <v>22 分鐘</v>
      </c>
      <c r="M120" s="12" t="str">
        <f t="shared" si="40"/>
        <v>38 分鐘</v>
      </c>
      <c r="O120" s="12" t="str">
        <f t="shared" si="37"/>
        <v>11</v>
      </c>
      <c r="P120" s="12" t="str">
        <f t="shared" si="38"/>
        <v>22</v>
      </c>
      <c r="Q120" s="12" t="str">
        <f t="shared" si="39"/>
        <v>38</v>
      </c>
      <c r="R120" s="12"/>
      <c r="S120" s="12">
        <f>O120-O119</f>
        <v>8</v>
      </c>
      <c r="T120" s="12">
        <f>IFERROR(P120-P119,"")</f>
        <v>7</v>
      </c>
      <c r="U120" s="12">
        <f>IFERROR(Q120-Q119,"")</f>
        <v>7</v>
      </c>
      <c r="V120" s="6"/>
      <c r="W120" s="6"/>
      <c r="X120" s="6"/>
    </row>
    <row r="121" spans="1:24" x14ac:dyDescent="0.3">
      <c r="A121" s="7">
        <v>968</v>
      </c>
      <c r="B121" s="7" t="s">
        <v>166</v>
      </c>
      <c r="C121" s="7" t="s">
        <v>165</v>
      </c>
      <c r="D121" s="2" t="s">
        <v>90</v>
      </c>
      <c r="E121" s="8">
        <v>44280.384340277778</v>
      </c>
      <c r="F121" s="2" t="s">
        <v>52</v>
      </c>
      <c r="G121" s="2" t="s">
        <v>87</v>
      </c>
      <c r="I121" s="4" t="s">
        <v>213</v>
      </c>
      <c r="J121" s="6" t="str">
        <f t="shared" si="27"/>
        <v>968形點 I元朗又新街</v>
      </c>
      <c r="K121" s="12" t="str">
        <f>F121</f>
        <v>12 分鐘</v>
      </c>
      <c r="L121" s="12" t="str">
        <f>G121</f>
        <v>24 分鐘</v>
      </c>
      <c r="M121" s="12"/>
      <c r="O121" s="12" t="str">
        <f t="shared" si="37"/>
        <v>12</v>
      </c>
      <c r="P121" s="12" t="str">
        <f t="shared" si="38"/>
        <v>24</v>
      </c>
      <c r="Q121" s="12" t="str">
        <f t="shared" si="39"/>
        <v/>
      </c>
      <c r="R121" s="12"/>
      <c r="S121" s="12">
        <f t="shared" ref="S121:S122" si="41">O121-O120</f>
        <v>1</v>
      </c>
      <c r="T121" s="12">
        <f t="shared" ref="T121:U122" si="42">IFERROR(P121-P120,"")</f>
        <v>2</v>
      </c>
      <c r="U121" s="12" t="str">
        <f t="shared" si="42"/>
        <v/>
      </c>
      <c r="V121" s="6"/>
      <c r="W121" s="6"/>
      <c r="X121" s="6"/>
    </row>
    <row r="122" spans="1:24" x14ac:dyDescent="0.3">
      <c r="A122" s="7">
        <v>968</v>
      </c>
      <c r="B122" s="7" t="s">
        <v>166</v>
      </c>
      <c r="C122" s="7" t="s">
        <v>165</v>
      </c>
      <c r="D122" s="2" t="s">
        <v>92</v>
      </c>
      <c r="E122" s="8">
        <v>44280.384363425925</v>
      </c>
      <c r="F122" s="2" t="s">
        <v>32</v>
      </c>
      <c r="G122" s="2" t="s">
        <v>104</v>
      </c>
      <c r="H122" s="2" t="s">
        <v>88</v>
      </c>
      <c r="I122" s="4" t="s">
        <v>213</v>
      </c>
      <c r="J122" s="6" t="str">
        <f t="shared" si="27"/>
        <v>968元朗又新街元朗大棠路</v>
      </c>
      <c r="K122" s="12" t="str">
        <f t="shared" ref="K122" si="43">G122</f>
        <v>14 分鐘</v>
      </c>
      <c r="L122" s="12" t="str">
        <f t="shared" ref="L122" si="44">H122</f>
        <v>25 分鐘</v>
      </c>
      <c r="M122" s="12"/>
      <c r="O122" s="12" t="str">
        <f t="shared" si="37"/>
        <v>14</v>
      </c>
      <c r="P122" s="12" t="str">
        <f t="shared" si="38"/>
        <v>25</v>
      </c>
      <c r="Q122" s="12" t="str">
        <f t="shared" si="39"/>
        <v/>
      </c>
      <c r="R122" s="12"/>
      <c r="S122" s="12">
        <f t="shared" si="41"/>
        <v>2</v>
      </c>
      <c r="T122" s="12">
        <f t="shared" si="42"/>
        <v>1</v>
      </c>
      <c r="U122" s="12" t="str">
        <f t="shared" si="42"/>
        <v/>
      </c>
      <c r="V122" s="6"/>
      <c r="W122" s="6"/>
      <c r="X122" s="6"/>
    </row>
    <row r="123" spans="1:24" x14ac:dyDescent="0.3">
      <c r="A123" s="7">
        <v>968</v>
      </c>
      <c r="B123" s="7" t="s">
        <v>166</v>
      </c>
      <c r="C123" s="7" t="s">
        <v>165</v>
      </c>
      <c r="D123" s="7" t="s">
        <v>167</v>
      </c>
      <c r="E123" s="8">
        <v>44280.384386574071</v>
      </c>
      <c r="F123" s="2" t="s">
        <v>36</v>
      </c>
      <c r="G123" s="2" t="s">
        <v>55</v>
      </c>
      <c r="H123" s="2" t="s">
        <v>135</v>
      </c>
      <c r="J123" s="6" t="str">
        <f t="shared" si="27"/>
        <v>968元朗大棠路元朗（西）總站</v>
      </c>
      <c r="O123" s="6" t="str">
        <f t="shared" si="37"/>
        <v/>
      </c>
      <c r="P123" s="6" t="str">
        <f t="shared" si="38"/>
        <v/>
      </c>
      <c r="Q123" s="6" t="str">
        <f t="shared" si="39"/>
        <v/>
      </c>
      <c r="R123" s="6"/>
      <c r="S123" s="6"/>
      <c r="T123" s="6"/>
      <c r="U123" s="6"/>
      <c r="V123" s="6"/>
      <c r="W123" s="6"/>
      <c r="X123" s="6"/>
    </row>
  </sheetData>
  <autoFilter ref="A1:M123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4.4" x14ac:dyDescent="0.3"/>
  <cols>
    <col min="1" max="1" width="5.88671875" bestFit="1" customWidth="1"/>
    <col min="2" max="3" width="18.33203125" bestFit="1" customWidth="1"/>
    <col min="4" max="4" width="26.5546875" bestFit="1" customWidth="1"/>
    <col min="5" max="5" width="13.6640625" bestFit="1" customWidth="1"/>
    <col min="6" max="8" width="16" bestFit="1" customWidth="1"/>
    <col min="9" max="9" width="8.88671875" style="4"/>
    <col min="10" max="10" width="33.88671875" style="6" bestFit="1" customWidth="1"/>
    <col min="11" max="13" width="16" style="6" bestFit="1" customWidth="1"/>
    <col min="14" max="14" width="4.6640625" style="7" customWidth="1"/>
    <col min="15" max="18" width="4.88671875" style="7" bestFit="1" customWidth="1"/>
    <col min="19" max="21" width="4" style="7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212</v>
      </c>
      <c r="J1" s="6" t="s">
        <v>223</v>
      </c>
      <c r="K1" s="6" t="s">
        <v>209</v>
      </c>
      <c r="L1" s="6" t="s">
        <v>210</v>
      </c>
      <c r="M1" s="6" t="s">
        <v>211</v>
      </c>
      <c r="O1" s="6" t="s">
        <v>209</v>
      </c>
      <c r="P1" s="6" t="s">
        <v>210</v>
      </c>
      <c r="Q1" s="6" t="s">
        <v>211</v>
      </c>
      <c r="R1" s="6"/>
      <c r="S1" s="6" t="s">
        <v>224</v>
      </c>
      <c r="T1" s="6" t="s">
        <v>230</v>
      </c>
      <c r="U1" s="6" t="s">
        <v>231</v>
      </c>
    </row>
    <row r="2" spans="1:21" x14ac:dyDescent="0.3">
      <c r="A2" t="s">
        <v>8</v>
      </c>
      <c r="B2" t="s">
        <v>9</v>
      </c>
      <c r="C2" t="s">
        <v>10</v>
      </c>
      <c r="D2" t="s">
        <v>11</v>
      </c>
      <c r="E2" s="1">
        <v>44281.338738425926</v>
      </c>
      <c r="F2" t="s">
        <v>195</v>
      </c>
      <c r="G2" t="s">
        <v>29</v>
      </c>
      <c r="H2" t="s">
        <v>25</v>
      </c>
      <c r="O2" s="6" t="str">
        <f t="shared" ref="O2:Q23" si="0">IF(K2="","",IFERROR(LEFT(K2,FIND(" ",K2)-1),0))</f>
        <v/>
      </c>
      <c r="P2" s="6" t="str">
        <f t="shared" si="0"/>
        <v/>
      </c>
      <c r="Q2" s="6" t="str">
        <f t="shared" si="0"/>
        <v/>
      </c>
      <c r="R2" s="6"/>
      <c r="S2" s="6"/>
      <c r="T2" s="6"/>
      <c r="U2" s="6"/>
    </row>
    <row r="3" spans="1:21" x14ac:dyDescent="0.3">
      <c r="A3" t="s">
        <v>8</v>
      </c>
      <c r="B3" t="s">
        <v>9</v>
      </c>
      <c r="C3" t="s">
        <v>10</v>
      </c>
      <c r="D3" t="s">
        <v>15</v>
      </c>
      <c r="E3" s="1">
        <v>44281.338773148149</v>
      </c>
      <c r="F3" t="s">
        <v>132</v>
      </c>
      <c r="G3" t="s">
        <v>33</v>
      </c>
      <c r="H3" t="s">
        <v>140</v>
      </c>
      <c r="J3" s="6" t="str">
        <f>IF(B3=B2,A3&amp;D2&amp;D3,"")</f>
        <v>269D天富總站天晴晴彩樓</v>
      </c>
      <c r="O3" s="6" t="str">
        <f t="shared" si="0"/>
        <v/>
      </c>
      <c r="P3" s="6" t="str">
        <f t="shared" si="0"/>
        <v/>
      </c>
      <c r="Q3" s="6" t="str">
        <f t="shared" si="0"/>
        <v/>
      </c>
      <c r="R3" s="6"/>
      <c r="S3" s="6"/>
      <c r="T3" s="6"/>
      <c r="U3" s="6"/>
    </row>
    <row r="4" spans="1:21" x14ac:dyDescent="0.3">
      <c r="A4" t="s">
        <v>8</v>
      </c>
      <c r="B4" t="s">
        <v>9</v>
      </c>
      <c r="C4" t="s">
        <v>10</v>
      </c>
      <c r="D4" t="s">
        <v>19</v>
      </c>
      <c r="E4" s="1">
        <v>44281.338796296295</v>
      </c>
      <c r="F4" t="s">
        <v>170</v>
      </c>
      <c r="G4" t="s">
        <v>113</v>
      </c>
      <c r="H4" t="s">
        <v>30</v>
      </c>
      <c r="J4" s="6" t="str">
        <f t="shared" ref="J4:J67" si="1">IF(B4=B3,A4&amp;D3&amp;D4,"")</f>
        <v>269D天晴晴彩樓天晴晴雲樓</v>
      </c>
      <c r="O4" s="6" t="str">
        <f t="shared" si="0"/>
        <v/>
      </c>
      <c r="P4" s="6" t="str">
        <f t="shared" si="0"/>
        <v/>
      </c>
      <c r="Q4" s="6" t="str">
        <f t="shared" si="0"/>
        <v/>
      </c>
      <c r="R4" s="6"/>
      <c r="S4" s="6"/>
      <c r="T4" s="6"/>
      <c r="U4" s="6"/>
    </row>
    <row r="5" spans="1:21" x14ac:dyDescent="0.3">
      <c r="A5" t="s">
        <v>8</v>
      </c>
      <c r="B5" t="s">
        <v>9</v>
      </c>
      <c r="C5" t="s">
        <v>10</v>
      </c>
      <c r="D5" t="s">
        <v>23</v>
      </c>
      <c r="E5" s="1">
        <v>44281.338819444441</v>
      </c>
      <c r="F5" t="s">
        <v>84</v>
      </c>
      <c r="G5" t="s">
        <v>150</v>
      </c>
      <c r="H5" t="s">
        <v>34</v>
      </c>
      <c r="J5" s="6" t="str">
        <f t="shared" si="1"/>
        <v>269D天晴晴雲樓天富苑能富閣</v>
      </c>
      <c r="O5" s="6" t="str">
        <f t="shared" si="0"/>
        <v/>
      </c>
      <c r="P5" s="6" t="str">
        <f t="shared" si="0"/>
        <v/>
      </c>
      <c r="Q5" s="6" t="str">
        <f t="shared" si="0"/>
        <v/>
      </c>
      <c r="R5" s="6"/>
      <c r="S5" s="6"/>
      <c r="T5" s="6"/>
      <c r="U5" s="6"/>
    </row>
    <row r="6" spans="1:21" x14ac:dyDescent="0.3">
      <c r="A6" t="s">
        <v>8</v>
      </c>
      <c r="B6" t="s">
        <v>9</v>
      </c>
      <c r="C6" t="s">
        <v>10</v>
      </c>
      <c r="D6" t="s">
        <v>27</v>
      </c>
      <c r="E6" s="1">
        <v>44281.338842592595</v>
      </c>
      <c r="F6" t="s">
        <v>20</v>
      </c>
      <c r="G6" t="s">
        <v>45</v>
      </c>
      <c r="H6" t="s">
        <v>82</v>
      </c>
      <c r="J6" s="6" t="str">
        <f t="shared" si="1"/>
        <v>269D天富苑能富閣天富苑欣富閣</v>
      </c>
      <c r="O6" s="6" t="str">
        <f t="shared" si="0"/>
        <v/>
      </c>
      <c r="P6" s="6" t="str">
        <f t="shared" si="0"/>
        <v/>
      </c>
      <c r="Q6" s="6" t="str">
        <f t="shared" si="0"/>
        <v/>
      </c>
      <c r="R6" s="6"/>
      <c r="S6" s="6"/>
      <c r="T6" s="6"/>
      <c r="U6" s="6"/>
    </row>
    <row r="7" spans="1:21" x14ac:dyDescent="0.3">
      <c r="A7" t="s">
        <v>8</v>
      </c>
      <c r="B7" t="s">
        <v>9</v>
      </c>
      <c r="C7" t="s">
        <v>10</v>
      </c>
      <c r="D7" t="s">
        <v>31</v>
      </c>
      <c r="E7" s="1">
        <v>44281.338865740741</v>
      </c>
      <c r="F7" t="s">
        <v>142</v>
      </c>
      <c r="G7" t="s">
        <v>49</v>
      </c>
      <c r="H7" t="s">
        <v>14</v>
      </c>
      <c r="J7" s="6" t="str">
        <f t="shared" si="1"/>
        <v>269D天富苑欣富閣天頌苑</v>
      </c>
      <c r="O7" s="6" t="str">
        <f t="shared" si="0"/>
        <v/>
      </c>
      <c r="P7" s="6" t="str">
        <f t="shared" si="0"/>
        <v/>
      </c>
      <c r="Q7" s="6" t="str">
        <f t="shared" si="0"/>
        <v/>
      </c>
      <c r="R7" s="6"/>
      <c r="S7" s="6"/>
      <c r="T7" s="6"/>
      <c r="U7" s="6"/>
    </row>
    <row r="8" spans="1:21" x14ac:dyDescent="0.3">
      <c r="A8" t="s">
        <v>8</v>
      </c>
      <c r="B8" t="s">
        <v>9</v>
      </c>
      <c r="C8" t="s">
        <v>10</v>
      </c>
      <c r="D8" t="s">
        <v>35</v>
      </c>
      <c r="E8" s="1">
        <v>44281.338888888888</v>
      </c>
      <c r="F8" t="s">
        <v>32</v>
      </c>
      <c r="G8" t="s">
        <v>138</v>
      </c>
      <c r="H8" t="s">
        <v>86</v>
      </c>
      <c r="J8" s="6" t="str">
        <f t="shared" si="1"/>
        <v>269D天頌苑天瑞</v>
      </c>
      <c r="O8" s="6" t="str">
        <f t="shared" si="0"/>
        <v/>
      </c>
      <c r="P8" s="6" t="str">
        <f t="shared" si="0"/>
        <v/>
      </c>
      <c r="Q8" s="6" t="str">
        <f t="shared" si="0"/>
        <v/>
      </c>
      <c r="R8" s="6"/>
      <c r="S8" s="6"/>
      <c r="T8" s="6"/>
      <c r="U8" s="6"/>
    </row>
    <row r="9" spans="1:21" x14ac:dyDescent="0.3">
      <c r="A9" t="s">
        <v>8</v>
      </c>
      <c r="B9" t="s">
        <v>9</v>
      </c>
      <c r="C9" t="s">
        <v>10</v>
      </c>
      <c r="D9" t="s">
        <v>39</v>
      </c>
      <c r="E9" s="1">
        <v>44281.338912037034</v>
      </c>
      <c r="F9" t="s">
        <v>79</v>
      </c>
      <c r="G9" t="s">
        <v>33</v>
      </c>
      <c r="H9" t="s">
        <v>140</v>
      </c>
      <c r="J9" s="6" t="str">
        <f t="shared" si="1"/>
        <v>269D天瑞天水圍公園</v>
      </c>
      <c r="O9" s="6" t="str">
        <f t="shared" si="0"/>
        <v/>
      </c>
      <c r="P9" s="6" t="str">
        <f t="shared" si="0"/>
        <v/>
      </c>
      <c r="Q9" s="6" t="str">
        <f t="shared" si="0"/>
        <v/>
      </c>
      <c r="R9" s="6"/>
      <c r="S9" s="6"/>
      <c r="T9" s="6"/>
      <c r="U9" s="6"/>
    </row>
    <row r="10" spans="1:21" x14ac:dyDescent="0.3">
      <c r="A10" t="s">
        <v>8</v>
      </c>
      <c r="B10" t="s">
        <v>9</v>
      </c>
      <c r="C10" t="s">
        <v>10</v>
      </c>
      <c r="D10" t="s">
        <v>43</v>
      </c>
      <c r="E10" s="1">
        <v>44281.338935185187</v>
      </c>
      <c r="F10" t="s">
        <v>36</v>
      </c>
      <c r="G10" t="s">
        <v>37</v>
      </c>
      <c r="H10" t="s">
        <v>199</v>
      </c>
      <c r="J10" s="6" t="str">
        <f t="shared" si="1"/>
        <v>269D天水圍公園天耀耀盛樓</v>
      </c>
      <c r="O10" s="6" t="str">
        <f t="shared" si="0"/>
        <v/>
      </c>
      <c r="P10" s="6" t="str">
        <f t="shared" si="0"/>
        <v/>
      </c>
      <c r="Q10" s="6" t="str">
        <f t="shared" si="0"/>
        <v/>
      </c>
      <c r="R10" s="6"/>
      <c r="S10" s="6"/>
      <c r="T10" s="6"/>
      <c r="U10" s="6"/>
    </row>
    <row r="11" spans="1:21" x14ac:dyDescent="0.3">
      <c r="A11" t="s">
        <v>8</v>
      </c>
      <c r="B11" t="s">
        <v>9</v>
      </c>
      <c r="C11" t="s">
        <v>10</v>
      </c>
      <c r="D11" t="s">
        <v>47</v>
      </c>
      <c r="E11" s="1">
        <v>44281.338969907411</v>
      </c>
      <c r="F11" t="s">
        <v>40</v>
      </c>
      <c r="G11" t="s">
        <v>13</v>
      </c>
      <c r="J11" s="6" t="str">
        <f t="shared" si="1"/>
        <v>269D天耀耀盛樓天耀耀民樓</v>
      </c>
      <c r="O11" s="6" t="str">
        <f t="shared" si="0"/>
        <v/>
      </c>
      <c r="P11" s="6" t="str">
        <f t="shared" si="0"/>
        <v/>
      </c>
      <c r="Q11" s="6" t="str">
        <f t="shared" si="0"/>
        <v/>
      </c>
      <c r="R11" s="6"/>
      <c r="S11" s="6"/>
      <c r="T11" s="6"/>
      <c r="U11" s="6"/>
    </row>
    <row r="12" spans="1:21" x14ac:dyDescent="0.3">
      <c r="A12" t="s">
        <v>8</v>
      </c>
      <c r="B12" t="s">
        <v>9</v>
      </c>
      <c r="C12" t="s">
        <v>10</v>
      </c>
      <c r="D12" t="s">
        <v>51</v>
      </c>
      <c r="E12" s="1">
        <v>44281.338993055557</v>
      </c>
      <c r="F12" t="s">
        <v>63</v>
      </c>
      <c r="G12" t="s">
        <v>17</v>
      </c>
      <c r="J12" s="6" t="str">
        <f t="shared" si="1"/>
        <v>269D天耀耀民樓天祐苑</v>
      </c>
      <c r="O12" s="6" t="str">
        <f t="shared" si="0"/>
        <v/>
      </c>
      <c r="P12" s="6" t="str">
        <f t="shared" si="0"/>
        <v/>
      </c>
      <c r="Q12" s="6" t="str">
        <f t="shared" si="0"/>
        <v/>
      </c>
      <c r="R12" s="6"/>
      <c r="S12" s="6"/>
      <c r="T12" s="6"/>
      <c r="U12" s="6"/>
    </row>
    <row r="13" spans="1:21" x14ac:dyDescent="0.3">
      <c r="A13" t="s">
        <v>8</v>
      </c>
      <c r="B13" t="s">
        <v>9</v>
      </c>
      <c r="C13" t="s">
        <v>10</v>
      </c>
      <c r="D13" t="s">
        <v>53</v>
      </c>
      <c r="E13" s="1">
        <v>44281.339016203703</v>
      </c>
      <c r="F13" t="s">
        <v>79</v>
      </c>
      <c r="G13" t="s">
        <v>36</v>
      </c>
      <c r="H13" t="s">
        <v>182</v>
      </c>
      <c r="J13" s="6" t="str">
        <f t="shared" si="1"/>
        <v>269D天祐苑鳳池村</v>
      </c>
      <c r="O13" s="6" t="str">
        <f t="shared" si="0"/>
        <v/>
      </c>
      <c r="P13" s="6" t="str">
        <f t="shared" si="0"/>
        <v/>
      </c>
      <c r="Q13" s="6" t="str">
        <f t="shared" si="0"/>
        <v/>
      </c>
      <c r="R13" s="6"/>
      <c r="S13" s="6"/>
      <c r="T13" s="6"/>
      <c r="U13" s="6"/>
    </row>
    <row r="14" spans="1:21" x14ac:dyDescent="0.3">
      <c r="A14" t="s">
        <v>8</v>
      </c>
      <c r="B14" t="s">
        <v>9</v>
      </c>
      <c r="C14" t="s">
        <v>10</v>
      </c>
      <c r="D14" t="s">
        <v>56</v>
      </c>
      <c r="E14" s="1">
        <v>44281.339039351849</v>
      </c>
      <c r="F14" t="s">
        <v>28</v>
      </c>
      <c r="G14" t="s">
        <v>57</v>
      </c>
      <c r="H14" t="s">
        <v>44</v>
      </c>
      <c r="J14" s="6" t="str">
        <f t="shared" si="1"/>
        <v>269D鳳池村山水樓</v>
      </c>
      <c r="O14" s="6" t="str">
        <f t="shared" si="0"/>
        <v/>
      </c>
      <c r="P14" s="6" t="str">
        <f t="shared" si="0"/>
        <v/>
      </c>
      <c r="Q14" s="6" t="str">
        <f t="shared" si="0"/>
        <v/>
      </c>
      <c r="R14" s="6"/>
      <c r="S14" s="6"/>
      <c r="T14" s="6"/>
      <c r="U14" s="6"/>
    </row>
    <row r="15" spans="1:21" x14ac:dyDescent="0.3">
      <c r="A15" t="s">
        <v>8</v>
      </c>
      <c r="B15" t="s">
        <v>9</v>
      </c>
      <c r="C15" t="s">
        <v>10</v>
      </c>
      <c r="D15" t="s">
        <v>60</v>
      </c>
      <c r="E15" s="1">
        <v>44281.339062500003</v>
      </c>
      <c r="F15" t="s">
        <v>79</v>
      </c>
      <c r="G15" t="s">
        <v>44</v>
      </c>
      <c r="H15" t="s">
        <v>63</v>
      </c>
      <c r="J15" s="6" t="str">
        <f t="shared" si="1"/>
        <v>269D山水樓水邊圍</v>
      </c>
      <c r="O15" s="6" t="str">
        <f t="shared" si="0"/>
        <v/>
      </c>
      <c r="P15" s="6" t="str">
        <f t="shared" si="0"/>
        <v/>
      </c>
      <c r="Q15" s="6" t="str">
        <f t="shared" si="0"/>
        <v/>
      </c>
      <c r="R15" s="6"/>
      <c r="S15" s="6"/>
      <c r="T15" s="6"/>
      <c r="U15" s="6"/>
    </row>
    <row r="16" spans="1:21" x14ac:dyDescent="0.3">
      <c r="A16" t="s">
        <v>8</v>
      </c>
      <c r="B16" t="s">
        <v>9</v>
      </c>
      <c r="C16" t="s">
        <v>10</v>
      </c>
      <c r="D16" t="s">
        <v>62</v>
      </c>
      <c r="E16" s="1">
        <v>44281.339085648149</v>
      </c>
      <c r="F16" t="s">
        <v>57</v>
      </c>
      <c r="G16" t="s">
        <v>48</v>
      </c>
      <c r="H16" t="s">
        <v>52</v>
      </c>
      <c r="I16" s="15"/>
      <c r="J16" s="12" t="str">
        <f t="shared" si="1"/>
        <v>269D水邊圍元朗喜利徑</v>
      </c>
      <c r="K16" s="12"/>
      <c r="L16" s="12"/>
      <c r="M16" s="12"/>
      <c r="N16" s="9"/>
      <c r="O16" s="12" t="str">
        <f t="shared" si="0"/>
        <v/>
      </c>
      <c r="P16" s="12" t="str">
        <f t="shared" si="0"/>
        <v/>
      </c>
      <c r="Q16" s="12" t="str">
        <f t="shared" si="0"/>
        <v/>
      </c>
      <c r="R16" s="12"/>
      <c r="S16" s="12"/>
      <c r="T16" s="12"/>
      <c r="U16" s="12"/>
    </row>
    <row r="17" spans="1:21" x14ac:dyDescent="0.3">
      <c r="A17" t="s">
        <v>8</v>
      </c>
      <c r="B17" t="s">
        <v>9</v>
      </c>
      <c r="C17" t="s">
        <v>10</v>
      </c>
      <c r="D17" t="s">
        <v>65</v>
      </c>
      <c r="E17" s="1">
        <v>44281.339108796295</v>
      </c>
      <c r="F17" t="s">
        <v>44</v>
      </c>
      <c r="G17" t="s">
        <v>182</v>
      </c>
      <c r="H17" t="s">
        <v>68</v>
      </c>
      <c r="I17" s="15" t="s">
        <v>213</v>
      </c>
      <c r="J17" s="12" t="str">
        <f t="shared" si="1"/>
        <v>269D元朗喜利徑元朗谷亭街</v>
      </c>
      <c r="K17" s="12" t="str">
        <f>F17</f>
        <v>7 分鐘</v>
      </c>
      <c r="L17" s="12" t="str">
        <f>G17</f>
        <v>13 分鐘</v>
      </c>
      <c r="M17" s="12" t="str">
        <f>H17</f>
        <v>15 分鐘</v>
      </c>
      <c r="N17" s="9"/>
      <c r="O17" s="12" t="str">
        <f t="shared" si="0"/>
        <v>7</v>
      </c>
      <c r="P17" s="12" t="str">
        <f t="shared" si="0"/>
        <v>13</v>
      </c>
      <c r="Q17" s="12" t="str">
        <f t="shared" si="0"/>
        <v>15</v>
      </c>
      <c r="R17" s="12"/>
      <c r="S17" s="12"/>
      <c r="T17" s="12"/>
      <c r="U17" s="12"/>
    </row>
    <row r="18" spans="1:21" x14ac:dyDescent="0.3">
      <c r="A18" t="s">
        <v>8</v>
      </c>
      <c r="B18" t="s">
        <v>9</v>
      </c>
      <c r="C18" t="s">
        <v>10</v>
      </c>
      <c r="D18" t="s">
        <v>67</v>
      </c>
      <c r="E18" s="1">
        <v>44281.339131944442</v>
      </c>
      <c r="F18" t="s">
        <v>48</v>
      </c>
      <c r="G18" t="s">
        <v>68</v>
      </c>
      <c r="I18" s="15" t="s">
        <v>213</v>
      </c>
      <c r="J18" s="12" t="str">
        <f t="shared" si="1"/>
        <v>269D元朗谷亭街形點 II</v>
      </c>
      <c r="K18" s="12" t="str">
        <f>F18</f>
        <v>10 分鐘</v>
      </c>
      <c r="L18" s="12" t="str">
        <f t="shared" ref="L18:L19" si="2">G18</f>
        <v>15 分鐘</v>
      </c>
      <c r="M18" s="12"/>
      <c r="N18" s="9"/>
      <c r="O18" s="12" t="str">
        <f t="shared" si="0"/>
        <v>10</v>
      </c>
      <c r="P18" s="12" t="str">
        <f t="shared" si="0"/>
        <v>15</v>
      </c>
      <c r="Q18" s="12" t="str">
        <f t="shared" si="0"/>
        <v/>
      </c>
      <c r="R18" s="12"/>
      <c r="S18" s="12">
        <f>O18-O17</f>
        <v>3</v>
      </c>
      <c r="T18" s="12">
        <f>IFERROR(P18-P17,"")</f>
        <v>2</v>
      </c>
      <c r="U18" s="12" t="str">
        <f>IFERROR(Q18-Q17,"")</f>
        <v/>
      </c>
    </row>
    <row r="19" spans="1:21" x14ac:dyDescent="0.3">
      <c r="A19" t="s">
        <v>8</v>
      </c>
      <c r="B19" t="s">
        <v>9</v>
      </c>
      <c r="C19" t="s">
        <v>10</v>
      </c>
      <c r="D19" t="s">
        <v>70</v>
      </c>
      <c r="E19" s="1">
        <v>44281.339155092595</v>
      </c>
      <c r="F19" t="s">
        <v>74</v>
      </c>
      <c r="G19" t="s">
        <v>71</v>
      </c>
      <c r="I19" s="15" t="s">
        <v>213</v>
      </c>
      <c r="J19" s="12" t="str">
        <f t="shared" si="1"/>
        <v>269D形點 II形點 I</v>
      </c>
      <c r="K19" s="12" t="str">
        <f t="shared" ref="K19" si="3">F19</f>
        <v>11 分鐘</v>
      </c>
      <c r="L19" s="12" t="str">
        <f t="shared" si="2"/>
        <v>16 分鐘</v>
      </c>
      <c r="M19" s="12"/>
      <c r="N19" s="9"/>
      <c r="O19" s="12" t="str">
        <f t="shared" si="0"/>
        <v>11</v>
      </c>
      <c r="P19" s="12" t="str">
        <f t="shared" si="0"/>
        <v>16</v>
      </c>
      <c r="Q19" s="12" t="str">
        <f t="shared" si="0"/>
        <v/>
      </c>
      <c r="R19" s="12"/>
      <c r="S19" s="12">
        <f t="shared" ref="S19:S20" si="4">O19-O18</f>
        <v>1</v>
      </c>
      <c r="T19" s="12">
        <f t="shared" ref="T19:U20" si="5">IFERROR(P19-P18,"")</f>
        <v>1</v>
      </c>
      <c r="U19" s="12" t="str">
        <f t="shared" si="5"/>
        <v/>
      </c>
    </row>
    <row r="20" spans="1:21" x14ac:dyDescent="0.3">
      <c r="A20" t="s">
        <v>8</v>
      </c>
      <c r="B20" t="s">
        <v>9</v>
      </c>
      <c r="C20" t="s">
        <v>10</v>
      </c>
      <c r="D20" t="s">
        <v>73</v>
      </c>
      <c r="E20" s="1">
        <v>44281.339189814818</v>
      </c>
      <c r="F20" t="s">
        <v>40</v>
      </c>
      <c r="G20" t="s">
        <v>77</v>
      </c>
      <c r="I20" s="15" t="s">
        <v>213</v>
      </c>
      <c r="J20" s="12" t="str">
        <f t="shared" si="1"/>
        <v>269D形點 I大欖隧道</v>
      </c>
      <c r="K20" s="12" t="str">
        <f>G20</f>
        <v>18 分鐘</v>
      </c>
      <c r="L20" s="12"/>
      <c r="M20" s="12"/>
      <c r="N20" s="9"/>
      <c r="O20" s="12" t="str">
        <f t="shared" si="0"/>
        <v>18</v>
      </c>
      <c r="P20" s="12" t="str">
        <f t="shared" si="0"/>
        <v/>
      </c>
      <c r="Q20" s="12" t="str">
        <f t="shared" si="0"/>
        <v/>
      </c>
      <c r="R20" s="12"/>
      <c r="S20" s="12">
        <f t="shared" si="4"/>
        <v>7</v>
      </c>
      <c r="T20" s="12" t="str">
        <f t="shared" si="5"/>
        <v/>
      </c>
      <c r="U20" s="12" t="str">
        <f t="shared" si="5"/>
        <v/>
      </c>
    </row>
    <row r="21" spans="1:21" x14ac:dyDescent="0.3">
      <c r="A21" t="s">
        <v>8</v>
      </c>
      <c r="B21" t="s">
        <v>9</v>
      </c>
      <c r="C21" t="s">
        <v>10</v>
      </c>
      <c r="D21" t="s">
        <v>73</v>
      </c>
      <c r="E21" s="1">
        <v>44281.339212962965</v>
      </c>
      <c r="F21" t="s">
        <v>28</v>
      </c>
      <c r="G21" t="s">
        <v>44</v>
      </c>
      <c r="H21" t="s">
        <v>58</v>
      </c>
      <c r="I21" s="15"/>
      <c r="J21" s="12" t="str">
        <f t="shared" si="1"/>
        <v>269D大欖隧道大欖隧道</v>
      </c>
      <c r="K21" s="12"/>
      <c r="L21" s="12"/>
      <c r="M21" s="12"/>
      <c r="N21" s="9"/>
      <c r="O21" s="12" t="str">
        <f t="shared" si="0"/>
        <v/>
      </c>
      <c r="P21" s="12" t="str">
        <f t="shared" si="0"/>
        <v/>
      </c>
      <c r="Q21" s="12" t="str">
        <f t="shared" si="0"/>
        <v/>
      </c>
      <c r="R21" s="12"/>
      <c r="S21" s="12"/>
      <c r="T21" s="12"/>
      <c r="U21" s="12"/>
    </row>
    <row r="22" spans="1:21" x14ac:dyDescent="0.3">
      <c r="A22" t="s">
        <v>8</v>
      </c>
      <c r="B22" t="s">
        <v>9</v>
      </c>
      <c r="C22" t="s">
        <v>10</v>
      </c>
      <c r="D22" t="s">
        <v>75</v>
      </c>
      <c r="E22" s="1">
        <v>44281.339236111111</v>
      </c>
      <c r="F22" t="s">
        <v>32</v>
      </c>
      <c r="G22" t="s">
        <v>32</v>
      </c>
      <c r="I22" s="15"/>
      <c r="J22" s="12" t="str">
        <f t="shared" si="1"/>
        <v>269D大欖隧道城門隧道轉車站</v>
      </c>
      <c r="K22" s="12"/>
      <c r="L22" s="12"/>
      <c r="M22" s="12"/>
      <c r="N22" s="9"/>
      <c r="O22" s="12" t="str">
        <f t="shared" si="0"/>
        <v/>
      </c>
      <c r="P22" s="12" t="str">
        <f t="shared" si="0"/>
        <v/>
      </c>
      <c r="Q22" s="12" t="str">
        <f t="shared" si="0"/>
        <v/>
      </c>
      <c r="R22" s="12"/>
      <c r="S22" s="12"/>
      <c r="T22" s="12"/>
      <c r="U22" s="12"/>
    </row>
    <row r="23" spans="1:21" x14ac:dyDescent="0.3">
      <c r="A23" t="s">
        <v>8</v>
      </c>
      <c r="B23" t="s">
        <v>9</v>
      </c>
      <c r="C23" t="s">
        <v>10</v>
      </c>
      <c r="D23" t="s">
        <v>75</v>
      </c>
      <c r="E23" s="1">
        <v>44281.339259259257</v>
      </c>
      <c r="F23" t="s">
        <v>32</v>
      </c>
      <c r="G23" t="s">
        <v>79</v>
      </c>
      <c r="I23" s="15"/>
      <c r="J23" s="12" t="str">
        <f t="shared" si="1"/>
        <v>269D城門隧道轉車站城門隧道轉車站</v>
      </c>
      <c r="K23" s="12"/>
      <c r="L23" s="12"/>
      <c r="M23" s="12"/>
      <c r="N23" s="9"/>
      <c r="O23" s="12" t="str">
        <f t="shared" si="0"/>
        <v/>
      </c>
      <c r="P23" s="12" t="str">
        <f t="shared" si="0"/>
        <v/>
      </c>
      <c r="Q23" s="12" t="str">
        <f t="shared" si="0"/>
        <v/>
      </c>
      <c r="R23" s="12"/>
      <c r="S23" s="12"/>
      <c r="T23" s="12"/>
      <c r="U23" s="12"/>
    </row>
    <row r="24" spans="1:21" x14ac:dyDescent="0.3">
      <c r="A24" t="s">
        <v>8</v>
      </c>
      <c r="B24" t="s">
        <v>9</v>
      </c>
      <c r="C24" t="s">
        <v>10</v>
      </c>
      <c r="D24" t="s">
        <v>76</v>
      </c>
      <c r="E24" s="1">
        <v>44281.339282407411</v>
      </c>
      <c r="F24" t="s">
        <v>28</v>
      </c>
      <c r="G24" t="s">
        <v>63</v>
      </c>
      <c r="H24" t="s">
        <v>52</v>
      </c>
      <c r="I24" s="15"/>
      <c r="J24" s="12" t="str">
        <f t="shared" si="1"/>
        <v>269D城門隧道轉車站沙田市中心總站</v>
      </c>
      <c r="K24" s="12"/>
      <c r="L24" s="12"/>
      <c r="M24" s="12"/>
      <c r="N24" s="9"/>
      <c r="O24" s="12"/>
      <c r="P24" s="12"/>
      <c r="Q24" s="12"/>
      <c r="R24" s="12"/>
      <c r="S24" s="12"/>
      <c r="T24" s="12"/>
      <c r="U24" s="12"/>
    </row>
    <row r="25" spans="1:21" x14ac:dyDescent="0.3">
      <c r="A25" t="s">
        <v>8</v>
      </c>
      <c r="B25" t="s">
        <v>9</v>
      </c>
      <c r="C25" t="s">
        <v>10</v>
      </c>
      <c r="D25" t="s">
        <v>78</v>
      </c>
      <c r="E25" s="1">
        <v>44281.339305555557</v>
      </c>
      <c r="F25" t="s">
        <v>36</v>
      </c>
      <c r="G25" t="s">
        <v>182</v>
      </c>
      <c r="H25" t="s">
        <v>71</v>
      </c>
      <c r="J25" s="6" t="str">
        <f t="shared" si="1"/>
        <v>269D沙田市中心總站祿泉樓</v>
      </c>
      <c r="O25" s="6"/>
      <c r="P25" s="6"/>
      <c r="Q25" s="6"/>
      <c r="R25" s="6"/>
      <c r="S25" s="6"/>
      <c r="T25" s="6"/>
      <c r="U25" s="6"/>
    </row>
    <row r="26" spans="1:21" x14ac:dyDescent="0.3">
      <c r="A26" t="s">
        <v>8</v>
      </c>
      <c r="B26" t="s">
        <v>9</v>
      </c>
      <c r="C26" t="s">
        <v>10</v>
      </c>
      <c r="D26" t="s">
        <v>81</v>
      </c>
      <c r="E26" s="1">
        <v>44281.339328703703</v>
      </c>
      <c r="F26" t="s">
        <v>40</v>
      </c>
      <c r="G26" t="s">
        <v>68</v>
      </c>
      <c r="H26" t="s">
        <v>77</v>
      </c>
      <c r="J26" s="6" t="str">
        <f t="shared" si="1"/>
        <v>269D祿泉樓瀝源巴士總站</v>
      </c>
      <c r="O26" s="6"/>
      <c r="P26" s="6"/>
      <c r="Q26" s="6"/>
      <c r="R26" s="6"/>
      <c r="S26" s="6"/>
      <c r="T26" s="6"/>
      <c r="U26" s="6"/>
    </row>
    <row r="27" spans="1:21" x14ac:dyDescent="0.3">
      <c r="A27" t="s">
        <v>8</v>
      </c>
      <c r="B27" t="s">
        <v>10</v>
      </c>
      <c r="C27" t="s">
        <v>9</v>
      </c>
      <c r="D27" t="s">
        <v>81</v>
      </c>
      <c r="E27" s="1">
        <v>44281.339386574073</v>
      </c>
      <c r="F27" t="s">
        <v>24</v>
      </c>
      <c r="G27" t="s">
        <v>25</v>
      </c>
      <c r="H27" t="s">
        <v>22</v>
      </c>
      <c r="J27" s="6" t="str">
        <f t="shared" si="1"/>
        <v/>
      </c>
      <c r="O27" s="6"/>
      <c r="P27" s="6"/>
      <c r="Q27" s="6"/>
      <c r="R27" s="6"/>
      <c r="S27" s="6"/>
      <c r="T27" s="6"/>
      <c r="U27" s="6"/>
    </row>
    <row r="28" spans="1:21" x14ac:dyDescent="0.3">
      <c r="A28" t="s">
        <v>8</v>
      </c>
      <c r="B28" t="s">
        <v>10</v>
      </c>
      <c r="C28" t="s">
        <v>9</v>
      </c>
      <c r="D28" t="s">
        <v>83</v>
      </c>
      <c r="E28" s="1">
        <v>44281.339409722219</v>
      </c>
      <c r="F28" t="s">
        <v>85</v>
      </c>
      <c r="G28" t="s">
        <v>140</v>
      </c>
      <c r="J28" s="6" t="str">
        <f t="shared" si="1"/>
        <v>269D瀝源巴士總站瀝源</v>
      </c>
      <c r="O28" s="6"/>
      <c r="P28" s="6"/>
      <c r="Q28" s="6"/>
      <c r="R28" s="6"/>
      <c r="S28" s="6"/>
      <c r="T28" s="6"/>
      <c r="U28" s="6"/>
    </row>
    <row r="29" spans="1:21" x14ac:dyDescent="0.3">
      <c r="A29" t="s">
        <v>8</v>
      </c>
      <c r="B29" t="s">
        <v>10</v>
      </c>
      <c r="C29" t="s">
        <v>9</v>
      </c>
      <c r="D29" t="s">
        <v>76</v>
      </c>
      <c r="E29" s="1">
        <v>44281.339432870373</v>
      </c>
      <c r="F29" t="s">
        <v>36</v>
      </c>
      <c r="G29" t="s">
        <v>150</v>
      </c>
      <c r="H29" t="s">
        <v>82</v>
      </c>
      <c r="J29" s="6" t="str">
        <f t="shared" si="1"/>
        <v>269D瀝源沙田市中心總站</v>
      </c>
      <c r="O29" s="6"/>
      <c r="P29" s="6"/>
      <c r="Q29" s="6"/>
      <c r="R29" s="6"/>
      <c r="S29" s="6"/>
      <c r="T29" s="6"/>
      <c r="U29" s="6"/>
    </row>
    <row r="30" spans="1:21" x14ac:dyDescent="0.3">
      <c r="A30" t="s">
        <v>8</v>
      </c>
      <c r="B30" t="s">
        <v>10</v>
      </c>
      <c r="C30" t="s">
        <v>9</v>
      </c>
      <c r="D30" t="s">
        <v>75</v>
      </c>
      <c r="E30" s="1">
        <v>44281.339456018519</v>
      </c>
      <c r="F30" t="s">
        <v>79</v>
      </c>
      <c r="G30" t="s">
        <v>68</v>
      </c>
      <c r="H30" t="s">
        <v>30</v>
      </c>
      <c r="J30" s="6" t="str">
        <f t="shared" si="1"/>
        <v>269D沙田市中心總站城門隧道轉車站</v>
      </c>
      <c r="O30" s="6"/>
      <c r="P30" s="6"/>
      <c r="Q30" s="6"/>
      <c r="R30" s="6"/>
      <c r="S30" s="6"/>
      <c r="T30" s="6"/>
      <c r="U30" s="6"/>
    </row>
    <row r="31" spans="1:21" x14ac:dyDescent="0.3">
      <c r="A31" t="s">
        <v>8</v>
      </c>
      <c r="B31" t="s">
        <v>10</v>
      </c>
      <c r="C31" t="s">
        <v>9</v>
      </c>
      <c r="D31" t="s">
        <v>75</v>
      </c>
      <c r="E31" s="1">
        <v>44281.339479166665</v>
      </c>
      <c r="F31" t="s">
        <v>54</v>
      </c>
      <c r="G31" t="s">
        <v>68</v>
      </c>
      <c r="H31" t="s">
        <v>199</v>
      </c>
      <c r="J31" s="6" t="str">
        <f t="shared" si="1"/>
        <v>269D城門隧道轉車站城門隧道轉車站</v>
      </c>
      <c r="O31" s="6"/>
      <c r="P31" s="6"/>
      <c r="Q31" s="6"/>
      <c r="R31" s="6"/>
      <c r="S31" s="6"/>
      <c r="T31" s="6"/>
      <c r="U31" s="6"/>
    </row>
    <row r="32" spans="1:21" x14ac:dyDescent="0.3">
      <c r="A32" t="s">
        <v>8</v>
      </c>
      <c r="B32" t="s">
        <v>10</v>
      </c>
      <c r="C32" t="s">
        <v>9</v>
      </c>
      <c r="D32" t="s">
        <v>73</v>
      </c>
      <c r="E32" s="1">
        <v>44281.339502314811</v>
      </c>
      <c r="F32" t="s">
        <v>32</v>
      </c>
      <c r="G32" t="s">
        <v>55</v>
      </c>
      <c r="H32" t="s">
        <v>69</v>
      </c>
      <c r="J32" s="6" t="str">
        <f t="shared" si="1"/>
        <v>269D城門隧道轉車站大欖隧道</v>
      </c>
      <c r="O32" s="6"/>
      <c r="P32" s="6"/>
      <c r="Q32" s="6"/>
      <c r="R32" s="6"/>
      <c r="S32" s="6"/>
      <c r="T32" s="6"/>
      <c r="U32" s="6"/>
    </row>
    <row r="33" spans="1:21" x14ac:dyDescent="0.3">
      <c r="A33" t="s">
        <v>8</v>
      </c>
      <c r="B33" t="s">
        <v>10</v>
      </c>
      <c r="C33" t="s">
        <v>9</v>
      </c>
      <c r="D33" t="s">
        <v>73</v>
      </c>
      <c r="E33" s="1">
        <v>44281.339525462965</v>
      </c>
      <c r="F33" t="s">
        <v>32</v>
      </c>
      <c r="G33" t="s">
        <v>55</v>
      </c>
      <c r="H33" t="s">
        <v>72</v>
      </c>
      <c r="I33" s="4" t="s">
        <v>213</v>
      </c>
      <c r="J33" s="6" t="str">
        <f t="shared" si="1"/>
        <v>269D大欖隧道大欖隧道</v>
      </c>
      <c r="K33" s="12" t="str">
        <f>F33</f>
        <v>1 分鐘</v>
      </c>
      <c r="L33" s="12" t="str">
        <f>G33</f>
        <v>17 分鐘</v>
      </c>
      <c r="M33" s="12" t="str">
        <f>H33</f>
        <v>30 分鐘</v>
      </c>
      <c r="O33" s="12" t="str">
        <f t="shared" ref="O33:Q64" si="6">IF(K33="","",IFERROR(LEFT(K33,FIND(" ",K33)-1),0))</f>
        <v>1</v>
      </c>
      <c r="P33" s="12" t="str">
        <f t="shared" si="6"/>
        <v>17</v>
      </c>
      <c r="Q33" s="12" t="str">
        <f t="shared" si="6"/>
        <v>30</v>
      </c>
      <c r="R33" s="12"/>
      <c r="S33" s="12"/>
      <c r="T33" s="12"/>
      <c r="U33" s="12"/>
    </row>
    <row r="34" spans="1:21" x14ac:dyDescent="0.3">
      <c r="A34" t="s">
        <v>8</v>
      </c>
      <c r="B34" t="s">
        <v>10</v>
      </c>
      <c r="C34" t="s">
        <v>9</v>
      </c>
      <c r="D34" t="s">
        <v>70</v>
      </c>
      <c r="E34" s="1">
        <v>44281.339548611111</v>
      </c>
      <c r="F34" t="s">
        <v>48</v>
      </c>
      <c r="G34" t="s">
        <v>66</v>
      </c>
      <c r="H34" t="s">
        <v>95</v>
      </c>
      <c r="I34" s="4" t="s">
        <v>213</v>
      </c>
      <c r="J34" s="6" t="str">
        <f t="shared" si="1"/>
        <v>269D大欖隧道形點 I</v>
      </c>
      <c r="K34" s="12" t="str">
        <f t="shared" ref="K34:K36" si="7">F34</f>
        <v>10 分鐘</v>
      </c>
      <c r="L34" s="12" t="str">
        <f t="shared" ref="L34:L36" si="8">G34</f>
        <v>26 分鐘</v>
      </c>
      <c r="M34" s="12" t="str">
        <f t="shared" ref="M34:M36" si="9">H34</f>
        <v>38 分鐘</v>
      </c>
      <c r="O34" s="12" t="str">
        <f t="shared" si="6"/>
        <v>10</v>
      </c>
      <c r="P34" s="12" t="str">
        <f t="shared" si="6"/>
        <v>26</v>
      </c>
      <c r="Q34" s="12" t="str">
        <f t="shared" si="6"/>
        <v>38</v>
      </c>
      <c r="R34" s="12"/>
      <c r="S34" s="12">
        <f>O34-O33</f>
        <v>9</v>
      </c>
      <c r="T34" s="12">
        <f>IFERROR(P34-P33,"")</f>
        <v>9</v>
      </c>
      <c r="U34" s="12">
        <f>IFERROR(Q34-Q33,"")</f>
        <v>8</v>
      </c>
    </row>
    <row r="35" spans="1:21" x14ac:dyDescent="0.3">
      <c r="A35" t="s">
        <v>8</v>
      </c>
      <c r="B35" t="s">
        <v>10</v>
      </c>
      <c r="C35" t="s">
        <v>9</v>
      </c>
      <c r="D35" t="s">
        <v>90</v>
      </c>
      <c r="E35" s="1">
        <v>44281.339583333334</v>
      </c>
      <c r="F35" t="s">
        <v>52</v>
      </c>
      <c r="G35" t="s">
        <v>118</v>
      </c>
      <c r="H35" t="s">
        <v>100</v>
      </c>
      <c r="I35" s="4" t="s">
        <v>213</v>
      </c>
      <c r="J35" s="6" t="str">
        <f t="shared" si="1"/>
        <v>269D形點 I元朗又新街</v>
      </c>
      <c r="K35" s="12" t="str">
        <f t="shared" si="7"/>
        <v>12 分鐘</v>
      </c>
      <c r="L35" s="12" t="str">
        <f t="shared" si="8"/>
        <v>27 分鐘</v>
      </c>
      <c r="M35" s="12" t="str">
        <f t="shared" si="9"/>
        <v>40 分鐘</v>
      </c>
      <c r="O35" s="12" t="str">
        <f t="shared" si="6"/>
        <v>12</v>
      </c>
      <c r="P35" s="12" t="str">
        <f t="shared" si="6"/>
        <v>27</v>
      </c>
      <c r="Q35" s="12" t="str">
        <f t="shared" si="6"/>
        <v>40</v>
      </c>
      <c r="R35" s="12"/>
      <c r="S35" s="12">
        <f t="shared" ref="S35:S36" si="10">O35-O34</f>
        <v>2</v>
      </c>
      <c r="T35" s="12">
        <f t="shared" ref="T35:U36" si="11">IFERROR(P35-P34,"")</f>
        <v>1</v>
      </c>
      <c r="U35" s="12">
        <f t="shared" si="11"/>
        <v>2</v>
      </c>
    </row>
    <row r="36" spans="1:21" x14ac:dyDescent="0.3">
      <c r="A36" t="s">
        <v>8</v>
      </c>
      <c r="B36" t="s">
        <v>10</v>
      </c>
      <c r="C36" t="s">
        <v>9</v>
      </c>
      <c r="D36" t="s">
        <v>92</v>
      </c>
      <c r="E36" s="1">
        <v>44281.339606481481</v>
      </c>
      <c r="F36" t="s">
        <v>182</v>
      </c>
      <c r="G36" t="s">
        <v>69</v>
      </c>
      <c r="H36" t="s">
        <v>133</v>
      </c>
      <c r="I36" s="4" t="s">
        <v>213</v>
      </c>
      <c r="J36" s="6" t="str">
        <f t="shared" si="1"/>
        <v>269D元朗又新街元朗大棠路</v>
      </c>
      <c r="K36" s="12" t="str">
        <f t="shared" si="7"/>
        <v>13 分鐘</v>
      </c>
      <c r="L36" s="12" t="str">
        <f t="shared" si="8"/>
        <v>29 分鐘</v>
      </c>
      <c r="M36" s="12" t="str">
        <f t="shared" si="9"/>
        <v>42 分鐘</v>
      </c>
      <c r="O36" s="12" t="str">
        <f t="shared" si="6"/>
        <v>13</v>
      </c>
      <c r="P36" s="12" t="str">
        <f t="shared" si="6"/>
        <v>29</v>
      </c>
      <c r="Q36" s="12" t="str">
        <f t="shared" si="6"/>
        <v>42</v>
      </c>
      <c r="R36" s="12"/>
      <c r="S36" s="12">
        <f t="shared" si="10"/>
        <v>1</v>
      </c>
      <c r="T36" s="12">
        <f t="shared" si="11"/>
        <v>2</v>
      </c>
      <c r="U36" s="12">
        <f t="shared" si="11"/>
        <v>2</v>
      </c>
    </row>
    <row r="37" spans="1:21" x14ac:dyDescent="0.3">
      <c r="A37" t="s">
        <v>8</v>
      </c>
      <c r="B37" t="s">
        <v>10</v>
      </c>
      <c r="C37" t="s">
        <v>9</v>
      </c>
      <c r="D37" t="s">
        <v>94</v>
      </c>
      <c r="E37" s="1">
        <v>44281.339629629627</v>
      </c>
      <c r="F37" t="s">
        <v>68</v>
      </c>
      <c r="G37" t="s">
        <v>163</v>
      </c>
      <c r="J37" s="6" t="str">
        <f t="shared" si="1"/>
        <v>269D元朗大棠路元朗康樂路</v>
      </c>
      <c r="O37" s="12" t="str">
        <f t="shared" si="6"/>
        <v/>
      </c>
      <c r="P37" s="12" t="str">
        <f t="shared" si="6"/>
        <v/>
      </c>
      <c r="Q37" s="12" t="str">
        <f t="shared" si="6"/>
        <v/>
      </c>
      <c r="R37" s="12"/>
      <c r="S37" s="12"/>
      <c r="T37" s="12"/>
      <c r="U37" s="12"/>
    </row>
    <row r="38" spans="1:21" x14ac:dyDescent="0.3">
      <c r="A38" t="s">
        <v>8</v>
      </c>
      <c r="B38" t="s">
        <v>10</v>
      </c>
      <c r="C38" t="s">
        <v>9</v>
      </c>
      <c r="D38" t="s">
        <v>96</v>
      </c>
      <c r="E38" s="1">
        <v>44281.33965277778</v>
      </c>
      <c r="F38" t="s">
        <v>71</v>
      </c>
      <c r="G38" t="s">
        <v>122</v>
      </c>
      <c r="J38" s="6" t="str">
        <f t="shared" si="1"/>
        <v>269D元朗康樂路元朗警署</v>
      </c>
      <c r="O38" s="12" t="str">
        <f t="shared" si="6"/>
        <v/>
      </c>
      <c r="P38" s="12" t="str">
        <f t="shared" si="6"/>
        <v/>
      </c>
      <c r="Q38" s="12" t="str">
        <f t="shared" si="6"/>
        <v/>
      </c>
      <c r="R38" s="12"/>
      <c r="S38" s="12"/>
      <c r="T38" s="12"/>
      <c r="U38" s="12"/>
    </row>
    <row r="39" spans="1:21" x14ac:dyDescent="0.3">
      <c r="A39" t="s">
        <v>8</v>
      </c>
      <c r="B39" t="s">
        <v>10</v>
      </c>
      <c r="C39" t="s">
        <v>9</v>
      </c>
      <c r="D39" t="s">
        <v>98</v>
      </c>
      <c r="E39" s="1">
        <v>44281.339675925927</v>
      </c>
      <c r="F39" t="s">
        <v>32</v>
      </c>
      <c r="G39" t="s">
        <v>77</v>
      </c>
      <c r="H39" t="s">
        <v>91</v>
      </c>
      <c r="J39" s="6" t="str">
        <f t="shared" si="1"/>
        <v>269D元朗警署水邊村</v>
      </c>
      <c r="O39" s="6" t="str">
        <f t="shared" si="6"/>
        <v/>
      </c>
      <c r="P39" s="6" t="str">
        <f t="shared" si="6"/>
        <v/>
      </c>
      <c r="Q39" s="6" t="str">
        <f t="shared" si="6"/>
        <v/>
      </c>
      <c r="R39" s="6"/>
      <c r="S39" s="6"/>
      <c r="T39" s="6"/>
      <c r="U39" s="6"/>
    </row>
    <row r="40" spans="1:21" x14ac:dyDescent="0.3">
      <c r="A40" t="s">
        <v>8</v>
      </c>
      <c r="B40" t="s">
        <v>10</v>
      </c>
      <c r="C40" t="s">
        <v>9</v>
      </c>
      <c r="D40" t="s">
        <v>101</v>
      </c>
      <c r="E40" s="1">
        <v>44281.339699074073</v>
      </c>
      <c r="F40" t="s">
        <v>79</v>
      </c>
      <c r="G40" t="s">
        <v>58</v>
      </c>
      <c r="H40" t="s">
        <v>204</v>
      </c>
      <c r="J40" s="6" t="str">
        <f t="shared" si="1"/>
        <v>269D水邊村元朗公園</v>
      </c>
      <c r="O40" s="6" t="str">
        <f t="shared" si="6"/>
        <v/>
      </c>
      <c r="P40" s="6" t="str">
        <f t="shared" si="6"/>
        <v/>
      </c>
      <c r="Q40" s="6" t="str">
        <f t="shared" si="6"/>
        <v/>
      </c>
      <c r="R40" s="6"/>
      <c r="S40" s="6"/>
      <c r="T40" s="6"/>
      <c r="U40" s="6"/>
    </row>
    <row r="41" spans="1:21" x14ac:dyDescent="0.3">
      <c r="A41" t="s">
        <v>8</v>
      </c>
      <c r="B41" t="s">
        <v>10</v>
      </c>
      <c r="C41" t="s">
        <v>9</v>
      </c>
      <c r="D41" t="s">
        <v>103</v>
      </c>
      <c r="E41" s="1">
        <v>44281.339722222219</v>
      </c>
      <c r="F41" t="s">
        <v>99</v>
      </c>
      <c r="G41" t="s">
        <v>88</v>
      </c>
      <c r="H41" t="s">
        <v>102</v>
      </c>
      <c r="J41" s="6" t="str">
        <f t="shared" si="1"/>
        <v>269D元朗公園聚星樓</v>
      </c>
      <c r="O41" s="6" t="str">
        <f t="shared" si="6"/>
        <v/>
      </c>
      <c r="P41" s="6" t="str">
        <f t="shared" si="6"/>
        <v/>
      </c>
      <c r="Q41" s="6" t="str">
        <f t="shared" si="6"/>
        <v/>
      </c>
      <c r="R41" s="6"/>
      <c r="S41" s="6"/>
      <c r="T41" s="6"/>
      <c r="U41" s="6"/>
    </row>
    <row r="42" spans="1:21" x14ac:dyDescent="0.3">
      <c r="A42" t="s">
        <v>8</v>
      </c>
      <c r="B42" t="s">
        <v>10</v>
      </c>
      <c r="C42" t="s">
        <v>9</v>
      </c>
      <c r="D42" t="s">
        <v>106</v>
      </c>
      <c r="E42" s="1">
        <v>44281.339745370373</v>
      </c>
      <c r="F42" t="s">
        <v>74</v>
      </c>
      <c r="G42" t="s">
        <v>135</v>
      </c>
      <c r="J42" s="6" t="str">
        <f t="shared" si="1"/>
        <v>269D聚星樓天盛苑</v>
      </c>
      <c r="O42" s="6" t="str">
        <f t="shared" si="6"/>
        <v/>
      </c>
      <c r="P42" s="6" t="str">
        <f t="shared" si="6"/>
        <v/>
      </c>
      <c r="Q42" s="6" t="str">
        <f t="shared" si="6"/>
        <v/>
      </c>
      <c r="R42" s="6"/>
      <c r="S42" s="6"/>
      <c r="T42" s="6"/>
      <c r="U42" s="6"/>
    </row>
    <row r="43" spans="1:21" x14ac:dyDescent="0.3">
      <c r="A43" t="s">
        <v>8</v>
      </c>
      <c r="B43" t="s">
        <v>10</v>
      </c>
      <c r="C43" t="s">
        <v>9</v>
      </c>
      <c r="D43" t="s">
        <v>107</v>
      </c>
      <c r="E43" s="1">
        <v>44281.339768518519</v>
      </c>
      <c r="F43" t="s">
        <v>32</v>
      </c>
      <c r="G43" t="s">
        <v>104</v>
      </c>
      <c r="H43" t="s">
        <v>163</v>
      </c>
      <c r="J43" s="6" t="str">
        <f t="shared" si="1"/>
        <v>269D天盛苑賞湖居</v>
      </c>
      <c r="O43" s="6" t="str">
        <f t="shared" si="6"/>
        <v/>
      </c>
      <c r="P43" s="6" t="str">
        <f t="shared" si="6"/>
        <v/>
      </c>
      <c r="Q43" s="6" t="str">
        <f t="shared" si="6"/>
        <v/>
      </c>
      <c r="R43" s="6"/>
      <c r="S43" s="6"/>
      <c r="T43" s="6"/>
      <c r="U43" s="6"/>
    </row>
    <row r="44" spans="1:21" x14ac:dyDescent="0.3">
      <c r="A44" t="s">
        <v>8</v>
      </c>
      <c r="B44" t="s">
        <v>10</v>
      </c>
      <c r="C44" t="s">
        <v>9</v>
      </c>
      <c r="D44" t="s">
        <v>39</v>
      </c>
      <c r="E44" s="1">
        <v>44281.339803240742</v>
      </c>
      <c r="F44" t="s">
        <v>54</v>
      </c>
      <c r="G44" t="s">
        <v>71</v>
      </c>
      <c r="H44" t="s">
        <v>89</v>
      </c>
      <c r="J44" s="6" t="str">
        <f t="shared" si="1"/>
        <v>269D賞湖居天水圍公園</v>
      </c>
      <c r="O44" s="6" t="str">
        <f t="shared" si="6"/>
        <v/>
      </c>
      <c r="P44" s="6" t="str">
        <f t="shared" si="6"/>
        <v/>
      </c>
      <c r="Q44" s="6" t="str">
        <f t="shared" si="6"/>
        <v/>
      </c>
      <c r="R44" s="6"/>
      <c r="S44" s="6"/>
      <c r="T44" s="6"/>
      <c r="U44" s="6"/>
    </row>
    <row r="45" spans="1:21" x14ac:dyDescent="0.3">
      <c r="A45" t="s">
        <v>8</v>
      </c>
      <c r="B45" t="s">
        <v>10</v>
      </c>
      <c r="C45" t="s">
        <v>9</v>
      </c>
      <c r="D45" t="s">
        <v>35</v>
      </c>
      <c r="E45" s="1">
        <v>44281.339826388888</v>
      </c>
      <c r="F45" t="s">
        <v>54</v>
      </c>
      <c r="G45" t="s">
        <v>68</v>
      </c>
      <c r="H45" t="s">
        <v>89</v>
      </c>
      <c r="J45" s="6" t="str">
        <f t="shared" si="1"/>
        <v>269D天水圍公園天瑞</v>
      </c>
      <c r="O45" s="6" t="str">
        <f t="shared" si="6"/>
        <v/>
      </c>
      <c r="P45" s="6" t="str">
        <f t="shared" si="6"/>
        <v/>
      </c>
      <c r="Q45" s="6" t="str">
        <f t="shared" si="6"/>
        <v/>
      </c>
      <c r="R45" s="6"/>
      <c r="S45" s="6"/>
      <c r="T45" s="6"/>
      <c r="U45" s="6"/>
    </row>
    <row r="46" spans="1:21" x14ac:dyDescent="0.3">
      <c r="A46" t="s">
        <v>8</v>
      </c>
      <c r="B46" t="s">
        <v>10</v>
      </c>
      <c r="C46" t="s">
        <v>9</v>
      </c>
      <c r="D46" t="s">
        <v>108</v>
      </c>
      <c r="E46" s="1">
        <v>44281.339849537035</v>
      </c>
      <c r="F46" t="s">
        <v>57</v>
      </c>
      <c r="G46" t="s">
        <v>77</v>
      </c>
      <c r="H46" t="s">
        <v>204</v>
      </c>
      <c r="J46" s="6" t="str">
        <f t="shared" si="1"/>
        <v>269D天瑞天華</v>
      </c>
      <c r="O46" s="6" t="str">
        <f t="shared" si="6"/>
        <v/>
      </c>
      <c r="P46" s="6" t="str">
        <f t="shared" si="6"/>
        <v/>
      </c>
      <c r="Q46" s="6" t="str">
        <f t="shared" si="6"/>
        <v/>
      </c>
      <c r="R46" s="6"/>
      <c r="S46" s="6"/>
      <c r="T46" s="6"/>
      <c r="U46" s="6"/>
    </row>
    <row r="47" spans="1:21" x14ac:dyDescent="0.3">
      <c r="A47" t="s">
        <v>8</v>
      </c>
      <c r="B47" t="s">
        <v>10</v>
      </c>
      <c r="C47" t="s">
        <v>9</v>
      </c>
      <c r="D47" t="s">
        <v>11</v>
      </c>
      <c r="E47" s="1">
        <v>44281.339872685188</v>
      </c>
      <c r="F47" t="s">
        <v>44</v>
      </c>
      <c r="G47" t="s">
        <v>156</v>
      </c>
      <c r="H47" t="s">
        <v>128</v>
      </c>
      <c r="J47" s="6" t="str">
        <f t="shared" si="1"/>
        <v>269D天華天富總站</v>
      </c>
      <c r="O47" s="6" t="str">
        <f t="shared" si="6"/>
        <v/>
      </c>
      <c r="P47" s="6" t="str">
        <f t="shared" si="6"/>
        <v/>
      </c>
      <c r="Q47" s="6" t="str">
        <f t="shared" si="6"/>
        <v/>
      </c>
      <c r="R47" s="6"/>
      <c r="S47" s="6"/>
      <c r="T47" s="6"/>
      <c r="U47" s="6"/>
    </row>
    <row r="48" spans="1:21" x14ac:dyDescent="0.3">
      <c r="A48" t="s">
        <v>109</v>
      </c>
      <c r="B48" t="s">
        <v>110</v>
      </c>
      <c r="C48" t="s">
        <v>111</v>
      </c>
      <c r="D48" t="s">
        <v>56</v>
      </c>
      <c r="E48" s="1">
        <v>44281.339965277781</v>
      </c>
      <c r="F48" t="s">
        <v>28</v>
      </c>
      <c r="G48" t="s">
        <v>41</v>
      </c>
      <c r="H48" t="s">
        <v>22</v>
      </c>
      <c r="J48" s="6" t="str">
        <f t="shared" si="1"/>
        <v/>
      </c>
      <c r="O48" s="6" t="str">
        <f t="shared" si="6"/>
        <v/>
      </c>
      <c r="P48" s="6" t="str">
        <f t="shared" si="6"/>
        <v/>
      </c>
      <c r="Q48" s="6" t="str">
        <f t="shared" si="6"/>
        <v/>
      </c>
      <c r="R48" s="6"/>
      <c r="S48" s="6"/>
      <c r="T48" s="6"/>
      <c r="U48" s="6"/>
    </row>
    <row r="49" spans="1:21" x14ac:dyDescent="0.3">
      <c r="A49" t="s">
        <v>109</v>
      </c>
      <c r="B49" t="s">
        <v>110</v>
      </c>
      <c r="C49" t="s">
        <v>111</v>
      </c>
      <c r="D49" t="s">
        <v>60</v>
      </c>
      <c r="E49" s="1">
        <v>44281.339988425927</v>
      </c>
      <c r="F49" t="s">
        <v>32</v>
      </c>
      <c r="G49" t="s">
        <v>45</v>
      </c>
      <c r="H49" t="s">
        <v>185</v>
      </c>
      <c r="J49" s="6" t="str">
        <f t="shared" si="1"/>
        <v>E34B山水樓水邊圍</v>
      </c>
      <c r="O49" s="6" t="str">
        <f t="shared" si="6"/>
        <v/>
      </c>
      <c r="P49" s="6" t="str">
        <f t="shared" si="6"/>
        <v/>
      </c>
      <c r="Q49" s="6" t="str">
        <f t="shared" si="6"/>
        <v/>
      </c>
      <c r="R49" s="6"/>
      <c r="S49" s="6"/>
      <c r="T49" s="6"/>
      <c r="U49" s="6"/>
    </row>
    <row r="50" spans="1:21" x14ac:dyDescent="0.3">
      <c r="A50" t="s">
        <v>109</v>
      </c>
      <c r="B50" t="s">
        <v>110</v>
      </c>
      <c r="C50" t="s">
        <v>111</v>
      </c>
      <c r="D50" t="s">
        <v>112</v>
      </c>
      <c r="E50" s="1">
        <v>44281.34002314815</v>
      </c>
      <c r="F50" t="s">
        <v>54</v>
      </c>
      <c r="G50" t="s">
        <v>49</v>
      </c>
      <c r="H50" t="s">
        <v>152</v>
      </c>
      <c r="J50" s="6" t="str">
        <f t="shared" si="1"/>
        <v>E34B水邊圍元朗廣場</v>
      </c>
      <c r="O50" s="6" t="str">
        <f t="shared" si="6"/>
        <v/>
      </c>
      <c r="P50" s="6" t="str">
        <f t="shared" si="6"/>
        <v/>
      </c>
      <c r="Q50" s="6" t="str">
        <f t="shared" si="6"/>
        <v/>
      </c>
      <c r="R50" s="6"/>
      <c r="S50" s="6"/>
      <c r="T50" s="6"/>
      <c r="U50" s="6"/>
    </row>
    <row r="51" spans="1:21" x14ac:dyDescent="0.3">
      <c r="A51" t="s">
        <v>109</v>
      </c>
      <c r="B51" t="s">
        <v>110</v>
      </c>
      <c r="C51" t="s">
        <v>111</v>
      </c>
      <c r="D51" t="s">
        <v>114</v>
      </c>
      <c r="E51" s="1">
        <v>44281.340046296296</v>
      </c>
      <c r="F51" t="s">
        <v>40</v>
      </c>
      <c r="G51" t="s">
        <v>25</v>
      </c>
      <c r="H51" t="s">
        <v>154</v>
      </c>
      <c r="J51" s="6" t="str">
        <f t="shared" si="1"/>
        <v>E34B元朗廣場同樂街</v>
      </c>
      <c r="O51" s="6" t="str">
        <f t="shared" si="6"/>
        <v/>
      </c>
      <c r="P51" s="6" t="str">
        <f t="shared" si="6"/>
        <v/>
      </c>
      <c r="Q51" s="6" t="str">
        <f t="shared" si="6"/>
        <v/>
      </c>
      <c r="R51" s="6"/>
      <c r="S51" s="6"/>
      <c r="T51" s="6"/>
      <c r="U51" s="6"/>
    </row>
    <row r="52" spans="1:21" x14ac:dyDescent="0.3">
      <c r="A52" t="s">
        <v>109</v>
      </c>
      <c r="B52" t="s">
        <v>110</v>
      </c>
      <c r="C52" t="s">
        <v>111</v>
      </c>
      <c r="D52" t="s">
        <v>115</v>
      </c>
      <c r="E52" s="1">
        <v>44281.340069444443</v>
      </c>
      <c r="F52" t="s">
        <v>99</v>
      </c>
      <c r="G52" t="s">
        <v>140</v>
      </c>
      <c r="H52" t="s">
        <v>141</v>
      </c>
      <c r="I52" s="4" t="s">
        <v>213</v>
      </c>
      <c r="J52" s="6" t="str">
        <f t="shared" si="1"/>
        <v>E34B同樂街谷亭街</v>
      </c>
      <c r="K52" s="12" t="str">
        <f>F52</f>
        <v>8 分鐘</v>
      </c>
      <c r="L52" s="12" t="str">
        <f>G52</f>
        <v>28 分鐘 預定班次</v>
      </c>
      <c r="M52" s="12"/>
      <c r="N52" s="9"/>
      <c r="O52" s="12" t="str">
        <f t="shared" si="6"/>
        <v>8</v>
      </c>
      <c r="P52" s="12" t="str">
        <f t="shared" si="6"/>
        <v>28</v>
      </c>
      <c r="Q52" s="12" t="str">
        <f t="shared" si="6"/>
        <v/>
      </c>
      <c r="R52" s="12"/>
      <c r="S52" s="12"/>
      <c r="T52" s="12"/>
      <c r="U52" s="12"/>
    </row>
    <row r="53" spans="1:21" x14ac:dyDescent="0.3">
      <c r="A53" t="s">
        <v>109</v>
      </c>
      <c r="B53" t="s">
        <v>110</v>
      </c>
      <c r="C53" t="s">
        <v>111</v>
      </c>
      <c r="D53" t="s">
        <v>67</v>
      </c>
      <c r="E53" s="1">
        <v>44281.340092592596</v>
      </c>
      <c r="F53" t="s">
        <v>74</v>
      </c>
      <c r="G53" t="s">
        <v>34</v>
      </c>
      <c r="H53" t="s">
        <v>202</v>
      </c>
      <c r="I53" s="4" t="s">
        <v>213</v>
      </c>
      <c r="J53" s="6" t="str">
        <f t="shared" si="1"/>
        <v>E34B谷亭街形點 II</v>
      </c>
      <c r="K53" s="12" t="str">
        <f t="shared" ref="K53:L54" si="12">F53</f>
        <v>11 分鐘</v>
      </c>
      <c r="L53" s="12" t="str">
        <f t="shared" si="12"/>
        <v>31 分鐘 預定班次</v>
      </c>
      <c r="M53" s="12"/>
      <c r="N53" s="9"/>
      <c r="O53" s="12" t="str">
        <f t="shared" si="6"/>
        <v>11</v>
      </c>
      <c r="P53" s="12" t="str">
        <f t="shared" si="6"/>
        <v>31</v>
      </c>
      <c r="Q53" s="12" t="str">
        <f t="shared" si="6"/>
        <v/>
      </c>
      <c r="R53" s="12"/>
      <c r="S53" s="12">
        <f>O53-O52</f>
        <v>3</v>
      </c>
      <c r="T53" s="12">
        <f>IFERROR(P53-P52,"")</f>
        <v>3</v>
      </c>
      <c r="U53" s="12" t="str">
        <f>IFERROR(Q53-Q52,"")</f>
        <v/>
      </c>
    </row>
    <row r="54" spans="1:21" x14ac:dyDescent="0.3">
      <c r="A54" t="s">
        <v>109</v>
      </c>
      <c r="B54" t="s">
        <v>110</v>
      </c>
      <c r="C54" t="s">
        <v>111</v>
      </c>
      <c r="D54" t="s">
        <v>70</v>
      </c>
      <c r="E54" s="1">
        <v>44281.340115740742</v>
      </c>
      <c r="F54" t="s">
        <v>52</v>
      </c>
      <c r="G54" t="s">
        <v>38</v>
      </c>
      <c r="H54" t="s">
        <v>203</v>
      </c>
      <c r="I54" s="4" t="s">
        <v>213</v>
      </c>
      <c r="J54" s="6" t="str">
        <f t="shared" si="1"/>
        <v>E34B形點 II形點 I</v>
      </c>
      <c r="K54" s="12" t="str">
        <f t="shared" si="12"/>
        <v>12 分鐘</v>
      </c>
      <c r="L54" s="12" t="str">
        <f t="shared" si="12"/>
        <v>33 分鐘 預定班次</v>
      </c>
      <c r="M54" s="12"/>
      <c r="N54" s="9"/>
      <c r="O54" s="12" t="str">
        <f t="shared" si="6"/>
        <v>12</v>
      </c>
      <c r="P54" s="12" t="str">
        <f t="shared" si="6"/>
        <v>33</v>
      </c>
      <c r="Q54" s="12" t="str">
        <f t="shared" si="6"/>
        <v/>
      </c>
      <c r="R54" s="12"/>
      <c r="S54" s="12">
        <f t="shared" ref="S54:S55" si="13">O54-O53</f>
        <v>1</v>
      </c>
      <c r="T54" s="12">
        <f t="shared" ref="T54:U55" si="14">IFERROR(P54-P53,"")</f>
        <v>2</v>
      </c>
      <c r="U54" s="12" t="str">
        <f t="shared" si="14"/>
        <v/>
      </c>
    </row>
    <row r="55" spans="1:21" x14ac:dyDescent="0.3">
      <c r="A55" t="s">
        <v>109</v>
      </c>
      <c r="B55" t="s">
        <v>110</v>
      </c>
      <c r="C55" t="s">
        <v>111</v>
      </c>
      <c r="D55" t="s">
        <v>73</v>
      </c>
      <c r="E55" s="1">
        <v>44281.340138888889</v>
      </c>
      <c r="F55" t="s">
        <v>28</v>
      </c>
      <c r="G55" t="s">
        <v>156</v>
      </c>
      <c r="H55" t="s">
        <v>22</v>
      </c>
      <c r="I55" s="4" t="s">
        <v>213</v>
      </c>
      <c r="J55" s="6" t="str">
        <f t="shared" si="1"/>
        <v>E34B形點 I大欖隧道</v>
      </c>
      <c r="K55" s="12" t="str">
        <f>G55</f>
        <v>20 分鐘</v>
      </c>
      <c r="L55" s="12" t="str">
        <f>H55</f>
        <v>40 分鐘 預定班次</v>
      </c>
      <c r="M55" s="12"/>
      <c r="N55" s="9"/>
      <c r="O55" s="12" t="str">
        <f t="shared" si="6"/>
        <v>20</v>
      </c>
      <c r="P55" s="12" t="str">
        <f t="shared" si="6"/>
        <v>40</v>
      </c>
      <c r="Q55" s="12" t="str">
        <f t="shared" si="6"/>
        <v/>
      </c>
      <c r="R55" s="12"/>
      <c r="S55" s="12">
        <f t="shared" si="13"/>
        <v>8</v>
      </c>
      <c r="T55" s="12">
        <f t="shared" si="14"/>
        <v>7</v>
      </c>
      <c r="U55" s="12" t="str">
        <f t="shared" si="14"/>
        <v/>
      </c>
    </row>
    <row r="56" spans="1:21" x14ac:dyDescent="0.3">
      <c r="A56" t="s">
        <v>109</v>
      </c>
      <c r="B56" t="s">
        <v>110</v>
      </c>
      <c r="C56" t="s">
        <v>111</v>
      </c>
      <c r="D56" t="s">
        <v>116</v>
      </c>
      <c r="E56" s="1">
        <v>44281.340162037035</v>
      </c>
      <c r="F56" t="s">
        <v>57</v>
      </c>
      <c r="G56" t="s">
        <v>182</v>
      </c>
      <c r="H56" t="s">
        <v>89</v>
      </c>
      <c r="J56" s="6" t="str">
        <f t="shared" si="1"/>
        <v>E34B大欖隧道青馬收費廣場</v>
      </c>
      <c r="O56" s="6" t="str">
        <f t="shared" si="6"/>
        <v/>
      </c>
      <c r="P56" s="6" t="str">
        <f t="shared" si="6"/>
        <v/>
      </c>
      <c r="Q56" s="6" t="str">
        <f t="shared" si="6"/>
        <v/>
      </c>
      <c r="R56" s="6"/>
      <c r="S56" s="6"/>
      <c r="T56" s="6"/>
      <c r="U56" s="6"/>
    </row>
    <row r="57" spans="1:21" x14ac:dyDescent="0.3">
      <c r="A57" t="s">
        <v>109</v>
      </c>
      <c r="B57" t="s">
        <v>110</v>
      </c>
      <c r="C57" t="s">
        <v>111</v>
      </c>
      <c r="D57" t="s">
        <v>117</v>
      </c>
      <c r="E57" s="1">
        <v>44281.340185185189</v>
      </c>
      <c r="F57" t="s">
        <v>12</v>
      </c>
      <c r="G57" t="s">
        <v>77</v>
      </c>
      <c r="H57" t="s">
        <v>66</v>
      </c>
      <c r="J57" s="6" t="str">
        <f t="shared" si="1"/>
        <v>E34B青馬收費廣場東涌消防局</v>
      </c>
      <c r="O57" s="6" t="str">
        <f t="shared" si="6"/>
        <v/>
      </c>
      <c r="P57" s="6" t="str">
        <f t="shared" si="6"/>
        <v/>
      </c>
      <c r="Q57" s="6" t="str">
        <f t="shared" si="6"/>
        <v/>
      </c>
      <c r="R57" s="6"/>
      <c r="S57" s="6"/>
      <c r="T57" s="6"/>
      <c r="U57" s="6"/>
    </row>
    <row r="58" spans="1:21" x14ac:dyDescent="0.3">
      <c r="A58" t="s">
        <v>109</v>
      </c>
      <c r="B58" t="s">
        <v>110</v>
      </c>
      <c r="C58" t="s">
        <v>111</v>
      </c>
      <c r="D58" t="s">
        <v>119</v>
      </c>
      <c r="E58" s="1">
        <v>44281.340219907404</v>
      </c>
      <c r="F58" t="s">
        <v>16</v>
      </c>
      <c r="G58" t="s">
        <v>58</v>
      </c>
      <c r="J58" s="6" t="str">
        <f t="shared" si="1"/>
        <v>E34B東涌消防局東堤灣畔</v>
      </c>
      <c r="O58" s="6" t="str">
        <f t="shared" si="6"/>
        <v/>
      </c>
      <c r="P58" s="6" t="str">
        <f t="shared" si="6"/>
        <v/>
      </c>
      <c r="Q58" s="6" t="str">
        <f t="shared" si="6"/>
        <v/>
      </c>
      <c r="R58" s="6"/>
      <c r="S58" s="6"/>
      <c r="T58" s="6"/>
      <c r="U58" s="6"/>
    </row>
    <row r="59" spans="1:21" x14ac:dyDescent="0.3">
      <c r="A59" t="s">
        <v>109</v>
      </c>
      <c r="B59" t="s">
        <v>110</v>
      </c>
      <c r="C59" t="s">
        <v>111</v>
      </c>
      <c r="D59" t="s">
        <v>121</v>
      </c>
      <c r="E59" s="1">
        <v>44281.340243055558</v>
      </c>
      <c r="F59" t="s">
        <v>79</v>
      </c>
      <c r="G59" t="s">
        <v>24</v>
      </c>
      <c r="H59" t="s">
        <v>80</v>
      </c>
      <c r="J59" s="6" t="str">
        <f t="shared" si="1"/>
        <v>E34B東堤灣畔赤角南路</v>
      </c>
      <c r="O59" s="6" t="str">
        <f t="shared" si="6"/>
        <v/>
      </c>
      <c r="P59" s="6" t="str">
        <f t="shared" si="6"/>
        <v/>
      </c>
      <c r="Q59" s="6" t="str">
        <f t="shared" si="6"/>
        <v/>
      </c>
      <c r="R59" s="6"/>
      <c r="S59" s="6"/>
      <c r="T59" s="6"/>
      <c r="U59" s="6"/>
    </row>
    <row r="60" spans="1:21" x14ac:dyDescent="0.3">
      <c r="A60" t="s">
        <v>109</v>
      </c>
      <c r="B60" t="s">
        <v>110</v>
      </c>
      <c r="C60" t="s">
        <v>111</v>
      </c>
      <c r="D60" t="s">
        <v>123</v>
      </c>
      <c r="E60" s="1">
        <v>44281.340266203704</v>
      </c>
      <c r="F60" t="s">
        <v>36</v>
      </c>
      <c r="G60" t="s">
        <v>85</v>
      </c>
      <c r="H60" t="s">
        <v>88</v>
      </c>
      <c r="J60" s="6" t="str">
        <f t="shared" si="1"/>
        <v>E34B赤角南路駿運北路</v>
      </c>
      <c r="O60" s="6" t="str">
        <f t="shared" si="6"/>
        <v/>
      </c>
      <c r="P60" s="6" t="str">
        <f t="shared" si="6"/>
        <v/>
      </c>
      <c r="Q60" s="6" t="str">
        <f t="shared" si="6"/>
        <v/>
      </c>
      <c r="R60" s="6"/>
      <c r="S60" s="6"/>
      <c r="T60" s="6"/>
      <c r="U60" s="6"/>
    </row>
    <row r="61" spans="1:21" x14ac:dyDescent="0.3">
      <c r="A61" t="s">
        <v>109</v>
      </c>
      <c r="B61" t="s">
        <v>110</v>
      </c>
      <c r="C61" t="s">
        <v>111</v>
      </c>
      <c r="D61" t="s">
        <v>125</v>
      </c>
      <c r="E61" s="1">
        <v>44281.340289351851</v>
      </c>
      <c r="F61" t="s">
        <v>40</v>
      </c>
      <c r="G61" t="s">
        <v>138</v>
      </c>
      <c r="H61" t="s">
        <v>118</v>
      </c>
      <c r="J61" s="6" t="str">
        <f t="shared" si="1"/>
        <v>E34B駿運北路香港空運貨站</v>
      </c>
      <c r="O61" s="6" t="str">
        <f t="shared" si="6"/>
        <v/>
      </c>
      <c r="P61" s="6" t="str">
        <f t="shared" si="6"/>
        <v/>
      </c>
      <c r="Q61" s="6" t="str">
        <f t="shared" si="6"/>
        <v/>
      </c>
      <c r="R61" s="6"/>
      <c r="S61" s="6"/>
      <c r="T61" s="6"/>
      <c r="U61" s="6"/>
    </row>
    <row r="62" spans="1:21" x14ac:dyDescent="0.3">
      <c r="A62" t="s">
        <v>109</v>
      </c>
      <c r="B62" t="s">
        <v>110</v>
      </c>
      <c r="C62" t="s">
        <v>111</v>
      </c>
      <c r="D62" t="s">
        <v>127</v>
      </c>
      <c r="E62" s="1">
        <v>44281.340312499997</v>
      </c>
      <c r="F62" t="s">
        <v>99</v>
      </c>
      <c r="G62" t="s">
        <v>33</v>
      </c>
      <c r="H62" t="s">
        <v>135</v>
      </c>
      <c r="J62" s="6" t="str">
        <f t="shared" si="1"/>
        <v>E34B香港空運貨站空郵中心</v>
      </c>
      <c r="O62" s="6" t="str">
        <f t="shared" si="6"/>
        <v/>
      </c>
      <c r="P62" s="6" t="str">
        <f t="shared" si="6"/>
        <v/>
      </c>
      <c r="Q62" s="6" t="str">
        <f t="shared" si="6"/>
        <v/>
      </c>
      <c r="R62" s="6"/>
      <c r="S62" s="6"/>
      <c r="T62" s="6"/>
      <c r="U62" s="6"/>
    </row>
    <row r="63" spans="1:21" x14ac:dyDescent="0.3">
      <c r="A63" t="s">
        <v>109</v>
      </c>
      <c r="B63" t="s">
        <v>110</v>
      </c>
      <c r="C63" t="s">
        <v>111</v>
      </c>
      <c r="D63" t="s">
        <v>129</v>
      </c>
      <c r="E63" s="1">
        <v>44281.34033564815</v>
      </c>
      <c r="F63" t="s">
        <v>28</v>
      </c>
      <c r="G63" t="s">
        <v>63</v>
      </c>
      <c r="H63" t="s">
        <v>37</v>
      </c>
      <c r="J63" s="6" t="str">
        <f t="shared" si="1"/>
        <v>E34B空郵中心國泰城</v>
      </c>
      <c r="O63" s="6" t="str">
        <f t="shared" si="6"/>
        <v/>
      </c>
      <c r="P63" s="6" t="str">
        <f t="shared" si="6"/>
        <v/>
      </c>
      <c r="Q63" s="6" t="str">
        <f t="shared" si="6"/>
        <v/>
      </c>
      <c r="R63" s="6"/>
      <c r="S63" s="6"/>
      <c r="T63" s="6"/>
      <c r="U63" s="6"/>
    </row>
    <row r="64" spans="1:21" x14ac:dyDescent="0.3">
      <c r="A64" t="s">
        <v>109</v>
      </c>
      <c r="B64" t="s">
        <v>110</v>
      </c>
      <c r="C64" t="s">
        <v>111</v>
      </c>
      <c r="D64" t="s">
        <v>131</v>
      </c>
      <c r="E64" s="1">
        <v>44281.340358796297</v>
      </c>
      <c r="F64" t="s">
        <v>54</v>
      </c>
      <c r="G64" t="s">
        <v>52</v>
      </c>
      <c r="H64" t="s">
        <v>13</v>
      </c>
      <c r="J64" s="6" t="str">
        <f t="shared" si="1"/>
        <v>E34B國泰城暢連路</v>
      </c>
      <c r="O64" s="6" t="str">
        <f t="shared" si="6"/>
        <v/>
      </c>
      <c r="P64" s="6" t="str">
        <f t="shared" si="6"/>
        <v/>
      </c>
      <c r="Q64" s="6" t="str">
        <f t="shared" si="6"/>
        <v/>
      </c>
      <c r="R64" s="6"/>
      <c r="S64" s="6"/>
      <c r="T64" s="6"/>
      <c r="U64" s="6"/>
    </row>
    <row r="65" spans="1:21" x14ac:dyDescent="0.3">
      <c r="A65" t="s">
        <v>109</v>
      </c>
      <c r="B65" t="s">
        <v>110</v>
      </c>
      <c r="C65" t="s">
        <v>111</v>
      </c>
      <c r="D65" t="s">
        <v>134</v>
      </c>
      <c r="E65" s="1">
        <v>44281.340381944443</v>
      </c>
      <c r="F65" t="s">
        <v>57</v>
      </c>
      <c r="G65" t="s">
        <v>68</v>
      </c>
      <c r="H65" t="s">
        <v>49</v>
      </c>
      <c r="J65" s="6" t="str">
        <f t="shared" si="1"/>
        <v>E34B暢連路一號客運大樓 (落客站)</v>
      </c>
      <c r="O65" s="6" t="str">
        <f t="shared" ref="O65:Q96" si="15">IF(K65="","",IFERROR(LEFT(K65,FIND(" ",K65)-1),0))</f>
        <v/>
      </c>
      <c r="P65" s="6" t="str">
        <f t="shared" si="15"/>
        <v/>
      </c>
      <c r="Q65" s="6" t="str">
        <f t="shared" si="15"/>
        <v/>
      </c>
      <c r="R65" s="6"/>
      <c r="S65" s="6"/>
      <c r="T65" s="6"/>
      <c r="U65" s="6"/>
    </row>
    <row r="66" spans="1:21" x14ac:dyDescent="0.3">
      <c r="A66" t="s">
        <v>109</v>
      </c>
      <c r="B66" t="s">
        <v>110</v>
      </c>
      <c r="C66" t="s">
        <v>111</v>
      </c>
      <c r="D66" t="s">
        <v>137</v>
      </c>
      <c r="E66" s="1">
        <v>44281.340405092589</v>
      </c>
      <c r="F66" t="s">
        <v>63</v>
      </c>
      <c r="G66" t="s">
        <v>58</v>
      </c>
      <c r="H66" t="s">
        <v>86</v>
      </c>
      <c r="J66" s="6" t="str">
        <f t="shared" si="1"/>
        <v>E34B一號客運大樓 (落客站)機場(地面運輸中心)巴士總站</v>
      </c>
      <c r="O66" s="6" t="str">
        <f t="shared" si="15"/>
        <v/>
      </c>
      <c r="P66" s="6" t="str">
        <f t="shared" si="15"/>
        <v/>
      </c>
      <c r="Q66" s="6" t="str">
        <f t="shared" si="15"/>
        <v/>
      </c>
      <c r="R66" s="6"/>
      <c r="S66" s="6"/>
      <c r="T66" s="6"/>
      <c r="U66" s="6"/>
    </row>
    <row r="67" spans="1:21" x14ac:dyDescent="0.3">
      <c r="A67" t="s">
        <v>109</v>
      </c>
      <c r="B67" t="s">
        <v>110</v>
      </c>
      <c r="C67" t="s">
        <v>111</v>
      </c>
      <c r="D67" t="s">
        <v>137</v>
      </c>
      <c r="E67" s="1">
        <v>44281.340439814812</v>
      </c>
      <c r="F67" t="s">
        <v>54</v>
      </c>
      <c r="G67" t="s">
        <v>104</v>
      </c>
      <c r="H67" t="s">
        <v>64</v>
      </c>
      <c r="J67" s="6" t="str">
        <f t="shared" si="1"/>
        <v>E34B機場(地面運輸中心)巴士總站機場(地面運輸中心)巴士總站</v>
      </c>
      <c r="O67" s="6" t="str">
        <f t="shared" si="15"/>
        <v/>
      </c>
      <c r="P67" s="6" t="str">
        <f t="shared" si="15"/>
        <v/>
      </c>
      <c r="Q67" s="6" t="str">
        <f t="shared" si="15"/>
        <v/>
      </c>
      <c r="R67" s="6"/>
      <c r="S67" s="6"/>
      <c r="T67" s="6"/>
      <c r="U67" s="6"/>
    </row>
    <row r="68" spans="1:21" x14ac:dyDescent="0.3">
      <c r="A68" t="s">
        <v>109</v>
      </c>
      <c r="B68" t="s">
        <v>111</v>
      </c>
      <c r="C68" t="s">
        <v>110</v>
      </c>
      <c r="D68" t="s">
        <v>139</v>
      </c>
      <c r="E68" s="1">
        <v>44281.340486111112</v>
      </c>
      <c r="F68" t="s">
        <v>20</v>
      </c>
      <c r="G68" t="s">
        <v>199</v>
      </c>
      <c r="H68" t="s">
        <v>200</v>
      </c>
      <c r="J68" s="6" t="str">
        <f t="shared" ref="J68:J123" si="16">IF(B68=B67,A68&amp;D67&amp;D68,"")</f>
        <v/>
      </c>
      <c r="O68" s="6" t="str">
        <f t="shared" si="15"/>
        <v/>
      </c>
      <c r="P68" s="6" t="str">
        <f t="shared" si="15"/>
        <v/>
      </c>
      <c r="Q68" s="6" t="str">
        <f t="shared" si="15"/>
        <v/>
      </c>
      <c r="R68" s="6"/>
      <c r="S68" s="6"/>
      <c r="T68" s="6"/>
      <c r="U68" s="6"/>
    </row>
    <row r="69" spans="1:21" x14ac:dyDescent="0.3">
      <c r="A69" t="s">
        <v>109</v>
      </c>
      <c r="B69" t="s">
        <v>111</v>
      </c>
      <c r="C69" t="s">
        <v>110</v>
      </c>
      <c r="D69" t="s">
        <v>129</v>
      </c>
      <c r="E69" s="1">
        <v>44281.340509259258</v>
      </c>
      <c r="F69" t="s">
        <v>29</v>
      </c>
      <c r="G69" t="s">
        <v>82</v>
      </c>
      <c r="H69" t="s">
        <v>145</v>
      </c>
      <c r="J69" s="6" t="str">
        <f t="shared" si="16"/>
        <v>E34B機場(地面運輸中心)總站國泰城</v>
      </c>
      <c r="O69" s="6" t="str">
        <f t="shared" si="15"/>
        <v/>
      </c>
      <c r="P69" s="6" t="str">
        <f t="shared" si="15"/>
        <v/>
      </c>
      <c r="Q69" s="6" t="str">
        <f t="shared" si="15"/>
        <v/>
      </c>
      <c r="R69" s="6"/>
      <c r="S69" s="6"/>
      <c r="T69" s="6"/>
      <c r="U69" s="6"/>
    </row>
    <row r="70" spans="1:21" x14ac:dyDescent="0.3">
      <c r="A70" t="s">
        <v>109</v>
      </c>
      <c r="B70" t="s">
        <v>111</v>
      </c>
      <c r="C70" t="s">
        <v>110</v>
      </c>
      <c r="D70" t="s">
        <v>144</v>
      </c>
      <c r="E70" s="1">
        <v>44281.340532407405</v>
      </c>
      <c r="F70" t="s">
        <v>138</v>
      </c>
      <c r="G70" t="s">
        <v>42</v>
      </c>
      <c r="H70" t="s">
        <v>205</v>
      </c>
      <c r="J70" s="6" t="str">
        <f t="shared" si="16"/>
        <v>E34B國泰城機場警署</v>
      </c>
      <c r="O70" s="6" t="str">
        <f t="shared" si="15"/>
        <v/>
      </c>
      <c r="P70" s="6" t="str">
        <f t="shared" si="15"/>
        <v/>
      </c>
      <c r="Q70" s="6" t="str">
        <f t="shared" si="15"/>
        <v/>
      </c>
      <c r="R70" s="6"/>
      <c r="S70" s="6"/>
      <c r="T70" s="6"/>
      <c r="U70" s="6"/>
    </row>
    <row r="71" spans="1:21" x14ac:dyDescent="0.3">
      <c r="A71" t="s">
        <v>109</v>
      </c>
      <c r="B71" t="s">
        <v>111</v>
      </c>
      <c r="C71" t="s">
        <v>110</v>
      </c>
      <c r="D71" t="s">
        <v>146</v>
      </c>
      <c r="E71" s="1">
        <v>44281.340555555558</v>
      </c>
      <c r="F71" t="s">
        <v>113</v>
      </c>
      <c r="G71" t="s">
        <v>46</v>
      </c>
      <c r="H71" t="s">
        <v>206</v>
      </c>
      <c r="J71" s="6" t="str">
        <f t="shared" si="16"/>
        <v>E34B機場警署駿運南路</v>
      </c>
      <c r="O71" s="6" t="str">
        <f t="shared" si="15"/>
        <v/>
      </c>
      <c r="P71" s="6" t="str">
        <f t="shared" si="15"/>
        <v/>
      </c>
      <c r="Q71" s="6" t="str">
        <f t="shared" si="15"/>
        <v/>
      </c>
      <c r="R71" s="6"/>
      <c r="S71" s="6"/>
      <c r="T71" s="6"/>
      <c r="U71" s="6"/>
    </row>
    <row r="72" spans="1:21" x14ac:dyDescent="0.3">
      <c r="A72" t="s">
        <v>109</v>
      </c>
      <c r="B72" t="s">
        <v>111</v>
      </c>
      <c r="C72" t="s">
        <v>110</v>
      </c>
      <c r="D72" t="s">
        <v>148</v>
      </c>
      <c r="E72" s="1">
        <v>44281.340578703705</v>
      </c>
      <c r="F72" t="s">
        <v>37</v>
      </c>
      <c r="G72" t="s">
        <v>18</v>
      </c>
      <c r="J72" s="6" t="str">
        <f t="shared" si="16"/>
        <v>E34B駿運南路機場空運中心</v>
      </c>
      <c r="O72" s="6" t="str">
        <f t="shared" si="15"/>
        <v/>
      </c>
      <c r="P72" s="6" t="str">
        <f t="shared" si="15"/>
        <v/>
      </c>
      <c r="Q72" s="6" t="str">
        <f t="shared" si="15"/>
        <v/>
      </c>
      <c r="R72" s="6"/>
      <c r="S72" s="6"/>
      <c r="T72" s="6"/>
      <c r="U72" s="6"/>
    </row>
    <row r="73" spans="1:21" x14ac:dyDescent="0.3">
      <c r="A73" t="s">
        <v>109</v>
      </c>
      <c r="B73" t="s">
        <v>111</v>
      </c>
      <c r="C73" t="s">
        <v>110</v>
      </c>
      <c r="D73" t="s">
        <v>149</v>
      </c>
      <c r="E73" s="1">
        <v>44281.340601851851</v>
      </c>
      <c r="F73" t="s">
        <v>32</v>
      </c>
      <c r="G73" t="s">
        <v>13</v>
      </c>
      <c r="H73" t="s">
        <v>26</v>
      </c>
      <c r="J73" s="6" t="str">
        <f t="shared" si="16"/>
        <v>E34B機場空運中心亞洲空運中心</v>
      </c>
      <c r="O73" s="6" t="str">
        <f t="shared" si="15"/>
        <v/>
      </c>
      <c r="P73" s="6" t="str">
        <f t="shared" si="15"/>
        <v/>
      </c>
      <c r="Q73" s="6" t="str">
        <f t="shared" si="15"/>
        <v/>
      </c>
      <c r="R73" s="6"/>
      <c r="S73" s="6"/>
      <c r="T73" s="6"/>
      <c r="U73" s="6"/>
    </row>
    <row r="74" spans="1:21" x14ac:dyDescent="0.3">
      <c r="A74" t="s">
        <v>109</v>
      </c>
      <c r="B74" t="s">
        <v>111</v>
      </c>
      <c r="C74" t="s">
        <v>110</v>
      </c>
      <c r="D74" t="s">
        <v>121</v>
      </c>
      <c r="E74" s="1">
        <v>44281.340624999997</v>
      </c>
      <c r="F74" t="s">
        <v>54</v>
      </c>
      <c r="G74" t="s">
        <v>17</v>
      </c>
      <c r="H74" t="s">
        <v>194</v>
      </c>
      <c r="J74" s="6" t="str">
        <f t="shared" si="16"/>
        <v>E34B亞洲空運中心赤角南路</v>
      </c>
      <c r="O74" s="6" t="str">
        <f t="shared" si="15"/>
        <v/>
      </c>
      <c r="P74" s="6" t="str">
        <f t="shared" si="15"/>
        <v/>
      </c>
      <c r="Q74" s="6" t="str">
        <f t="shared" si="15"/>
        <v/>
      </c>
      <c r="R74" s="6"/>
      <c r="S74" s="6"/>
      <c r="T74" s="6"/>
      <c r="U74" s="6"/>
    </row>
    <row r="75" spans="1:21" x14ac:dyDescent="0.3">
      <c r="A75" t="s">
        <v>109</v>
      </c>
      <c r="B75" t="s">
        <v>111</v>
      </c>
      <c r="C75" t="s">
        <v>110</v>
      </c>
      <c r="D75" t="s">
        <v>151</v>
      </c>
      <c r="E75" s="1">
        <v>44281.34065972222</v>
      </c>
      <c r="F75" t="s">
        <v>40</v>
      </c>
      <c r="G75" t="s">
        <v>25</v>
      </c>
      <c r="H75" t="s">
        <v>154</v>
      </c>
      <c r="J75" s="6" t="str">
        <f t="shared" si="16"/>
        <v>E34B赤角南路東涌纜車站</v>
      </c>
      <c r="O75" s="6" t="str">
        <f t="shared" si="15"/>
        <v/>
      </c>
      <c r="P75" s="6" t="str">
        <f t="shared" si="15"/>
        <v/>
      </c>
      <c r="Q75" s="6" t="str">
        <f t="shared" si="15"/>
        <v/>
      </c>
      <c r="R75" s="6"/>
      <c r="S75" s="6"/>
      <c r="T75" s="6"/>
      <c r="U75" s="6"/>
    </row>
    <row r="76" spans="1:21" x14ac:dyDescent="0.3">
      <c r="A76" t="s">
        <v>109</v>
      </c>
      <c r="B76" t="s">
        <v>111</v>
      </c>
      <c r="C76" t="s">
        <v>110</v>
      </c>
      <c r="D76" t="s">
        <v>153</v>
      </c>
      <c r="E76" s="1">
        <v>44281.340682870374</v>
      </c>
      <c r="F76" t="s">
        <v>99</v>
      </c>
      <c r="G76" t="s">
        <v>140</v>
      </c>
      <c r="H76" t="s">
        <v>141</v>
      </c>
      <c r="J76" s="6" t="str">
        <f t="shared" si="16"/>
        <v>E34B東涌纜車站富東廣場</v>
      </c>
      <c r="O76" s="6" t="str">
        <f t="shared" si="15"/>
        <v/>
      </c>
      <c r="P76" s="6" t="str">
        <f t="shared" si="15"/>
        <v/>
      </c>
      <c r="Q76" s="6" t="str">
        <f t="shared" si="15"/>
        <v/>
      </c>
      <c r="R76" s="6"/>
      <c r="S76" s="6"/>
      <c r="T76" s="6"/>
      <c r="U76" s="6"/>
    </row>
    <row r="77" spans="1:21" x14ac:dyDescent="0.3">
      <c r="A77" t="s">
        <v>109</v>
      </c>
      <c r="B77" t="s">
        <v>111</v>
      </c>
      <c r="C77" t="s">
        <v>110</v>
      </c>
      <c r="D77" t="s">
        <v>155</v>
      </c>
      <c r="E77" s="1">
        <v>44281.34070601852</v>
      </c>
      <c r="F77" t="s">
        <v>48</v>
      </c>
      <c r="G77" t="s">
        <v>199</v>
      </c>
      <c r="H77" t="s">
        <v>200</v>
      </c>
      <c r="J77" s="6" t="str">
        <f t="shared" si="16"/>
        <v>E34B富東廣場裕東苑</v>
      </c>
      <c r="O77" s="6" t="str">
        <f t="shared" si="15"/>
        <v/>
      </c>
      <c r="P77" s="6" t="str">
        <f t="shared" si="15"/>
        <v/>
      </c>
      <c r="Q77" s="6" t="str">
        <f t="shared" si="15"/>
        <v/>
      </c>
      <c r="R77" s="6"/>
      <c r="S77" s="6"/>
      <c r="T77" s="6"/>
      <c r="U77" s="6"/>
    </row>
    <row r="78" spans="1:21" x14ac:dyDescent="0.3">
      <c r="A78" t="s">
        <v>109</v>
      </c>
      <c r="B78" t="s">
        <v>111</v>
      </c>
      <c r="C78" t="s">
        <v>110</v>
      </c>
      <c r="D78" t="s">
        <v>116</v>
      </c>
      <c r="E78" s="1">
        <v>44281.340729166666</v>
      </c>
      <c r="F78" t="s">
        <v>57</v>
      </c>
      <c r="G78" t="s">
        <v>63</v>
      </c>
      <c r="H78" t="s">
        <v>80</v>
      </c>
      <c r="J78" s="6" t="str">
        <f t="shared" si="16"/>
        <v>E34B裕東苑青馬收費廣場</v>
      </c>
      <c r="O78" s="6" t="str">
        <f t="shared" si="15"/>
        <v/>
      </c>
      <c r="P78" s="6" t="str">
        <f t="shared" si="15"/>
        <v/>
      </c>
      <c r="Q78" s="6" t="str">
        <f t="shared" si="15"/>
        <v/>
      </c>
      <c r="R78" s="6"/>
      <c r="S78" s="6"/>
      <c r="T78" s="6"/>
      <c r="U78" s="6"/>
    </row>
    <row r="79" spans="1:21" x14ac:dyDescent="0.3">
      <c r="A79" t="s">
        <v>109</v>
      </c>
      <c r="B79" t="s">
        <v>111</v>
      </c>
      <c r="C79" t="s">
        <v>110</v>
      </c>
      <c r="D79" t="s">
        <v>73</v>
      </c>
      <c r="E79" s="1">
        <v>44281.340752314813</v>
      </c>
      <c r="F79" t="s">
        <v>55</v>
      </c>
      <c r="G79" t="s">
        <v>61</v>
      </c>
      <c r="H79" t="s">
        <v>204</v>
      </c>
      <c r="I79" s="4" t="s">
        <v>213</v>
      </c>
      <c r="J79" s="6" t="str">
        <f t="shared" si="16"/>
        <v>E34B青馬收費廣場大欖隧道</v>
      </c>
      <c r="K79" s="12" t="str">
        <f>F79</f>
        <v>17 分鐘</v>
      </c>
      <c r="L79" s="12" t="str">
        <f>G79</f>
        <v>21 分鐘</v>
      </c>
      <c r="M79" s="12" t="str">
        <f>H79</f>
        <v>35 分鐘</v>
      </c>
      <c r="O79" s="12" t="str">
        <f t="shared" si="15"/>
        <v>17</v>
      </c>
      <c r="P79" s="12" t="str">
        <f t="shared" si="15"/>
        <v>21</v>
      </c>
      <c r="Q79" s="12" t="str">
        <f t="shared" si="15"/>
        <v>35</v>
      </c>
      <c r="R79" s="12"/>
      <c r="S79" s="12"/>
      <c r="T79" s="12"/>
      <c r="U79" s="6"/>
    </row>
    <row r="80" spans="1:21" x14ac:dyDescent="0.3">
      <c r="A80" t="s">
        <v>109</v>
      </c>
      <c r="B80" t="s">
        <v>111</v>
      </c>
      <c r="C80" t="s">
        <v>110</v>
      </c>
      <c r="D80" t="s">
        <v>70</v>
      </c>
      <c r="E80" s="1">
        <v>44281.340775462966</v>
      </c>
      <c r="F80" t="s">
        <v>54</v>
      </c>
      <c r="G80" t="s">
        <v>88</v>
      </c>
      <c r="H80" t="s">
        <v>72</v>
      </c>
      <c r="I80" s="4" t="s">
        <v>213</v>
      </c>
      <c r="J80" s="6" t="str">
        <f t="shared" si="16"/>
        <v>E34B大欖隧道形點 I</v>
      </c>
      <c r="K80" s="12" t="str">
        <f>G80</f>
        <v>25 分鐘</v>
      </c>
      <c r="L80" s="12" t="str">
        <f>H80</f>
        <v>30 分鐘</v>
      </c>
      <c r="M80" s="12"/>
      <c r="O80" s="12" t="str">
        <f t="shared" si="15"/>
        <v>25</v>
      </c>
      <c r="P80" s="12" t="str">
        <f t="shared" si="15"/>
        <v>30</v>
      </c>
      <c r="Q80" s="12" t="str">
        <f t="shared" si="15"/>
        <v/>
      </c>
      <c r="R80" s="12"/>
      <c r="S80" s="12">
        <f>O80-O79</f>
        <v>8</v>
      </c>
      <c r="T80" s="12">
        <f>IFERROR(P80-P79,"")</f>
        <v>9</v>
      </c>
      <c r="U80" s="12" t="str">
        <f>IFERROR(Q80-Q79,"")</f>
        <v/>
      </c>
    </row>
    <row r="81" spans="1:21" x14ac:dyDescent="0.3">
      <c r="A81" t="s">
        <v>109</v>
      </c>
      <c r="B81" t="s">
        <v>111</v>
      </c>
      <c r="C81" t="s">
        <v>110</v>
      </c>
      <c r="D81" t="s">
        <v>157</v>
      </c>
      <c r="E81" s="1">
        <v>44281.340798611112</v>
      </c>
      <c r="F81" t="s">
        <v>57</v>
      </c>
      <c r="G81" t="s">
        <v>118</v>
      </c>
      <c r="H81" t="s">
        <v>122</v>
      </c>
      <c r="I81" s="4" t="s">
        <v>213</v>
      </c>
      <c r="J81" s="6" t="str">
        <f t="shared" si="16"/>
        <v>E34B形點 I又新街</v>
      </c>
      <c r="K81" s="12" t="str">
        <f t="shared" ref="K81:L82" si="17">G81</f>
        <v>27 分鐘</v>
      </c>
      <c r="L81" s="12" t="str">
        <f t="shared" si="17"/>
        <v>32 分鐘</v>
      </c>
      <c r="M81" s="12"/>
      <c r="O81" s="12" t="str">
        <f t="shared" si="15"/>
        <v>27</v>
      </c>
      <c r="P81" s="12" t="str">
        <f t="shared" si="15"/>
        <v>32</v>
      </c>
      <c r="Q81" s="12" t="str">
        <f t="shared" si="15"/>
        <v/>
      </c>
      <c r="R81" s="12"/>
      <c r="S81" s="12">
        <f t="shared" ref="S81:S82" si="18">O81-O80</f>
        <v>2</v>
      </c>
      <c r="T81" s="12">
        <f t="shared" ref="T81:U82" si="19">IFERROR(P81-P80,"")</f>
        <v>2</v>
      </c>
      <c r="U81" s="12" t="str">
        <f t="shared" si="19"/>
        <v/>
      </c>
    </row>
    <row r="82" spans="1:21" x14ac:dyDescent="0.3">
      <c r="A82" t="s">
        <v>109</v>
      </c>
      <c r="B82" t="s">
        <v>111</v>
      </c>
      <c r="C82" t="s">
        <v>110</v>
      </c>
      <c r="D82" t="s">
        <v>158</v>
      </c>
      <c r="E82" s="1">
        <v>44281.340821759259</v>
      </c>
      <c r="F82" t="s">
        <v>44</v>
      </c>
      <c r="G82" t="s">
        <v>69</v>
      </c>
      <c r="H82" t="s">
        <v>91</v>
      </c>
      <c r="I82" s="4" t="s">
        <v>213</v>
      </c>
      <c r="J82" s="6" t="str">
        <f t="shared" si="16"/>
        <v>E34B又新街大棠路</v>
      </c>
      <c r="K82" s="12" t="str">
        <f t="shared" si="17"/>
        <v>29 分鐘</v>
      </c>
      <c r="L82" s="12" t="str">
        <f t="shared" si="17"/>
        <v>34 分鐘</v>
      </c>
      <c r="M82" s="12"/>
      <c r="O82" s="12" t="str">
        <f t="shared" si="15"/>
        <v>29</v>
      </c>
      <c r="P82" s="12" t="str">
        <f t="shared" si="15"/>
        <v>34</v>
      </c>
      <c r="Q82" s="12" t="str">
        <f t="shared" si="15"/>
        <v/>
      </c>
      <c r="R82" s="12"/>
      <c r="S82" s="12">
        <f t="shared" si="18"/>
        <v>2</v>
      </c>
      <c r="T82" s="12">
        <f t="shared" si="19"/>
        <v>2</v>
      </c>
      <c r="U82" s="12" t="str">
        <f t="shared" si="19"/>
        <v/>
      </c>
    </row>
    <row r="83" spans="1:21" x14ac:dyDescent="0.3">
      <c r="A83" t="s">
        <v>109</v>
      </c>
      <c r="B83" t="s">
        <v>111</v>
      </c>
      <c r="C83" t="s">
        <v>110</v>
      </c>
      <c r="D83" t="s">
        <v>159</v>
      </c>
      <c r="E83" s="1">
        <v>44281.340856481482</v>
      </c>
      <c r="F83" t="s">
        <v>63</v>
      </c>
      <c r="G83" t="s">
        <v>163</v>
      </c>
      <c r="H83" t="s">
        <v>204</v>
      </c>
      <c r="J83" s="6" t="str">
        <f t="shared" si="16"/>
        <v>E34B大棠路康樂路</v>
      </c>
      <c r="O83" s="12" t="str">
        <f t="shared" si="15"/>
        <v/>
      </c>
      <c r="P83" s="12" t="str">
        <f t="shared" si="15"/>
        <v/>
      </c>
      <c r="Q83" s="12" t="str">
        <f t="shared" si="15"/>
        <v/>
      </c>
      <c r="R83" s="12"/>
      <c r="S83" s="12"/>
      <c r="T83" s="12"/>
      <c r="U83" s="6"/>
    </row>
    <row r="84" spans="1:21" x14ac:dyDescent="0.3">
      <c r="A84" t="s">
        <v>109</v>
      </c>
      <c r="B84" t="s">
        <v>111</v>
      </c>
      <c r="C84" t="s">
        <v>110</v>
      </c>
      <c r="D84" t="s">
        <v>161</v>
      </c>
      <c r="E84" s="1">
        <v>44281.340879629628</v>
      </c>
      <c r="F84" t="s">
        <v>182</v>
      </c>
      <c r="G84" t="s">
        <v>204</v>
      </c>
      <c r="H84" t="s">
        <v>97</v>
      </c>
      <c r="J84" s="6" t="str">
        <f t="shared" si="16"/>
        <v>E34B康樂路康水樓</v>
      </c>
      <c r="O84" s="6" t="str">
        <f t="shared" si="15"/>
        <v/>
      </c>
      <c r="P84" s="6" t="str">
        <f t="shared" si="15"/>
        <v/>
      </c>
      <c r="Q84" s="6" t="str">
        <f t="shared" si="15"/>
        <v/>
      </c>
      <c r="R84" s="6"/>
      <c r="S84" s="6"/>
      <c r="T84" s="6"/>
      <c r="U84" s="6"/>
    </row>
    <row r="85" spans="1:21" x14ac:dyDescent="0.3">
      <c r="A85" t="s">
        <v>109</v>
      </c>
      <c r="B85" t="s">
        <v>111</v>
      </c>
      <c r="C85" t="s">
        <v>110</v>
      </c>
      <c r="D85" t="s">
        <v>56</v>
      </c>
      <c r="E85" s="1">
        <v>44281.340902777774</v>
      </c>
      <c r="F85" t="s">
        <v>104</v>
      </c>
      <c r="G85" t="s">
        <v>93</v>
      </c>
      <c r="H85" t="s">
        <v>102</v>
      </c>
      <c r="J85" s="6" t="str">
        <f t="shared" si="16"/>
        <v>E34B康水樓山水樓</v>
      </c>
      <c r="O85" s="6" t="str">
        <f t="shared" si="15"/>
        <v/>
      </c>
      <c r="P85" s="6" t="str">
        <f t="shared" si="15"/>
        <v/>
      </c>
      <c r="Q85" s="6" t="str">
        <f t="shared" si="15"/>
        <v/>
      </c>
      <c r="R85" s="6"/>
      <c r="S85" s="6"/>
      <c r="T85" s="6"/>
      <c r="U85" s="6"/>
    </row>
    <row r="86" spans="1:21" x14ac:dyDescent="0.3">
      <c r="A86">
        <v>968</v>
      </c>
      <c r="B86" t="s">
        <v>165</v>
      </c>
      <c r="C86" t="s">
        <v>166</v>
      </c>
      <c r="D86" t="s">
        <v>167</v>
      </c>
      <c r="E86" s="1">
        <v>44281.340995370374</v>
      </c>
      <c r="F86" t="s">
        <v>195</v>
      </c>
      <c r="G86" t="s">
        <v>84</v>
      </c>
      <c r="H86" t="s">
        <v>142</v>
      </c>
      <c r="J86" s="6" t="str">
        <f t="shared" si="16"/>
        <v/>
      </c>
      <c r="O86" s="6" t="str">
        <f t="shared" si="15"/>
        <v/>
      </c>
      <c r="P86" s="6" t="str">
        <f t="shared" si="15"/>
        <v/>
      </c>
      <c r="Q86" s="6" t="str">
        <f t="shared" si="15"/>
        <v/>
      </c>
      <c r="R86" s="6"/>
      <c r="S86" s="6"/>
      <c r="T86" s="6"/>
      <c r="U86" s="6"/>
    </row>
    <row r="87" spans="1:21" x14ac:dyDescent="0.3">
      <c r="A87">
        <v>968</v>
      </c>
      <c r="B87" t="s">
        <v>165</v>
      </c>
      <c r="C87" t="s">
        <v>166</v>
      </c>
      <c r="D87" t="s">
        <v>169</v>
      </c>
      <c r="E87" s="1">
        <v>44281.34101851852</v>
      </c>
      <c r="F87" t="s">
        <v>28</v>
      </c>
      <c r="G87" t="s">
        <v>132</v>
      </c>
      <c r="H87" t="s">
        <v>201</v>
      </c>
      <c r="J87" s="6" t="str">
        <f t="shared" si="16"/>
        <v>968元朗（西）總站元朗同樂街</v>
      </c>
      <c r="O87" s="6" t="str">
        <f t="shared" si="15"/>
        <v/>
      </c>
      <c r="P87" s="6" t="str">
        <f t="shared" si="15"/>
        <v/>
      </c>
      <c r="Q87" s="6" t="str">
        <f t="shared" si="15"/>
        <v/>
      </c>
      <c r="R87" s="6"/>
      <c r="S87" s="6"/>
      <c r="T87" s="6"/>
      <c r="U87" s="6"/>
    </row>
    <row r="88" spans="1:21" x14ac:dyDescent="0.3">
      <c r="A88">
        <v>968</v>
      </c>
      <c r="B88" t="s">
        <v>165</v>
      </c>
      <c r="C88" t="s">
        <v>166</v>
      </c>
      <c r="D88" t="s">
        <v>65</v>
      </c>
      <c r="E88" s="1">
        <v>44281.341041666667</v>
      </c>
      <c r="F88" t="s">
        <v>79</v>
      </c>
      <c r="G88" t="s">
        <v>12</v>
      </c>
      <c r="H88" t="s">
        <v>24</v>
      </c>
      <c r="I88" s="4" t="s">
        <v>213</v>
      </c>
      <c r="J88" s="6" t="str">
        <f t="shared" si="16"/>
        <v>968元朗同樂街元朗谷亭街</v>
      </c>
      <c r="K88" s="12" t="str">
        <f>F88</f>
        <v>2 分鐘</v>
      </c>
      <c r="L88" s="12" t="str">
        <f>G88</f>
        <v>6 分鐘 預定班次</v>
      </c>
      <c r="M88" s="12" t="str">
        <f>H88</f>
        <v>11 分鐘 預定班次</v>
      </c>
      <c r="N88" s="9"/>
      <c r="O88" s="12" t="str">
        <f t="shared" si="15"/>
        <v>2</v>
      </c>
      <c r="P88" s="12" t="str">
        <f t="shared" si="15"/>
        <v>6</v>
      </c>
      <c r="Q88" s="12" t="str">
        <f t="shared" si="15"/>
        <v>11</v>
      </c>
      <c r="R88" s="12"/>
      <c r="S88" s="12"/>
      <c r="T88" s="12"/>
      <c r="U88" s="12"/>
    </row>
    <row r="89" spans="1:21" x14ac:dyDescent="0.3">
      <c r="A89">
        <v>968</v>
      </c>
      <c r="B89" t="s">
        <v>165</v>
      </c>
      <c r="C89" t="s">
        <v>166</v>
      </c>
      <c r="D89" t="s">
        <v>67</v>
      </c>
      <c r="E89" s="1">
        <v>44281.34107638889</v>
      </c>
      <c r="F89" t="s">
        <v>57</v>
      </c>
      <c r="G89" t="s">
        <v>20</v>
      </c>
      <c r="I89" s="4" t="s">
        <v>213</v>
      </c>
      <c r="J89" s="6" t="str">
        <f t="shared" si="16"/>
        <v>968元朗谷亭街形點 II</v>
      </c>
      <c r="K89" s="12" t="str">
        <f t="shared" ref="K89:L89" si="20">F89</f>
        <v>5 分鐘</v>
      </c>
      <c r="L89" s="12" t="str">
        <f t="shared" si="20"/>
        <v>10 分鐘 預定班次</v>
      </c>
      <c r="M89" s="12"/>
      <c r="N89" s="9"/>
      <c r="O89" s="12" t="str">
        <f t="shared" si="15"/>
        <v>5</v>
      </c>
      <c r="P89" s="12" t="str">
        <f t="shared" si="15"/>
        <v>10</v>
      </c>
      <c r="Q89" s="12" t="str">
        <f t="shared" si="15"/>
        <v/>
      </c>
      <c r="R89" s="12"/>
      <c r="S89" s="12">
        <f>IFERROR(O89-O88,"")</f>
        <v>3</v>
      </c>
      <c r="T89" s="12">
        <f>IFERROR(P89-P88,"")</f>
        <v>4</v>
      </c>
      <c r="U89" s="12" t="str">
        <f>IFERROR(Q89-Q88,"")</f>
        <v/>
      </c>
    </row>
    <row r="90" spans="1:21" x14ac:dyDescent="0.3">
      <c r="A90">
        <v>968</v>
      </c>
      <c r="B90" t="s">
        <v>165</v>
      </c>
      <c r="C90" t="s">
        <v>166</v>
      </c>
      <c r="D90" t="s">
        <v>70</v>
      </c>
      <c r="E90" s="1">
        <v>44281.341099537036</v>
      </c>
      <c r="F90" t="s">
        <v>28</v>
      </c>
      <c r="G90" t="s">
        <v>44</v>
      </c>
      <c r="H90" t="s">
        <v>24</v>
      </c>
      <c r="I90" s="4" t="s">
        <v>213</v>
      </c>
      <c r="J90" s="6" t="str">
        <f t="shared" si="16"/>
        <v>968形點 II形點 I</v>
      </c>
      <c r="K90" s="12" t="str">
        <f>G90</f>
        <v>7 分鐘</v>
      </c>
      <c r="L90" s="12" t="str">
        <f>H90</f>
        <v>11 分鐘 預定班次</v>
      </c>
      <c r="M90" s="12"/>
      <c r="N90" s="9"/>
      <c r="O90" s="12" t="str">
        <f t="shared" si="15"/>
        <v>7</v>
      </c>
      <c r="P90" s="12" t="str">
        <f t="shared" si="15"/>
        <v>11</v>
      </c>
      <c r="Q90" s="12" t="str">
        <f t="shared" si="15"/>
        <v/>
      </c>
      <c r="R90" s="12"/>
      <c r="S90" s="12">
        <f t="shared" ref="S90:S91" si="21">IFERROR(O90-O89,"")</f>
        <v>2</v>
      </c>
      <c r="T90" s="12">
        <f t="shared" ref="T90:U91" si="22">IFERROR(P90-P89,"")</f>
        <v>1</v>
      </c>
      <c r="U90" s="12" t="str">
        <f t="shared" si="22"/>
        <v/>
      </c>
    </row>
    <row r="91" spans="1:21" x14ac:dyDescent="0.3">
      <c r="A91">
        <v>968</v>
      </c>
      <c r="B91" t="s">
        <v>165</v>
      </c>
      <c r="C91" t="s">
        <v>166</v>
      </c>
      <c r="D91" t="s">
        <v>73</v>
      </c>
      <c r="E91" s="1">
        <v>44281.341122685182</v>
      </c>
      <c r="F91" t="s">
        <v>28</v>
      </c>
      <c r="G91" t="s">
        <v>36</v>
      </c>
      <c r="H91" t="s">
        <v>36</v>
      </c>
      <c r="I91" s="4" t="s">
        <v>213</v>
      </c>
      <c r="J91" s="6" t="str">
        <f t="shared" si="16"/>
        <v>968形點 I大欖隧道</v>
      </c>
      <c r="K91" s="12"/>
      <c r="L91" s="12"/>
      <c r="M91" s="12"/>
      <c r="N91" s="9"/>
      <c r="O91" s="12" t="str">
        <f t="shared" si="15"/>
        <v/>
      </c>
      <c r="P91" s="12" t="str">
        <f t="shared" si="15"/>
        <v/>
      </c>
      <c r="Q91" s="12" t="str">
        <f t="shared" si="15"/>
        <v/>
      </c>
      <c r="R91" s="12"/>
      <c r="S91" s="12" t="str">
        <f t="shared" si="21"/>
        <v/>
      </c>
      <c r="T91" s="12" t="str">
        <f t="shared" si="22"/>
        <v/>
      </c>
      <c r="U91" s="12" t="str">
        <f t="shared" si="22"/>
        <v/>
      </c>
    </row>
    <row r="92" spans="1:21" x14ac:dyDescent="0.3">
      <c r="A92">
        <v>968</v>
      </c>
      <c r="B92" t="s">
        <v>165</v>
      </c>
      <c r="C92" t="s">
        <v>166</v>
      </c>
      <c r="D92" t="s">
        <v>73</v>
      </c>
      <c r="E92" s="1">
        <v>44281.341145833336</v>
      </c>
      <c r="F92" t="s">
        <v>32</v>
      </c>
      <c r="G92" t="s">
        <v>36</v>
      </c>
      <c r="J92" s="6" t="str">
        <f t="shared" si="16"/>
        <v>968大欖隧道大欖隧道</v>
      </c>
      <c r="O92" s="6" t="str">
        <f t="shared" si="15"/>
        <v/>
      </c>
      <c r="P92" s="6" t="str">
        <f t="shared" si="15"/>
        <v/>
      </c>
      <c r="Q92" s="6" t="str">
        <f t="shared" si="15"/>
        <v/>
      </c>
      <c r="R92" s="6"/>
      <c r="S92" s="6"/>
      <c r="T92" s="6"/>
      <c r="U92" s="6"/>
    </row>
    <row r="93" spans="1:21" x14ac:dyDescent="0.3">
      <c r="A93">
        <v>968</v>
      </c>
      <c r="B93" t="s">
        <v>165</v>
      </c>
      <c r="C93" t="s">
        <v>166</v>
      </c>
      <c r="D93" t="s">
        <v>171</v>
      </c>
      <c r="E93" s="1">
        <v>44281.341168981482</v>
      </c>
      <c r="F93" t="s">
        <v>28</v>
      </c>
      <c r="G93" t="s">
        <v>36</v>
      </c>
      <c r="H93" t="s">
        <v>44</v>
      </c>
      <c r="J93" s="6" t="str">
        <f t="shared" si="16"/>
        <v>968大欖隧道西區海底隧道</v>
      </c>
      <c r="O93" s="6" t="str">
        <f t="shared" si="15"/>
        <v/>
      </c>
      <c r="P93" s="6" t="str">
        <f t="shared" si="15"/>
        <v/>
      </c>
      <c r="Q93" s="6" t="str">
        <f t="shared" si="15"/>
        <v/>
      </c>
      <c r="R93" s="6"/>
      <c r="S93" s="6"/>
      <c r="T93" s="6"/>
      <c r="U93" s="6"/>
    </row>
    <row r="94" spans="1:21" x14ac:dyDescent="0.3">
      <c r="A94">
        <v>968</v>
      </c>
      <c r="B94" t="s">
        <v>165</v>
      </c>
      <c r="C94" t="s">
        <v>166</v>
      </c>
      <c r="D94" t="s">
        <v>172</v>
      </c>
      <c r="E94" s="1">
        <v>44281.341192129628</v>
      </c>
      <c r="F94" t="s">
        <v>32</v>
      </c>
      <c r="G94" t="s">
        <v>54</v>
      </c>
      <c r="H94" t="s">
        <v>57</v>
      </c>
      <c r="J94" s="6" t="str">
        <f t="shared" si="16"/>
        <v>968西區海底隧道西消防街</v>
      </c>
      <c r="O94" s="6" t="str">
        <f t="shared" si="15"/>
        <v/>
      </c>
      <c r="P94" s="6" t="str">
        <f t="shared" si="15"/>
        <v/>
      </c>
      <c r="Q94" s="6" t="str">
        <f t="shared" si="15"/>
        <v/>
      </c>
      <c r="R94" s="6"/>
      <c r="S94" s="6"/>
      <c r="T94" s="6"/>
      <c r="U94" s="6"/>
    </row>
    <row r="95" spans="1:21" x14ac:dyDescent="0.3">
      <c r="A95">
        <v>968</v>
      </c>
      <c r="B95" t="s">
        <v>165</v>
      </c>
      <c r="C95" t="s">
        <v>166</v>
      </c>
      <c r="D95" t="s">
        <v>173</v>
      </c>
      <c r="E95" s="1">
        <v>44281.341215277775</v>
      </c>
      <c r="F95" t="s">
        <v>28</v>
      </c>
      <c r="G95" t="s">
        <v>36</v>
      </c>
      <c r="H95" t="s">
        <v>44</v>
      </c>
      <c r="J95" s="6" t="str">
        <f t="shared" si="16"/>
        <v>968西消防街港澳碼頭</v>
      </c>
      <c r="O95" s="6" t="str">
        <f t="shared" si="15"/>
        <v/>
      </c>
      <c r="P95" s="6" t="str">
        <f t="shared" si="15"/>
        <v/>
      </c>
      <c r="Q95" s="6" t="str">
        <f t="shared" si="15"/>
        <v/>
      </c>
      <c r="R95" s="6"/>
      <c r="S95" s="6"/>
      <c r="T95" s="6"/>
      <c r="U95" s="6"/>
    </row>
    <row r="96" spans="1:21" x14ac:dyDescent="0.3">
      <c r="A96">
        <v>968</v>
      </c>
      <c r="B96" t="s">
        <v>165</v>
      </c>
      <c r="C96" t="s">
        <v>166</v>
      </c>
      <c r="D96" t="s">
        <v>174</v>
      </c>
      <c r="E96" s="1">
        <v>44281.341238425928</v>
      </c>
      <c r="F96" t="s">
        <v>32</v>
      </c>
      <c r="G96" t="s">
        <v>57</v>
      </c>
      <c r="H96" t="s">
        <v>99</v>
      </c>
      <c r="J96" s="6" t="str">
        <f t="shared" si="16"/>
        <v>968港澳碼頭海港政府大樓</v>
      </c>
      <c r="O96" s="6" t="str">
        <f t="shared" si="15"/>
        <v/>
      </c>
      <c r="P96" s="6" t="str">
        <f t="shared" si="15"/>
        <v/>
      </c>
      <c r="Q96" s="6" t="str">
        <f t="shared" si="15"/>
        <v/>
      </c>
      <c r="R96" s="6"/>
      <c r="S96" s="6"/>
      <c r="T96" s="6"/>
      <c r="U96" s="6"/>
    </row>
    <row r="97" spans="1:21" x14ac:dyDescent="0.3">
      <c r="A97">
        <v>968</v>
      </c>
      <c r="B97" t="s">
        <v>165</v>
      </c>
      <c r="C97" t="s">
        <v>166</v>
      </c>
      <c r="D97" t="s">
        <v>175</v>
      </c>
      <c r="E97" s="1">
        <v>44281.341261574074</v>
      </c>
      <c r="F97" t="s">
        <v>54</v>
      </c>
      <c r="G97" t="s">
        <v>44</v>
      </c>
      <c r="H97" t="s">
        <v>48</v>
      </c>
      <c r="J97" s="6" t="str">
        <f t="shared" si="16"/>
        <v>968海港政府大樓怡和大廈</v>
      </c>
      <c r="O97" s="6" t="str">
        <f t="shared" ref="O97:Q123" si="23">IF(K97="","",IFERROR(LEFT(K97,FIND(" ",K97)-1),0))</f>
        <v/>
      </c>
      <c r="P97" s="6" t="str">
        <f t="shared" si="23"/>
        <v/>
      </c>
      <c r="Q97" s="6" t="str">
        <f t="shared" si="23"/>
        <v/>
      </c>
      <c r="R97" s="6"/>
      <c r="S97" s="6"/>
      <c r="T97" s="6"/>
      <c r="U97" s="6"/>
    </row>
    <row r="98" spans="1:21" x14ac:dyDescent="0.3">
      <c r="A98">
        <v>968</v>
      </c>
      <c r="B98" t="s">
        <v>165</v>
      </c>
      <c r="C98" t="s">
        <v>166</v>
      </c>
      <c r="D98" t="s">
        <v>176</v>
      </c>
      <c r="E98" s="1">
        <v>44281.341527777775</v>
      </c>
      <c r="F98" t="s">
        <v>258</v>
      </c>
      <c r="J98" s="6" t="str">
        <f t="shared" si="16"/>
        <v>968怡和大廈力寶中心</v>
      </c>
      <c r="O98" s="6" t="str">
        <f t="shared" si="23"/>
        <v/>
      </c>
      <c r="P98" s="6" t="str">
        <f t="shared" si="23"/>
        <v/>
      </c>
      <c r="Q98" s="6" t="str">
        <f t="shared" si="23"/>
        <v/>
      </c>
      <c r="R98" s="6"/>
      <c r="S98" s="6"/>
      <c r="T98" s="6"/>
      <c r="U98" s="6"/>
    </row>
    <row r="99" spans="1:21" x14ac:dyDescent="0.3">
      <c r="A99">
        <v>968</v>
      </c>
      <c r="B99" t="s">
        <v>165</v>
      </c>
      <c r="C99" t="s">
        <v>166</v>
      </c>
      <c r="D99" t="s">
        <v>177</v>
      </c>
      <c r="E99" s="1">
        <v>44281.341550925928</v>
      </c>
      <c r="F99" t="s">
        <v>28</v>
      </c>
      <c r="G99" t="s">
        <v>32</v>
      </c>
      <c r="H99" t="s">
        <v>32</v>
      </c>
      <c r="J99" s="6" t="str">
        <f t="shared" si="16"/>
        <v>968力寶中心軍器廠街</v>
      </c>
      <c r="O99" s="6" t="str">
        <f t="shared" si="23"/>
        <v/>
      </c>
      <c r="P99" s="6" t="str">
        <f t="shared" si="23"/>
        <v/>
      </c>
      <c r="Q99" s="6" t="str">
        <f t="shared" si="23"/>
        <v/>
      </c>
      <c r="R99" s="6"/>
      <c r="S99" s="6"/>
      <c r="T99" s="6"/>
      <c r="U99" s="6"/>
    </row>
    <row r="100" spans="1:21" x14ac:dyDescent="0.3">
      <c r="A100">
        <v>968</v>
      </c>
      <c r="B100" t="s">
        <v>165</v>
      </c>
      <c r="C100" t="s">
        <v>166</v>
      </c>
      <c r="D100" t="s">
        <v>178</v>
      </c>
      <c r="E100" s="1">
        <v>44281.341574074075</v>
      </c>
      <c r="F100" t="s">
        <v>54</v>
      </c>
      <c r="G100" t="s">
        <v>54</v>
      </c>
      <c r="H100" t="s">
        <v>36</v>
      </c>
      <c r="J100" s="6" t="str">
        <f t="shared" si="16"/>
        <v>968軍器廠街菲林明道</v>
      </c>
      <c r="O100" s="6" t="str">
        <f t="shared" si="23"/>
        <v/>
      </c>
      <c r="P100" s="6" t="str">
        <f t="shared" si="23"/>
        <v/>
      </c>
      <c r="Q100" s="6" t="str">
        <f t="shared" si="23"/>
        <v/>
      </c>
      <c r="R100" s="6"/>
      <c r="S100" s="6"/>
      <c r="T100" s="6"/>
      <c r="U100" s="6"/>
    </row>
    <row r="101" spans="1:21" x14ac:dyDescent="0.3">
      <c r="A101">
        <v>968</v>
      </c>
      <c r="B101" t="s">
        <v>165</v>
      </c>
      <c r="C101" t="s">
        <v>166</v>
      </c>
      <c r="D101" t="s">
        <v>179</v>
      </c>
      <c r="E101" s="1">
        <v>44281.341597222221</v>
      </c>
      <c r="F101" t="s">
        <v>40</v>
      </c>
      <c r="G101" t="s">
        <v>40</v>
      </c>
      <c r="H101" t="s">
        <v>44</v>
      </c>
      <c r="J101" s="6" t="str">
        <f t="shared" si="16"/>
        <v>968菲林明道史釗域道</v>
      </c>
      <c r="O101" s="6" t="str">
        <f t="shared" si="23"/>
        <v/>
      </c>
      <c r="P101" s="6" t="str">
        <f t="shared" si="23"/>
        <v/>
      </c>
      <c r="Q101" s="6" t="str">
        <f t="shared" si="23"/>
        <v/>
      </c>
      <c r="R101" s="6"/>
      <c r="S101" s="6"/>
      <c r="T101" s="6"/>
      <c r="U101" s="6"/>
    </row>
    <row r="102" spans="1:21" x14ac:dyDescent="0.3">
      <c r="A102">
        <v>968</v>
      </c>
      <c r="B102" t="s">
        <v>165</v>
      </c>
      <c r="C102" t="s">
        <v>166</v>
      </c>
      <c r="D102" t="s">
        <v>180</v>
      </c>
      <c r="E102" s="1">
        <v>44281.341631944444</v>
      </c>
      <c r="F102" t="s">
        <v>99</v>
      </c>
      <c r="G102" t="s">
        <v>99</v>
      </c>
      <c r="J102" s="6" t="str">
        <f t="shared" si="16"/>
        <v>968史釗域道灣仔消防局</v>
      </c>
      <c r="O102" s="6" t="str">
        <f t="shared" si="23"/>
        <v/>
      </c>
      <c r="P102" s="6" t="str">
        <f t="shared" si="23"/>
        <v/>
      </c>
      <c r="Q102" s="6" t="str">
        <f t="shared" si="23"/>
        <v/>
      </c>
      <c r="R102" s="6"/>
      <c r="S102" s="6"/>
      <c r="T102" s="6"/>
      <c r="U102" s="6"/>
    </row>
    <row r="103" spans="1:21" x14ac:dyDescent="0.3">
      <c r="A103">
        <v>968</v>
      </c>
      <c r="B103" t="s">
        <v>165</v>
      </c>
      <c r="C103" t="s">
        <v>166</v>
      </c>
      <c r="D103" t="s">
        <v>181</v>
      </c>
      <c r="E103" s="1">
        <v>44281.34165509259</v>
      </c>
      <c r="F103" t="s">
        <v>28</v>
      </c>
      <c r="G103" t="s">
        <v>32</v>
      </c>
      <c r="H103" t="s">
        <v>48</v>
      </c>
      <c r="J103" s="6" t="str">
        <f t="shared" si="16"/>
        <v>968灣仔消防局怡和街</v>
      </c>
      <c r="O103" s="6" t="str">
        <f t="shared" si="23"/>
        <v/>
      </c>
      <c r="P103" s="6" t="str">
        <f t="shared" si="23"/>
        <v/>
      </c>
      <c r="Q103" s="6" t="str">
        <f t="shared" si="23"/>
        <v/>
      </c>
      <c r="R103" s="6"/>
      <c r="S103" s="6"/>
      <c r="T103" s="6"/>
      <c r="U103" s="6"/>
    </row>
    <row r="104" spans="1:21" x14ac:dyDescent="0.3">
      <c r="A104">
        <v>968</v>
      </c>
      <c r="B104" t="s">
        <v>165</v>
      </c>
      <c r="C104" t="s">
        <v>166</v>
      </c>
      <c r="D104" t="s">
        <v>183</v>
      </c>
      <c r="E104" s="1">
        <v>44281.341678240744</v>
      </c>
      <c r="F104" t="s">
        <v>32</v>
      </c>
      <c r="G104" t="s">
        <v>54</v>
      </c>
      <c r="H104" t="s">
        <v>52</v>
      </c>
      <c r="J104" s="6" t="str">
        <f t="shared" si="16"/>
        <v>968怡和街維多利亞公園</v>
      </c>
      <c r="O104" s="6" t="str">
        <f t="shared" si="23"/>
        <v/>
      </c>
      <c r="P104" s="6" t="str">
        <f t="shared" si="23"/>
        <v/>
      </c>
      <c r="Q104" s="6" t="str">
        <f t="shared" si="23"/>
        <v/>
      </c>
      <c r="R104" s="6"/>
      <c r="S104" s="6"/>
      <c r="T104" s="6"/>
      <c r="U104" s="6"/>
    </row>
    <row r="105" spans="1:21" x14ac:dyDescent="0.3">
      <c r="A105">
        <v>968</v>
      </c>
      <c r="B105" t="s">
        <v>165</v>
      </c>
      <c r="C105" t="s">
        <v>166</v>
      </c>
      <c r="D105" t="s">
        <v>184</v>
      </c>
      <c r="E105" s="1">
        <v>44281.34170138889</v>
      </c>
      <c r="F105" t="s">
        <v>54</v>
      </c>
      <c r="G105" t="s">
        <v>36</v>
      </c>
      <c r="H105" t="s">
        <v>182</v>
      </c>
      <c r="J105" s="6" t="str">
        <f t="shared" si="16"/>
        <v>968維多利亞公園銅鑼灣天后總站</v>
      </c>
      <c r="O105" s="6" t="str">
        <f t="shared" si="23"/>
        <v/>
      </c>
      <c r="P105" s="6" t="str">
        <f t="shared" si="23"/>
        <v/>
      </c>
      <c r="Q105" s="6" t="str">
        <f t="shared" si="23"/>
        <v/>
      </c>
      <c r="R105" s="6"/>
      <c r="S105" s="6"/>
      <c r="T105" s="6"/>
      <c r="U105" s="6"/>
    </row>
    <row r="106" spans="1:21" x14ac:dyDescent="0.3">
      <c r="A106">
        <v>968</v>
      </c>
      <c r="B106" t="s">
        <v>166</v>
      </c>
      <c r="C106" t="s">
        <v>165</v>
      </c>
      <c r="D106" t="s">
        <v>184</v>
      </c>
      <c r="E106" s="1">
        <v>44281.341747685183</v>
      </c>
      <c r="F106" t="s">
        <v>85</v>
      </c>
      <c r="G106" t="s">
        <v>140</v>
      </c>
      <c r="H106" t="s">
        <v>194</v>
      </c>
      <c r="J106" s="6" t="str">
        <f t="shared" si="16"/>
        <v/>
      </c>
      <c r="O106" s="6" t="str">
        <f t="shared" si="23"/>
        <v/>
      </c>
      <c r="P106" s="6" t="str">
        <f t="shared" si="23"/>
        <v/>
      </c>
      <c r="Q106" s="6" t="str">
        <f t="shared" si="23"/>
        <v/>
      </c>
      <c r="R106" s="6"/>
      <c r="S106" s="6"/>
      <c r="T106" s="6"/>
      <c r="U106" s="6"/>
    </row>
    <row r="107" spans="1:21" x14ac:dyDescent="0.3">
      <c r="A107">
        <v>968</v>
      </c>
      <c r="B107" t="s">
        <v>166</v>
      </c>
      <c r="C107" t="s">
        <v>165</v>
      </c>
      <c r="D107" t="s">
        <v>186</v>
      </c>
      <c r="E107" s="1">
        <v>44281.341770833336</v>
      </c>
      <c r="F107" t="s">
        <v>28</v>
      </c>
      <c r="G107" t="s">
        <v>138</v>
      </c>
      <c r="H107" t="s">
        <v>199</v>
      </c>
      <c r="J107" s="6" t="str">
        <f t="shared" si="16"/>
        <v>968銅鑼灣天后總站中央圖書館</v>
      </c>
      <c r="O107" s="6" t="str">
        <f t="shared" si="23"/>
        <v/>
      </c>
      <c r="P107" s="6" t="str">
        <f t="shared" si="23"/>
        <v/>
      </c>
      <c r="Q107" s="6" t="str">
        <f t="shared" si="23"/>
        <v/>
      </c>
      <c r="R107" s="6"/>
      <c r="S107" s="6"/>
      <c r="T107" s="6"/>
      <c r="U107" s="6"/>
    </row>
    <row r="108" spans="1:21" x14ac:dyDescent="0.3">
      <c r="A108">
        <v>968</v>
      </c>
      <c r="B108" t="s">
        <v>166</v>
      </c>
      <c r="C108" t="s">
        <v>165</v>
      </c>
      <c r="D108" t="s">
        <v>181</v>
      </c>
      <c r="E108" s="1">
        <v>44281.341793981483</v>
      </c>
      <c r="F108" t="s">
        <v>54</v>
      </c>
      <c r="G108" t="s">
        <v>37</v>
      </c>
      <c r="H108" t="s">
        <v>38</v>
      </c>
      <c r="J108" s="6" t="str">
        <f t="shared" si="16"/>
        <v>968中央圖書館怡和街</v>
      </c>
      <c r="O108" s="6" t="str">
        <f t="shared" si="23"/>
        <v/>
      </c>
      <c r="P108" s="6" t="str">
        <f t="shared" si="23"/>
        <v/>
      </c>
      <c r="Q108" s="6" t="str">
        <f t="shared" si="23"/>
        <v/>
      </c>
      <c r="R108" s="6"/>
      <c r="S108" s="6"/>
      <c r="T108" s="6"/>
      <c r="U108" s="6"/>
    </row>
    <row r="109" spans="1:21" x14ac:dyDescent="0.3">
      <c r="A109">
        <v>968</v>
      </c>
      <c r="B109" t="s">
        <v>166</v>
      </c>
      <c r="C109" t="s">
        <v>165</v>
      </c>
      <c r="D109" t="s">
        <v>187</v>
      </c>
      <c r="E109" s="1">
        <v>44281.341828703706</v>
      </c>
      <c r="F109" t="s">
        <v>57</v>
      </c>
      <c r="G109" t="s">
        <v>13</v>
      </c>
      <c r="H109" t="s">
        <v>14</v>
      </c>
      <c r="J109" s="6" t="str">
        <f t="shared" si="16"/>
        <v>968怡和街天樂里</v>
      </c>
      <c r="O109" s="6" t="str">
        <f t="shared" si="23"/>
        <v/>
      </c>
      <c r="P109" s="6" t="str">
        <f t="shared" si="23"/>
        <v/>
      </c>
      <c r="Q109" s="6" t="str">
        <f t="shared" si="23"/>
        <v/>
      </c>
      <c r="R109" s="6"/>
      <c r="S109" s="6"/>
      <c r="T109" s="6"/>
      <c r="U109" s="6"/>
    </row>
    <row r="110" spans="1:21" x14ac:dyDescent="0.3">
      <c r="A110">
        <v>968</v>
      </c>
      <c r="B110" t="s">
        <v>166</v>
      </c>
      <c r="C110" t="s">
        <v>165</v>
      </c>
      <c r="D110" t="s">
        <v>188</v>
      </c>
      <c r="E110" s="1">
        <v>44281.341851851852</v>
      </c>
      <c r="F110" t="s">
        <v>44</v>
      </c>
      <c r="G110" t="s">
        <v>17</v>
      </c>
      <c r="H110" t="s">
        <v>18</v>
      </c>
      <c r="J110" s="6" t="str">
        <f t="shared" si="16"/>
        <v>968天樂里廣生行大廈</v>
      </c>
      <c r="O110" s="6" t="str">
        <f t="shared" si="23"/>
        <v/>
      </c>
      <c r="P110" s="6" t="str">
        <f t="shared" si="23"/>
        <v/>
      </c>
      <c r="Q110" s="6" t="str">
        <f t="shared" si="23"/>
        <v/>
      </c>
      <c r="R110" s="6"/>
      <c r="S110" s="6"/>
      <c r="T110" s="6"/>
      <c r="U110" s="6"/>
    </row>
    <row r="111" spans="1:21" x14ac:dyDescent="0.3">
      <c r="A111">
        <v>968</v>
      </c>
      <c r="B111" t="s">
        <v>166</v>
      </c>
      <c r="C111" t="s">
        <v>165</v>
      </c>
      <c r="D111" t="s">
        <v>178</v>
      </c>
      <c r="E111" s="1">
        <v>44281.341874999998</v>
      </c>
      <c r="F111" t="s">
        <v>63</v>
      </c>
      <c r="G111" t="s">
        <v>21</v>
      </c>
      <c r="H111" t="s">
        <v>22</v>
      </c>
      <c r="J111" s="6" t="str">
        <f t="shared" si="16"/>
        <v>968廣生行大廈菲林明道</v>
      </c>
      <c r="O111" s="6" t="str">
        <f t="shared" si="23"/>
        <v/>
      </c>
      <c r="P111" s="6" t="str">
        <f t="shared" si="23"/>
        <v/>
      </c>
      <c r="Q111" s="6" t="str">
        <f t="shared" si="23"/>
        <v/>
      </c>
      <c r="R111" s="6"/>
      <c r="S111" s="6"/>
      <c r="T111" s="6"/>
      <c r="U111" s="6"/>
    </row>
    <row r="112" spans="1:21" x14ac:dyDescent="0.3">
      <c r="A112">
        <v>968</v>
      </c>
      <c r="B112" t="s">
        <v>166</v>
      </c>
      <c r="C112" t="s">
        <v>165</v>
      </c>
      <c r="D112" t="s">
        <v>189</v>
      </c>
      <c r="E112" s="1">
        <v>44281.341898148145</v>
      </c>
      <c r="F112" t="s">
        <v>74</v>
      </c>
      <c r="G112" t="s">
        <v>25</v>
      </c>
      <c r="H112" t="s">
        <v>26</v>
      </c>
      <c r="J112" s="6" t="str">
        <f t="shared" si="16"/>
        <v>968菲林明道盧押道</v>
      </c>
      <c r="O112" s="6" t="str">
        <f t="shared" si="23"/>
        <v/>
      </c>
      <c r="P112" s="6" t="str">
        <f t="shared" si="23"/>
        <v/>
      </c>
      <c r="Q112" s="6" t="str">
        <f t="shared" si="23"/>
        <v/>
      </c>
      <c r="R112" s="6"/>
      <c r="S112" s="6"/>
      <c r="T112" s="6"/>
      <c r="U112" s="6"/>
    </row>
    <row r="113" spans="1:21" x14ac:dyDescent="0.3">
      <c r="A113">
        <v>968</v>
      </c>
      <c r="B113" t="s">
        <v>166</v>
      </c>
      <c r="C113" t="s">
        <v>165</v>
      </c>
      <c r="D113" t="s">
        <v>190</v>
      </c>
      <c r="E113" s="1">
        <v>44281.341921296298</v>
      </c>
      <c r="F113" t="s">
        <v>52</v>
      </c>
      <c r="G113" t="s">
        <v>86</v>
      </c>
      <c r="H113" t="s">
        <v>185</v>
      </c>
      <c r="J113" s="6" t="str">
        <f t="shared" si="16"/>
        <v>968盧押道太古廣場</v>
      </c>
      <c r="O113" s="6" t="str">
        <f t="shared" si="23"/>
        <v/>
      </c>
      <c r="P113" s="6" t="str">
        <f t="shared" si="23"/>
        <v/>
      </c>
      <c r="Q113" s="6" t="str">
        <f t="shared" si="23"/>
        <v/>
      </c>
      <c r="R113" s="6"/>
      <c r="S113" s="6"/>
      <c r="T113" s="6"/>
      <c r="U113" s="6"/>
    </row>
    <row r="114" spans="1:21" x14ac:dyDescent="0.3">
      <c r="A114">
        <v>968</v>
      </c>
      <c r="B114" t="s">
        <v>166</v>
      </c>
      <c r="C114" t="s">
        <v>165</v>
      </c>
      <c r="D114" t="s">
        <v>191</v>
      </c>
      <c r="E114" s="1">
        <v>44281.341944444444</v>
      </c>
      <c r="F114" t="s">
        <v>104</v>
      </c>
      <c r="G114" t="s">
        <v>30</v>
      </c>
      <c r="J114" s="6" t="str">
        <f t="shared" si="16"/>
        <v>968太古廣場豐總行</v>
      </c>
      <c r="O114" s="6" t="str">
        <f t="shared" si="23"/>
        <v/>
      </c>
      <c r="P114" s="6" t="str">
        <f t="shared" si="23"/>
        <v/>
      </c>
      <c r="Q114" s="6" t="str">
        <f t="shared" si="23"/>
        <v/>
      </c>
      <c r="R114" s="6"/>
      <c r="S114" s="6"/>
      <c r="T114" s="6"/>
      <c r="U114" s="6"/>
    </row>
    <row r="115" spans="1:21" x14ac:dyDescent="0.3">
      <c r="A115">
        <v>968</v>
      </c>
      <c r="B115" t="s">
        <v>166</v>
      </c>
      <c r="C115" t="s">
        <v>165</v>
      </c>
      <c r="D115" t="s">
        <v>192</v>
      </c>
      <c r="E115" s="1">
        <v>44281.341967592591</v>
      </c>
      <c r="F115" t="s">
        <v>79</v>
      </c>
      <c r="G115" t="s">
        <v>77</v>
      </c>
      <c r="H115" t="s">
        <v>38</v>
      </c>
      <c r="J115" s="6" t="str">
        <f t="shared" si="16"/>
        <v>968豐總行永吉街</v>
      </c>
      <c r="O115" s="6" t="str">
        <f t="shared" si="23"/>
        <v/>
      </c>
      <c r="P115" s="6" t="str">
        <f t="shared" si="23"/>
        <v/>
      </c>
      <c r="Q115" s="6" t="str">
        <f t="shared" si="23"/>
        <v/>
      </c>
      <c r="R115" s="6"/>
      <c r="S115" s="6"/>
      <c r="T115" s="6"/>
      <c r="U115" s="6"/>
    </row>
    <row r="116" spans="1:21" x14ac:dyDescent="0.3">
      <c r="A116">
        <v>968</v>
      </c>
      <c r="B116" t="s">
        <v>166</v>
      </c>
      <c r="C116" t="s">
        <v>165</v>
      </c>
      <c r="D116" t="s">
        <v>193</v>
      </c>
      <c r="E116" s="1">
        <v>44281.341990740744</v>
      </c>
      <c r="F116" t="s">
        <v>44</v>
      </c>
      <c r="G116" t="s">
        <v>64</v>
      </c>
      <c r="H116" t="s">
        <v>18</v>
      </c>
      <c r="J116" s="6" t="str">
        <f t="shared" si="16"/>
        <v>968永吉街皇后街</v>
      </c>
      <c r="O116" s="6" t="str">
        <f t="shared" si="23"/>
        <v/>
      </c>
      <c r="P116" s="6" t="str">
        <f t="shared" si="23"/>
        <v/>
      </c>
      <c r="Q116" s="6" t="str">
        <f t="shared" si="23"/>
        <v/>
      </c>
      <c r="R116" s="6"/>
      <c r="S116" s="6"/>
      <c r="T116" s="6"/>
      <c r="U116" s="6"/>
    </row>
    <row r="117" spans="1:21" x14ac:dyDescent="0.3">
      <c r="A117">
        <v>968</v>
      </c>
      <c r="B117" t="s">
        <v>166</v>
      </c>
      <c r="C117" t="s">
        <v>165</v>
      </c>
      <c r="D117" t="s">
        <v>171</v>
      </c>
      <c r="E117" s="1">
        <v>44281.342013888891</v>
      </c>
      <c r="F117" t="s">
        <v>52</v>
      </c>
      <c r="G117" t="s">
        <v>135</v>
      </c>
      <c r="H117" t="s">
        <v>194</v>
      </c>
      <c r="J117" s="6" t="str">
        <f t="shared" si="16"/>
        <v>968皇后街西區海底隧道</v>
      </c>
      <c r="O117" s="6" t="str">
        <f t="shared" si="23"/>
        <v/>
      </c>
      <c r="P117" s="6" t="str">
        <f t="shared" si="23"/>
        <v/>
      </c>
      <c r="Q117" s="6" t="str">
        <f t="shared" si="23"/>
        <v/>
      </c>
      <c r="R117" s="6"/>
      <c r="S117" s="6"/>
      <c r="T117" s="6"/>
      <c r="U117" s="6"/>
    </row>
    <row r="118" spans="1:21" x14ac:dyDescent="0.3">
      <c r="A118">
        <v>968</v>
      </c>
      <c r="B118" t="s">
        <v>166</v>
      </c>
      <c r="C118" t="s">
        <v>165</v>
      </c>
      <c r="D118" t="s">
        <v>73</v>
      </c>
      <c r="E118" s="1">
        <v>44281.342048611114</v>
      </c>
      <c r="F118" t="s">
        <v>57</v>
      </c>
      <c r="G118" t="s">
        <v>163</v>
      </c>
      <c r="H118" t="s">
        <v>207</v>
      </c>
      <c r="J118" s="6" t="str">
        <f t="shared" si="16"/>
        <v>968西區海底隧道大欖隧道</v>
      </c>
      <c r="O118" s="6" t="str">
        <f t="shared" si="23"/>
        <v/>
      </c>
      <c r="P118" s="6" t="str">
        <f t="shared" si="23"/>
        <v/>
      </c>
      <c r="Q118" s="6" t="str">
        <f t="shared" si="23"/>
        <v/>
      </c>
      <c r="R118" s="6"/>
      <c r="S118" s="6"/>
      <c r="T118" s="6"/>
      <c r="U118" s="6"/>
    </row>
    <row r="119" spans="1:21" x14ac:dyDescent="0.3">
      <c r="A119">
        <v>968</v>
      </c>
      <c r="B119" t="s">
        <v>166</v>
      </c>
      <c r="C119" t="s">
        <v>165</v>
      </c>
      <c r="D119" t="s">
        <v>73</v>
      </c>
      <c r="E119" s="1">
        <v>44281.34207175926</v>
      </c>
      <c r="F119" t="s">
        <v>57</v>
      </c>
      <c r="G119" t="s">
        <v>163</v>
      </c>
      <c r="H119" t="s">
        <v>207</v>
      </c>
      <c r="I119" s="4" t="s">
        <v>213</v>
      </c>
      <c r="J119" s="6" t="str">
        <f t="shared" si="16"/>
        <v>968大欖隧道大欖隧道</v>
      </c>
      <c r="K119" s="12" t="str">
        <f>F119</f>
        <v>5 分鐘</v>
      </c>
      <c r="L119" s="12" t="str">
        <f>G119</f>
        <v>31 分鐘</v>
      </c>
      <c r="M119" s="12" t="str">
        <f>H119</f>
        <v>47 分鐘</v>
      </c>
      <c r="O119" s="12" t="str">
        <f t="shared" si="23"/>
        <v>5</v>
      </c>
      <c r="P119" s="12" t="str">
        <f t="shared" si="23"/>
        <v>31</v>
      </c>
      <c r="Q119" s="12" t="str">
        <f t="shared" si="23"/>
        <v>47</v>
      </c>
      <c r="R119" s="12"/>
      <c r="S119" s="12"/>
      <c r="T119" s="12"/>
      <c r="U119" s="6"/>
    </row>
    <row r="120" spans="1:21" x14ac:dyDescent="0.3">
      <c r="A120">
        <v>968</v>
      </c>
      <c r="B120" t="s">
        <v>166</v>
      </c>
      <c r="C120" t="s">
        <v>165</v>
      </c>
      <c r="D120" t="s">
        <v>70</v>
      </c>
      <c r="E120" s="1">
        <v>44281.342094907406</v>
      </c>
      <c r="F120" t="s">
        <v>104</v>
      </c>
      <c r="G120" t="s">
        <v>97</v>
      </c>
      <c r="H120" t="s">
        <v>218</v>
      </c>
      <c r="I120" s="4" t="s">
        <v>213</v>
      </c>
      <c r="J120" s="6" t="str">
        <f t="shared" si="16"/>
        <v>968大欖隧道形點 I</v>
      </c>
      <c r="K120" s="12" t="str">
        <f>F120</f>
        <v>14 分鐘</v>
      </c>
      <c r="L120" s="12" t="str">
        <f t="shared" ref="L120:L122" si="24">G120</f>
        <v>39 分鐘</v>
      </c>
      <c r="M120" s="12" t="str">
        <f t="shared" ref="M120:M121" si="25">H120</f>
        <v>54 分鐘</v>
      </c>
      <c r="O120" s="12" t="str">
        <f t="shared" si="23"/>
        <v>14</v>
      </c>
      <c r="P120" s="12" t="str">
        <f t="shared" si="23"/>
        <v>39</v>
      </c>
      <c r="Q120" s="12" t="str">
        <f t="shared" si="23"/>
        <v>54</v>
      </c>
      <c r="R120" s="12"/>
      <c r="S120" s="12">
        <f>O120-O119</f>
        <v>9</v>
      </c>
      <c r="T120" s="12">
        <f>IFERROR(P120-P119,"")</f>
        <v>8</v>
      </c>
      <c r="U120" s="12">
        <f>IFERROR(Q120-Q119,"")</f>
        <v>7</v>
      </c>
    </row>
    <row r="121" spans="1:21" x14ac:dyDescent="0.3">
      <c r="A121">
        <v>968</v>
      </c>
      <c r="B121" t="s">
        <v>166</v>
      </c>
      <c r="C121" t="s">
        <v>165</v>
      </c>
      <c r="D121" t="s">
        <v>90</v>
      </c>
      <c r="E121" s="1">
        <v>44281.342118055552</v>
      </c>
      <c r="F121" t="s">
        <v>68</v>
      </c>
      <c r="G121" t="s">
        <v>102</v>
      </c>
      <c r="H121" t="s">
        <v>219</v>
      </c>
      <c r="I121" s="4" t="s">
        <v>213</v>
      </c>
      <c r="J121" s="6" t="str">
        <f t="shared" si="16"/>
        <v>968形點 I元朗又新街</v>
      </c>
      <c r="K121" s="12" t="str">
        <f t="shared" ref="K121:K122" si="26">F121</f>
        <v>15 分鐘</v>
      </c>
      <c r="L121" s="12" t="str">
        <f t="shared" si="24"/>
        <v>41 分鐘</v>
      </c>
      <c r="M121" s="12" t="str">
        <f t="shared" si="25"/>
        <v>56 分鐘</v>
      </c>
      <c r="O121" s="12" t="str">
        <f t="shared" si="23"/>
        <v>15</v>
      </c>
      <c r="P121" s="12" t="str">
        <f t="shared" si="23"/>
        <v>41</v>
      </c>
      <c r="Q121" s="12" t="str">
        <f t="shared" si="23"/>
        <v>56</v>
      </c>
      <c r="R121" s="12"/>
      <c r="S121" s="12">
        <f t="shared" ref="S121:S122" si="27">O121-O120</f>
        <v>1</v>
      </c>
      <c r="T121" s="12">
        <f t="shared" ref="T121:U122" si="28">IFERROR(P121-P120,"")</f>
        <v>2</v>
      </c>
      <c r="U121" s="12">
        <f t="shared" si="28"/>
        <v>2</v>
      </c>
    </row>
    <row r="122" spans="1:21" x14ac:dyDescent="0.3">
      <c r="A122">
        <v>968</v>
      </c>
      <c r="B122" t="s">
        <v>166</v>
      </c>
      <c r="C122" t="s">
        <v>165</v>
      </c>
      <c r="D122" t="s">
        <v>92</v>
      </c>
      <c r="E122" s="1">
        <v>44281.342141203706</v>
      </c>
      <c r="F122" t="s">
        <v>55</v>
      </c>
      <c r="G122" t="s">
        <v>120</v>
      </c>
      <c r="I122" s="4" t="s">
        <v>213</v>
      </c>
      <c r="J122" s="6" t="str">
        <f t="shared" si="16"/>
        <v>968元朗又新街元朗大棠路</v>
      </c>
      <c r="K122" s="12" t="str">
        <f t="shared" si="26"/>
        <v>17 分鐘</v>
      </c>
      <c r="L122" s="12" t="str">
        <f t="shared" si="24"/>
        <v>43 分鐘</v>
      </c>
      <c r="M122" s="12"/>
      <c r="O122" s="12" t="str">
        <f t="shared" si="23"/>
        <v>17</v>
      </c>
      <c r="P122" s="12" t="str">
        <f t="shared" si="23"/>
        <v>43</v>
      </c>
      <c r="Q122" s="12" t="str">
        <f t="shared" si="23"/>
        <v/>
      </c>
      <c r="R122" s="12"/>
      <c r="S122" s="12">
        <f t="shared" si="27"/>
        <v>2</v>
      </c>
      <c r="T122" s="12">
        <f t="shared" si="28"/>
        <v>2</v>
      </c>
      <c r="U122" s="12" t="str">
        <f t="shared" si="28"/>
        <v/>
      </c>
    </row>
    <row r="123" spans="1:21" x14ac:dyDescent="0.3">
      <c r="A123">
        <v>968</v>
      </c>
      <c r="B123" t="s">
        <v>166</v>
      </c>
      <c r="C123" t="s">
        <v>165</v>
      </c>
      <c r="D123" t="s">
        <v>167</v>
      </c>
      <c r="E123" s="1">
        <v>44281.342164351852</v>
      </c>
      <c r="F123" t="s">
        <v>79</v>
      </c>
      <c r="G123" t="s">
        <v>156</v>
      </c>
      <c r="H123" t="s">
        <v>105</v>
      </c>
      <c r="J123" s="6" t="str">
        <f t="shared" si="16"/>
        <v>968元朗大棠路元朗（西）總站</v>
      </c>
      <c r="O123" s="6" t="str">
        <f t="shared" si="23"/>
        <v/>
      </c>
      <c r="P123" s="6" t="str">
        <f t="shared" si="23"/>
        <v/>
      </c>
      <c r="Q123" s="6" t="str">
        <f t="shared" si="23"/>
        <v/>
      </c>
      <c r="R123" s="6"/>
      <c r="S123" s="6"/>
      <c r="T123" s="6"/>
      <c r="U12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4.4" x14ac:dyDescent="0.3"/>
  <cols>
    <col min="1" max="1" width="5.88671875" bestFit="1" customWidth="1"/>
    <col min="2" max="3" width="18.33203125" bestFit="1" customWidth="1"/>
    <col min="4" max="4" width="26.5546875" bestFit="1" customWidth="1"/>
    <col min="5" max="5" width="13.6640625" bestFit="1" customWidth="1"/>
    <col min="6" max="8" width="16" bestFit="1" customWidth="1"/>
    <col min="9" max="9" width="8.88671875" style="4"/>
    <col min="10" max="10" width="33.88671875" style="6" bestFit="1" customWidth="1"/>
    <col min="11" max="13" width="16" style="6" bestFit="1" customWidth="1"/>
    <col min="14" max="14" width="4.6640625" style="7" customWidth="1"/>
    <col min="15" max="18" width="4.88671875" style="7" bestFit="1" customWidth="1"/>
    <col min="19" max="21" width="4" style="7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212</v>
      </c>
      <c r="J1" s="6" t="s">
        <v>223</v>
      </c>
      <c r="K1" s="6" t="s">
        <v>209</v>
      </c>
      <c r="L1" s="6" t="s">
        <v>210</v>
      </c>
      <c r="M1" s="6" t="s">
        <v>211</v>
      </c>
      <c r="O1" s="6" t="s">
        <v>209</v>
      </c>
      <c r="P1" s="6" t="s">
        <v>210</v>
      </c>
      <c r="Q1" s="6" t="s">
        <v>211</v>
      </c>
      <c r="R1" s="6"/>
      <c r="S1" s="6" t="s">
        <v>224</v>
      </c>
      <c r="T1" s="6" t="s">
        <v>230</v>
      </c>
      <c r="U1" s="6" t="s">
        <v>231</v>
      </c>
    </row>
    <row r="2" spans="1:21" x14ac:dyDescent="0.3">
      <c r="A2" t="s">
        <v>8</v>
      </c>
      <c r="B2" t="s">
        <v>9</v>
      </c>
      <c r="C2" t="s">
        <v>10</v>
      </c>
      <c r="D2" t="s">
        <v>11</v>
      </c>
      <c r="E2" s="1">
        <v>44282.33353009259</v>
      </c>
      <c r="F2" t="s">
        <v>28</v>
      </c>
      <c r="G2" t="s">
        <v>142</v>
      </c>
      <c r="H2" t="s">
        <v>49</v>
      </c>
      <c r="O2" s="6" t="str">
        <f t="shared" ref="O2:Q23" si="0">IF(K2="","",IFERROR(LEFT(K2,FIND(" ",K2)-1),0))</f>
        <v/>
      </c>
      <c r="P2" s="6" t="str">
        <f t="shared" si="0"/>
        <v/>
      </c>
      <c r="Q2" s="6" t="str">
        <f t="shared" si="0"/>
        <v/>
      </c>
      <c r="R2" s="6"/>
      <c r="S2" s="6"/>
      <c r="T2" s="6"/>
      <c r="U2" s="6"/>
    </row>
    <row r="3" spans="1:21" x14ac:dyDescent="0.3">
      <c r="A3" t="s">
        <v>8</v>
      </c>
      <c r="B3" t="s">
        <v>9</v>
      </c>
      <c r="C3" t="s">
        <v>10</v>
      </c>
      <c r="D3" t="s">
        <v>15</v>
      </c>
      <c r="E3" s="1">
        <v>44282.333553240744</v>
      </c>
      <c r="F3" t="s">
        <v>195</v>
      </c>
      <c r="G3" t="s">
        <v>29</v>
      </c>
      <c r="H3" t="s">
        <v>25</v>
      </c>
      <c r="J3" s="6" t="str">
        <f>IF(B3=B2,A3&amp;D2&amp;D3,"")</f>
        <v>269D天富總站天晴晴彩樓</v>
      </c>
      <c r="O3" s="6" t="str">
        <f t="shared" si="0"/>
        <v/>
      </c>
      <c r="P3" s="6" t="str">
        <f t="shared" si="0"/>
        <v/>
      </c>
      <c r="Q3" s="6" t="str">
        <f t="shared" si="0"/>
        <v/>
      </c>
      <c r="R3" s="6"/>
      <c r="S3" s="6"/>
      <c r="T3" s="6"/>
      <c r="U3" s="6"/>
    </row>
    <row r="4" spans="1:21" x14ac:dyDescent="0.3">
      <c r="A4" t="s">
        <v>8</v>
      </c>
      <c r="B4" t="s">
        <v>9</v>
      </c>
      <c r="C4" t="s">
        <v>10</v>
      </c>
      <c r="D4" t="s">
        <v>19</v>
      </c>
      <c r="E4" s="1">
        <v>44282.33357638889</v>
      </c>
      <c r="F4" t="s">
        <v>168</v>
      </c>
      <c r="G4" t="s">
        <v>138</v>
      </c>
      <c r="H4" t="s">
        <v>86</v>
      </c>
      <c r="J4" s="6" t="str">
        <f t="shared" ref="J4:J67" si="1">IF(B4=B3,A4&amp;D3&amp;D4,"")</f>
        <v>269D天晴晴彩樓天晴晴雲樓</v>
      </c>
      <c r="O4" s="6" t="str">
        <f t="shared" si="0"/>
        <v/>
      </c>
      <c r="P4" s="6" t="str">
        <f t="shared" si="0"/>
        <v/>
      </c>
      <c r="Q4" s="6" t="str">
        <f t="shared" si="0"/>
        <v/>
      </c>
      <c r="R4" s="6"/>
      <c r="S4" s="6"/>
      <c r="T4" s="6"/>
      <c r="U4" s="6"/>
    </row>
    <row r="5" spans="1:21" x14ac:dyDescent="0.3">
      <c r="A5" t="s">
        <v>8</v>
      </c>
      <c r="B5" t="s">
        <v>9</v>
      </c>
      <c r="C5" t="s">
        <v>10</v>
      </c>
      <c r="D5" t="s">
        <v>23</v>
      </c>
      <c r="E5" s="1">
        <v>44282.333611111113</v>
      </c>
      <c r="F5" t="s">
        <v>132</v>
      </c>
      <c r="G5" t="s">
        <v>33</v>
      </c>
      <c r="H5" t="s">
        <v>140</v>
      </c>
      <c r="J5" s="6" t="str">
        <f t="shared" si="1"/>
        <v>269D天晴晴雲樓天富苑能富閣</v>
      </c>
      <c r="O5" s="6" t="str">
        <f t="shared" si="0"/>
        <v/>
      </c>
      <c r="P5" s="6" t="str">
        <f t="shared" si="0"/>
        <v/>
      </c>
      <c r="Q5" s="6" t="str">
        <f t="shared" si="0"/>
        <v/>
      </c>
      <c r="R5" s="6"/>
      <c r="S5" s="6"/>
      <c r="T5" s="6"/>
      <c r="U5" s="6"/>
    </row>
    <row r="6" spans="1:21" x14ac:dyDescent="0.3">
      <c r="A6" t="s">
        <v>8</v>
      </c>
      <c r="B6" t="s">
        <v>9</v>
      </c>
      <c r="C6" t="s">
        <v>10</v>
      </c>
      <c r="D6" t="s">
        <v>27</v>
      </c>
      <c r="E6" s="1">
        <v>44282.333634259259</v>
      </c>
      <c r="F6" t="s">
        <v>84</v>
      </c>
      <c r="G6" t="s">
        <v>150</v>
      </c>
      <c r="J6" s="6" t="str">
        <f t="shared" si="1"/>
        <v>269D天富苑能富閣天富苑欣富閣</v>
      </c>
      <c r="O6" s="6" t="str">
        <f t="shared" si="0"/>
        <v/>
      </c>
      <c r="P6" s="6" t="str">
        <f t="shared" si="0"/>
        <v/>
      </c>
      <c r="Q6" s="6" t="str">
        <f t="shared" si="0"/>
        <v/>
      </c>
      <c r="R6" s="6"/>
      <c r="S6" s="6"/>
      <c r="T6" s="6"/>
      <c r="U6" s="6"/>
    </row>
    <row r="7" spans="1:21" x14ac:dyDescent="0.3">
      <c r="A7" t="s">
        <v>8</v>
      </c>
      <c r="B7" t="s">
        <v>9</v>
      </c>
      <c r="C7" t="s">
        <v>10</v>
      </c>
      <c r="D7" t="s">
        <v>31</v>
      </c>
      <c r="E7" s="1">
        <v>44282.333657407406</v>
      </c>
      <c r="F7" t="s">
        <v>32</v>
      </c>
      <c r="G7" t="s">
        <v>201</v>
      </c>
      <c r="H7" t="s">
        <v>13</v>
      </c>
      <c r="J7" s="6" t="str">
        <f t="shared" si="1"/>
        <v>269D天富苑欣富閣天頌苑</v>
      </c>
      <c r="O7" s="6" t="str">
        <f t="shared" si="0"/>
        <v/>
      </c>
      <c r="P7" s="6" t="str">
        <f t="shared" si="0"/>
        <v/>
      </c>
      <c r="Q7" s="6" t="str">
        <f t="shared" si="0"/>
        <v/>
      </c>
      <c r="R7" s="6"/>
      <c r="S7" s="6"/>
      <c r="T7" s="6"/>
      <c r="U7" s="6"/>
    </row>
    <row r="8" spans="1:21" x14ac:dyDescent="0.3">
      <c r="A8" t="s">
        <v>8</v>
      </c>
      <c r="B8" t="s">
        <v>9</v>
      </c>
      <c r="C8" t="s">
        <v>10</v>
      </c>
      <c r="D8" t="s">
        <v>35</v>
      </c>
      <c r="E8" s="1">
        <v>44282.333680555559</v>
      </c>
      <c r="F8" t="s">
        <v>36</v>
      </c>
      <c r="G8" t="s">
        <v>142</v>
      </c>
      <c r="H8" t="s">
        <v>49</v>
      </c>
      <c r="J8" s="6" t="str">
        <f t="shared" si="1"/>
        <v>269D天頌苑天瑞</v>
      </c>
      <c r="O8" s="6" t="str">
        <f t="shared" si="0"/>
        <v/>
      </c>
      <c r="P8" s="6" t="str">
        <f t="shared" si="0"/>
        <v/>
      </c>
      <c r="Q8" s="6" t="str">
        <f t="shared" si="0"/>
        <v/>
      </c>
      <c r="R8" s="6"/>
      <c r="S8" s="6"/>
      <c r="T8" s="6"/>
      <c r="U8" s="6"/>
    </row>
    <row r="9" spans="1:21" x14ac:dyDescent="0.3">
      <c r="A9" t="s">
        <v>8</v>
      </c>
      <c r="B9" t="s">
        <v>9</v>
      </c>
      <c r="C9" t="s">
        <v>10</v>
      </c>
      <c r="D9" t="s">
        <v>39</v>
      </c>
      <c r="E9" s="1">
        <v>44282.333703703705</v>
      </c>
      <c r="F9" t="s">
        <v>57</v>
      </c>
      <c r="G9" t="s">
        <v>85</v>
      </c>
      <c r="J9" s="6" t="str">
        <f t="shared" si="1"/>
        <v>269D天瑞天水圍公園</v>
      </c>
      <c r="O9" s="6" t="str">
        <f t="shared" si="0"/>
        <v/>
      </c>
      <c r="P9" s="6" t="str">
        <f t="shared" si="0"/>
        <v/>
      </c>
      <c r="Q9" s="6" t="str">
        <f t="shared" si="0"/>
        <v/>
      </c>
      <c r="R9" s="6"/>
      <c r="S9" s="6"/>
      <c r="T9" s="6"/>
      <c r="U9" s="6"/>
    </row>
    <row r="10" spans="1:21" x14ac:dyDescent="0.3">
      <c r="A10" t="s">
        <v>8</v>
      </c>
      <c r="B10" t="s">
        <v>9</v>
      </c>
      <c r="C10" t="s">
        <v>10</v>
      </c>
      <c r="D10" t="s">
        <v>43</v>
      </c>
      <c r="E10" s="1">
        <v>44282.333726851852</v>
      </c>
      <c r="F10" t="s">
        <v>99</v>
      </c>
      <c r="G10" t="s">
        <v>138</v>
      </c>
      <c r="J10" s="6" t="str">
        <f t="shared" si="1"/>
        <v>269D天水圍公園天耀耀盛樓</v>
      </c>
      <c r="O10" s="6" t="str">
        <f t="shared" si="0"/>
        <v/>
      </c>
      <c r="P10" s="6" t="str">
        <f t="shared" si="0"/>
        <v/>
      </c>
      <c r="Q10" s="6" t="str">
        <f t="shared" si="0"/>
        <v/>
      </c>
      <c r="R10" s="6"/>
      <c r="S10" s="6"/>
      <c r="T10" s="6"/>
      <c r="U10" s="6"/>
    </row>
    <row r="11" spans="1:21" x14ac:dyDescent="0.3">
      <c r="A11" t="s">
        <v>8</v>
      </c>
      <c r="B11" t="s">
        <v>9</v>
      </c>
      <c r="C11" t="s">
        <v>10</v>
      </c>
      <c r="D11" t="s">
        <v>47</v>
      </c>
      <c r="E11" s="1">
        <v>44282.333749999998</v>
      </c>
      <c r="F11" t="s">
        <v>32</v>
      </c>
      <c r="G11" t="s">
        <v>48</v>
      </c>
      <c r="H11" t="s">
        <v>113</v>
      </c>
      <c r="J11" s="6" t="str">
        <f t="shared" si="1"/>
        <v>269D天耀耀盛樓天耀耀民樓</v>
      </c>
      <c r="O11" s="6" t="str">
        <f t="shared" si="0"/>
        <v/>
      </c>
      <c r="P11" s="6" t="str">
        <f t="shared" si="0"/>
        <v/>
      </c>
      <c r="Q11" s="6" t="str">
        <f t="shared" si="0"/>
        <v/>
      </c>
      <c r="R11" s="6"/>
      <c r="S11" s="6"/>
      <c r="T11" s="6"/>
      <c r="U11" s="6"/>
    </row>
    <row r="12" spans="1:21" x14ac:dyDescent="0.3">
      <c r="A12" t="s">
        <v>8</v>
      </c>
      <c r="B12" t="s">
        <v>9</v>
      </c>
      <c r="C12" t="s">
        <v>10</v>
      </c>
      <c r="D12" t="s">
        <v>51</v>
      </c>
      <c r="E12" s="1">
        <v>44282.333773148152</v>
      </c>
      <c r="F12" t="s">
        <v>54</v>
      </c>
      <c r="G12" t="s">
        <v>52</v>
      </c>
      <c r="H12" t="s">
        <v>41</v>
      </c>
      <c r="J12" s="6" t="str">
        <f t="shared" si="1"/>
        <v>269D天耀耀民樓天祐苑</v>
      </c>
      <c r="O12" s="6" t="str">
        <f t="shared" si="0"/>
        <v/>
      </c>
      <c r="P12" s="6" t="str">
        <f t="shared" si="0"/>
        <v/>
      </c>
      <c r="Q12" s="6" t="str">
        <f t="shared" si="0"/>
        <v/>
      </c>
      <c r="R12" s="6"/>
      <c r="S12" s="6"/>
      <c r="T12" s="6"/>
      <c r="U12" s="6"/>
    </row>
    <row r="13" spans="1:21" x14ac:dyDescent="0.3">
      <c r="A13" t="s">
        <v>8</v>
      </c>
      <c r="B13" t="s">
        <v>9</v>
      </c>
      <c r="C13" t="s">
        <v>10</v>
      </c>
      <c r="D13" t="s">
        <v>53</v>
      </c>
      <c r="E13" s="1">
        <v>44282.333807870367</v>
      </c>
      <c r="F13" t="s">
        <v>32</v>
      </c>
      <c r="G13" t="s">
        <v>99</v>
      </c>
      <c r="H13" t="s">
        <v>55</v>
      </c>
      <c r="J13" s="6" t="str">
        <f t="shared" si="1"/>
        <v>269D天祐苑鳳池村</v>
      </c>
      <c r="O13" s="6" t="str">
        <f t="shared" si="0"/>
        <v/>
      </c>
      <c r="P13" s="6" t="str">
        <f t="shared" si="0"/>
        <v/>
      </c>
      <c r="Q13" s="6" t="str">
        <f t="shared" si="0"/>
        <v/>
      </c>
      <c r="R13" s="6"/>
      <c r="S13" s="6"/>
      <c r="T13" s="6"/>
      <c r="U13" s="6"/>
    </row>
    <row r="14" spans="1:21" x14ac:dyDescent="0.3">
      <c r="A14" t="s">
        <v>8</v>
      </c>
      <c r="B14" t="s">
        <v>9</v>
      </c>
      <c r="C14" t="s">
        <v>10</v>
      </c>
      <c r="D14" t="s">
        <v>56</v>
      </c>
      <c r="E14" s="1">
        <v>44282.333831018521</v>
      </c>
      <c r="F14" t="s">
        <v>36</v>
      </c>
      <c r="G14" t="s">
        <v>74</v>
      </c>
      <c r="H14" t="s">
        <v>156</v>
      </c>
      <c r="J14" s="6" t="str">
        <f t="shared" si="1"/>
        <v>269D鳳池村山水樓</v>
      </c>
      <c r="O14" s="6" t="str">
        <f t="shared" si="0"/>
        <v/>
      </c>
      <c r="P14" s="6" t="str">
        <f t="shared" si="0"/>
        <v/>
      </c>
      <c r="Q14" s="6" t="str">
        <f t="shared" si="0"/>
        <v/>
      </c>
      <c r="R14" s="6"/>
      <c r="S14" s="6"/>
      <c r="T14" s="6"/>
      <c r="U14" s="6"/>
    </row>
    <row r="15" spans="1:21" x14ac:dyDescent="0.3">
      <c r="A15" t="s">
        <v>8</v>
      </c>
      <c r="B15" t="s">
        <v>9</v>
      </c>
      <c r="C15" t="s">
        <v>10</v>
      </c>
      <c r="D15" t="s">
        <v>60</v>
      </c>
      <c r="E15" s="1">
        <v>44282.333854166667</v>
      </c>
      <c r="F15" t="s">
        <v>40</v>
      </c>
      <c r="G15" t="s">
        <v>182</v>
      </c>
      <c r="H15" t="s">
        <v>80</v>
      </c>
      <c r="J15" s="6" t="str">
        <f t="shared" si="1"/>
        <v>269D山水樓水邊圍</v>
      </c>
      <c r="O15" s="6" t="str">
        <f t="shared" si="0"/>
        <v/>
      </c>
      <c r="P15" s="6" t="str">
        <f t="shared" si="0"/>
        <v/>
      </c>
      <c r="Q15" s="6" t="str">
        <f t="shared" si="0"/>
        <v/>
      </c>
      <c r="R15" s="6"/>
      <c r="S15" s="6"/>
      <c r="T15" s="6"/>
      <c r="U15" s="6"/>
    </row>
    <row r="16" spans="1:21" x14ac:dyDescent="0.3">
      <c r="A16" t="s">
        <v>8</v>
      </c>
      <c r="B16" t="s">
        <v>9</v>
      </c>
      <c r="C16" t="s">
        <v>10</v>
      </c>
      <c r="D16" t="s">
        <v>62</v>
      </c>
      <c r="E16" s="1">
        <v>44282.333877314813</v>
      </c>
      <c r="F16" t="s">
        <v>63</v>
      </c>
      <c r="G16" t="s">
        <v>71</v>
      </c>
      <c r="H16" t="s">
        <v>88</v>
      </c>
      <c r="I16" s="15"/>
      <c r="J16" s="12" t="str">
        <f t="shared" si="1"/>
        <v>269D水邊圍元朗喜利徑</v>
      </c>
      <c r="K16" s="12"/>
      <c r="L16" s="12"/>
      <c r="M16" s="12"/>
      <c r="N16" s="9"/>
      <c r="O16" s="12" t="str">
        <f t="shared" si="0"/>
        <v/>
      </c>
      <c r="P16" s="12" t="str">
        <f t="shared" si="0"/>
        <v/>
      </c>
      <c r="Q16" s="12" t="str">
        <f t="shared" si="0"/>
        <v/>
      </c>
      <c r="R16" s="12"/>
      <c r="S16" s="12"/>
      <c r="T16" s="12"/>
      <c r="U16" s="12"/>
    </row>
    <row r="17" spans="1:21" x14ac:dyDescent="0.3">
      <c r="A17" t="s">
        <v>8</v>
      </c>
      <c r="B17" t="s">
        <v>9</v>
      </c>
      <c r="C17" t="s">
        <v>10</v>
      </c>
      <c r="D17" t="s">
        <v>65</v>
      </c>
      <c r="E17" s="1">
        <v>44282.33390046296</v>
      </c>
      <c r="F17" t="s">
        <v>74</v>
      </c>
      <c r="G17" t="s">
        <v>77</v>
      </c>
      <c r="H17" t="s">
        <v>118</v>
      </c>
      <c r="I17" s="15" t="s">
        <v>213</v>
      </c>
      <c r="J17" s="12" t="str">
        <f t="shared" si="1"/>
        <v>269D元朗喜利徑元朗谷亭街</v>
      </c>
      <c r="K17" s="12" t="str">
        <f>F17</f>
        <v>11 分鐘</v>
      </c>
      <c r="L17" s="12" t="str">
        <f>G17</f>
        <v>18 分鐘</v>
      </c>
      <c r="M17" s="12" t="str">
        <f>H17</f>
        <v>27 分鐘</v>
      </c>
      <c r="N17" s="9"/>
      <c r="O17" s="12" t="str">
        <f t="shared" si="0"/>
        <v>11</v>
      </c>
      <c r="P17" s="12" t="str">
        <f t="shared" si="0"/>
        <v>18</v>
      </c>
      <c r="Q17" s="12" t="str">
        <f t="shared" si="0"/>
        <v>27</v>
      </c>
      <c r="R17" s="12"/>
      <c r="S17" s="12"/>
      <c r="T17" s="12"/>
      <c r="U17" s="12"/>
    </row>
    <row r="18" spans="1:21" x14ac:dyDescent="0.3">
      <c r="A18" t="s">
        <v>8</v>
      </c>
      <c r="B18" t="s">
        <v>9</v>
      </c>
      <c r="C18" t="s">
        <v>10</v>
      </c>
      <c r="D18" t="s">
        <v>67</v>
      </c>
      <c r="E18" s="1">
        <v>44282.333923611113</v>
      </c>
      <c r="F18" t="s">
        <v>68</v>
      </c>
      <c r="G18" t="s">
        <v>80</v>
      </c>
      <c r="H18" t="s">
        <v>163</v>
      </c>
      <c r="I18" s="15" t="s">
        <v>213</v>
      </c>
      <c r="J18" s="12" t="str">
        <f t="shared" si="1"/>
        <v>269D元朗谷亭街形點 II</v>
      </c>
      <c r="K18" s="12" t="str">
        <f>F18</f>
        <v>15 分鐘</v>
      </c>
      <c r="L18" s="12" t="str">
        <f t="shared" ref="L18:L20" si="2">G18</f>
        <v>22 分鐘</v>
      </c>
      <c r="M18" s="12" t="str">
        <f>H18</f>
        <v>31 分鐘</v>
      </c>
      <c r="N18" s="9"/>
      <c r="O18" s="12" t="str">
        <f t="shared" si="0"/>
        <v>15</v>
      </c>
      <c r="P18" s="12" t="str">
        <f t="shared" si="0"/>
        <v>22</v>
      </c>
      <c r="Q18" s="12" t="str">
        <f t="shared" si="0"/>
        <v>31</v>
      </c>
      <c r="R18" s="12"/>
      <c r="S18" s="12">
        <f>O18-O17</f>
        <v>4</v>
      </c>
      <c r="T18" s="12">
        <f>IFERROR(P18-P17,"")</f>
        <v>4</v>
      </c>
      <c r="U18" s="12">
        <f>IFERROR(Q18-Q17,"")</f>
        <v>4</v>
      </c>
    </row>
    <row r="19" spans="1:21" x14ac:dyDescent="0.3">
      <c r="A19" t="s">
        <v>8</v>
      </c>
      <c r="B19" t="s">
        <v>9</v>
      </c>
      <c r="C19" t="s">
        <v>10</v>
      </c>
      <c r="D19" t="s">
        <v>70</v>
      </c>
      <c r="E19" s="1">
        <v>44282.33394675926</v>
      </c>
      <c r="F19" t="s">
        <v>71</v>
      </c>
      <c r="G19" t="s">
        <v>64</v>
      </c>
      <c r="I19" s="15" t="s">
        <v>213</v>
      </c>
      <c r="J19" s="12" t="str">
        <f t="shared" si="1"/>
        <v>269D形點 II形點 I</v>
      </c>
      <c r="K19" s="12" t="str">
        <f t="shared" ref="K19" si="3">F19</f>
        <v>16 分鐘</v>
      </c>
      <c r="L19" s="12" t="str">
        <f t="shared" si="2"/>
        <v>23 分鐘</v>
      </c>
      <c r="M19" s="12"/>
      <c r="N19" s="9"/>
      <c r="O19" s="12" t="str">
        <f t="shared" si="0"/>
        <v>16</v>
      </c>
      <c r="P19" s="12" t="str">
        <f t="shared" si="0"/>
        <v>23</v>
      </c>
      <c r="Q19" s="12" t="str">
        <f t="shared" si="0"/>
        <v/>
      </c>
      <c r="R19" s="12"/>
      <c r="S19" s="12">
        <f t="shared" ref="S19:S20" si="4">O19-O18</f>
        <v>1</v>
      </c>
      <c r="T19" s="12">
        <f t="shared" ref="T19:U20" si="5">IFERROR(P19-P18,"")</f>
        <v>1</v>
      </c>
      <c r="U19" s="12" t="str">
        <f t="shared" si="5"/>
        <v/>
      </c>
    </row>
    <row r="20" spans="1:21" x14ac:dyDescent="0.3">
      <c r="A20" t="s">
        <v>8</v>
      </c>
      <c r="B20" t="s">
        <v>9</v>
      </c>
      <c r="C20" t="s">
        <v>10</v>
      </c>
      <c r="D20" t="s">
        <v>73</v>
      </c>
      <c r="E20" s="1">
        <v>44282.333969907406</v>
      </c>
      <c r="F20" t="s">
        <v>40</v>
      </c>
      <c r="G20" t="s">
        <v>64</v>
      </c>
      <c r="H20" t="s">
        <v>72</v>
      </c>
      <c r="I20" s="15" t="s">
        <v>213</v>
      </c>
      <c r="J20" s="12" t="str">
        <f t="shared" si="1"/>
        <v>269D形點 I大欖隧道</v>
      </c>
      <c r="K20" s="12" t="str">
        <f>G20</f>
        <v>23 分鐘</v>
      </c>
      <c r="L20" s="12" t="str">
        <f>H20</f>
        <v>30 分鐘</v>
      </c>
      <c r="M20" s="12"/>
      <c r="N20" s="9"/>
      <c r="O20" s="12" t="str">
        <f t="shared" si="0"/>
        <v>23</v>
      </c>
      <c r="P20" s="12" t="str">
        <f t="shared" si="0"/>
        <v>30</v>
      </c>
      <c r="Q20" s="12" t="str">
        <f t="shared" si="0"/>
        <v/>
      </c>
      <c r="R20" s="12"/>
      <c r="S20" s="12">
        <f t="shared" si="4"/>
        <v>7</v>
      </c>
      <c r="T20" s="12">
        <f t="shared" si="5"/>
        <v>7</v>
      </c>
      <c r="U20" s="12" t="str">
        <f t="shared" si="5"/>
        <v/>
      </c>
    </row>
    <row r="21" spans="1:21" x14ac:dyDescent="0.3">
      <c r="A21" t="s">
        <v>8</v>
      </c>
      <c r="B21" t="s">
        <v>9</v>
      </c>
      <c r="C21" t="s">
        <v>10</v>
      </c>
      <c r="D21" t="s">
        <v>73</v>
      </c>
      <c r="E21" s="1">
        <v>44282.333993055552</v>
      </c>
      <c r="F21" t="s">
        <v>40</v>
      </c>
      <c r="G21" t="s">
        <v>64</v>
      </c>
      <c r="H21" t="s">
        <v>163</v>
      </c>
      <c r="I21" s="15"/>
      <c r="J21" s="12" t="str">
        <f t="shared" si="1"/>
        <v>269D大欖隧道大欖隧道</v>
      </c>
      <c r="K21" s="12"/>
      <c r="L21" s="12"/>
      <c r="M21" s="12"/>
      <c r="N21" s="9"/>
      <c r="O21" s="12" t="str">
        <f t="shared" si="0"/>
        <v/>
      </c>
      <c r="P21" s="12" t="str">
        <f t="shared" si="0"/>
        <v/>
      </c>
      <c r="Q21" s="12" t="str">
        <f t="shared" si="0"/>
        <v/>
      </c>
      <c r="R21" s="12"/>
      <c r="S21" s="12"/>
      <c r="T21" s="12"/>
      <c r="U21" s="12"/>
    </row>
    <row r="22" spans="1:21" x14ac:dyDescent="0.3">
      <c r="A22" t="s">
        <v>8</v>
      </c>
      <c r="B22" t="s">
        <v>9</v>
      </c>
      <c r="C22" t="s">
        <v>10</v>
      </c>
      <c r="D22" t="s">
        <v>75</v>
      </c>
      <c r="E22" s="1">
        <v>44282.334027777775</v>
      </c>
      <c r="F22" t="s">
        <v>40</v>
      </c>
      <c r="G22" t="s">
        <v>74</v>
      </c>
      <c r="I22" s="15"/>
      <c r="J22" s="12" t="str">
        <f t="shared" si="1"/>
        <v>269D大欖隧道城門隧道轉車站</v>
      </c>
      <c r="K22" s="12"/>
      <c r="L22" s="12"/>
      <c r="M22" s="12"/>
      <c r="N22" s="9"/>
      <c r="O22" s="12" t="str">
        <f t="shared" si="0"/>
        <v/>
      </c>
      <c r="P22" s="12" t="str">
        <f t="shared" si="0"/>
        <v/>
      </c>
      <c r="Q22" s="12" t="str">
        <f t="shared" si="0"/>
        <v/>
      </c>
      <c r="R22" s="12"/>
      <c r="S22" s="12"/>
      <c r="T22" s="12"/>
      <c r="U22" s="12"/>
    </row>
    <row r="23" spans="1:21" x14ac:dyDescent="0.3">
      <c r="A23" t="s">
        <v>8</v>
      </c>
      <c r="B23" t="s">
        <v>9</v>
      </c>
      <c r="C23" t="s">
        <v>10</v>
      </c>
      <c r="D23" t="s">
        <v>75</v>
      </c>
      <c r="E23" s="1">
        <v>44282.334050925929</v>
      </c>
      <c r="F23" t="s">
        <v>40</v>
      </c>
      <c r="G23" t="s">
        <v>52</v>
      </c>
      <c r="I23" s="15"/>
      <c r="J23" s="12" t="str">
        <f t="shared" si="1"/>
        <v>269D城門隧道轉車站城門隧道轉車站</v>
      </c>
      <c r="K23" s="12"/>
      <c r="L23" s="12"/>
      <c r="M23" s="12"/>
      <c r="N23" s="9"/>
      <c r="O23" s="12" t="str">
        <f t="shared" si="0"/>
        <v/>
      </c>
      <c r="P23" s="12" t="str">
        <f t="shared" si="0"/>
        <v/>
      </c>
      <c r="Q23" s="12" t="str">
        <f t="shared" si="0"/>
        <v/>
      </c>
      <c r="R23" s="12"/>
      <c r="S23" s="12"/>
      <c r="T23" s="12"/>
      <c r="U23" s="12"/>
    </row>
    <row r="24" spans="1:21" x14ac:dyDescent="0.3">
      <c r="A24" t="s">
        <v>8</v>
      </c>
      <c r="B24" t="s">
        <v>9</v>
      </c>
      <c r="C24" t="s">
        <v>10</v>
      </c>
      <c r="D24" t="s">
        <v>76</v>
      </c>
      <c r="E24" s="1">
        <v>44282.334074074075</v>
      </c>
      <c r="F24" t="s">
        <v>48</v>
      </c>
      <c r="G24" t="s">
        <v>55</v>
      </c>
      <c r="H24" t="s">
        <v>64</v>
      </c>
      <c r="I24" s="15"/>
      <c r="J24" s="12" t="str">
        <f t="shared" si="1"/>
        <v>269D城門隧道轉車站沙田市中心總站</v>
      </c>
      <c r="K24" s="12"/>
      <c r="L24" s="12"/>
      <c r="M24" s="12"/>
      <c r="N24" s="9"/>
      <c r="O24" s="12"/>
      <c r="P24" s="12"/>
      <c r="Q24" s="12"/>
      <c r="R24" s="12"/>
      <c r="S24" s="12"/>
      <c r="T24" s="12"/>
      <c r="U24" s="12"/>
    </row>
    <row r="25" spans="1:21" x14ac:dyDescent="0.3">
      <c r="A25" t="s">
        <v>8</v>
      </c>
      <c r="B25" t="s">
        <v>9</v>
      </c>
      <c r="C25" t="s">
        <v>10</v>
      </c>
      <c r="D25" t="s">
        <v>78</v>
      </c>
      <c r="E25" s="1">
        <v>44282.334097222221</v>
      </c>
      <c r="F25" t="s">
        <v>104</v>
      </c>
      <c r="G25" t="s">
        <v>61</v>
      </c>
      <c r="J25" s="6" t="str">
        <f t="shared" si="1"/>
        <v>269D沙田市中心總站祿泉樓</v>
      </c>
      <c r="O25" s="6"/>
      <c r="P25" s="6"/>
      <c r="Q25" s="6"/>
      <c r="R25" s="6"/>
      <c r="S25" s="6"/>
      <c r="T25" s="6"/>
      <c r="U25" s="6"/>
    </row>
    <row r="26" spans="1:21" x14ac:dyDescent="0.3">
      <c r="A26" t="s">
        <v>8</v>
      </c>
      <c r="B26" t="s">
        <v>9</v>
      </c>
      <c r="C26" t="s">
        <v>10</v>
      </c>
      <c r="D26" t="s">
        <v>81</v>
      </c>
      <c r="E26" s="1">
        <v>44282.334120370368</v>
      </c>
      <c r="F26" t="s">
        <v>32</v>
      </c>
      <c r="G26" t="s">
        <v>71</v>
      </c>
      <c r="H26" t="s">
        <v>64</v>
      </c>
      <c r="J26" s="6" t="str">
        <f t="shared" si="1"/>
        <v>269D祿泉樓瀝源巴士總站</v>
      </c>
      <c r="O26" s="6"/>
      <c r="P26" s="6"/>
      <c r="Q26" s="6"/>
      <c r="R26" s="6"/>
      <c r="S26" s="6"/>
      <c r="T26" s="6"/>
      <c r="U26" s="6"/>
    </row>
    <row r="27" spans="1:21" x14ac:dyDescent="0.3">
      <c r="A27" t="s">
        <v>8</v>
      </c>
      <c r="B27" t="s">
        <v>10</v>
      </c>
      <c r="C27" t="s">
        <v>9</v>
      </c>
      <c r="D27" t="s">
        <v>81</v>
      </c>
      <c r="E27" s="1">
        <v>44282.334166666667</v>
      </c>
      <c r="F27" t="s">
        <v>24</v>
      </c>
      <c r="G27" t="s">
        <v>17</v>
      </c>
      <c r="J27" s="6" t="str">
        <f t="shared" si="1"/>
        <v/>
      </c>
      <c r="O27" s="6"/>
      <c r="P27" s="6"/>
      <c r="Q27" s="6"/>
      <c r="R27" s="6"/>
      <c r="S27" s="6"/>
      <c r="T27" s="6"/>
      <c r="U27" s="6"/>
    </row>
    <row r="28" spans="1:21" x14ac:dyDescent="0.3">
      <c r="A28" t="s">
        <v>8</v>
      </c>
      <c r="B28" t="s">
        <v>10</v>
      </c>
      <c r="C28" t="s">
        <v>9</v>
      </c>
      <c r="D28" t="s">
        <v>83</v>
      </c>
      <c r="E28" s="1">
        <v>44282.334189814814</v>
      </c>
      <c r="F28" t="s">
        <v>28</v>
      </c>
      <c r="G28" t="s">
        <v>85</v>
      </c>
      <c r="H28" t="s">
        <v>21</v>
      </c>
      <c r="J28" s="6" t="str">
        <f t="shared" si="1"/>
        <v>269D瀝源巴士總站瀝源</v>
      </c>
      <c r="O28" s="6"/>
      <c r="P28" s="6"/>
      <c r="Q28" s="6"/>
      <c r="R28" s="6"/>
      <c r="S28" s="6"/>
      <c r="T28" s="6"/>
      <c r="U28" s="6"/>
    </row>
    <row r="29" spans="1:21" x14ac:dyDescent="0.3">
      <c r="A29" t="s">
        <v>8</v>
      </c>
      <c r="B29" t="s">
        <v>10</v>
      </c>
      <c r="C29" t="s">
        <v>9</v>
      </c>
      <c r="D29" t="s">
        <v>76</v>
      </c>
      <c r="E29" s="1">
        <v>44282.33421296296</v>
      </c>
      <c r="F29" t="s">
        <v>40</v>
      </c>
      <c r="G29" t="s">
        <v>150</v>
      </c>
      <c r="H29" t="s">
        <v>34</v>
      </c>
      <c r="J29" s="6" t="str">
        <f t="shared" si="1"/>
        <v>269D瀝源沙田市中心總站</v>
      </c>
      <c r="O29" s="6"/>
      <c r="P29" s="6"/>
      <c r="Q29" s="6"/>
      <c r="R29" s="6"/>
      <c r="S29" s="6"/>
      <c r="T29" s="6"/>
      <c r="U29" s="6"/>
    </row>
    <row r="30" spans="1:21" x14ac:dyDescent="0.3">
      <c r="A30" t="s">
        <v>8</v>
      </c>
      <c r="B30" t="s">
        <v>10</v>
      </c>
      <c r="C30" t="s">
        <v>9</v>
      </c>
      <c r="D30" t="s">
        <v>75</v>
      </c>
      <c r="E30" s="1">
        <v>44282.334247685183</v>
      </c>
      <c r="F30" t="s">
        <v>32</v>
      </c>
      <c r="G30" t="s">
        <v>55</v>
      </c>
      <c r="H30" t="s">
        <v>199</v>
      </c>
      <c r="J30" s="6" t="str">
        <f t="shared" si="1"/>
        <v>269D沙田市中心總站城門隧道轉車站</v>
      </c>
      <c r="O30" s="6"/>
      <c r="P30" s="6"/>
      <c r="Q30" s="6"/>
      <c r="R30" s="6"/>
      <c r="S30" s="6"/>
      <c r="T30" s="6"/>
      <c r="U30" s="6"/>
    </row>
    <row r="31" spans="1:21" x14ac:dyDescent="0.3">
      <c r="A31" t="s">
        <v>8</v>
      </c>
      <c r="B31" t="s">
        <v>10</v>
      </c>
      <c r="C31" t="s">
        <v>9</v>
      </c>
      <c r="D31" t="s">
        <v>75</v>
      </c>
      <c r="E31" s="1">
        <v>44282.334270833337</v>
      </c>
      <c r="F31" t="s">
        <v>32</v>
      </c>
      <c r="G31" t="s">
        <v>77</v>
      </c>
      <c r="H31" t="s">
        <v>199</v>
      </c>
      <c r="J31" s="6" t="str">
        <f t="shared" si="1"/>
        <v>269D城門隧道轉車站城門隧道轉車站</v>
      </c>
      <c r="O31" s="6"/>
      <c r="P31" s="6"/>
      <c r="Q31" s="6"/>
      <c r="R31" s="6"/>
      <c r="S31" s="6"/>
      <c r="T31" s="6"/>
      <c r="U31" s="6"/>
    </row>
    <row r="32" spans="1:21" x14ac:dyDescent="0.3">
      <c r="A32" t="s">
        <v>8</v>
      </c>
      <c r="B32" t="s">
        <v>10</v>
      </c>
      <c r="C32" t="s">
        <v>9</v>
      </c>
      <c r="D32" t="s">
        <v>73</v>
      </c>
      <c r="E32" s="1">
        <v>44282.334293981483</v>
      </c>
      <c r="F32" t="s">
        <v>63</v>
      </c>
      <c r="G32" t="s">
        <v>68</v>
      </c>
      <c r="H32" t="s">
        <v>163</v>
      </c>
      <c r="J32" s="6" t="str">
        <f t="shared" si="1"/>
        <v>269D城門隧道轉車站大欖隧道</v>
      </c>
      <c r="O32" s="6"/>
      <c r="P32" s="6"/>
      <c r="Q32" s="6"/>
      <c r="R32" s="6"/>
      <c r="S32" s="6"/>
      <c r="T32" s="6"/>
      <c r="U32" s="6"/>
    </row>
    <row r="33" spans="1:21" x14ac:dyDescent="0.3">
      <c r="A33" t="s">
        <v>8</v>
      </c>
      <c r="B33" t="s">
        <v>10</v>
      </c>
      <c r="C33" t="s">
        <v>9</v>
      </c>
      <c r="D33" t="s">
        <v>73</v>
      </c>
      <c r="E33" s="1">
        <v>44282.334317129629</v>
      </c>
      <c r="F33" t="s">
        <v>63</v>
      </c>
      <c r="G33" t="s">
        <v>71</v>
      </c>
      <c r="H33" t="s">
        <v>122</v>
      </c>
      <c r="I33" s="4" t="s">
        <v>213</v>
      </c>
      <c r="J33" s="6" t="str">
        <f t="shared" si="1"/>
        <v>269D大欖隧道大欖隧道</v>
      </c>
      <c r="K33" s="12" t="str">
        <f>F33</f>
        <v>9 分鐘</v>
      </c>
      <c r="L33" s="12" t="str">
        <f>G33</f>
        <v>16 分鐘</v>
      </c>
      <c r="M33" s="12" t="str">
        <f>H33</f>
        <v>32 分鐘</v>
      </c>
      <c r="O33" s="12" t="str">
        <f t="shared" ref="O33:Q64" si="6">IF(K33="","",IFERROR(LEFT(K33,FIND(" ",K33)-1),0))</f>
        <v>9</v>
      </c>
      <c r="P33" s="12" t="str">
        <f t="shared" si="6"/>
        <v>16</v>
      </c>
      <c r="Q33" s="12" t="str">
        <f t="shared" si="6"/>
        <v>32</v>
      </c>
      <c r="R33" s="12"/>
      <c r="S33" s="12"/>
      <c r="T33" s="12"/>
      <c r="U33" s="12"/>
    </row>
    <row r="34" spans="1:21" x14ac:dyDescent="0.3">
      <c r="A34" t="s">
        <v>8</v>
      </c>
      <c r="B34" t="s">
        <v>10</v>
      </c>
      <c r="C34" t="s">
        <v>9</v>
      </c>
      <c r="D34" t="s">
        <v>70</v>
      </c>
      <c r="E34" s="1">
        <v>44282.334340277775</v>
      </c>
      <c r="F34" t="s">
        <v>36</v>
      </c>
      <c r="G34" t="s">
        <v>55</v>
      </c>
      <c r="H34" t="s">
        <v>87</v>
      </c>
      <c r="I34" s="4" t="s">
        <v>213</v>
      </c>
      <c r="J34" s="6" t="str">
        <f t="shared" si="1"/>
        <v>269D大欖隧道形點 I</v>
      </c>
      <c r="K34" s="12" t="str">
        <f>G34</f>
        <v>17 分鐘</v>
      </c>
      <c r="L34" s="12" t="str">
        <f>H34</f>
        <v>24 分鐘</v>
      </c>
      <c r="M34" s="12"/>
      <c r="O34" s="12" t="str">
        <f t="shared" si="6"/>
        <v>17</v>
      </c>
      <c r="P34" s="12" t="str">
        <f t="shared" si="6"/>
        <v>24</v>
      </c>
      <c r="Q34" s="12" t="str">
        <f t="shared" si="6"/>
        <v/>
      </c>
      <c r="R34" s="12"/>
      <c r="S34" s="12">
        <f>O34-O33</f>
        <v>8</v>
      </c>
      <c r="T34" s="12">
        <f>IFERROR(P34-P33,"")</f>
        <v>8</v>
      </c>
      <c r="U34" s="12" t="str">
        <f>IFERROR(Q34-Q33,"")</f>
        <v/>
      </c>
    </row>
    <row r="35" spans="1:21" x14ac:dyDescent="0.3">
      <c r="A35" t="s">
        <v>8</v>
      </c>
      <c r="B35" t="s">
        <v>10</v>
      </c>
      <c r="C35" t="s">
        <v>9</v>
      </c>
      <c r="D35" t="s">
        <v>90</v>
      </c>
      <c r="E35" s="1">
        <v>44282.334363425929</v>
      </c>
      <c r="F35" t="s">
        <v>40</v>
      </c>
      <c r="G35" t="s">
        <v>77</v>
      </c>
      <c r="H35" t="s">
        <v>88</v>
      </c>
      <c r="I35" s="4" t="s">
        <v>213</v>
      </c>
      <c r="J35" s="6" t="str">
        <f t="shared" si="1"/>
        <v>269D形點 I元朗又新街</v>
      </c>
      <c r="K35" s="12" t="str">
        <f t="shared" ref="K35:K36" si="7">G35</f>
        <v>18 分鐘</v>
      </c>
      <c r="L35" s="12" t="str">
        <f t="shared" ref="L35:L36" si="8">H35</f>
        <v>25 分鐘</v>
      </c>
      <c r="M35" s="12"/>
      <c r="O35" s="12" t="str">
        <f t="shared" si="6"/>
        <v>18</v>
      </c>
      <c r="P35" s="12" t="str">
        <f t="shared" si="6"/>
        <v>25</v>
      </c>
      <c r="Q35" s="12" t="str">
        <f t="shared" si="6"/>
        <v/>
      </c>
      <c r="R35" s="12"/>
      <c r="S35" s="12">
        <f t="shared" ref="S35:S36" si="9">O35-O34</f>
        <v>1</v>
      </c>
      <c r="T35" s="12">
        <f t="shared" ref="T35:U36" si="10">IFERROR(P35-P34,"")</f>
        <v>1</v>
      </c>
      <c r="U35" s="12" t="str">
        <f t="shared" si="10"/>
        <v/>
      </c>
    </row>
    <row r="36" spans="1:21" x14ac:dyDescent="0.3">
      <c r="A36" t="s">
        <v>8</v>
      </c>
      <c r="B36" t="s">
        <v>10</v>
      </c>
      <c r="C36" t="s">
        <v>9</v>
      </c>
      <c r="D36" t="s">
        <v>92</v>
      </c>
      <c r="E36" s="1">
        <v>44282.334386574075</v>
      </c>
      <c r="F36" t="s">
        <v>44</v>
      </c>
      <c r="G36" t="s">
        <v>156</v>
      </c>
      <c r="H36" t="s">
        <v>118</v>
      </c>
      <c r="I36" s="4" t="s">
        <v>213</v>
      </c>
      <c r="J36" s="6" t="str">
        <f t="shared" si="1"/>
        <v>269D元朗又新街元朗大棠路</v>
      </c>
      <c r="K36" s="12" t="str">
        <f t="shared" si="7"/>
        <v>20 分鐘</v>
      </c>
      <c r="L36" s="12" t="str">
        <f t="shared" si="8"/>
        <v>27 分鐘</v>
      </c>
      <c r="M36" s="12"/>
      <c r="O36" s="12" t="str">
        <f t="shared" si="6"/>
        <v>20</v>
      </c>
      <c r="P36" s="12" t="str">
        <f t="shared" si="6"/>
        <v>27</v>
      </c>
      <c r="Q36" s="12" t="str">
        <f t="shared" si="6"/>
        <v/>
      </c>
      <c r="R36" s="12"/>
      <c r="S36" s="12">
        <f t="shared" si="9"/>
        <v>2</v>
      </c>
      <c r="T36" s="12">
        <f t="shared" si="10"/>
        <v>2</v>
      </c>
      <c r="U36" s="12" t="str">
        <f t="shared" si="10"/>
        <v/>
      </c>
    </row>
    <row r="37" spans="1:21" x14ac:dyDescent="0.3">
      <c r="A37" t="s">
        <v>8</v>
      </c>
      <c r="B37" t="s">
        <v>10</v>
      </c>
      <c r="C37" t="s">
        <v>9</v>
      </c>
      <c r="D37" t="s">
        <v>94</v>
      </c>
      <c r="E37" s="1">
        <v>44282.334409722222</v>
      </c>
      <c r="F37" t="s">
        <v>63</v>
      </c>
      <c r="G37" t="s">
        <v>80</v>
      </c>
      <c r="H37" t="s">
        <v>69</v>
      </c>
      <c r="J37" s="6" t="str">
        <f t="shared" si="1"/>
        <v>269D元朗大棠路元朗康樂路</v>
      </c>
      <c r="O37" s="12" t="str">
        <f t="shared" si="6"/>
        <v/>
      </c>
      <c r="P37" s="12" t="str">
        <f t="shared" si="6"/>
        <v/>
      </c>
      <c r="Q37" s="12" t="str">
        <f t="shared" si="6"/>
        <v/>
      </c>
      <c r="R37" s="12"/>
      <c r="S37" s="12"/>
      <c r="T37" s="12"/>
      <c r="U37" s="12"/>
    </row>
    <row r="38" spans="1:21" x14ac:dyDescent="0.3">
      <c r="A38" t="s">
        <v>8</v>
      </c>
      <c r="B38" t="s">
        <v>10</v>
      </c>
      <c r="C38" t="s">
        <v>9</v>
      </c>
      <c r="D38" t="s">
        <v>96</v>
      </c>
      <c r="E38" s="1">
        <v>44282.334444444445</v>
      </c>
      <c r="F38" t="s">
        <v>48</v>
      </c>
      <c r="G38" t="s">
        <v>64</v>
      </c>
      <c r="H38" t="s">
        <v>72</v>
      </c>
      <c r="J38" s="6" t="str">
        <f t="shared" si="1"/>
        <v>269D元朗康樂路元朗警署</v>
      </c>
      <c r="O38" s="12" t="str">
        <f t="shared" si="6"/>
        <v/>
      </c>
      <c r="P38" s="12" t="str">
        <f t="shared" si="6"/>
        <v/>
      </c>
      <c r="Q38" s="12" t="str">
        <f t="shared" si="6"/>
        <v/>
      </c>
      <c r="R38" s="12"/>
      <c r="S38" s="12"/>
      <c r="T38" s="12"/>
      <c r="U38" s="12"/>
    </row>
    <row r="39" spans="1:21" x14ac:dyDescent="0.3">
      <c r="A39" t="s">
        <v>8</v>
      </c>
      <c r="B39" t="s">
        <v>10</v>
      </c>
      <c r="C39" t="s">
        <v>9</v>
      </c>
      <c r="D39" t="s">
        <v>98</v>
      </c>
      <c r="E39" s="1">
        <v>44282.334467592591</v>
      </c>
      <c r="F39" t="s">
        <v>52</v>
      </c>
      <c r="G39" t="s">
        <v>88</v>
      </c>
      <c r="H39" t="s">
        <v>122</v>
      </c>
      <c r="J39" s="6" t="str">
        <f t="shared" si="1"/>
        <v>269D元朗警署水邊村</v>
      </c>
      <c r="O39" s="6" t="str">
        <f t="shared" si="6"/>
        <v/>
      </c>
      <c r="P39" s="6" t="str">
        <f t="shared" si="6"/>
        <v/>
      </c>
      <c r="Q39" s="6" t="str">
        <f t="shared" si="6"/>
        <v/>
      </c>
      <c r="R39" s="6"/>
      <c r="S39" s="6"/>
      <c r="T39" s="6"/>
      <c r="U39" s="6"/>
    </row>
    <row r="40" spans="1:21" x14ac:dyDescent="0.3">
      <c r="A40" t="s">
        <v>8</v>
      </c>
      <c r="B40" t="s">
        <v>10</v>
      </c>
      <c r="C40" t="s">
        <v>9</v>
      </c>
      <c r="D40" t="s">
        <v>101</v>
      </c>
      <c r="E40" s="1">
        <v>44282.334490740737</v>
      </c>
      <c r="F40" t="s">
        <v>182</v>
      </c>
      <c r="G40" t="s">
        <v>88</v>
      </c>
      <c r="H40" t="s">
        <v>122</v>
      </c>
      <c r="J40" s="6" t="str">
        <f t="shared" si="1"/>
        <v>269D水邊村元朗公園</v>
      </c>
      <c r="O40" s="6" t="str">
        <f t="shared" si="6"/>
        <v/>
      </c>
      <c r="P40" s="6" t="str">
        <f t="shared" si="6"/>
        <v/>
      </c>
      <c r="Q40" s="6" t="str">
        <f t="shared" si="6"/>
        <v/>
      </c>
      <c r="R40" s="6"/>
      <c r="S40" s="6"/>
      <c r="T40" s="6"/>
      <c r="U40" s="6"/>
    </row>
    <row r="41" spans="1:21" x14ac:dyDescent="0.3">
      <c r="A41" t="s">
        <v>8</v>
      </c>
      <c r="B41" t="s">
        <v>10</v>
      </c>
      <c r="C41" t="s">
        <v>9</v>
      </c>
      <c r="D41" t="s">
        <v>103</v>
      </c>
      <c r="E41" s="1">
        <v>44282.334513888891</v>
      </c>
      <c r="F41" t="s">
        <v>58</v>
      </c>
      <c r="G41" t="s">
        <v>122</v>
      </c>
      <c r="J41" s="6" t="str">
        <f t="shared" si="1"/>
        <v>269D元朗公園聚星樓</v>
      </c>
      <c r="O41" s="6" t="str">
        <f t="shared" si="6"/>
        <v/>
      </c>
      <c r="P41" s="6" t="str">
        <f t="shared" si="6"/>
        <v/>
      </c>
      <c r="Q41" s="6" t="str">
        <f t="shared" si="6"/>
        <v/>
      </c>
      <c r="R41" s="6"/>
      <c r="S41" s="6"/>
      <c r="T41" s="6"/>
      <c r="U41" s="6"/>
    </row>
    <row r="42" spans="1:21" x14ac:dyDescent="0.3">
      <c r="A42" t="s">
        <v>8</v>
      </c>
      <c r="B42" t="s">
        <v>10</v>
      </c>
      <c r="C42" t="s">
        <v>9</v>
      </c>
      <c r="D42" t="s">
        <v>106</v>
      </c>
      <c r="E42" s="1">
        <v>44282.334537037037</v>
      </c>
      <c r="F42" t="s">
        <v>32</v>
      </c>
      <c r="G42" t="s">
        <v>80</v>
      </c>
      <c r="H42" t="s">
        <v>204</v>
      </c>
      <c r="J42" s="6" t="str">
        <f t="shared" si="1"/>
        <v>269D聚星樓天盛苑</v>
      </c>
      <c r="O42" s="6" t="str">
        <f t="shared" si="6"/>
        <v/>
      </c>
      <c r="P42" s="6" t="str">
        <f t="shared" si="6"/>
        <v/>
      </c>
      <c r="Q42" s="6" t="str">
        <f t="shared" si="6"/>
        <v/>
      </c>
      <c r="R42" s="6"/>
      <c r="S42" s="6"/>
      <c r="T42" s="6"/>
      <c r="U42" s="6"/>
    </row>
    <row r="43" spans="1:21" x14ac:dyDescent="0.3">
      <c r="A43" t="s">
        <v>8</v>
      </c>
      <c r="B43" t="s">
        <v>10</v>
      </c>
      <c r="C43" t="s">
        <v>9</v>
      </c>
      <c r="D43" t="s">
        <v>107</v>
      </c>
      <c r="E43" s="1">
        <v>44282.334560185183</v>
      </c>
      <c r="F43" t="s">
        <v>36</v>
      </c>
      <c r="G43" t="s">
        <v>88</v>
      </c>
      <c r="H43" t="s">
        <v>128</v>
      </c>
      <c r="J43" s="6" t="str">
        <f t="shared" si="1"/>
        <v>269D天盛苑賞湖居</v>
      </c>
      <c r="O43" s="6" t="str">
        <f t="shared" si="6"/>
        <v/>
      </c>
      <c r="P43" s="6" t="str">
        <f t="shared" si="6"/>
        <v/>
      </c>
      <c r="Q43" s="6" t="str">
        <f t="shared" si="6"/>
        <v/>
      </c>
      <c r="R43" s="6"/>
      <c r="S43" s="6"/>
      <c r="T43" s="6"/>
      <c r="U43" s="6"/>
    </row>
    <row r="44" spans="1:21" x14ac:dyDescent="0.3">
      <c r="A44" t="s">
        <v>8</v>
      </c>
      <c r="B44" t="s">
        <v>10</v>
      </c>
      <c r="C44" t="s">
        <v>9</v>
      </c>
      <c r="D44" t="s">
        <v>39</v>
      </c>
      <c r="E44" s="1">
        <v>44282.334583333337</v>
      </c>
      <c r="F44" t="s">
        <v>40</v>
      </c>
      <c r="G44" t="s">
        <v>118</v>
      </c>
      <c r="H44" t="s">
        <v>100</v>
      </c>
      <c r="J44" s="6" t="str">
        <f t="shared" si="1"/>
        <v>269D賞湖居天水圍公園</v>
      </c>
      <c r="O44" s="6" t="str">
        <f t="shared" si="6"/>
        <v/>
      </c>
      <c r="P44" s="6" t="str">
        <f t="shared" si="6"/>
        <v/>
      </c>
      <c r="Q44" s="6" t="str">
        <f t="shared" si="6"/>
        <v/>
      </c>
      <c r="R44" s="6"/>
      <c r="S44" s="6"/>
      <c r="T44" s="6"/>
      <c r="U44" s="6"/>
    </row>
    <row r="45" spans="1:21" x14ac:dyDescent="0.3">
      <c r="A45" t="s">
        <v>8</v>
      </c>
      <c r="B45" t="s">
        <v>10</v>
      </c>
      <c r="C45" t="s">
        <v>9</v>
      </c>
      <c r="D45" t="s">
        <v>35</v>
      </c>
      <c r="E45" s="1">
        <v>44282.334606481483</v>
      </c>
      <c r="F45" t="s">
        <v>44</v>
      </c>
      <c r="G45" t="s">
        <v>135</v>
      </c>
      <c r="H45" t="s">
        <v>100</v>
      </c>
      <c r="J45" s="6" t="str">
        <f t="shared" si="1"/>
        <v>269D天水圍公園天瑞</v>
      </c>
      <c r="O45" s="6" t="str">
        <f t="shared" si="6"/>
        <v/>
      </c>
      <c r="P45" s="6" t="str">
        <f t="shared" si="6"/>
        <v/>
      </c>
      <c r="Q45" s="6" t="str">
        <f t="shared" si="6"/>
        <v/>
      </c>
      <c r="R45" s="6"/>
      <c r="S45" s="6"/>
      <c r="T45" s="6"/>
      <c r="U45" s="6"/>
    </row>
    <row r="46" spans="1:21" x14ac:dyDescent="0.3">
      <c r="A46" t="s">
        <v>8</v>
      </c>
      <c r="B46" t="s">
        <v>10</v>
      </c>
      <c r="C46" t="s">
        <v>9</v>
      </c>
      <c r="D46" t="s">
        <v>108</v>
      </c>
      <c r="E46" s="1">
        <v>44282.334629629629</v>
      </c>
      <c r="F46" t="s">
        <v>63</v>
      </c>
      <c r="G46" t="s">
        <v>72</v>
      </c>
      <c r="H46" t="s">
        <v>120</v>
      </c>
      <c r="J46" s="6" t="str">
        <f t="shared" si="1"/>
        <v>269D天瑞天華</v>
      </c>
      <c r="O46" s="6" t="str">
        <f t="shared" si="6"/>
        <v/>
      </c>
      <c r="P46" s="6" t="str">
        <f t="shared" si="6"/>
        <v/>
      </c>
      <c r="Q46" s="6" t="str">
        <f t="shared" si="6"/>
        <v/>
      </c>
      <c r="R46" s="6"/>
      <c r="S46" s="6"/>
      <c r="T46" s="6"/>
      <c r="U46" s="6"/>
    </row>
    <row r="47" spans="1:21" x14ac:dyDescent="0.3">
      <c r="A47" t="s">
        <v>8</v>
      </c>
      <c r="B47" t="s">
        <v>10</v>
      </c>
      <c r="C47" t="s">
        <v>9</v>
      </c>
      <c r="D47" t="s">
        <v>11</v>
      </c>
      <c r="E47" s="1">
        <v>44282.334664351853</v>
      </c>
      <c r="F47" t="s">
        <v>74</v>
      </c>
      <c r="G47" t="s">
        <v>122</v>
      </c>
      <c r="H47" t="s">
        <v>160</v>
      </c>
      <c r="J47" s="6" t="str">
        <f t="shared" si="1"/>
        <v>269D天華天富總站</v>
      </c>
      <c r="O47" s="6" t="str">
        <f t="shared" si="6"/>
        <v/>
      </c>
      <c r="P47" s="6" t="str">
        <f t="shared" si="6"/>
        <v/>
      </c>
      <c r="Q47" s="6" t="str">
        <f t="shared" si="6"/>
        <v/>
      </c>
      <c r="R47" s="6"/>
      <c r="S47" s="6"/>
      <c r="T47" s="6"/>
      <c r="U47" s="6"/>
    </row>
    <row r="48" spans="1:21" x14ac:dyDescent="0.3">
      <c r="A48" t="s">
        <v>109</v>
      </c>
      <c r="B48" t="s">
        <v>110</v>
      </c>
      <c r="C48" t="s">
        <v>111</v>
      </c>
      <c r="D48" t="s">
        <v>56</v>
      </c>
      <c r="E48" s="1">
        <v>44282.334756944445</v>
      </c>
      <c r="F48" t="s">
        <v>12</v>
      </c>
      <c r="G48" t="s">
        <v>37</v>
      </c>
      <c r="H48" t="s">
        <v>38</v>
      </c>
      <c r="J48" s="6" t="str">
        <f t="shared" si="1"/>
        <v/>
      </c>
      <c r="O48" s="6" t="str">
        <f t="shared" si="6"/>
        <v/>
      </c>
      <c r="P48" s="6" t="str">
        <f t="shared" si="6"/>
        <v/>
      </c>
      <c r="Q48" s="6" t="str">
        <f t="shared" si="6"/>
        <v/>
      </c>
      <c r="R48" s="6"/>
      <c r="S48" s="6"/>
      <c r="T48" s="6"/>
      <c r="U48" s="6"/>
    </row>
    <row r="49" spans="1:21" x14ac:dyDescent="0.3">
      <c r="A49" t="s">
        <v>109</v>
      </c>
      <c r="B49" t="s">
        <v>110</v>
      </c>
      <c r="C49" t="s">
        <v>111</v>
      </c>
      <c r="D49" t="s">
        <v>60</v>
      </c>
      <c r="E49" s="1">
        <v>44282.334780092591</v>
      </c>
      <c r="F49" t="s">
        <v>16</v>
      </c>
      <c r="G49" t="s">
        <v>41</v>
      </c>
      <c r="H49" t="s">
        <v>42</v>
      </c>
      <c r="J49" s="6" t="str">
        <f t="shared" si="1"/>
        <v>E34B山水樓水邊圍</v>
      </c>
      <c r="O49" s="6" t="str">
        <f t="shared" si="6"/>
        <v/>
      </c>
      <c r="P49" s="6" t="str">
        <f t="shared" si="6"/>
        <v/>
      </c>
      <c r="Q49" s="6" t="str">
        <f t="shared" si="6"/>
        <v/>
      </c>
      <c r="R49" s="6"/>
      <c r="S49" s="6"/>
      <c r="T49" s="6"/>
      <c r="U49" s="6"/>
    </row>
    <row r="50" spans="1:21" x14ac:dyDescent="0.3">
      <c r="A50" t="s">
        <v>109</v>
      </c>
      <c r="B50" t="s">
        <v>110</v>
      </c>
      <c r="C50" t="s">
        <v>111</v>
      </c>
      <c r="D50" t="s">
        <v>112</v>
      </c>
      <c r="E50" s="1">
        <v>44282.334803240738</v>
      </c>
      <c r="F50" t="s">
        <v>20</v>
      </c>
      <c r="G50" t="s">
        <v>45</v>
      </c>
      <c r="H50" t="s">
        <v>46</v>
      </c>
      <c r="J50" s="6" t="str">
        <f t="shared" si="1"/>
        <v>E34B水邊圍元朗廣場</v>
      </c>
      <c r="O50" s="6" t="str">
        <f t="shared" si="6"/>
        <v/>
      </c>
      <c r="P50" s="6" t="str">
        <f t="shared" si="6"/>
        <v/>
      </c>
      <c r="Q50" s="6" t="str">
        <f t="shared" si="6"/>
        <v/>
      </c>
      <c r="R50" s="6"/>
      <c r="S50" s="6"/>
      <c r="T50" s="6"/>
      <c r="U50" s="6"/>
    </row>
    <row r="51" spans="1:21" x14ac:dyDescent="0.3">
      <c r="A51" t="s">
        <v>109</v>
      </c>
      <c r="B51" t="s">
        <v>110</v>
      </c>
      <c r="C51" t="s">
        <v>111</v>
      </c>
      <c r="D51" t="s">
        <v>114</v>
      </c>
      <c r="E51" s="1">
        <v>44282.334826388891</v>
      </c>
      <c r="F51" t="s">
        <v>142</v>
      </c>
      <c r="G51" t="s">
        <v>49</v>
      </c>
      <c r="J51" s="6" t="str">
        <f t="shared" si="1"/>
        <v>E34B元朗廣場同樂街</v>
      </c>
      <c r="O51" s="6" t="str">
        <f t="shared" si="6"/>
        <v/>
      </c>
      <c r="P51" s="6" t="str">
        <f t="shared" si="6"/>
        <v/>
      </c>
      <c r="Q51" s="6" t="str">
        <f t="shared" si="6"/>
        <v/>
      </c>
      <c r="R51" s="6"/>
      <c r="S51" s="6"/>
      <c r="T51" s="6"/>
      <c r="U51" s="6"/>
    </row>
    <row r="52" spans="1:21" x14ac:dyDescent="0.3">
      <c r="A52" t="s">
        <v>109</v>
      </c>
      <c r="B52" t="s">
        <v>110</v>
      </c>
      <c r="C52" t="s">
        <v>111</v>
      </c>
      <c r="D52" t="s">
        <v>115</v>
      </c>
      <c r="E52" s="1">
        <v>44282.334849537037</v>
      </c>
      <c r="F52" t="s">
        <v>32</v>
      </c>
      <c r="G52" t="s">
        <v>29</v>
      </c>
      <c r="H52" t="s">
        <v>25</v>
      </c>
      <c r="I52" s="4" t="s">
        <v>213</v>
      </c>
      <c r="J52" s="6" t="str">
        <f t="shared" si="1"/>
        <v>E34B同樂街谷亭街</v>
      </c>
      <c r="K52" s="12" t="str">
        <f>F52</f>
        <v>1 分鐘</v>
      </c>
      <c r="L52" s="12" t="str">
        <f>G52</f>
        <v>14 分鐘 預定班次</v>
      </c>
      <c r="M52" s="12" t="str">
        <f>H52</f>
        <v>26 分鐘 預定班次</v>
      </c>
      <c r="N52" s="9"/>
      <c r="O52" s="12" t="str">
        <f t="shared" si="6"/>
        <v>1</v>
      </c>
      <c r="P52" s="12" t="str">
        <f t="shared" si="6"/>
        <v>14</v>
      </c>
      <c r="Q52" s="12" t="str">
        <f t="shared" si="6"/>
        <v>26</v>
      </c>
      <c r="R52" s="12"/>
      <c r="S52" s="12"/>
      <c r="T52" s="12"/>
      <c r="U52" s="12"/>
    </row>
    <row r="53" spans="1:21" x14ac:dyDescent="0.3">
      <c r="A53" t="s">
        <v>109</v>
      </c>
      <c r="B53" t="s">
        <v>110</v>
      </c>
      <c r="C53" t="s">
        <v>111</v>
      </c>
      <c r="D53" t="s">
        <v>67</v>
      </c>
      <c r="E53" s="1">
        <v>44282.33488425926</v>
      </c>
      <c r="F53" t="s">
        <v>36</v>
      </c>
      <c r="G53" t="s">
        <v>113</v>
      </c>
      <c r="H53" t="s">
        <v>30</v>
      </c>
      <c r="I53" s="4" t="s">
        <v>213</v>
      </c>
      <c r="J53" s="6" t="str">
        <f t="shared" si="1"/>
        <v>E34B谷亭街形點 II</v>
      </c>
      <c r="K53" s="12" t="str">
        <f t="shared" ref="K53:L54" si="11">F53</f>
        <v>4 分鐘</v>
      </c>
      <c r="L53" s="12" t="str">
        <f t="shared" si="11"/>
        <v>17 分鐘 預定班次</v>
      </c>
      <c r="M53" s="12" t="str">
        <f t="shared" ref="M53:M55" si="12">H53</f>
        <v>29 分鐘 預定班次</v>
      </c>
      <c r="N53" s="9"/>
      <c r="O53" s="12" t="str">
        <f t="shared" si="6"/>
        <v>4</v>
      </c>
      <c r="P53" s="12" t="str">
        <f t="shared" si="6"/>
        <v>17</v>
      </c>
      <c r="Q53" s="12" t="str">
        <f t="shared" si="6"/>
        <v>29</v>
      </c>
      <c r="R53" s="12"/>
      <c r="S53" s="12">
        <f>O53-O52</f>
        <v>3</v>
      </c>
      <c r="T53" s="12">
        <f>IFERROR(P53-P52,"")</f>
        <v>3</v>
      </c>
      <c r="U53" s="12">
        <f>IFERROR(Q53-Q52,"")</f>
        <v>3</v>
      </c>
    </row>
    <row r="54" spans="1:21" x14ac:dyDescent="0.3">
      <c r="A54" t="s">
        <v>109</v>
      </c>
      <c r="B54" t="s">
        <v>110</v>
      </c>
      <c r="C54" t="s">
        <v>111</v>
      </c>
      <c r="D54" t="s">
        <v>70</v>
      </c>
      <c r="E54" s="1">
        <v>44282.334907407407</v>
      </c>
      <c r="F54" t="s">
        <v>40</v>
      </c>
      <c r="G54" t="s">
        <v>150</v>
      </c>
      <c r="H54" t="s">
        <v>34</v>
      </c>
      <c r="I54" s="4" t="s">
        <v>213</v>
      </c>
      <c r="J54" s="6" t="str">
        <f t="shared" si="1"/>
        <v>E34B形點 II形點 I</v>
      </c>
      <c r="K54" s="12" t="str">
        <f t="shared" si="11"/>
        <v>6 分鐘</v>
      </c>
      <c r="L54" s="12" t="str">
        <f t="shared" si="11"/>
        <v>19 分鐘 預定班次</v>
      </c>
      <c r="M54" s="12" t="str">
        <f t="shared" si="12"/>
        <v>31 分鐘 預定班次</v>
      </c>
      <c r="N54" s="9"/>
      <c r="O54" s="12" t="str">
        <f t="shared" si="6"/>
        <v>6</v>
      </c>
      <c r="P54" s="12" t="str">
        <f t="shared" si="6"/>
        <v>19</v>
      </c>
      <c r="Q54" s="12" t="str">
        <f t="shared" si="6"/>
        <v>31</v>
      </c>
      <c r="R54" s="12"/>
      <c r="S54" s="12">
        <f t="shared" ref="S54:S55" si="13">O54-O53</f>
        <v>2</v>
      </c>
      <c r="T54" s="12">
        <f t="shared" ref="T54:U55" si="14">IFERROR(P54-P53,"")</f>
        <v>2</v>
      </c>
      <c r="U54" s="12">
        <f t="shared" si="14"/>
        <v>2</v>
      </c>
    </row>
    <row r="55" spans="1:21" x14ac:dyDescent="0.3">
      <c r="A55" t="s">
        <v>109</v>
      </c>
      <c r="B55" t="s">
        <v>110</v>
      </c>
      <c r="C55" t="s">
        <v>111</v>
      </c>
      <c r="D55" t="s">
        <v>73</v>
      </c>
      <c r="E55" s="1">
        <v>44282.334930555553</v>
      </c>
      <c r="F55" t="s">
        <v>54</v>
      </c>
      <c r="G55" t="s">
        <v>182</v>
      </c>
      <c r="H55" t="s">
        <v>25</v>
      </c>
      <c r="I55" s="4" t="s">
        <v>213</v>
      </c>
      <c r="J55" s="6" t="str">
        <f t="shared" si="1"/>
        <v>E34B形點 I大欖隧道</v>
      </c>
      <c r="K55" s="12" t="str">
        <f>G55</f>
        <v>13 分鐘</v>
      </c>
      <c r="L55" s="12" t="str">
        <f>H55</f>
        <v>26 分鐘 預定班次</v>
      </c>
      <c r="M55" s="12"/>
      <c r="N55" s="9"/>
      <c r="O55" s="12" t="str">
        <f t="shared" si="6"/>
        <v>13</v>
      </c>
      <c r="P55" s="12" t="str">
        <f t="shared" si="6"/>
        <v>26</v>
      </c>
      <c r="Q55" s="12" t="str">
        <f t="shared" si="6"/>
        <v/>
      </c>
      <c r="R55" s="12"/>
      <c r="S55" s="12">
        <f t="shared" si="13"/>
        <v>7</v>
      </c>
      <c r="T55" s="12">
        <f t="shared" si="14"/>
        <v>7</v>
      </c>
      <c r="U55" s="12" t="str">
        <f t="shared" si="14"/>
        <v/>
      </c>
    </row>
    <row r="56" spans="1:21" x14ac:dyDescent="0.3">
      <c r="A56" t="s">
        <v>109</v>
      </c>
      <c r="B56" t="s">
        <v>110</v>
      </c>
      <c r="C56" t="s">
        <v>111</v>
      </c>
      <c r="D56" t="s">
        <v>116</v>
      </c>
      <c r="E56" s="1">
        <v>44282.334953703707</v>
      </c>
      <c r="F56" t="s">
        <v>71</v>
      </c>
      <c r="G56" t="s">
        <v>66</v>
      </c>
      <c r="J56" s="6" t="str">
        <f t="shared" si="1"/>
        <v>E34B大欖隧道青馬收費廣場</v>
      </c>
      <c r="O56" s="6" t="str">
        <f t="shared" si="6"/>
        <v/>
      </c>
      <c r="P56" s="6" t="str">
        <f t="shared" si="6"/>
        <v/>
      </c>
      <c r="Q56" s="6" t="str">
        <f t="shared" si="6"/>
        <v/>
      </c>
      <c r="R56" s="6"/>
      <c r="S56" s="6"/>
      <c r="T56" s="6"/>
      <c r="U56" s="6"/>
    </row>
    <row r="57" spans="1:21" x14ac:dyDescent="0.3">
      <c r="A57" t="s">
        <v>109</v>
      </c>
      <c r="B57" t="s">
        <v>110</v>
      </c>
      <c r="C57" t="s">
        <v>111</v>
      </c>
      <c r="D57" t="s">
        <v>117</v>
      </c>
      <c r="E57" s="1">
        <v>44282.334976851853</v>
      </c>
      <c r="F57" t="s">
        <v>32</v>
      </c>
      <c r="G57" t="s">
        <v>48</v>
      </c>
      <c r="H57" t="s">
        <v>135</v>
      </c>
      <c r="J57" s="6" t="str">
        <f t="shared" si="1"/>
        <v>E34B青馬收費廣場東涌消防局</v>
      </c>
      <c r="O57" s="6" t="str">
        <f t="shared" si="6"/>
        <v/>
      </c>
      <c r="P57" s="6" t="str">
        <f t="shared" si="6"/>
        <v/>
      </c>
      <c r="Q57" s="6" t="str">
        <f t="shared" si="6"/>
        <v/>
      </c>
      <c r="R57" s="6"/>
      <c r="S57" s="6"/>
      <c r="T57" s="6"/>
      <c r="U57" s="6"/>
    </row>
    <row r="58" spans="1:21" x14ac:dyDescent="0.3">
      <c r="A58" t="s">
        <v>109</v>
      </c>
      <c r="B58" t="s">
        <v>110</v>
      </c>
      <c r="C58" t="s">
        <v>111</v>
      </c>
      <c r="D58" t="s">
        <v>119</v>
      </c>
      <c r="E58" s="1">
        <v>44282.334999999999</v>
      </c>
      <c r="F58" t="s">
        <v>54</v>
      </c>
      <c r="G58" t="s">
        <v>52</v>
      </c>
      <c r="H58" t="s">
        <v>69</v>
      </c>
      <c r="J58" s="6" t="str">
        <f t="shared" si="1"/>
        <v>E34B東涌消防局東堤灣畔</v>
      </c>
      <c r="O58" s="6" t="str">
        <f t="shared" si="6"/>
        <v/>
      </c>
      <c r="P58" s="6" t="str">
        <f t="shared" si="6"/>
        <v/>
      </c>
      <c r="Q58" s="6" t="str">
        <f t="shared" si="6"/>
        <v/>
      </c>
      <c r="R58" s="6"/>
      <c r="S58" s="6"/>
      <c r="T58" s="6"/>
      <c r="U58" s="6"/>
    </row>
    <row r="59" spans="1:21" x14ac:dyDescent="0.3">
      <c r="A59" t="s">
        <v>109</v>
      </c>
      <c r="B59" t="s">
        <v>110</v>
      </c>
      <c r="C59" t="s">
        <v>111</v>
      </c>
      <c r="D59" t="s">
        <v>121</v>
      </c>
      <c r="E59" s="1">
        <v>44282.335023148145</v>
      </c>
      <c r="F59" t="s">
        <v>40</v>
      </c>
      <c r="G59" t="s">
        <v>68</v>
      </c>
      <c r="H59" t="s">
        <v>122</v>
      </c>
      <c r="J59" s="6" t="str">
        <f t="shared" si="1"/>
        <v>E34B東堤灣畔赤角南路</v>
      </c>
      <c r="O59" s="6" t="str">
        <f t="shared" si="6"/>
        <v/>
      </c>
      <c r="P59" s="6" t="str">
        <f t="shared" si="6"/>
        <v/>
      </c>
      <c r="Q59" s="6" t="str">
        <f t="shared" si="6"/>
        <v/>
      </c>
      <c r="R59" s="6"/>
      <c r="S59" s="6"/>
      <c r="T59" s="6"/>
      <c r="U59" s="6"/>
    </row>
    <row r="60" spans="1:21" x14ac:dyDescent="0.3">
      <c r="A60" t="s">
        <v>109</v>
      </c>
      <c r="B60" t="s">
        <v>110</v>
      </c>
      <c r="C60" t="s">
        <v>111</v>
      </c>
      <c r="D60" t="s">
        <v>123</v>
      </c>
      <c r="E60" s="1">
        <v>44282.335046296299</v>
      </c>
      <c r="F60" t="s">
        <v>99</v>
      </c>
      <c r="G60" t="s">
        <v>55</v>
      </c>
      <c r="H60" t="s">
        <v>91</v>
      </c>
      <c r="J60" s="6" t="str">
        <f t="shared" si="1"/>
        <v>E34B赤角南路駿運北路</v>
      </c>
      <c r="O60" s="6" t="str">
        <f t="shared" si="6"/>
        <v/>
      </c>
      <c r="P60" s="6" t="str">
        <f t="shared" si="6"/>
        <v/>
      </c>
      <c r="Q60" s="6" t="str">
        <f t="shared" si="6"/>
        <v/>
      </c>
      <c r="R60" s="6"/>
      <c r="S60" s="6"/>
      <c r="T60" s="6"/>
      <c r="U60" s="6"/>
    </row>
    <row r="61" spans="1:21" x14ac:dyDescent="0.3">
      <c r="A61" t="s">
        <v>109</v>
      </c>
      <c r="B61" t="s">
        <v>110</v>
      </c>
      <c r="C61" t="s">
        <v>111</v>
      </c>
      <c r="D61" t="s">
        <v>125</v>
      </c>
      <c r="E61" s="1">
        <v>44282.335081018522</v>
      </c>
      <c r="F61" t="s">
        <v>48</v>
      </c>
      <c r="G61" t="s">
        <v>58</v>
      </c>
      <c r="H61" t="s">
        <v>93</v>
      </c>
      <c r="J61" s="6" t="str">
        <f t="shared" si="1"/>
        <v>E34B駿運北路香港空運貨站</v>
      </c>
      <c r="O61" s="6" t="str">
        <f t="shared" si="6"/>
        <v/>
      </c>
      <c r="P61" s="6" t="str">
        <f t="shared" si="6"/>
        <v/>
      </c>
      <c r="Q61" s="6" t="str">
        <f t="shared" si="6"/>
        <v/>
      </c>
      <c r="R61" s="6"/>
      <c r="S61" s="6"/>
      <c r="T61" s="6"/>
      <c r="U61" s="6"/>
    </row>
    <row r="62" spans="1:21" x14ac:dyDescent="0.3">
      <c r="A62" t="s">
        <v>109</v>
      </c>
      <c r="B62" t="s">
        <v>110</v>
      </c>
      <c r="C62" t="s">
        <v>111</v>
      </c>
      <c r="D62" t="s">
        <v>127</v>
      </c>
      <c r="E62" s="1">
        <v>44282.335104166668</v>
      </c>
      <c r="F62" t="s">
        <v>74</v>
      </c>
      <c r="G62" t="s">
        <v>156</v>
      </c>
      <c r="J62" s="6" t="str">
        <f t="shared" si="1"/>
        <v>E34B香港空運貨站空郵中心</v>
      </c>
      <c r="O62" s="6" t="str">
        <f t="shared" si="6"/>
        <v/>
      </c>
      <c r="P62" s="6" t="str">
        <f t="shared" si="6"/>
        <v/>
      </c>
      <c r="Q62" s="6" t="str">
        <f t="shared" si="6"/>
        <v/>
      </c>
      <c r="R62" s="6"/>
      <c r="S62" s="6"/>
      <c r="T62" s="6"/>
      <c r="U62" s="6"/>
    </row>
    <row r="63" spans="1:21" x14ac:dyDescent="0.3">
      <c r="A63" t="s">
        <v>109</v>
      </c>
      <c r="B63" t="s">
        <v>110</v>
      </c>
      <c r="C63" t="s">
        <v>111</v>
      </c>
      <c r="D63" t="s">
        <v>129</v>
      </c>
      <c r="E63" s="1">
        <v>44282.335127314815</v>
      </c>
      <c r="F63" t="s">
        <v>28</v>
      </c>
      <c r="G63" t="s">
        <v>182</v>
      </c>
      <c r="H63" t="s">
        <v>80</v>
      </c>
      <c r="J63" s="6" t="str">
        <f t="shared" si="1"/>
        <v>E34B空郵中心國泰城</v>
      </c>
      <c r="O63" s="6" t="str">
        <f t="shared" si="6"/>
        <v/>
      </c>
      <c r="P63" s="6" t="str">
        <f t="shared" si="6"/>
        <v/>
      </c>
      <c r="Q63" s="6" t="str">
        <f t="shared" si="6"/>
        <v/>
      </c>
      <c r="R63" s="6"/>
      <c r="S63" s="6"/>
      <c r="T63" s="6"/>
      <c r="U63" s="6"/>
    </row>
    <row r="64" spans="1:21" x14ac:dyDescent="0.3">
      <c r="A64" t="s">
        <v>109</v>
      </c>
      <c r="B64" t="s">
        <v>110</v>
      </c>
      <c r="C64" t="s">
        <v>111</v>
      </c>
      <c r="D64" t="s">
        <v>131</v>
      </c>
      <c r="E64" s="1">
        <v>44282.335150462961</v>
      </c>
      <c r="F64" t="s">
        <v>54</v>
      </c>
      <c r="G64" t="s">
        <v>71</v>
      </c>
      <c r="H64" t="s">
        <v>88</v>
      </c>
      <c r="J64" s="6" t="str">
        <f t="shared" si="1"/>
        <v>E34B國泰城暢連路</v>
      </c>
      <c r="O64" s="6" t="str">
        <f t="shared" si="6"/>
        <v/>
      </c>
      <c r="P64" s="6" t="str">
        <f t="shared" si="6"/>
        <v/>
      </c>
      <c r="Q64" s="6" t="str">
        <f t="shared" si="6"/>
        <v/>
      </c>
      <c r="R64" s="6"/>
      <c r="S64" s="6"/>
      <c r="T64" s="6"/>
      <c r="U64" s="6"/>
    </row>
    <row r="65" spans="1:21" x14ac:dyDescent="0.3">
      <c r="A65" t="s">
        <v>109</v>
      </c>
      <c r="B65" t="s">
        <v>110</v>
      </c>
      <c r="C65" t="s">
        <v>111</v>
      </c>
      <c r="D65" t="s">
        <v>134</v>
      </c>
      <c r="E65" s="1">
        <v>44282.335173611114</v>
      </c>
      <c r="F65" t="s">
        <v>40</v>
      </c>
      <c r="G65" t="s">
        <v>77</v>
      </c>
      <c r="H65" t="s">
        <v>118</v>
      </c>
      <c r="J65" s="6" t="str">
        <f t="shared" si="1"/>
        <v>E34B暢連路一號客運大樓 (落客站)</v>
      </c>
      <c r="O65" s="6" t="str">
        <f t="shared" ref="O65:Q96" si="15">IF(K65="","",IFERROR(LEFT(K65,FIND(" ",K65)-1),0))</f>
        <v/>
      </c>
      <c r="P65" s="6" t="str">
        <f t="shared" si="15"/>
        <v/>
      </c>
      <c r="Q65" s="6" t="str">
        <f t="shared" si="15"/>
        <v/>
      </c>
      <c r="R65" s="6"/>
      <c r="S65" s="6"/>
      <c r="T65" s="6"/>
      <c r="U65" s="6"/>
    </row>
    <row r="66" spans="1:21" x14ac:dyDescent="0.3">
      <c r="A66" t="s">
        <v>109</v>
      </c>
      <c r="B66" t="s">
        <v>110</v>
      </c>
      <c r="C66" t="s">
        <v>111</v>
      </c>
      <c r="D66" t="s">
        <v>137</v>
      </c>
      <c r="E66" s="1">
        <v>44282.335196759261</v>
      </c>
      <c r="F66" t="s">
        <v>48</v>
      </c>
      <c r="G66" t="s">
        <v>80</v>
      </c>
      <c r="H66" t="s">
        <v>163</v>
      </c>
      <c r="J66" s="6" t="str">
        <f t="shared" si="1"/>
        <v>E34B一號客運大樓 (落客站)機場(地面運輸中心)巴士總站</v>
      </c>
      <c r="O66" s="6" t="str">
        <f t="shared" si="15"/>
        <v/>
      </c>
      <c r="P66" s="6" t="str">
        <f t="shared" si="15"/>
        <v/>
      </c>
      <c r="Q66" s="6" t="str">
        <f t="shared" si="15"/>
        <v/>
      </c>
      <c r="R66" s="6"/>
      <c r="S66" s="6"/>
      <c r="T66" s="6"/>
      <c r="U66" s="6"/>
    </row>
    <row r="67" spans="1:21" x14ac:dyDescent="0.3">
      <c r="A67" t="s">
        <v>109</v>
      </c>
      <c r="B67" t="s">
        <v>110</v>
      </c>
      <c r="C67" t="s">
        <v>111</v>
      </c>
      <c r="D67" t="s">
        <v>137</v>
      </c>
      <c r="E67" s="1">
        <v>44282.335219907407</v>
      </c>
      <c r="F67" t="s">
        <v>104</v>
      </c>
      <c r="J67" s="6" t="str">
        <f t="shared" si="1"/>
        <v>E34B機場(地面運輸中心)巴士總站機場(地面運輸中心)巴士總站</v>
      </c>
      <c r="O67" s="6" t="str">
        <f t="shared" si="15"/>
        <v/>
      </c>
      <c r="P67" s="6" t="str">
        <f t="shared" si="15"/>
        <v/>
      </c>
      <c r="Q67" s="6" t="str">
        <f t="shared" si="15"/>
        <v/>
      </c>
      <c r="R67" s="6"/>
      <c r="S67" s="6"/>
      <c r="T67" s="6"/>
      <c r="U67" s="6"/>
    </row>
    <row r="68" spans="1:21" x14ac:dyDescent="0.3">
      <c r="A68" t="s">
        <v>109</v>
      </c>
      <c r="B68" t="s">
        <v>111</v>
      </c>
      <c r="C68" t="s">
        <v>110</v>
      </c>
      <c r="D68" t="s">
        <v>139</v>
      </c>
      <c r="E68" s="1">
        <v>44282.335277777776</v>
      </c>
      <c r="F68" t="s">
        <v>113</v>
      </c>
      <c r="G68" t="s">
        <v>46</v>
      </c>
      <c r="H68" t="s">
        <v>206</v>
      </c>
      <c r="J68" s="6" t="str">
        <f t="shared" ref="J68:J123" si="16">IF(B68=B67,A68&amp;D67&amp;D68,"")</f>
        <v/>
      </c>
      <c r="O68" s="6" t="str">
        <f t="shared" si="15"/>
        <v/>
      </c>
      <c r="P68" s="6" t="str">
        <f t="shared" si="15"/>
        <v/>
      </c>
      <c r="Q68" s="6" t="str">
        <f t="shared" si="15"/>
        <v/>
      </c>
      <c r="R68" s="6"/>
      <c r="S68" s="6"/>
      <c r="T68" s="6"/>
      <c r="U68" s="6"/>
    </row>
    <row r="69" spans="1:21" x14ac:dyDescent="0.3">
      <c r="A69" t="s">
        <v>109</v>
      </c>
      <c r="B69" t="s">
        <v>111</v>
      </c>
      <c r="C69" t="s">
        <v>110</v>
      </c>
      <c r="D69" t="s">
        <v>129</v>
      </c>
      <c r="E69" s="1">
        <v>44282.335300925923</v>
      </c>
      <c r="F69" t="s">
        <v>28</v>
      </c>
      <c r="G69" t="s">
        <v>13</v>
      </c>
      <c r="H69" t="s">
        <v>26</v>
      </c>
      <c r="J69" s="6" t="str">
        <f t="shared" si="16"/>
        <v>E34B機場(地面運輸中心)總站國泰城</v>
      </c>
      <c r="O69" s="6" t="str">
        <f t="shared" si="15"/>
        <v/>
      </c>
      <c r="P69" s="6" t="str">
        <f t="shared" si="15"/>
        <v/>
      </c>
      <c r="Q69" s="6" t="str">
        <f t="shared" si="15"/>
        <v/>
      </c>
      <c r="R69" s="6"/>
      <c r="S69" s="6"/>
      <c r="T69" s="6"/>
      <c r="U69" s="6"/>
    </row>
    <row r="70" spans="1:21" x14ac:dyDescent="0.3">
      <c r="A70" t="s">
        <v>109</v>
      </c>
      <c r="B70" t="s">
        <v>111</v>
      </c>
      <c r="C70" t="s">
        <v>110</v>
      </c>
      <c r="D70" t="s">
        <v>144</v>
      </c>
      <c r="E70" s="1">
        <v>44282.335324074076</v>
      </c>
      <c r="F70" t="s">
        <v>54</v>
      </c>
      <c r="G70" t="s">
        <v>17</v>
      </c>
      <c r="H70" t="s">
        <v>194</v>
      </c>
      <c r="J70" s="6" t="str">
        <f t="shared" si="16"/>
        <v>E34B國泰城機場警署</v>
      </c>
      <c r="O70" s="6" t="str">
        <f t="shared" si="15"/>
        <v/>
      </c>
      <c r="P70" s="6" t="str">
        <f t="shared" si="15"/>
        <v/>
      </c>
      <c r="Q70" s="6" t="str">
        <f t="shared" si="15"/>
        <v/>
      </c>
      <c r="R70" s="6"/>
      <c r="S70" s="6"/>
      <c r="T70" s="6"/>
      <c r="U70" s="6"/>
    </row>
    <row r="71" spans="1:21" x14ac:dyDescent="0.3">
      <c r="A71" t="s">
        <v>109</v>
      </c>
      <c r="B71" t="s">
        <v>111</v>
      </c>
      <c r="C71" t="s">
        <v>110</v>
      </c>
      <c r="D71" t="s">
        <v>146</v>
      </c>
      <c r="E71" s="1">
        <v>44282.335347222222</v>
      </c>
      <c r="F71" t="s">
        <v>57</v>
      </c>
      <c r="G71" t="s">
        <v>21</v>
      </c>
      <c r="H71" t="s">
        <v>196</v>
      </c>
      <c r="J71" s="6" t="str">
        <f t="shared" si="16"/>
        <v>E34B機場警署駿運南路</v>
      </c>
      <c r="O71" s="6" t="str">
        <f t="shared" si="15"/>
        <v/>
      </c>
      <c r="P71" s="6" t="str">
        <f t="shared" si="15"/>
        <v/>
      </c>
      <c r="Q71" s="6" t="str">
        <f t="shared" si="15"/>
        <v/>
      </c>
      <c r="R71" s="6"/>
      <c r="S71" s="6"/>
      <c r="T71" s="6"/>
      <c r="U71" s="6"/>
    </row>
    <row r="72" spans="1:21" x14ac:dyDescent="0.3">
      <c r="A72" t="s">
        <v>109</v>
      </c>
      <c r="B72" t="s">
        <v>111</v>
      </c>
      <c r="C72" t="s">
        <v>110</v>
      </c>
      <c r="D72" t="s">
        <v>148</v>
      </c>
      <c r="E72" s="1">
        <v>44282.335370370369</v>
      </c>
      <c r="F72" t="s">
        <v>40</v>
      </c>
      <c r="G72" t="s">
        <v>25</v>
      </c>
      <c r="H72" t="s">
        <v>154</v>
      </c>
      <c r="J72" s="6" t="str">
        <f t="shared" si="16"/>
        <v>E34B駿運南路機場空運中心</v>
      </c>
      <c r="O72" s="6" t="str">
        <f t="shared" si="15"/>
        <v/>
      </c>
      <c r="P72" s="6" t="str">
        <f t="shared" si="15"/>
        <v/>
      </c>
      <c r="Q72" s="6" t="str">
        <f t="shared" si="15"/>
        <v/>
      </c>
      <c r="R72" s="6"/>
      <c r="S72" s="6"/>
      <c r="T72" s="6"/>
      <c r="U72" s="6"/>
    </row>
    <row r="73" spans="1:21" x14ac:dyDescent="0.3">
      <c r="A73" t="s">
        <v>109</v>
      </c>
      <c r="B73" t="s">
        <v>111</v>
      </c>
      <c r="C73" t="s">
        <v>110</v>
      </c>
      <c r="D73" t="s">
        <v>149</v>
      </c>
      <c r="E73" s="1">
        <v>44282.335393518515</v>
      </c>
      <c r="F73" t="s">
        <v>99</v>
      </c>
      <c r="G73" t="s">
        <v>30</v>
      </c>
      <c r="H73" t="s">
        <v>198</v>
      </c>
      <c r="J73" s="6" t="str">
        <f t="shared" si="16"/>
        <v>E34B機場空運中心亞洲空運中心</v>
      </c>
      <c r="O73" s="6" t="str">
        <f t="shared" si="15"/>
        <v/>
      </c>
      <c r="P73" s="6" t="str">
        <f t="shared" si="15"/>
        <v/>
      </c>
      <c r="Q73" s="6" t="str">
        <f t="shared" si="15"/>
        <v/>
      </c>
      <c r="R73" s="6"/>
      <c r="S73" s="6"/>
      <c r="T73" s="6"/>
      <c r="U73" s="6"/>
    </row>
    <row r="74" spans="1:21" x14ac:dyDescent="0.3">
      <c r="A74" t="s">
        <v>109</v>
      </c>
      <c r="B74" t="s">
        <v>111</v>
      </c>
      <c r="C74" t="s">
        <v>110</v>
      </c>
      <c r="D74" t="s">
        <v>121</v>
      </c>
      <c r="E74" s="1">
        <v>44282.335416666669</v>
      </c>
      <c r="F74" t="s">
        <v>28</v>
      </c>
      <c r="G74" t="s">
        <v>48</v>
      </c>
      <c r="H74" t="s">
        <v>34</v>
      </c>
      <c r="J74" s="6" t="str">
        <f t="shared" si="16"/>
        <v>E34B亞洲空運中心赤角南路</v>
      </c>
      <c r="O74" s="6" t="str">
        <f t="shared" si="15"/>
        <v/>
      </c>
      <c r="P74" s="6" t="str">
        <f t="shared" si="15"/>
        <v/>
      </c>
      <c r="Q74" s="6" t="str">
        <f t="shared" si="15"/>
        <v/>
      </c>
      <c r="R74" s="6"/>
      <c r="S74" s="6"/>
      <c r="T74" s="6"/>
      <c r="U74" s="6"/>
    </row>
    <row r="75" spans="1:21" x14ac:dyDescent="0.3">
      <c r="A75" t="s">
        <v>109</v>
      </c>
      <c r="B75" t="s">
        <v>111</v>
      </c>
      <c r="C75" t="s">
        <v>110</v>
      </c>
      <c r="D75" t="s">
        <v>151</v>
      </c>
      <c r="E75" s="1">
        <v>44282.335439814815</v>
      </c>
      <c r="F75" t="s">
        <v>54</v>
      </c>
      <c r="G75" t="s">
        <v>182</v>
      </c>
      <c r="H75" t="s">
        <v>82</v>
      </c>
      <c r="J75" s="6" t="str">
        <f t="shared" si="16"/>
        <v>E34B赤角南路東涌纜車站</v>
      </c>
      <c r="O75" s="6" t="str">
        <f t="shared" si="15"/>
        <v/>
      </c>
      <c r="P75" s="6" t="str">
        <f t="shared" si="15"/>
        <v/>
      </c>
      <c r="Q75" s="6" t="str">
        <f t="shared" si="15"/>
        <v/>
      </c>
      <c r="R75" s="6"/>
      <c r="S75" s="6"/>
      <c r="T75" s="6"/>
      <c r="U75" s="6"/>
    </row>
    <row r="76" spans="1:21" x14ac:dyDescent="0.3">
      <c r="A76" t="s">
        <v>109</v>
      </c>
      <c r="B76" t="s">
        <v>111</v>
      </c>
      <c r="C76" t="s">
        <v>110</v>
      </c>
      <c r="D76" t="s">
        <v>153</v>
      </c>
      <c r="E76" s="1">
        <v>44282.335462962961</v>
      </c>
      <c r="F76" t="s">
        <v>57</v>
      </c>
      <c r="G76" t="s">
        <v>71</v>
      </c>
      <c r="J76" s="6" t="str">
        <f t="shared" si="16"/>
        <v>E34B東涌纜車站富東廣場</v>
      </c>
      <c r="O76" s="6" t="str">
        <f t="shared" si="15"/>
        <v/>
      </c>
      <c r="P76" s="6" t="str">
        <f t="shared" si="15"/>
        <v/>
      </c>
      <c r="Q76" s="6" t="str">
        <f t="shared" si="15"/>
        <v/>
      </c>
      <c r="R76" s="6"/>
      <c r="S76" s="6"/>
      <c r="T76" s="6"/>
      <c r="U76" s="6"/>
    </row>
    <row r="77" spans="1:21" x14ac:dyDescent="0.3">
      <c r="A77" t="s">
        <v>109</v>
      </c>
      <c r="B77" t="s">
        <v>111</v>
      </c>
      <c r="C77" t="s">
        <v>110</v>
      </c>
      <c r="D77" t="s">
        <v>155</v>
      </c>
      <c r="E77" s="1">
        <v>44282.335497685184</v>
      </c>
      <c r="F77" t="s">
        <v>32</v>
      </c>
      <c r="G77" t="s">
        <v>44</v>
      </c>
      <c r="H77" t="s">
        <v>77</v>
      </c>
      <c r="J77" s="6" t="str">
        <f t="shared" si="16"/>
        <v>E34B富東廣場裕東苑</v>
      </c>
      <c r="O77" s="6" t="str">
        <f t="shared" si="15"/>
        <v/>
      </c>
      <c r="P77" s="6" t="str">
        <f t="shared" si="15"/>
        <v/>
      </c>
      <c r="Q77" s="6" t="str">
        <f t="shared" si="15"/>
        <v/>
      </c>
      <c r="R77" s="6"/>
      <c r="S77" s="6"/>
      <c r="T77" s="6"/>
      <c r="U77" s="6"/>
    </row>
    <row r="78" spans="1:21" x14ac:dyDescent="0.3">
      <c r="A78" t="s">
        <v>109</v>
      </c>
      <c r="B78" t="s">
        <v>111</v>
      </c>
      <c r="C78" t="s">
        <v>110</v>
      </c>
      <c r="D78" t="s">
        <v>116</v>
      </c>
      <c r="E78" s="1">
        <v>44282.335520833331</v>
      </c>
      <c r="F78" t="s">
        <v>182</v>
      </c>
      <c r="G78" t="s">
        <v>58</v>
      </c>
      <c r="H78" t="s">
        <v>72</v>
      </c>
      <c r="J78" s="6" t="str">
        <f t="shared" si="16"/>
        <v>E34B裕東苑青馬收費廣場</v>
      </c>
      <c r="O78" s="6" t="str">
        <f t="shared" si="15"/>
        <v/>
      </c>
      <c r="P78" s="6" t="str">
        <f t="shared" si="15"/>
        <v/>
      </c>
      <c r="Q78" s="6" t="str">
        <f t="shared" si="15"/>
        <v/>
      </c>
      <c r="R78" s="6"/>
      <c r="S78" s="6"/>
      <c r="T78" s="6"/>
      <c r="U78" s="6"/>
    </row>
    <row r="79" spans="1:21" x14ac:dyDescent="0.3">
      <c r="A79" t="s">
        <v>109</v>
      </c>
      <c r="B79" t="s">
        <v>111</v>
      </c>
      <c r="C79" t="s">
        <v>110</v>
      </c>
      <c r="D79" t="s">
        <v>73</v>
      </c>
      <c r="E79" s="1">
        <v>44282.335543981484</v>
      </c>
      <c r="F79" t="s">
        <v>32</v>
      </c>
      <c r="G79" t="s">
        <v>88</v>
      </c>
      <c r="H79" t="s">
        <v>122</v>
      </c>
      <c r="I79" s="4" t="s">
        <v>213</v>
      </c>
      <c r="J79" s="6" t="str">
        <f t="shared" si="16"/>
        <v>E34B青馬收費廣場大欖隧道</v>
      </c>
      <c r="K79" s="12" t="str">
        <f>F79</f>
        <v>1 分鐘</v>
      </c>
      <c r="L79" s="12" t="str">
        <f>G79</f>
        <v>25 分鐘</v>
      </c>
      <c r="M79" s="12" t="str">
        <f>H79</f>
        <v>32 分鐘</v>
      </c>
      <c r="O79" s="12" t="str">
        <f t="shared" si="15"/>
        <v>1</v>
      </c>
      <c r="P79" s="12" t="str">
        <f t="shared" si="15"/>
        <v>25</v>
      </c>
      <c r="Q79" s="12" t="str">
        <f t="shared" si="15"/>
        <v>32</v>
      </c>
      <c r="R79" s="12"/>
      <c r="S79" s="12"/>
      <c r="T79" s="12"/>
      <c r="U79" s="6"/>
    </row>
    <row r="80" spans="1:21" x14ac:dyDescent="0.3">
      <c r="A80" t="s">
        <v>109</v>
      </c>
      <c r="B80" t="s">
        <v>111</v>
      </c>
      <c r="C80" t="s">
        <v>110</v>
      </c>
      <c r="D80" t="s">
        <v>70</v>
      </c>
      <c r="E80" s="1">
        <v>44282.33556712963</v>
      </c>
      <c r="F80" t="s">
        <v>48</v>
      </c>
      <c r="G80" t="s">
        <v>91</v>
      </c>
      <c r="H80" t="s">
        <v>100</v>
      </c>
      <c r="I80" s="4" t="s">
        <v>213</v>
      </c>
      <c r="J80" s="6" t="str">
        <f t="shared" si="16"/>
        <v>E34B大欖隧道形點 I</v>
      </c>
      <c r="K80" s="12" t="str">
        <f>F80</f>
        <v>10 分鐘</v>
      </c>
      <c r="L80" s="12" t="str">
        <f t="shared" ref="L80:M82" si="17">G80</f>
        <v>34 分鐘</v>
      </c>
      <c r="M80" s="12" t="str">
        <f t="shared" si="17"/>
        <v>40 分鐘</v>
      </c>
      <c r="O80" s="12" t="str">
        <f t="shared" si="15"/>
        <v>10</v>
      </c>
      <c r="P80" s="12" t="str">
        <f t="shared" si="15"/>
        <v>34</v>
      </c>
      <c r="Q80" s="12" t="str">
        <f t="shared" si="15"/>
        <v>40</v>
      </c>
      <c r="R80" s="12"/>
      <c r="S80" s="12">
        <f>O80-O79</f>
        <v>9</v>
      </c>
      <c r="T80" s="12">
        <f>IFERROR(P80-P79,"")</f>
        <v>9</v>
      </c>
      <c r="U80" s="12">
        <f>IFERROR(Q80-Q79,"")</f>
        <v>8</v>
      </c>
    </row>
    <row r="81" spans="1:21" x14ac:dyDescent="0.3">
      <c r="A81" t="s">
        <v>109</v>
      </c>
      <c r="B81" t="s">
        <v>111</v>
      </c>
      <c r="C81" t="s">
        <v>110</v>
      </c>
      <c r="D81" t="s">
        <v>157</v>
      </c>
      <c r="E81" s="1">
        <v>44282.335590277777</v>
      </c>
      <c r="F81" t="s">
        <v>52</v>
      </c>
      <c r="G81" t="s">
        <v>93</v>
      </c>
      <c r="H81" t="s">
        <v>133</v>
      </c>
      <c r="I81" s="4" t="s">
        <v>213</v>
      </c>
      <c r="J81" s="6" t="str">
        <f t="shared" si="16"/>
        <v>E34B形點 I又新街</v>
      </c>
      <c r="K81" s="12" t="str">
        <f t="shared" ref="K81:K82" si="18">F81</f>
        <v>12 分鐘</v>
      </c>
      <c r="L81" s="12" t="str">
        <f t="shared" si="17"/>
        <v>36 分鐘</v>
      </c>
      <c r="M81" s="12" t="str">
        <f t="shared" si="17"/>
        <v>42 分鐘</v>
      </c>
      <c r="O81" s="12" t="str">
        <f t="shared" si="15"/>
        <v>12</v>
      </c>
      <c r="P81" s="12" t="str">
        <f t="shared" si="15"/>
        <v>36</v>
      </c>
      <c r="Q81" s="12" t="str">
        <f t="shared" si="15"/>
        <v>42</v>
      </c>
      <c r="R81" s="12"/>
      <c r="S81" s="12">
        <f t="shared" ref="S81:S82" si="19">O81-O80</f>
        <v>2</v>
      </c>
      <c r="T81" s="12">
        <f t="shared" ref="T81:U82" si="20">IFERROR(P81-P80,"")</f>
        <v>2</v>
      </c>
      <c r="U81" s="12">
        <f t="shared" si="20"/>
        <v>2</v>
      </c>
    </row>
    <row r="82" spans="1:21" x14ac:dyDescent="0.3">
      <c r="A82" t="s">
        <v>109</v>
      </c>
      <c r="B82" t="s">
        <v>111</v>
      </c>
      <c r="C82" t="s">
        <v>110</v>
      </c>
      <c r="D82" t="s">
        <v>158</v>
      </c>
      <c r="E82" s="1">
        <v>44282.335613425923</v>
      </c>
      <c r="F82" t="s">
        <v>104</v>
      </c>
      <c r="G82" t="s">
        <v>95</v>
      </c>
      <c r="H82" t="s">
        <v>136</v>
      </c>
      <c r="I82" s="4" t="s">
        <v>213</v>
      </c>
      <c r="J82" s="6" t="str">
        <f t="shared" si="16"/>
        <v>E34B又新街大棠路</v>
      </c>
      <c r="K82" s="12" t="str">
        <f t="shared" si="18"/>
        <v>14 分鐘</v>
      </c>
      <c r="L82" s="12" t="str">
        <f t="shared" si="17"/>
        <v>38 分鐘</v>
      </c>
      <c r="M82" s="12" t="str">
        <f t="shared" si="17"/>
        <v>44 分鐘</v>
      </c>
      <c r="O82" s="12" t="str">
        <f t="shared" si="15"/>
        <v>14</v>
      </c>
      <c r="P82" s="12" t="str">
        <f t="shared" si="15"/>
        <v>38</v>
      </c>
      <c r="Q82" s="12" t="str">
        <f t="shared" si="15"/>
        <v>44</v>
      </c>
      <c r="R82" s="12"/>
      <c r="S82" s="12">
        <f t="shared" si="19"/>
        <v>2</v>
      </c>
      <c r="T82" s="12">
        <f t="shared" si="20"/>
        <v>2</v>
      </c>
      <c r="U82" s="12">
        <f t="shared" si="20"/>
        <v>2</v>
      </c>
    </row>
    <row r="83" spans="1:21" x14ac:dyDescent="0.3">
      <c r="A83" t="s">
        <v>109</v>
      </c>
      <c r="B83" t="s">
        <v>111</v>
      </c>
      <c r="C83" t="s">
        <v>110</v>
      </c>
      <c r="D83" t="s">
        <v>159</v>
      </c>
      <c r="E83" s="1">
        <v>44282.335636574076</v>
      </c>
      <c r="F83" t="s">
        <v>71</v>
      </c>
      <c r="G83" t="s">
        <v>100</v>
      </c>
      <c r="H83" t="s">
        <v>105</v>
      </c>
      <c r="J83" s="6" t="str">
        <f t="shared" si="16"/>
        <v>E34B大棠路康樂路</v>
      </c>
      <c r="O83" s="12" t="str">
        <f t="shared" si="15"/>
        <v/>
      </c>
      <c r="P83" s="12" t="str">
        <f t="shared" si="15"/>
        <v/>
      </c>
      <c r="Q83" s="12" t="str">
        <f t="shared" si="15"/>
        <v/>
      </c>
      <c r="R83" s="12"/>
      <c r="S83" s="12"/>
      <c r="T83" s="12"/>
      <c r="U83" s="6"/>
    </row>
    <row r="84" spans="1:21" x14ac:dyDescent="0.3">
      <c r="A84" t="s">
        <v>109</v>
      </c>
      <c r="B84" t="s">
        <v>111</v>
      </c>
      <c r="C84" t="s">
        <v>110</v>
      </c>
      <c r="D84" t="s">
        <v>161</v>
      </c>
      <c r="E84" s="1">
        <v>44282.335659722223</v>
      </c>
      <c r="F84" t="s">
        <v>156</v>
      </c>
      <c r="G84" t="s">
        <v>136</v>
      </c>
      <c r="J84" s="6" t="str">
        <f t="shared" si="16"/>
        <v>E34B康樂路康水樓</v>
      </c>
      <c r="O84" s="6" t="str">
        <f t="shared" si="15"/>
        <v/>
      </c>
      <c r="P84" s="6" t="str">
        <f t="shared" si="15"/>
        <v/>
      </c>
      <c r="Q84" s="6" t="str">
        <f t="shared" si="15"/>
        <v/>
      </c>
      <c r="R84" s="6"/>
      <c r="S84" s="6"/>
      <c r="T84" s="6"/>
      <c r="U84" s="6"/>
    </row>
    <row r="85" spans="1:21" x14ac:dyDescent="0.3">
      <c r="A85" t="s">
        <v>109</v>
      </c>
      <c r="B85" t="s">
        <v>111</v>
      </c>
      <c r="C85" t="s">
        <v>110</v>
      </c>
      <c r="D85" t="s">
        <v>56</v>
      </c>
      <c r="E85" s="1">
        <v>44282.335694444446</v>
      </c>
      <c r="F85" t="s">
        <v>156</v>
      </c>
      <c r="G85" t="s">
        <v>136</v>
      </c>
      <c r="J85" s="6" t="str">
        <f t="shared" si="16"/>
        <v>E34B康水樓山水樓</v>
      </c>
      <c r="O85" s="6" t="str">
        <f t="shared" si="15"/>
        <v/>
      </c>
      <c r="P85" s="6" t="str">
        <f t="shared" si="15"/>
        <v/>
      </c>
      <c r="Q85" s="6" t="str">
        <f t="shared" si="15"/>
        <v/>
      </c>
      <c r="R85" s="6"/>
      <c r="S85" s="6"/>
      <c r="T85" s="6"/>
      <c r="U85" s="6"/>
    </row>
    <row r="86" spans="1:21" x14ac:dyDescent="0.3">
      <c r="A86">
        <v>968</v>
      </c>
      <c r="B86" t="s">
        <v>165</v>
      </c>
      <c r="C86" t="s">
        <v>166</v>
      </c>
      <c r="D86" t="s">
        <v>167</v>
      </c>
      <c r="E86" s="1">
        <v>44282.335787037038</v>
      </c>
      <c r="F86" t="s">
        <v>130</v>
      </c>
      <c r="G86" t="s">
        <v>24</v>
      </c>
      <c r="H86" t="s">
        <v>37</v>
      </c>
      <c r="J86" s="6" t="str">
        <f t="shared" si="16"/>
        <v/>
      </c>
      <c r="O86" s="6" t="str">
        <f t="shared" si="15"/>
        <v/>
      </c>
      <c r="P86" s="6" t="str">
        <f t="shared" si="15"/>
        <v/>
      </c>
      <c r="Q86" s="6" t="str">
        <f t="shared" si="15"/>
        <v/>
      </c>
      <c r="R86" s="6"/>
      <c r="S86" s="6"/>
      <c r="T86" s="6"/>
      <c r="U86" s="6"/>
    </row>
    <row r="87" spans="1:21" x14ac:dyDescent="0.3">
      <c r="A87">
        <v>968</v>
      </c>
      <c r="B87" t="s">
        <v>165</v>
      </c>
      <c r="C87" t="s">
        <v>166</v>
      </c>
      <c r="D87" t="s">
        <v>169</v>
      </c>
      <c r="E87" s="1">
        <v>44282.335810185185</v>
      </c>
      <c r="F87" t="s">
        <v>168</v>
      </c>
      <c r="G87" t="s">
        <v>85</v>
      </c>
      <c r="H87" t="s">
        <v>41</v>
      </c>
      <c r="J87" s="6" t="str">
        <f t="shared" si="16"/>
        <v>968元朗（西）總站元朗同樂街</v>
      </c>
      <c r="O87" s="6" t="str">
        <f t="shared" si="15"/>
        <v/>
      </c>
      <c r="P87" s="6" t="str">
        <f t="shared" si="15"/>
        <v/>
      </c>
      <c r="Q87" s="6" t="str">
        <f t="shared" si="15"/>
        <v/>
      </c>
      <c r="R87" s="6"/>
      <c r="S87" s="6"/>
      <c r="T87" s="6"/>
      <c r="U87" s="6"/>
    </row>
    <row r="88" spans="1:21" x14ac:dyDescent="0.3">
      <c r="A88">
        <v>968</v>
      </c>
      <c r="B88" t="s">
        <v>165</v>
      </c>
      <c r="C88" t="s">
        <v>166</v>
      </c>
      <c r="D88" t="s">
        <v>65</v>
      </c>
      <c r="E88" s="1">
        <v>44282.335833333331</v>
      </c>
      <c r="F88" t="s">
        <v>170</v>
      </c>
      <c r="G88" t="s">
        <v>138</v>
      </c>
      <c r="H88" t="s">
        <v>45</v>
      </c>
      <c r="I88" s="4" t="s">
        <v>213</v>
      </c>
      <c r="J88" s="6" t="str">
        <f t="shared" si="16"/>
        <v>968元朗同樂街元朗谷亭街</v>
      </c>
      <c r="K88" s="12" t="str">
        <f>F88</f>
        <v>5 分鐘 預定班次</v>
      </c>
      <c r="L88" s="12" t="str">
        <f>G88</f>
        <v>15 分鐘 預定班次</v>
      </c>
      <c r="M88" s="12" t="str">
        <f>H88</f>
        <v>22 分鐘 預定班次</v>
      </c>
      <c r="N88" s="9"/>
      <c r="O88" s="12" t="str">
        <f t="shared" si="15"/>
        <v>5</v>
      </c>
      <c r="P88" s="12" t="str">
        <f t="shared" si="15"/>
        <v>15</v>
      </c>
      <c r="Q88" s="12" t="str">
        <f t="shared" si="15"/>
        <v>22</v>
      </c>
      <c r="R88" s="12"/>
      <c r="S88" s="12"/>
      <c r="T88" s="12"/>
      <c r="U88" s="12"/>
    </row>
    <row r="89" spans="1:21" x14ac:dyDescent="0.3">
      <c r="A89">
        <v>968</v>
      </c>
      <c r="B89" t="s">
        <v>165</v>
      </c>
      <c r="C89" t="s">
        <v>166</v>
      </c>
      <c r="D89" t="s">
        <v>67</v>
      </c>
      <c r="E89" s="1">
        <v>44282.335856481484</v>
      </c>
      <c r="F89" t="s">
        <v>28</v>
      </c>
      <c r="G89" t="s">
        <v>16</v>
      </c>
      <c r="H89" t="s">
        <v>37</v>
      </c>
      <c r="I89" s="4" t="s">
        <v>213</v>
      </c>
      <c r="J89" s="6" t="str">
        <f t="shared" si="16"/>
        <v>968元朗谷亭街形點 II</v>
      </c>
      <c r="K89" s="12" t="str">
        <f>G89</f>
        <v>8 分鐘 預定班次</v>
      </c>
      <c r="L89" s="12" t="str">
        <f>H89</f>
        <v>18 分鐘 預定班次</v>
      </c>
      <c r="M89" s="12"/>
      <c r="N89" s="9"/>
      <c r="O89" s="12" t="str">
        <f t="shared" si="15"/>
        <v>8</v>
      </c>
      <c r="P89" s="12" t="str">
        <f t="shared" si="15"/>
        <v>18</v>
      </c>
      <c r="Q89" s="12" t="str">
        <f t="shared" si="15"/>
        <v/>
      </c>
      <c r="R89" s="12"/>
      <c r="S89" s="12">
        <f>IFERROR(O89-O88,"")</f>
        <v>3</v>
      </c>
      <c r="T89" s="12">
        <f>IFERROR(P89-P88,"")</f>
        <v>3</v>
      </c>
      <c r="U89" s="12" t="str">
        <f>IFERROR(Q89-Q88,"")</f>
        <v/>
      </c>
    </row>
    <row r="90" spans="1:21" x14ac:dyDescent="0.3">
      <c r="A90">
        <v>968</v>
      </c>
      <c r="B90" t="s">
        <v>165</v>
      </c>
      <c r="C90" t="s">
        <v>166</v>
      </c>
      <c r="D90" t="s">
        <v>70</v>
      </c>
      <c r="E90" s="1">
        <v>44282.335879629631</v>
      </c>
      <c r="F90" t="s">
        <v>130</v>
      </c>
      <c r="G90" t="s">
        <v>20</v>
      </c>
      <c r="H90" t="s">
        <v>41</v>
      </c>
      <c r="I90" s="4" t="s">
        <v>213</v>
      </c>
      <c r="J90" s="6" t="str">
        <f t="shared" si="16"/>
        <v>968形點 II形點 I</v>
      </c>
      <c r="K90" s="12" t="str">
        <f>G90</f>
        <v>10 分鐘 預定班次</v>
      </c>
      <c r="L90" s="12" t="str">
        <f>H90</f>
        <v>20 分鐘 預定班次</v>
      </c>
      <c r="M90" s="12"/>
      <c r="N90" s="9"/>
      <c r="O90" s="12" t="str">
        <f t="shared" si="15"/>
        <v>10</v>
      </c>
      <c r="P90" s="12" t="str">
        <f t="shared" si="15"/>
        <v>20</v>
      </c>
      <c r="Q90" s="12" t="str">
        <f t="shared" si="15"/>
        <v/>
      </c>
      <c r="R90" s="12"/>
      <c r="S90" s="12">
        <f t="shared" ref="S90:U91" si="21">IFERROR(O90-O89,"")</f>
        <v>2</v>
      </c>
      <c r="T90" s="12">
        <f t="shared" si="21"/>
        <v>2</v>
      </c>
      <c r="U90" s="12" t="str">
        <f t="shared" si="21"/>
        <v/>
      </c>
    </row>
    <row r="91" spans="1:21" x14ac:dyDescent="0.3">
      <c r="A91">
        <v>968</v>
      </c>
      <c r="B91" t="s">
        <v>165</v>
      </c>
      <c r="C91" t="s">
        <v>166</v>
      </c>
      <c r="D91" t="s">
        <v>73</v>
      </c>
      <c r="E91" s="1">
        <v>44282.335914351854</v>
      </c>
      <c r="F91" t="s">
        <v>79</v>
      </c>
      <c r="G91" t="s">
        <v>57</v>
      </c>
      <c r="H91" t="s">
        <v>16</v>
      </c>
      <c r="I91" s="4" t="s">
        <v>213</v>
      </c>
      <c r="J91" s="6" t="str">
        <f t="shared" si="16"/>
        <v>968形點 I大欖隧道</v>
      </c>
      <c r="K91" s="12"/>
      <c r="L91" s="12"/>
      <c r="M91" s="12"/>
      <c r="N91" s="9"/>
      <c r="O91" s="12" t="str">
        <f t="shared" si="15"/>
        <v/>
      </c>
      <c r="P91" s="12" t="str">
        <f t="shared" si="15"/>
        <v/>
      </c>
      <c r="Q91" s="12" t="str">
        <f t="shared" si="15"/>
        <v/>
      </c>
      <c r="R91" s="12"/>
      <c r="S91" s="12" t="str">
        <f t="shared" si="21"/>
        <v/>
      </c>
      <c r="T91" s="12" t="str">
        <f t="shared" si="21"/>
        <v/>
      </c>
      <c r="U91" s="12" t="str">
        <f t="shared" si="21"/>
        <v/>
      </c>
    </row>
    <row r="92" spans="1:21" x14ac:dyDescent="0.3">
      <c r="A92">
        <v>968</v>
      </c>
      <c r="B92" t="s">
        <v>165</v>
      </c>
      <c r="C92" t="s">
        <v>166</v>
      </c>
      <c r="D92" t="s">
        <v>73</v>
      </c>
      <c r="E92" s="1">
        <v>44282.3359375</v>
      </c>
      <c r="F92" t="s">
        <v>54</v>
      </c>
      <c r="G92" t="s">
        <v>40</v>
      </c>
      <c r="H92" t="s">
        <v>201</v>
      </c>
      <c r="J92" s="6" t="str">
        <f t="shared" si="16"/>
        <v>968大欖隧道大欖隧道</v>
      </c>
      <c r="O92" s="6" t="str">
        <f t="shared" si="15"/>
        <v/>
      </c>
      <c r="P92" s="6" t="str">
        <f t="shared" si="15"/>
        <v/>
      </c>
      <c r="Q92" s="6" t="str">
        <f t="shared" si="15"/>
        <v/>
      </c>
      <c r="R92" s="6"/>
      <c r="S92" s="6"/>
      <c r="T92" s="6"/>
      <c r="U92" s="6"/>
    </row>
    <row r="93" spans="1:21" x14ac:dyDescent="0.3">
      <c r="A93">
        <v>968</v>
      </c>
      <c r="B93" t="s">
        <v>165</v>
      </c>
      <c r="C93" t="s">
        <v>166</v>
      </c>
      <c r="D93" t="s">
        <v>171</v>
      </c>
      <c r="E93" s="1">
        <v>44282.335960648146</v>
      </c>
      <c r="F93" t="s">
        <v>32</v>
      </c>
      <c r="G93" t="s">
        <v>79</v>
      </c>
      <c r="H93" t="s">
        <v>40</v>
      </c>
      <c r="J93" s="6" t="str">
        <f t="shared" si="16"/>
        <v>968大欖隧道西區海底隧道</v>
      </c>
      <c r="O93" s="6" t="str">
        <f t="shared" si="15"/>
        <v/>
      </c>
      <c r="P93" s="6" t="str">
        <f t="shared" si="15"/>
        <v/>
      </c>
      <c r="Q93" s="6" t="str">
        <f t="shared" si="15"/>
        <v/>
      </c>
      <c r="R93" s="6"/>
      <c r="S93" s="6"/>
      <c r="T93" s="6"/>
      <c r="U93" s="6"/>
    </row>
    <row r="94" spans="1:21" x14ac:dyDescent="0.3">
      <c r="A94">
        <v>968</v>
      </c>
      <c r="B94" t="s">
        <v>165</v>
      </c>
      <c r="C94" t="s">
        <v>166</v>
      </c>
      <c r="D94" t="s">
        <v>172</v>
      </c>
      <c r="E94" s="1">
        <v>44282.3359837963</v>
      </c>
      <c r="F94" t="s">
        <v>44</v>
      </c>
      <c r="G94" t="s">
        <v>44</v>
      </c>
      <c r="H94" t="s">
        <v>74</v>
      </c>
      <c r="J94" s="6" t="str">
        <f t="shared" si="16"/>
        <v>968西區海底隧道西消防街</v>
      </c>
      <c r="O94" s="6" t="str">
        <f t="shared" si="15"/>
        <v/>
      </c>
      <c r="P94" s="6" t="str">
        <f t="shared" si="15"/>
        <v/>
      </c>
      <c r="Q94" s="6" t="str">
        <f t="shared" si="15"/>
        <v/>
      </c>
      <c r="R94" s="6"/>
      <c r="S94" s="6"/>
      <c r="T94" s="6"/>
      <c r="U94" s="6"/>
    </row>
    <row r="95" spans="1:21" x14ac:dyDescent="0.3">
      <c r="A95">
        <v>968</v>
      </c>
      <c r="B95" t="s">
        <v>165</v>
      </c>
      <c r="C95" t="s">
        <v>166</v>
      </c>
      <c r="D95" t="s">
        <v>173</v>
      </c>
      <c r="E95" s="1">
        <v>44282.336006944446</v>
      </c>
      <c r="F95" t="s">
        <v>32</v>
      </c>
      <c r="G95" t="s">
        <v>74</v>
      </c>
      <c r="H95" t="s">
        <v>74</v>
      </c>
      <c r="J95" s="6" t="str">
        <f t="shared" si="16"/>
        <v>968西消防街港澳碼頭</v>
      </c>
      <c r="O95" s="6" t="str">
        <f t="shared" si="15"/>
        <v/>
      </c>
      <c r="P95" s="6" t="str">
        <f t="shared" si="15"/>
        <v/>
      </c>
      <c r="Q95" s="6" t="str">
        <f t="shared" si="15"/>
        <v/>
      </c>
      <c r="R95" s="6"/>
      <c r="S95" s="6"/>
      <c r="T95" s="6"/>
      <c r="U95" s="6"/>
    </row>
    <row r="96" spans="1:21" x14ac:dyDescent="0.3">
      <c r="A96">
        <v>968</v>
      </c>
      <c r="B96" t="s">
        <v>165</v>
      </c>
      <c r="C96" t="s">
        <v>166</v>
      </c>
      <c r="D96" t="s">
        <v>174</v>
      </c>
      <c r="E96" s="1">
        <v>44282.336030092592</v>
      </c>
      <c r="F96" t="s">
        <v>79</v>
      </c>
      <c r="G96" t="s">
        <v>52</v>
      </c>
      <c r="H96" t="s">
        <v>52</v>
      </c>
      <c r="J96" s="6" t="str">
        <f t="shared" si="16"/>
        <v>968港澳碼頭海港政府大樓</v>
      </c>
      <c r="O96" s="6" t="str">
        <f t="shared" si="15"/>
        <v/>
      </c>
      <c r="P96" s="6" t="str">
        <f t="shared" si="15"/>
        <v/>
      </c>
      <c r="Q96" s="6" t="str">
        <f t="shared" si="15"/>
        <v/>
      </c>
      <c r="R96" s="6"/>
      <c r="S96" s="6"/>
      <c r="T96" s="6"/>
      <c r="U96" s="6"/>
    </row>
    <row r="97" spans="1:21" x14ac:dyDescent="0.3">
      <c r="A97">
        <v>968</v>
      </c>
      <c r="B97" t="s">
        <v>165</v>
      </c>
      <c r="C97" t="s">
        <v>166</v>
      </c>
      <c r="D97" t="s">
        <v>175</v>
      </c>
      <c r="E97" s="1">
        <v>44282.336053240739</v>
      </c>
      <c r="F97" t="s">
        <v>36</v>
      </c>
      <c r="G97" t="s">
        <v>104</v>
      </c>
      <c r="H97" t="s">
        <v>104</v>
      </c>
      <c r="J97" s="6" t="str">
        <f t="shared" si="16"/>
        <v>968海港政府大樓怡和大廈</v>
      </c>
      <c r="O97" s="6" t="str">
        <f t="shared" ref="O97:Q123" si="22">IF(K97="","",IFERROR(LEFT(K97,FIND(" ",K97)-1),0))</f>
        <v/>
      </c>
      <c r="P97" s="6" t="str">
        <f t="shared" si="22"/>
        <v/>
      </c>
      <c r="Q97" s="6" t="str">
        <f t="shared" si="22"/>
        <v/>
      </c>
      <c r="R97" s="6"/>
      <c r="S97" s="6"/>
      <c r="T97" s="6"/>
      <c r="U97" s="6"/>
    </row>
    <row r="98" spans="1:21" x14ac:dyDescent="0.3">
      <c r="A98">
        <v>968</v>
      </c>
      <c r="B98" t="s">
        <v>165</v>
      </c>
      <c r="C98" t="s">
        <v>166</v>
      </c>
      <c r="D98" t="s">
        <v>176</v>
      </c>
      <c r="E98" s="1">
        <v>44282.336076388892</v>
      </c>
      <c r="F98" t="s">
        <v>40</v>
      </c>
      <c r="G98" t="s">
        <v>55</v>
      </c>
      <c r="J98" s="6" t="str">
        <f t="shared" si="16"/>
        <v>968怡和大廈力寶中心</v>
      </c>
      <c r="O98" s="6" t="str">
        <f t="shared" si="22"/>
        <v/>
      </c>
      <c r="P98" s="6" t="str">
        <f t="shared" si="22"/>
        <v/>
      </c>
      <c r="Q98" s="6" t="str">
        <f t="shared" si="22"/>
        <v/>
      </c>
      <c r="R98" s="6"/>
      <c r="S98" s="6"/>
      <c r="T98" s="6"/>
      <c r="U98" s="6"/>
    </row>
    <row r="99" spans="1:21" x14ac:dyDescent="0.3">
      <c r="A99">
        <v>968</v>
      </c>
      <c r="B99" t="s">
        <v>165</v>
      </c>
      <c r="C99" t="s">
        <v>166</v>
      </c>
      <c r="D99" t="s">
        <v>177</v>
      </c>
      <c r="E99" s="1">
        <v>44282.336099537039</v>
      </c>
      <c r="F99" t="s">
        <v>32</v>
      </c>
      <c r="G99" t="s">
        <v>99</v>
      </c>
      <c r="J99" s="6" t="str">
        <f t="shared" si="16"/>
        <v>968力寶中心軍器廠街</v>
      </c>
      <c r="O99" s="6" t="str">
        <f t="shared" si="22"/>
        <v/>
      </c>
      <c r="P99" s="6" t="str">
        <f t="shared" si="22"/>
        <v/>
      </c>
      <c r="Q99" s="6" t="str">
        <f t="shared" si="22"/>
        <v/>
      </c>
      <c r="R99" s="6"/>
      <c r="S99" s="6"/>
      <c r="T99" s="6"/>
      <c r="U99" s="6"/>
    </row>
    <row r="100" spans="1:21" x14ac:dyDescent="0.3">
      <c r="A100">
        <v>968</v>
      </c>
      <c r="B100" t="s">
        <v>165</v>
      </c>
      <c r="C100" t="s">
        <v>166</v>
      </c>
      <c r="D100" t="s">
        <v>178</v>
      </c>
      <c r="E100" s="1">
        <v>44282.336134259262</v>
      </c>
      <c r="F100" t="s">
        <v>32</v>
      </c>
      <c r="G100" t="s">
        <v>54</v>
      </c>
      <c r="H100" t="s">
        <v>48</v>
      </c>
      <c r="J100" s="6" t="str">
        <f t="shared" si="16"/>
        <v>968軍器廠街菲林明道</v>
      </c>
      <c r="O100" s="6" t="str">
        <f t="shared" si="22"/>
        <v/>
      </c>
      <c r="P100" s="6" t="str">
        <f t="shared" si="22"/>
        <v/>
      </c>
      <c r="Q100" s="6" t="str">
        <f t="shared" si="22"/>
        <v/>
      </c>
      <c r="R100" s="6"/>
      <c r="S100" s="6"/>
      <c r="T100" s="6"/>
      <c r="U100" s="6"/>
    </row>
    <row r="101" spans="1:21" x14ac:dyDescent="0.3">
      <c r="A101">
        <v>968</v>
      </c>
      <c r="B101" t="s">
        <v>165</v>
      </c>
      <c r="C101" t="s">
        <v>166</v>
      </c>
      <c r="D101" t="s">
        <v>179</v>
      </c>
      <c r="E101" s="1">
        <v>44282.336157407408</v>
      </c>
      <c r="F101" t="s">
        <v>36</v>
      </c>
      <c r="G101" t="s">
        <v>40</v>
      </c>
      <c r="H101" t="s">
        <v>182</v>
      </c>
      <c r="J101" s="6" t="str">
        <f t="shared" si="16"/>
        <v>968菲林明道史釗域道</v>
      </c>
      <c r="O101" s="6" t="str">
        <f t="shared" si="22"/>
        <v/>
      </c>
      <c r="P101" s="6" t="str">
        <f t="shared" si="22"/>
        <v/>
      </c>
      <c r="Q101" s="6" t="str">
        <f t="shared" si="22"/>
        <v/>
      </c>
      <c r="R101" s="6"/>
      <c r="S101" s="6"/>
      <c r="T101" s="6"/>
      <c r="U101" s="6"/>
    </row>
    <row r="102" spans="1:21" x14ac:dyDescent="0.3">
      <c r="A102">
        <v>968</v>
      </c>
      <c r="B102" t="s">
        <v>165</v>
      </c>
      <c r="C102" t="s">
        <v>166</v>
      </c>
      <c r="D102" t="s">
        <v>180</v>
      </c>
      <c r="E102" s="1">
        <v>44282.336180555554</v>
      </c>
      <c r="F102" t="s">
        <v>40</v>
      </c>
      <c r="G102" t="s">
        <v>63</v>
      </c>
      <c r="H102" t="s">
        <v>68</v>
      </c>
      <c r="J102" s="6" t="str">
        <f t="shared" si="16"/>
        <v>968史釗域道灣仔消防局</v>
      </c>
      <c r="O102" s="6" t="str">
        <f t="shared" si="22"/>
        <v/>
      </c>
      <c r="P102" s="6" t="str">
        <f t="shared" si="22"/>
        <v/>
      </c>
      <c r="Q102" s="6" t="str">
        <f t="shared" si="22"/>
        <v/>
      </c>
      <c r="R102" s="6"/>
      <c r="S102" s="6"/>
      <c r="T102" s="6"/>
      <c r="U102" s="6"/>
    </row>
    <row r="103" spans="1:21" x14ac:dyDescent="0.3">
      <c r="A103">
        <v>968</v>
      </c>
      <c r="B103" t="s">
        <v>165</v>
      </c>
      <c r="C103" t="s">
        <v>166</v>
      </c>
      <c r="D103" t="s">
        <v>181</v>
      </c>
      <c r="E103" s="1">
        <v>44282.3362037037</v>
      </c>
      <c r="F103" t="s">
        <v>28</v>
      </c>
      <c r="G103" t="s">
        <v>99</v>
      </c>
      <c r="H103" t="s">
        <v>74</v>
      </c>
      <c r="J103" s="6" t="str">
        <f t="shared" si="16"/>
        <v>968灣仔消防局怡和街</v>
      </c>
      <c r="O103" s="6" t="str">
        <f t="shared" si="22"/>
        <v/>
      </c>
      <c r="P103" s="6" t="str">
        <f t="shared" si="22"/>
        <v/>
      </c>
      <c r="Q103" s="6" t="str">
        <f t="shared" si="22"/>
        <v/>
      </c>
      <c r="R103" s="6"/>
      <c r="S103" s="6"/>
      <c r="T103" s="6"/>
      <c r="U103" s="6"/>
    </row>
    <row r="104" spans="1:21" x14ac:dyDescent="0.3">
      <c r="A104">
        <v>968</v>
      </c>
      <c r="B104" t="s">
        <v>165</v>
      </c>
      <c r="C104" t="s">
        <v>166</v>
      </c>
      <c r="D104" t="s">
        <v>183</v>
      </c>
      <c r="E104" s="1">
        <v>44282.336226851854</v>
      </c>
      <c r="F104" t="s">
        <v>79</v>
      </c>
      <c r="G104" t="s">
        <v>48</v>
      </c>
      <c r="H104" t="s">
        <v>52</v>
      </c>
      <c r="J104" s="6" t="str">
        <f t="shared" si="16"/>
        <v>968怡和街維多利亞公園</v>
      </c>
      <c r="O104" s="6" t="str">
        <f t="shared" si="22"/>
        <v/>
      </c>
      <c r="P104" s="6" t="str">
        <f t="shared" si="22"/>
        <v/>
      </c>
      <c r="Q104" s="6" t="str">
        <f t="shared" si="22"/>
        <v/>
      </c>
      <c r="R104" s="6"/>
      <c r="S104" s="6"/>
      <c r="T104" s="6"/>
      <c r="U104" s="6"/>
    </row>
    <row r="105" spans="1:21" x14ac:dyDescent="0.3">
      <c r="A105">
        <v>968</v>
      </c>
      <c r="B105" t="s">
        <v>165</v>
      </c>
      <c r="C105" t="s">
        <v>166</v>
      </c>
      <c r="D105" t="s">
        <v>184</v>
      </c>
      <c r="E105" s="1">
        <v>44282.33625</v>
      </c>
      <c r="F105" t="s">
        <v>54</v>
      </c>
      <c r="G105" t="s">
        <v>74</v>
      </c>
      <c r="H105" t="s">
        <v>182</v>
      </c>
      <c r="J105" s="6" t="str">
        <f t="shared" si="16"/>
        <v>968維多利亞公園銅鑼灣天后總站</v>
      </c>
      <c r="O105" s="6" t="str">
        <f t="shared" si="22"/>
        <v/>
      </c>
      <c r="P105" s="6" t="str">
        <f t="shared" si="22"/>
        <v/>
      </c>
      <c r="Q105" s="6" t="str">
        <f t="shared" si="22"/>
        <v/>
      </c>
      <c r="R105" s="6"/>
      <c r="S105" s="6"/>
      <c r="T105" s="6"/>
      <c r="U105" s="6"/>
    </row>
    <row r="106" spans="1:21" x14ac:dyDescent="0.3">
      <c r="A106">
        <v>968</v>
      </c>
      <c r="B106" t="s">
        <v>166</v>
      </c>
      <c r="C106" t="s">
        <v>165</v>
      </c>
      <c r="D106" t="s">
        <v>184</v>
      </c>
      <c r="E106" s="1">
        <v>44282.336296296293</v>
      </c>
      <c r="F106" t="s">
        <v>24</v>
      </c>
      <c r="G106" t="s">
        <v>25</v>
      </c>
      <c r="H106" t="s">
        <v>26</v>
      </c>
      <c r="J106" s="6" t="str">
        <f t="shared" si="16"/>
        <v/>
      </c>
      <c r="O106" s="6" t="str">
        <f t="shared" si="22"/>
        <v/>
      </c>
      <c r="P106" s="6" t="str">
        <f t="shared" si="22"/>
        <v/>
      </c>
      <c r="Q106" s="6" t="str">
        <f t="shared" si="22"/>
        <v/>
      </c>
      <c r="R106" s="6"/>
      <c r="S106" s="6"/>
      <c r="T106" s="6"/>
      <c r="U106" s="6"/>
    </row>
    <row r="107" spans="1:21" x14ac:dyDescent="0.3">
      <c r="A107">
        <v>968</v>
      </c>
      <c r="B107" t="s">
        <v>166</v>
      </c>
      <c r="C107" t="s">
        <v>165</v>
      </c>
      <c r="D107" t="s">
        <v>186</v>
      </c>
      <c r="E107" s="1">
        <v>44282.336331018516</v>
      </c>
      <c r="F107" t="s">
        <v>85</v>
      </c>
      <c r="G107" t="s">
        <v>140</v>
      </c>
      <c r="J107" s="6" t="str">
        <f t="shared" si="16"/>
        <v>968銅鑼灣天后總站中央圖書館</v>
      </c>
      <c r="O107" s="6" t="str">
        <f t="shared" si="22"/>
        <v/>
      </c>
      <c r="P107" s="6" t="str">
        <f t="shared" si="22"/>
        <v/>
      </c>
      <c r="Q107" s="6" t="str">
        <f t="shared" si="22"/>
        <v/>
      </c>
      <c r="R107" s="6"/>
      <c r="S107" s="6"/>
      <c r="T107" s="6"/>
      <c r="U107" s="6"/>
    </row>
    <row r="108" spans="1:21" x14ac:dyDescent="0.3">
      <c r="A108">
        <v>968</v>
      </c>
      <c r="B108" t="s">
        <v>166</v>
      </c>
      <c r="C108" t="s">
        <v>165</v>
      </c>
      <c r="D108" t="s">
        <v>181</v>
      </c>
      <c r="E108" s="1">
        <v>44282.336354166669</v>
      </c>
      <c r="F108" t="s">
        <v>79</v>
      </c>
      <c r="G108" t="s">
        <v>33</v>
      </c>
      <c r="H108" t="s">
        <v>34</v>
      </c>
      <c r="J108" s="6" t="str">
        <f t="shared" si="16"/>
        <v>968中央圖書館怡和街</v>
      </c>
      <c r="O108" s="6" t="str">
        <f t="shared" si="22"/>
        <v/>
      </c>
      <c r="P108" s="6" t="str">
        <f t="shared" si="22"/>
        <v/>
      </c>
      <c r="Q108" s="6" t="str">
        <f t="shared" si="22"/>
        <v/>
      </c>
      <c r="R108" s="6"/>
      <c r="S108" s="6"/>
      <c r="T108" s="6"/>
      <c r="U108" s="6"/>
    </row>
    <row r="109" spans="1:21" x14ac:dyDescent="0.3">
      <c r="A109">
        <v>968</v>
      </c>
      <c r="B109" t="s">
        <v>166</v>
      </c>
      <c r="C109" t="s">
        <v>165</v>
      </c>
      <c r="D109" t="s">
        <v>187</v>
      </c>
      <c r="E109" s="1">
        <v>44282.336377314816</v>
      </c>
      <c r="F109" t="s">
        <v>36</v>
      </c>
      <c r="G109" t="s">
        <v>37</v>
      </c>
      <c r="H109" t="s">
        <v>38</v>
      </c>
      <c r="J109" s="6" t="str">
        <f t="shared" si="16"/>
        <v>968怡和街天樂里</v>
      </c>
      <c r="O109" s="6" t="str">
        <f t="shared" si="22"/>
        <v/>
      </c>
      <c r="P109" s="6" t="str">
        <f t="shared" si="22"/>
        <v/>
      </c>
      <c r="Q109" s="6" t="str">
        <f t="shared" si="22"/>
        <v/>
      </c>
      <c r="R109" s="6"/>
      <c r="S109" s="6"/>
      <c r="T109" s="6"/>
      <c r="U109" s="6"/>
    </row>
    <row r="110" spans="1:21" x14ac:dyDescent="0.3">
      <c r="A110">
        <v>968</v>
      </c>
      <c r="B110" t="s">
        <v>166</v>
      </c>
      <c r="C110" t="s">
        <v>165</v>
      </c>
      <c r="D110" t="s">
        <v>188</v>
      </c>
      <c r="E110" s="1">
        <v>44282.336400462962</v>
      </c>
      <c r="F110" t="s">
        <v>40</v>
      </c>
      <c r="G110" t="s">
        <v>41</v>
      </c>
      <c r="H110" t="s">
        <v>42</v>
      </c>
      <c r="J110" s="6" t="str">
        <f t="shared" si="16"/>
        <v>968天樂里廣生行大廈</v>
      </c>
      <c r="O110" s="6" t="str">
        <f t="shared" si="22"/>
        <v/>
      </c>
      <c r="P110" s="6" t="str">
        <f t="shared" si="22"/>
        <v/>
      </c>
      <c r="Q110" s="6" t="str">
        <f t="shared" si="22"/>
        <v/>
      </c>
      <c r="R110" s="6"/>
      <c r="S110" s="6"/>
      <c r="T110" s="6"/>
      <c r="U110" s="6"/>
    </row>
    <row r="111" spans="1:21" x14ac:dyDescent="0.3">
      <c r="A111">
        <v>968</v>
      </c>
      <c r="B111" t="s">
        <v>166</v>
      </c>
      <c r="C111" t="s">
        <v>165</v>
      </c>
      <c r="D111" t="s">
        <v>178</v>
      </c>
      <c r="E111" s="1">
        <v>44282.336423611108</v>
      </c>
      <c r="F111" t="s">
        <v>44</v>
      </c>
      <c r="G111" t="s">
        <v>45</v>
      </c>
      <c r="H111" t="s">
        <v>46</v>
      </c>
      <c r="J111" s="6" t="str">
        <f t="shared" si="16"/>
        <v>968廣生行大廈菲林明道</v>
      </c>
      <c r="O111" s="6" t="str">
        <f t="shared" si="22"/>
        <v/>
      </c>
      <c r="P111" s="6" t="str">
        <f t="shared" si="22"/>
        <v/>
      </c>
      <c r="Q111" s="6" t="str">
        <f t="shared" si="22"/>
        <v/>
      </c>
      <c r="R111" s="6"/>
      <c r="S111" s="6"/>
      <c r="T111" s="6"/>
      <c r="U111" s="6"/>
    </row>
    <row r="112" spans="1:21" x14ac:dyDescent="0.3">
      <c r="A112">
        <v>968</v>
      </c>
      <c r="B112" t="s">
        <v>166</v>
      </c>
      <c r="C112" t="s">
        <v>165</v>
      </c>
      <c r="D112" t="s">
        <v>189</v>
      </c>
      <c r="E112" s="1">
        <v>44282.336446759262</v>
      </c>
      <c r="F112" t="s">
        <v>63</v>
      </c>
      <c r="G112" t="s">
        <v>17</v>
      </c>
      <c r="H112" t="s">
        <v>18</v>
      </c>
      <c r="J112" s="6" t="str">
        <f t="shared" si="16"/>
        <v>968菲林明道盧押道</v>
      </c>
      <c r="O112" s="6" t="str">
        <f t="shared" si="22"/>
        <v/>
      </c>
      <c r="P112" s="6" t="str">
        <f t="shared" si="22"/>
        <v/>
      </c>
      <c r="Q112" s="6" t="str">
        <f t="shared" si="22"/>
        <v/>
      </c>
      <c r="R112" s="6"/>
      <c r="S112" s="6"/>
      <c r="T112" s="6"/>
      <c r="U112" s="6"/>
    </row>
    <row r="113" spans="1:21" x14ac:dyDescent="0.3">
      <c r="A113">
        <v>968</v>
      </c>
      <c r="B113" t="s">
        <v>166</v>
      </c>
      <c r="C113" t="s">
        <v>165</v>
      </c>
      <c r="D113" t="s">
        <v>190</v>
      </c>
      <c r="E113" s="1">
        <v>44282.336469907408</v>
      </c>
      <c r="F113" t="s">
        <v>74</v>
      </c>
      <c r="G113" t="s">
        <v>21</v>
      </c>
      <c r="H113" t="s">
        <v>22</v>
      </c>
      <c r="J113" s="6" t="str">
        <f t="shared" si="16"/>
        <v>968盧押道太古廣場</v>
      </c>
      <c r="O113" s="6" t="str">
        <f t="shared" si="22"/>
        <v/>
      </c>
      <c r="P113" s="6" t="str">
        <f t="shared" si="22"/>
        <v/>
      </c>
      <c r="Q113" s="6" t="str">
        <f t="shared" si="22"/>
        <v/>
      </c>
      <c r="R113" s="6"/>
      <c r="S113" s="6"/>
      <c r="T113" s="6"/>
      <c r="U113" s="6"/>
    </row>
    <row r="114" spans="1:21" x14ac:dyDescent="0.3">
      <c r="A114">
        <v>968</v>
      </c>
      <c r="B114" t="s">
        <v>166</v>
      </c>
      <c r="C114" t="s">
        <v>165</v>
      </c>
      <c r="D114" t="s">
        <v>191</v>
      </c>
      <c r="E114" s="1">
        <v>44282.336493055554</v>
      </c>
      <c r="F114" t="s">
        <v>182</v>
      </c>
      <c r="G114" t="s">
        <v>86</v>
      </c>
      <c r="H114" t="s">
        <v>185</v>
      </c>
      <c r="J114" s="6" t="str">
        <f t="shared" si="16"/>
        <v>968太古廣場豐總行</v>
      </c>
      <c r="O114" s="6" t="str">
        <f t="shared" si="22"/>
        <v/>
      </c>
      <c r="P114" s="6" t="str">
        <f t="shared" si="22"/>
        <v/>
      </c>
      <c r="Q114" s="6" t="str">
        <f t="shared" si="22"/>
        <v/>
      </c>
      <c r="R114" s="6"/>
      <c r="S114" s="6"/>
      <c r="T114" s="6"/>
      <c r="U114" s="6"/>
    </row>
    <row r="115" spans="1:21" x14ac:dyDescent="0.3">
      <c r="A115">
        <v>968</v>
      </c>
      <c r="B115" t="s">
        <v>166</v>
      </c>
      <c r="C115" t="s">
        <v>165</v>
      </c>
      <c r="D115" t="s">
        <v>192</v>
      </c>
      <c r="E115" s="1">
        <v>44282.336516203701</v>
      </c>
      <c r="F115" t="s">
        <v>55</v>
      </c>
      <c r="G115" t="s">
        <v>34</v>
      </c>
      <c r="J115" s="6" t="str">
        <f t="shared" si="16"/>
        <v>968豐總行永吉街</v>
      </c>
      <c r="O115" s="6" t="str">
        <f t="shared" si="22"/>
        <v/>
      </c>
      <c r="P115" s="6" t="str">
        <f t="shared" si="22"/>
        <v/>
      </c>
      <c r="Q115" s="6" t="str">
        <f t="shared" si="22"/>
        <v/>
      </c>
      <c r="R115" s="6"/>
      <c r="S115" s="6"/>
      <c r="T115" s="6"/>
      <c r="U115" s="6"/>
    </row>
    <row r="116" spans="1:21" x14ac:dyDescent="0.3">
      <c r="A116">
        <v>968</v>
      </c>
      <c r="B116" t="s">
        <v>166</v>
      </c>
      <c r="C116" t="s">
        <v>165</v>
      </c>
      <c r="D116" t="s">
        <v>193</v>
      </c>
      <c r="E116" s="1">
        <v>44282.336550925924</v>
      </c>
      <c r="F116" t="s">
        <v>36</v>
      </c>
      <c r="G116" t="s">
        <v>80</v>
      </c>
      <c r="H116" t="s">
        <v>14</v>
      </c>
      <c r="J116" s="6" t="str">
        <f t="shared" si="16"/>
        <v>968永吉街皇后街</v>
      </c>
      <c r="O116" s="6" t="str">
        <f t="shared" si="22"/>
        <v/>
      </c>
      <c r="P116" s="6" t="str">
        <f t="shared" si="22"/>
        <v/>
      </c>
      <c r="Q116" s="6" t="str">
        <f t="shared" si="22"/>
        <v/>
      </c>
      <c r="R116" s="6"/>
      <c r="S116" s="6"/>
      <c r="T116" s="6"/>
      <c r="U116" s="6"/>
    </row>
    <row r="117" spans="1:21" x14ac:dyDescent="0.3">
      <c r="A117">
        <v>968</v>
      </c>
      <c r="B117" t="s">
        <v>166</v>
      </c>
      <c r="C117" t="s">
        <v>165</v>
      </c>
      <c r="D117" t="s">
        <v>171</v>
      </c>
      <c r="E117" s="1">
        <v>44282.336574074077</v>
      </c>
      <c r="F117" t="s">
        <v>63</v>
      </c>
      <c r="G117" t="s">
        <v>118</v>
      </c>
      <c r="H117" t="s">
        <v>26</v>
      </c>
      <c r="J117" s="6" t="str">
        <f t="shared" si="16"/>
        <v>968皇后街西區海底隧道</v>
      </c>
      <c r="O117" s="6" t="str">
        <f t="shared" si="22"/>
        <v/>
      </c>
      <c r="P117" s="6" t="str">
        <f t="shared" si="22"/>
        <v/>
      </c>
      <c r="Q117" s="6" t="str">
        <f t="shared" si="22"/>
        <v/>
      </c>
      <c r="R117" s="6"/>
      <c r="S117" s="6"/>
      <c r="T117" s="6"/>
      <c r="U117" s="6"/>
    </row>
    <row r="118" spans="1:21" x14ac:dyDescent="0.3">
      <c r="A118">
        <v>968</v>
      </c>
      <c r="B118" t="s">
        <v>166</v>
      </c>
      <c r="C118" t="s">
        <v>165</v>
      </c>
      <c r="D118" t="s">
        <v>73</v>
      </c>
      <c r="E118" s="1">
        <v>44282.336597222224</v>
      </c>
      <c r="F118" t="s">
        <v>28</v>
      </c>
      <c r="G118" t="s">
        <v>104</v>
      </c>
      <c r="H118" t="s">
        <v>135</v>
      </c>
      <c r="J118" s="6" t="str">
        <f t="shared" si="16"/>
        <v>968西區海底隧道大欖隧道</v>
      </c>
      <c r="O118" s="6" t="str">
        <f t="shared" si="22"/>
        <v/>
      </c>
      <c r="P118" s="6" t="str">
        <f t="shared" si="22"/>
        <v/>
      </c>
      <c r="Q118" s="6" t="str">
        <f t="shared" si="22"/>
        <v/>
      </c>
      <c r="R118" s="6"/>
      <c r="S118" s="6"/>
      <c r="T118" s="6"/>
      <c r="U118" s="6"/>
    </row>
    <row r="119" spans="1:21" x14ac:dyDescent="0.3">
      <c r="A119">
        <v>968</v>
      </c>
      <c r="B119" t="s">
        <v>166</v>
      </c>
      <c r="C119" t="s">
        <v>165</v>
      </c>
      <c r="D119" t="s">
        <v>73</v>
      </c>
      <c r="E119" s="1">
        <v>44282.33662037037</v>
      </c>
      <c r="F119" t="s">
        <v>32</v>
      </c>
      <c r="G119" t="s">
        <v>104</v>
      </c>
      <c r="H119" t="s">
        <v>135</v>
      </c>
      <c r="I119" s="4" t="s">
        <v>213</v>
      </c>
      <c r="J119" s="6" t="str">
        <f t="shared" si="16"/>
        <v>968大欖隧道大欖隧道</v>
      </c>
      <c r="K119" s="12" t="str">
        <f>F119</f>
        <v>1 分鐘</v>
      </c>
      <c r="L119" s="12" t="str">
        <f>G119</f>
        <v>14 分鐘</v>
      </c>
      <c r="M119" s="12" t="str">
        <f>H119</f>
        <v>28 分鐘</v>
      </c>
      <c r="O119" s="12" t="str">
        <f t="shared" si="22"/>
        <v>1</v>
      </c>
      <c r="P119" s="12" t="str">
        <f t="shared" si="22"/>
        <v>14</v>
      </c>
      <c r="Q119" s="12" t="str">
        <f t="shared" si="22"/>
        <v>28</v>
      </c>
      <c r="R119" s="12"/>
      <c r="S119" s="12"/>
      <c r="T119" s="12"/>
      <c r="U119" s="6"/>
    </row>
    <row r="120" spans="1:21" x14ac:dyDescent="0.3">
      <c r="A120">
        <v>968</v>
      </c>
      <c r="B120" t="s">
        <v>166</v>
      </c>
      <c r="C120" t="s">
        <v>165</v>
      </c>
      <c r="D120" t="s">
        <v>70</v>
      </c>
      <c r="E120" s="1">
        <v>44282.336643518516</v>
      </c>
      <c r="F120" t="s">
        <v>63</v>
      </c>
      <c r="G120" t="s">
        <v>80</v>
      </c>
      <c r="H120" t="s">
        <v>128</v>
      </c>
      <c r="I120" s="4" t="s">
        <v>213</v>
      </c>
      <c r="J120" s="6" t="str">
        <f t="shared" si="16"/>
        <v>968大欖隧道形點 I</v>
      </c>
      <c r="K120" s="12" t="str">
        <f>F120</f>
        <v>9 分鐘</v>
      </c>
      <c r="L120" s="12" t="str">
        <f t="shared" ref="L120:M122" si="23">G120</f>
        <v>22 分鐘</v>
      </c>
      <c r="M120" s="12" t="str">
        <f t="shared" si="23"/>
        <v>37 分鐘</v>
      </c>
      <c r="O120" s="12" t="str">
        <f t="shared" si="22"/>
        <v>9</v>
      </c>
      <c r="P120" s="12" t="str">
        <f t="shared" si="22"/>
        <v>22</v>
      </c>
      <c r="Q120" s="12" t="str">
        <f t="shared" si="22"/>
        <v>37</v>
      </c>
      <c r="R120" s="12"/>
      <c r="S120" s="12">
        <f>O120-O119</f>
        <v>8</v>
      </c>
      <c r="T120" s="12">
        <f>IFERROR(P120-P119,"")</f>
        <v>8</v>
      </c>
      <c r="U120" s="12">
        <f>IFERROR(Q120-Q119,"")</f>
        <v>9</v>
      </c>
    </row>
    <row r="121" spans="1:21" x14ac:dyDescent="0.3">
      <c r="A121">
        <v>968</v>
      </c>
      <c r="B121" t="s">
        <v>166</v>
      </c>
      <c r="C121" t="s">
        <v>165</v>
      </c>
      <c r="D121" t="s">
        <v>90</v>
      </c>
      <c r="E121" s="1">
        <v>44282.33666666667</v>
      </c>
      <c r="F121" t="s">
        <v>74</v>
      </c>
      <c r="G121" t="s">
        <v>87</v>
      </c>
      <c r="H121" t="s">
        <v>95</v>
      </c>
      <c r="I121" s="4" t="s">
        <v>213</v>
      </c>
      <c r="J121" s="6" t="str">
        <f t="shared" si="16"/>
        <v>968形點 I元朗又新街</v>
      </c>
      <c r="K121" s="12" t="str">
        <f t="shared" ref="K121:K122" si="24">F121</f>
        <v>11 分鐘</v>
      </c>
      <c r="L121" s="12" t="str">
        <f t="shared" si="23"/>
        <v>24 分鐘</v>
      </c>
      <c r="M121" s="12" t="str">
        <f t="shared" si="23"/>
        <v>38 分鐘</v>
      </c>
      <c r="O121" s="12" t="str">
        <f t="shared" si="22"/>
        <v>11</v>
      </c>
      <c r="P121" s="12" t="str">
        <f t="shared" si="22"/>
        <v>24</v>
      </c>
      <c r="Q121" s="12" t="str">
        <f t="shared" si="22"/>
        <v>38</v>
      </c>
      <c r="R121" s="12"/>
      <c r="S121" s="12">
        <f t="shared" ref="S121:S122" si="25">O121-O120</f>
        <v>2</v>
      </c>
      <c r="T121" s="12">
        <f t="shared" ref="T121:U122" si="26">IFERROR(P121-P120,"")</f>
        <v>2</v>
      </c>
      <c r="U121" s="12">
        <f t="shared" si="26"/>
        <v>1</v>
      </c>
    </row>
    <row r="122" spans="1:21" x14ac:dyDescent="0.3">
      <c r="A122">
        <v>968</v>
      </c>
      <c r="B122" t="s">
        <v>166</v>
      </c>
      <c r="C122" t="s">
        <v>165</v>
      </c>
      <c r="D122" t="s">
        <v>92</v>
      </c>
      <c r="E122" s="1">
        <v>44282.336689814816</v>
      </c>
      <c r="F122" t="s">
        <v>52</v>
      </c>
      <c r="G122" t="s">
        <v>66</v>
      </c>
      <c r="H122" t="s">
        <v>100</v>
      </c>
      <c r="I122" s="4" t="s">
        <v>213</v>
      </c>
      <c r="J122" s="6" t="str">
        <f t="shared" si="16"/>
        <v>968元朗又新街元朗大棠路</v>
      </c>
      <c r="K122" s="12" t="str">
        <f t="shared" si="24"/>
        <v>12 分鐘</v>
      </c>
      <c r="L122" s="12" t="str">
        <f t="shared" si="23"/>
        <v>26 分鐘</v>
      </c>
      <c r="M122" s="12" t="str">
        <f t="shared" si="23"/>
        <v>40 分鐘</v>
      </c>
      <c r="O122" s="12" t="str">
        <f t="shared" si="22"/>
        <v>12</v>
      </c>
      <c r="P122" s="12" t="str">
        <f t="shared" si="22"/>
        <v>26</v>
      </c>
      <c r="Q122" s="12" t="str">
        <f t="shared" si="22"/>
        <v>40</v>
      </c>
      <c r="R122" s="12"/>
      <c r="S122" s="12">
        <f t="shared" si="25"/>
        <v>1</v>
      </c>
      <c r="T122" s="12">
        <f t="shared" si="26"/>
        <v>2</v>
      </c>
      <c r="U122" s="12">
        <f t="shared" si="26"/>
        <v>2</v>
      </c>
    </row>
    <row r="123" spans="1:21" x14ac:dyDescent="0.3">
      <c r="A123">
        <v>968</v>
      </c>
      <c r="B123" t="s">
        <v>166</v>
      </c>
      <c r="C123" t="s">
        <v>165</v>
      </c>
      <c r="D123" t="s">
        <v>167</v>
      </c>
      <c r="E123" s="1">
        <v>44282.336712962962</v>
      </c>
      <c r="F123" t="s">
        <v>71</v>
      </c>
      <c r="G123" t="s">
        <v>69</v>
      </c>
      <c r="H123" t="s">
        <v>136</v>
      </c>
      <c r="J123" s="6" t="str">
        <f t="shared" si="16"/>
        <v>968元朗大棠路元朗（西）總站</v>
      </c>
      <c r="O123" s="6" t="str">
        <f t="shared" si="22"/>
        <v/>
      </c>
      <c r="P123" s="6" t="str">
        <f t="shared" si="22"/>
        <v/>
      </c>
      <c r="Q123" s="6" t="str">
        <f t="shared" si="22"/>
        <v/>
      </c>
      <c r="R123" s="6"/>
      <c r="S123" s="6"/>
      <c r="T123" s="6"/>
      <c r="U12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4.4" x14ac:dyDescent="0.3"/>
  <cols>
    <col min="1" max="1" width="5.88671875" bestFit="1" customWidth="1"/>
    <col min="2" max="3" width="18.33203125" bestFit="1" customWidth="1"/>
    <col min="4" max="4" width="26.5546875" bestFit="1" customWidth="1"/>
    <col min="5" max="5" width="14.6640625" bestFit="1" customWidth="1"/>
    <col min="6" max="8" width="16" bestFit="1" customWidth="1"/>
    <col min="9" max="9" width="8.88671875" style="4"/>
    <col min="10" max="10" width="33.88671875" style="6" bestFit="1" customWidth="1"/>
    <col min="11" max="13" width="16" style="6" bestFit="1" customWidth="1"/>
    <col min="14" max="14" width="4.6640625" style="7" customWidth="1"/>
    <col min="15" max="18" width="4.88671875" style="7" bestFit="1" customWidth="1"/>
    <col min="19" max="21" width="4" style="7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212</v>
      </c>
      <c r="J1" s="6" t="s">
        <v>223</v>
      </c>
      <c r="K1" s="6" t="s">
        <v>209</v>
      </c>
      <c r="L1" s="6" t="s">
        <v>210</v>
      </c>
      <c r="M1" s="6" t="s">
        <v>211</v>
      </c>
      <c r="O1" s="6" t="s">
        <v>209</v>
      </c>
      <c r="P1" s="6" t="s">
        <v>210</v>
      </c>
      <c r="Q1" s="6" t="s">
        <v>211</v>
      </c>
      <c r="R1" s="6"/>
      <c r="S1" s="6" t="s">
        <v>224</v>
      </c>
      <c r="T1" s="6" t="s">
        <v>230</v>
      </c>
      <c r="U1" s="6" t="s">
        <v>231</v>
      </c>
    </row>
    <row r="2" spans="1:21" x14ac:dyDescent="0.3">
      <c r="A2" t="s">
        <v>8</v>
      </c>
      <c r="B2" t="s">
        <v>9</v>
      </c>
      <c r="C2" t="s">
        <v>10</v>
      </c>
      <c r="D2" t="s">
        <v>11</v>
      </c>
      <c r="E2" s="1">
        <v>44280.478298611109</v>
      </c>
      <c r="F2" t="s">
        <v>33</v>
      </c>
      <c r="G2" t="s">
        <v>14</v>
      </c>
      <c r="O2" s="6" t="str">
        <f t="shared" ref="O2:O23" si="0">IF(K2="","",IFERROR(LEFT(K2,FIND(" ",K2)-1),0))</f>
        <v/>
      </c>
      <c r="P2" s="6" t="str">
        <f t="shared" ref="P2:P23" si="1">IF(L2="","",IFERROR(LEFT(L2,FIND(" ",L2)-1),0))</f>
        <v/>
      </c>
      <c r="Q2" s="6" t="str">
        <f t="shared" ref="Q2:Q23" si="2">IF(M2="","",IFERROR(LEFT(M2,FIND(" ",M2)-1),0))</f>
        <v/>
      </c>
      <c r="R2" s="6"/>
      <c r="S2" s="6"/>
      <c r="T2" s="6"/>
      <c r="U2" s="6"/>
    </row>
    <row r="3" spans="1:21" x14ac:dyDescent="0.3">
      <c r="A3" t="s">
        <v>8</v>
      </c>
      <c r="B3" t="s">
        <v>9</v>
      </c>
      <c r="C3" t="s">
        <v>10</v>
      </c>
      <c r="D3" t="s">
        <v>15</v>
      </c>
      <c r="E3" s="1">
        <v>44280.478321759256</v>
      </c>
      <c r="F3" t="s">
        <v>130</v>
      </c>
      <c r="G3" t="s">
        <v>37</v>
      </c>
      <c r="H3" t="s">
        <v>18</v>
      </c>
      <c r="J3" s="6" t="str">
        <f>IF(B3=B2,A3&amp;D2&amp;D3,"")</f>
        <v>269D天富總站天晴晴彩樓</v>
      </c>
      <c r="O3" s="6" t="str">
        <f t="shared" si="0"/>
        <v/>
      </c>
      <c r="P3" s="6" t="str">
        <f t="shared" si="1"/>
        <v/>
      </c>
      <c r="Q3" s="6" t="str">
        <f t="shared" si="2"/>
        <v/>
      </c>
      <c r="R3" s="6"/>
      <c r="S3" s="6"/>
      <c r="T3" s="6"/>
      <c r="U3" s="6"/>
    </row>
    <row r="4" spans="1:21" x14ac:dyDescent="0.3">
      <c r="A4" t="s">
        <v>8</v>
      </c>
      <c r="B4" t="s">
        <v>9</v>
      </c>
      <c r="C4" t="s">
        <v>10</v>
      </c>
      <c r="D4" t="s">
        <v>19</v>
      </c>
      <c r="E4" s="1">
        <v>44280.478344907409</v>
      </c>
      <c r="F4" t="s">
        <v>195</v>
      </c>
      <c r="G4" t="s">
        <v>150</v>
      </c>
      <c r="H4" t="s">
        <v>50</v>
      </c>
      <c r="J4" s="6" t="str">
        <f t="shared" ref="J4:J67" si="3">IF(B4=B3,A4&amp;D3&amp;D4,"")</f>
        <v>269D天晴晴彩樓天晴晴雲樓</v>
      </c>
      <c r="O4" s="6" t="str">
        <f t="shared" si="0"/>
        <v/>
      </c>
      <c r="P4" s="6" t="str">
        <f t="shared" si="1"/>
        <v/>
      </c>
      <c r="Q4" s="6" t="str">
        <f t="shared" si="2"/>
        <v/>
      </c>
      <c r="R4" s="6"/>
      <c r="S4" s="6"/>
      <c r="T4" s="6"/>
      <c r="U4" s="6"/>
    </row>
    <row r="5" spans="1:21" x14ac:dyDescent="0.3">
      <c r="A5" t="s">
        <v>8</v>
      </c>
      <c r="B5" t="s">
        <v>9</v>
      </c>
      <c r="C5" t="s">
        <v>10</v>
      </c>
      <c r="D5" t="s">
        <v>23</v>
      </c>
      <c r="E5" s="1">
        <v>44280.478368055556</v>
      </c>
      <c r="F5" t="s">
        <v>168</v>
      </c>
      <c r="G5" t="s">
        <v>41</v>
      </c>
      <c r="H5" t="s">
        <v>26</v>
      </c>
      <c r="J5" s="6" t="str">
        <f t="shared" si="3"/>
        <v>269D天晴晴雲樓天富苑能富閣</v>
      </c>
      <c r="O5" s="6" t="str">
        <f t="shared" si="0"/>
        <v/>
      </c>
      <c r="P5" s="6" t="str">
        <f t="shared" si="1"/>
        <v/>
      </c>
      <c r="Q5" s="6" t="str">
        <f t="shared" si="2"/>
        <v/>
      </c>
      <c r="R5" s="6"/>
      <c r="S5" s="6"/>
      <c r="T5" s="6"/>
      <c r="U5" s="6"/>
    </row>
    <row r="6" spans="1:21" x14ac:dyDescent="0.3">
      <c r="A6" t="s">
        <v>8</v>
      </c>
      <c r="B6" t="s">
        <v>9</v>
      </c>
      <c r="C6" t="s">
        <v>10</v>
      </c>
      <c r="D6" t="s">
        <v>27</v>
      </c>
      <c r="E6" s="1">
        <v>44280.478402777779</v>
      </c>
      <c r="F6" t="s">
        <v>12</v>
      </c>
      <c r="G6" t="s">
        <v>17</v>
      </c>
      <c r="H6" t="s">
        <v>194</v>
      </c>
      <c r="J6" s="6" t="str">
        <f t="shared" si="3"/>
        <v>269D天富苑能富閣天富苑欣富閣</v>
      </c>
      <c r="O6" s="6" t="str">
        <f t="shared" si="0"/>
        <v/>
      </c>
      <c r="P6" s="6" t="str">
        <f t="shared" si="1"/>
        <v/>
      </c>
      <c r="Q6" s="6" t="str">
        <f t="shared" si="2"/>
        <v/>
      </c>
      <c r="R6" s="6"/>
      <c r="S6" s="6"/>
      <c r="T6" s="6"/>
      <c r="U6" s="6"/>
    </row>
    <row r="7" spans="1:21" x14ac:dyDescent="0.3">
      <c r="A7" t="s">
        <v>8</v>
      </c>
      <c r="B7" t="s">
        <v>9</v>
      </c>
      <c r="C7" t="s">
        <v>10</v>
      </c>
      <c r="D7" t="s">
        <v>31</v>
      </c>
      <c r="E7" s="1">
        <v>44280.478425925925</v>
      </c>
      <c r="F7" t="s">
        <v>44</v>
      </c>
      <c r="G7" t="s">
        <v>21</v>
      </c>
      <c r="H7" t="s">
        <v>196</v>
      </c>
      <c r="J7" s="6" t="str">
        <f t="shared" si="3"/>
        <v>269D天富苑欣富閣天頌苑</v>
      </c>
      <c r="O7" s="6" t="str">
        <f t="shared" si="0"/>
        <v/>
      </c>
      <c r="P7" s="6" t="str">
        <f t="shared" si="1"/>
        <v/>
      </c>
      <c r="Q7" s="6" t="str">
        <f t="shared" si="2"/>
        <v/>
      </c>
      <c r="R7" s="6"/>
      <c r="S7" s="6"/>
      <c r="T7" s="6"/>
      <c r="U7" s="6"/>
    </row>
    <row r="8" spans="1:21" x14ac:dyDescent="0.3">
      <c r="A8" t="s">
        <v>8</v>
      </c>
      <c r="B8" t="s">
        <v>9</v>
      </c>
      <c r="C8" t="s">
        <v>10</v>
      </c>
      <c r="D8" t="s">
        <v>35</v>
      </c>
      <c r="E8" s="1">
        <v>44280.478449074071</v>
      </c>
      <c r="F8" t="s">
        <v>20</v>
      </c>
      <c r="G8" t="s">
        <v>86</v>
      </c>
      <c r="H8" t="s">
        <v>197</v>
      </c>
      <c r="J8" s="6" t="str">
        <f t="shared" si="3"/>
        <v>269D天頌苑天瑞</v>
      </c>
      <c r="O8" s="6" t="str">
        <f t="shared" si="0"/>
        <v/>
      </c>
      <c r="P8" s="6" t="str">
        <f t="shared" si="1"/>
        <v/>
      </c>
      <c r="Q8" s="6" t="str">
        <f t="shared" si="2"/>
        <v/>
      </c>
      <c r="R8" s="6"/>
      <c r="S8" s="6"/>
      <c r="T8" s="6"/>
      <c r="U8" s="6"/>
    </row>
    <row r="9" spans="1:21" x14ac:dyDescent="0.3">
      <c r="A9" t="s">
        <v>8</v>
      </c>
      <c r="B9" t="s">
        <v>9</v>
      </c>
      <c r="C9" t="s">
        <v>10</v>
      </c>
      <c r="D9" t="s">
        <v>39</v>
      </c>
      <c r="E9" s="1">
        <v>44280.478472222225</v>
      </c>
      <c r="F9" t="s">
        <v>142</v>
      </c>
      <c r="G9" t="s">
        <v>30</v>
      </c>
      <c r="H9" t="s">
        <v>198</v>
      </c>
      <c r="J9" s="6" t="str">
        <f t="shared" si="3"/>
        <v>269D天瑞天水圍公園</v>
      </c>
      <c r="O9" s="6" t="str">
        <f t="shared" si="0"/>
        <v/>
      </c>
      <c r="P9" s="6" t="str">
        <f t="shared" si="1"/>
        <v/>
      </c>
      <c r="Q9" s="6" t="str">
        <f t="shared" si="2"/>
        <v/>
      </c>
      <c r="R9" s="6"/>
      <c r="S9" s="6"/>
      <c r="T9" s="6"/>
      <c r="U9" s="6"/>
    </row>
    <row r="10" spans="1:21" x14ac:dyDescent="0.3">
      <c r="A10" t="s">
        <v>8</v>
      </c>
      <c r="B10" t="s">
        <v>9</v>
      </c>
      <c r="C10" t="s">
        <v>10</v>
      </c>
      <c r="D10" t="s">
        <v>43</v>
      </c>
      <c r="E10" s="1">
        <v>44280.478495370371</v>
      </c>
      <c r="F10" t="s">
        <v>182</v>
      </c>
      <c r="G10" t="s">
        <v>199</v>
      </c>
      <c r="H10" t="s">
        <v>200</v>
      </c>
      <c r="J10" s="6" t="str">
        <f t="shared" si="3"/>
        <v>269D天水圍公園天耀耀盛樓</v>
      </c>
      <c r="O10" s="6" t="str">
        <f t="shared" si="0"/>
        <v/>
      </c>
      <c r="P10" s="6" t="str">
        <f t="shared" si="1"/>
        <v/>
      </c>
      <c r="Q10" s="6" t="str">
        <f t="shared" si="2"/>
        <v/>
      </c>
      <c r="R10" s="6"/>
      <c r="S10" s="6"/>
      <c r="T10" s="6"/>
      <c r="U10" s="6"/>
    </row>
    <row r="11" spans="1:21" x14ac:dyDescent="0.3">
      <c r="A11" t="s">
        <v>8</v>
      </c>
      <c r="B11" t="s">
        <v>9</v>
      </c>
      <c r="C11" t="s">
        <v>10</v>
      </c>
      <c r="D11" t="s">
        <v>47</v>
      </c>
      <c r="E11" s="1">
        <v>44280.478518518517</v>
      </c>
      <c r="F11" t="s">
        <v>138</v>
      </c>
      <c r="G11" t="s">
        <v>59</v>
      </c>
      <c r="H11" t="s">
        <v>143</v>
      </c>
      <c r="J11" s="6" t="str">
        <f t="shared" si="3"/>
        <v>269D天耀耀盛樓天耀耀民樓</v>
      </c>
      <c r="O11" s="6" t="str">
        <f t="shared" si="0"/>
        <v/>
      </c>
      <c r="P11" s="6" t="str">
        <f t="shared" si="1"/>
        <v/>
      </c>
      <c r="Q11" s="6" t="str">
        <f t="shared" si="2"/>
        <v/>
      </c>
      <c r="R11" s="6"/>
      <c r="S11" s="6"/>
      <c r="T11" s="6"/>
      <c r="U11" s="6"/>
    </row>
    <row r="12" spans="1:21" x14ac:dyDescent="0.3">
      <c r="A12" t="s">
        <v>8</v>
      </c>
      <c r="B12" t="s">
        <v>9</v>
      </c>
      <c r="C12" t="s">
        <v>10</v>
      </c>
      <c r="D12" t="s">
        <v>51</v>
      </c>
      <c r="E12" s="1">
        <v>44280.478541666664</v>
      </c>
      <c r="F12" t="s">
        <v>55</v>
      </c>
      <c r="G12" t="s">
        <v>82</v>
      </c>
      <c r="J12" s="6" t="str">
        <f t="shared" si="3"/>
        <v>269D天耀耀民樓天祐苑</v>
      </c>
      <c r="O12" s="6" t="str">
        <f t="shared" si="0"/>
        <v/>
      </c>
      <c r="P12" s="6" t="str">
        <f t="shared" si="1"/>
        <v/>
      </c>
      <c r="Q12" s="6" t="str">
        <f t="shared" si="2"/>
        <v/>
      </c>
      <c r="R12" s="6"/>
      <c r="S12" s="6"/>
      <c r="T12" s="6"/>
      <c r="U12" s="6"/>
    </row>
    <row r="13" spans="1:21" x14ac:dyDescent="0.3">
      <c r="A13" t="s">
        <v>8</v>
      </c>
      <c r="B13" t="s">
        <v>9</v>
      </c>
      <c r="C13" t="s">
        <v>10</v>
      </c>
      <c r="D13" t="s">
        <v>53</v>
      </c>
      <c r="E13" s="1">
        <v>44280.478564814817</v>
      </c>
      <c r="F13" t="s">
        <v>54</v>
      </c>
      <c r="G13" t="s">
        <v>45</v>
      </c>
      <c r="H13" t="s">
        <v>50</v>
      </c>
      <c r="J13" s="6" t="str">
        <f t="shared" si="3"/>
        <v>269D天祐苑鳳池村</v>
      </c>
      <c r="O13" s="6" t="str">
        <f t="shared" si="0"/>
        <v/>
      </c>
      <c r="P13" s="6" t="str">
        <f t="shared" si="1"/>
        <v/>
      </c>
      <c r="Q13" s="6" t="str">
        <f t="shared" si="2"/>
        <v/>
      </c>
      <c r="R13" s="6"/>
      <c r="S13" s="6"/>
      <c r="T13" s="6"/>
      <c r="U13" s="6"/>
    </row>
    <row r="14" spans="1:21" x14ac:dyDescent="0.3">
      <c r="A14" t="s">
        <v>8</v>
      </c>
      <c r="B14" t="s">
        <v>9</v>
      </c>
      <c r="C14" t="s">
        <v>10</v>
      </c>
      <c r="D14" t="s">
        <v>56</v>
      </c>
      <c r="E14" s="1">
        <v>44280.478587962964</v>
      </c>
      <c r="F14" t="s">
        <v>40</v>
      </c>
      <c r="G14" t="s">
        <v>49</v>
      </c>
      <c r="H14" t="s">
        <v>26</v>
      </c>
      <c r="J14" s="6" t="str">
        <f t="shared" si="3"/>
        <v>269D鳳池村山水樓</v>
      </c>
      <c r="O14" s="6" t="str">
        <f t="shared" si="0"/>
        <v/>
      </c>
      <c r="P14" s="6" t="str">
        <f t="shared" si="1"/>
        <v/>
      </c>
      <c r="Q14" s="6" t="str">
        <f t="shared" si="2"/>
        <v/>
      </c>
      <c r="R14" s="6"/>
      <c r="S14" s="6"/>
      <c r="T14" s="6"/>
      <c r="U14" s="6"/>
    </row>
    <row r="15" spans="1:21" x14ac:dyDescent="0.3">
      <c r="A15" t="s">
        <v>8</v>
      </c>
      <c r="B15" t="s">
        <v>9</v>
      </c>
      <c r="C15" t="s">
        <v>10</v>
      </c>
      <c r="D15" t="s">
        <v>60</v>
      </c>
      <c r="E15" s="1">
        <v>44280.478622685187</v>
      </c>
      <c r="F15" t="s">
        <v>99</v>
      </c>
      <c r="G15" t="s">
        <v>25</v>
      </c>
      <c r="H15" t="s">
        <v>194</v>
      </c>
      <c r="J15" s="6" t="str">
        <f t="shared" si="3"/>
        <v>269D山水樓水邊圍</v>
      </c>
      <c r="O15" s="6" t="str">
        <f t="shared" si="0"/>
        <v/>
      </c>
      <c r="P15" s="6" t="str">
        <f t="shared" si="1"/>
        <v/>
      </c>
      <c r="Q15" s="6" t="str">
        <f t="shared" si="2"/>
        <v/>
      </c>
      <c r="R15" s="6"/>
      <c r="S15" s="6"/>
      <c r="T15" s="6"/>
      <c r="U15" s="6"/>
    </row>
    <row r="16" spans="1:21" x14ac:dyDescent="0.3">
      <c r="A16" t="s">
        <v>8</v>
      </c>
      <c r="B16" t="s">
        <v>9</v>
      </c>
      <c r="C16" t="s">
        <v>10</v>
      </c>
      <c r="D16" t="s">
        <v>62</v>
      </c>
      <c r="E16" s="1">
        <v>44280.478645833333</v>
      </c>
      <c r="F16" t="s">
        <v>48</v>
      </c>
      <c r="G16" t="s">
        <v>140</v>
      </c>
      <c r="H16" t="s">
        <v>196</v>
      </c>
      <c r="I16" s="15"/>
      <c r="J16" s="12" t="str">
        <f t="shared" si="3"/>
        <v>269D水邊圍元朗喜利徑</v>
      </c>
      <c r="K16" s="12"/>
      <c r="L16" s="12"/>
      <c r="M16" s="12"/>
      <c r="N16" s="9"/>
      <c r="O16" s="12" t="str">
        <f t="shared" si="0"/>
        <v/>
      </c>
      <c r="P16" s="12" t="str">
        <f t="shared" si="1"/>
        <v/>
      </c>
      <c r="Q16" s="12" t="str">
        <f t="shared" si="2"/>
        <v/>
      </c>
      <c r="R16" s="12"/>
      <c r="S16" s="12"/>
      <c r="T16" s="12"/>
      <c r="U16" s="12"/>
    </row>
    <row r="17" spans="1:21" x14ac:dyDescent="0.3">
      <c r="A17" t="s">
        <v>8</v>
      </c>
      <c r="B17" t="s">
        <v>9</v>
      </c>
      <c r="C17" t="s">
        <v>10</v>
      </c>
      <c r="D17" t="s">
        <v>65</v>
      </c>
      <c r="E17" s="1">
        <v>44280.478668981479</v>
      </c>
      <c r="F17" t="s">
        <v>52</v>
      </c>
      <c r="G17" t="s">
        <v>72</v>
      </c>
      <c r="I17" s="15" t="s">
        <v>213</v>
      </c>
      <c r="J17" s="12" t="str">
        <f t="shared" si="3"/>
        <v>269D元朗喜利徑元朗谷亭街</v>
      </c>
      <c r="K17" s="12" t="str">
        <f>F17</f>
        <v>12 分鐘</v>
      </c>
      <c r="L17" s="12" t="str">
        <f>G17</f>
        <v>30 分鐘</v>
      </c>
      <c r="M17" s="12"/>
      <c r="N17" s="9"/>
      <c r="O17" s="12" t="str">
        <f t="shared" si="0"/>
        <v>12</v>
      </c>
      <c r="P17" s="12" t="str">
        <f t="shared" si="1"/>
        <v>30</v>
      </c>
      <c r="Q17" s="12" t="str">
        <f t="shared" si="2"/>
        <v/>
      </c>
      <c r="R17" s="12"/>
      <c r="S17" s="12"/>
      <c r="T17" s="12"/>
      <c r="U17" s="12"/>
    </row>
    <row r="18" spans="1:21" x14ac:dyDescent="0.3">
      <c r="A18" t="s">
        <v>8</v>
      </c>
      <c r="B18" t="s">
        <v>9</v>
      </c>
      <c r="C18" t="s">
        <v>10</v>
      </c>
      <c r="D18" t="s">
        <v>67</v>
      </c>
      <c r="E18" s="1">
        <v>44280.478692129633</v>
      </c>
      <c r="F18" t="s">
        <v>32</v>
      </c>
      <c r="G18" t="s">
        <v>68</v>
      </c>
      <c r="H18" t="s">
        <v>122</v>
      </c>
      <c r="I18" s="15" t="s">
        <v>213</v>
      </c>
      <c r="J18" s="12" t="str">
        <f t="shared" si="3"/>
        <v>269D元朗谷亭街形點 II</v>
      </c>
      <c r="K18" s="12" t="str">
        <f>G18</f>
        <v>15 分鐘</v>
      </c>
      <c r="L18" s="12" t="str">
        <f>H18</f>
        <v>32 分鐘</v>
      </c>
      <c r="M18" s="12"/>
      <c r="N18" s="9"/>
      <c r="O18" s="12" t="str">
        <f t="shared" si="0"/>
        <v>15</v>
      </c>
      <c r="P18" s="12" t="str">
        <f t="shared" si="1"/>
        <v>32</v>
      </c>
      <c r="Q18" s="12" t="str">
        <f t="shared" si="2"/>
        <v/>
      </c>
      <c r="R18" s="12"/>
      <c r="S18" s="12">
        <f>O18-O17</f>
        <v>3</v>
      </c>
      <c r="T18" s="12">
        <f>IFERROR(P18-P17,"")</f>
        <v>2</v>
      </c>
      <c r="U18" s="12" t="str">
        <f>IFERROR(Q18-Q17,"")</f>
        <v/>
      </c>
    </row>
    <row r="19" spans="1:21" x14ac:dyDescent="0.3">
      <c r="A19" t="s">
        <v>8</v>
      </c>
      <c r="B19" t="s">
        <v>9</v>
      </c>
      <c r="C19" t="s">
        <v>10</v>
      </c>
      <c r="D19" t="s">
        <v>70</v>
      </c>
      <c r="E19" s="1">
        <v>44280.478715277779</v>
      </c>
      <c r="F19" t="s">
        <v>79</v>
      </c>
      <c r="G19" t="s">
        <v>71</v>
      </c>
      <c r="H19" t="s">
        <v>91</v>
      </c>
      <c r="I19" s="15" t="s">
        <v>213</v>
      </c>
      <c r="J19" s="12" t="str">
        <f t="shared" si="3"/>
        <v>269D形點 II形點 I</v>
      </c>
      <c r="K19" s="12" t="str">
        <f t="shared" ref="K19:K20" si="4">G19</f>
        <v>16 分鐘</v>
      </c>
      <c r="L19" s="12" t="str">
        <f t="shared" ref="L19:L20" si="5">H19</f>
        <v>34 分鐘</v>
      </c>
      <c r="M19" s="12"/>
      <c r="N19" s="9"/>
      <c r="O19" s="12" t="str">
        <f t="shared" si="0"/>
        <v>16</v>
      </c>
      <c r="P19" s="12" t="str">
        <f t="shared" si="1"/>
        <v>34</v>
      </c>
      <c r="Q19" s="12" t="str">
        <f t="shared" si="2"/>
        <v/>
      </c>
      <c r="R19" s="12"/>
      <c r="S19" s="12">
        <f t="shared" ref="S19:S20" si="6">O19-O18</f>
        <v>1</v>
      </c>
      <c r="T19" s="12">
        <f t="shared" ref="T19:U20" si="7">IFERROR(P19-P18,"")</f>
        <v>2</v>
      </c>
      <c r="U19" s="12" t="str">
        <f t="shared" si="7"/>
        <v/>
      </c>
    </row>
    <row r="20" spans="1:21" x14ac:dyDescent="0.3">
      <c r="A20" t="s">
        <v>8</v>
      </c>
      <c r="B20" t="s">
        <v>9</v>
      </c>
      <c r="C20" t="s">
        <v>10</v>
      </c>
      <c r="D20" t="s">
        <v>73</v>
      </c>
      <c r="E20" s="1">
        <v>44280.478738425925</v>
      </c>
      <c r="F20" t="s">
        <v>99</v>
      </c>
      <c r="G20" t="s">
        <v>80</v>
      </c>
      <c r="H20" t="s">
        <v>100</v>
      </c>
      <c r="I20" s="15" t="s">
        <v>213</v>
      </c>
      <c r="J20" s="12" t="str">
        <f t="shared" si="3"/>
        <v>269D形點 I大欖隧道</v>
      </c>
      <c r="K20" s="12" t="str">
        <f t="shared" si="4"/>
        <v>22 分鐘</v>
      </c>
      <c r="L20" s="12" t="str">
        <f t="shared" si="5"/>
        <v>40 分鐘</v>
      </c>
      <c r="M20" s="12"/>
      <c r="N20" s="9"/>
      <c r="O20" s="12" t="str">
        <f t="shared" si="0"/>
        <v>22</v>
      </c>
      <c r="P20" s="12" t="str">
        <f t="shared" si="1"/>
        <v>40</v>
      </c>
      <c r="Q20" s="12" t="str">
        <f t="shared" si="2"/>
        <v/>
      </c>
      <c r="R20" s="12"/>
      <c r="S20" s="12">
        <f t="shared" si="6"/>
        <v>6</v>
      </c>
      <c r="T20" s="12">
        <f t="shared" si="7"/>
        <v>6</v>
      </c>
      <c r="U20" s="12" t="str">
        <f t="shared" si="7"/>
        <v/>
      </c>
    </row>
    <row r="21" spans="1:21" x14ac:dyDescent="0.3">
      <c r="A21" t="s">
        <v>8</v>
      </c>
      <c r="B21" t="s">
        <v>9</v>
      </c>
      <c r="C21" t="s">
        <v>10</v>
      </c>
      <c r="D21" t="s">
        <v>73</v>
      </c>
      <c r="E21" s="1">
        <v>44280.478761574072</v>
      </c>
      <c r="F21" t="s">
        <v>63</v>
      </c>
      <c r="G21" t="s">
        <v>64</v>
      </c>
      <c r="H21" t="s">
        <v>100</v>
      </c>
      <c r="I21" s="15"/>
      <c r="J21" s="12" t="str">
        <f t="shared" si="3"/>
        <v>269D大欖隧道大欖隧道</v>
      </c>
      <c r="K21" s="12"/>
      <c r="L21" s="12"/>
      <c r="M21" s="12"/>
      <c r="N21" s="9"/>
      <c r="O21" s="12" t="str">
        <f t="shared" si="0"/>
        <v/>
      </c>
      <c r="P21" s="12" t="str">
        <f t="shared" si="1"/>
        <v/>
      </c>
      <c r="Q21" s="12" t="str">
        <f t="shared" si="2"/>
        <v/>
      </c>
      <c r="R21" s="12"/>
      <c r="S21" s="12"/>
      <c r="T21" s="12"/>
      <c r="U21" s="12"/>
    </row>
    <row r="22" spans="1:21" x14ac:dyDescent="0.3">
      <c r="A22" t="s">
        <v>8</v>
      </c>
      <c r="B22" t="s">
        <v>9</v>
      </c>
      <c r="C22" t="s">
        <v>10</v>
      </c>
      <c r="D22" t="s">
        <v>75</v>
      </c>
      <c r="E22" s="1">
        <v>44280.478784722225</v>
      </c>
      <c r="F22" t="s">
        <v>54</v>
      </c>
      <c r="G22" t="s">
        <v>80</v>
      </c>
      <c r="H22" t="s">
        <v>93</v>
      </c>
      <c r="I22" s="15"/>
      <c r="J22" s="12" t="str">
        <f t="shared" si="3"/>
        <v>269D大欖隧道城門隧道轉車站</v>
      </c>
      <c r="K22" s="12"/>
      <c r="L22" s="12"/>
      <c r="M22" s="12"/>
      <c r="N22" s="9"/>
      <c r="O22" s="12" t="str">
        <f t="shared" si="0"/>
        <v/>
      </c>
      <c r="P22" s="12" t="str">
        <f t="shared" si="1"/>
        <v/>
      </c>
      <c r="Q22" s="12" t="str">
        <f t="shared" si="2"/>
        <v/>
      </c>
      <c r="R22" s="12"/>
      <c r="S22" s="12"/>
      <c r="T22" s="12"/>
      <c r="U22" s="12"/>
    </row>
    <row r="23" spans="1:21" x14ac:dyDescent="0.3">
      <c r="A23" t="s">
        <v>8</v>
      </c>
      <c r="B23" t="s">
        <v>9</v>
      </c>
      <c r="C23" t="s">
        <v>10</v>
      </c>
      <c r="D23" t="s">
        <v>75</v>
      </c>
      <c r="E23" s="1">
        <v>44280.478807870371</v>
      </c>
      <c r="F23" t="s">
        <v>36</v>
      </c>
      <c r="G23" t="s">
        <v>80</v>
      </c>
      <c r="H23" t="s">
        <v>128</v>
      </c>
      <c r="I23" s="15"/>
      <c r="J23" s="12" t="str">
        <f t="shared" si="3"/>
        <v>269D城門隧道轉車站城門隧道轉車站</v>
      </c>
      <c r="K23" s="12"/>
      <c r="L23" s="12"/>
      <c r="M23" s="12"/>
      <c r="N23" s="9"/>
      <c r="O23" s="12" t="str">
        <f t="shared" si="0"/>
        <v/>
      </c>
      <c r="P23" s="12" t="str">
        <f t="shared" si="1"/>
        <v/>
      </c>
      <c r="Q23" s="12" t="str">
        <f t="shared" si="2"/>
        <v/>
      </c>
      <c r="R23" s="12"/>
      <c r="S23" s="12"/>
      <c r="T23" s="12"/>
      <c r="U23" s="12"/>
    </row>
    <row r="24" spans="1:21" x14ac:dyDescent="0.3">
      <c r="A24" t="s">
        <v>8</v>
      </c>
      <c r="B24" t="s">
        <v>9</v>
      </c>
      <c r="C24" t="s">
        <v>10</v>
      </c>
      <c r="D24" t="s">
        <v>76</v>
      </c>
      <c r="E24" s="1">
        <v>44280.478842592594</v>
      </c>
      <c r="F24" t="s">
        <v>182</v>
      </c>
      <c r="G24" t="s">
        <v>122</v>
      </c>
      <c r="H24" t="s">
        <v>105</v>
      </c>
      <c r="I24" s="15"/>
      <c r="J24" s="12" t="str">
        <f t="shared" si="3"/>
        <v>269D城門隧道轉車站沙田市中心總站</v>
      </c>
      <c r="K24" s="12"/>
      <c r="L24" s="12"/>
      <c r="M24" s="12"/>
      <c r="N24" s="9"/>
      <c r="O24" s="12"/>
      <c r="P24" s="12"/>
      <c r="Q24" s="12"/>
      <c r="R24" s="12"/>
      <c r="S24" s="12"/>
      <c r="T24" s="12"/>
      <c r="U24" s="12"/>
    </row>
    <row r="25" spans="1:21" x14ac:dyDescent="0.3">
      <c r="A25" t="s">
        <v>8</v>
      </c>
      <c r="B25" t="s">
        <v>9</v>
      </c>
      <c r="C25" t="s">
        <v>10</v>
      </c>
      <c r="D25" t="s">
        <v>78</v>
      </c>
      <c r="E25" s="1">
        <v>44280.478865740741</v>
      </c>
      <c r="F25" t="s">
        <v>28</v>
      </c>
      <c r="G25" t="s">
        <v>77</v>
      </c>
      <c r="H25" t="s">
        <v>128</v>
      </c>
      <c r="J25" s="6" t="str">
        <f t="shared" si="3"/>
        <v>269D沙田市中心總站祿泉樓</v>
      </c>
      <c r="O25" s="6"/>
      <c r="P25" s="6"/>
      <c r="Q25" s="6"/>
      <c r="R25" s="6"/>
      <c r="S25" s="6"/>
      <c r="T25" s="6"/>
      <c r="U25" s="6"/>
    </row>
    <row r="26" spans="1:21" x14ac:dyDescent="0.3">
      <c r="A26" t="s">
        <v>8</v>
      </c>
      <c r="B26" t="s">
        <v>9</v>
      </c>
      <c r="C26" t="s">
        <v>10</v>
      </c>
      <c r="D26" t="s">
        <v>81</v>
      </c>
      <c r="E26" s="1">
        <v>44280.478888888887</v>
      </c>
      <c r="F26" t="s">
        <v>32</v>
      </c>
      <c r="G26" t="s">
        <v>58</v>
      </c>
      <c r="H26" t="s">
        <v>95</v>
      </c>
      <c r="J26" s="6" t="str">
        <f t="shared" si="3"/>
        <v>269D祿泉樓瀝源巴士總站</v>
      </c>
      <c r="O26" s="6"/>
      <c r="P26" s="6"/>
      <c r="Q26" s="6"/>
      <c r="R26" s="6"/>
      <c r="S26" s="6"/>
      <c r="T26" s="6"/>
      <c r="U26" s="6"/>
    </row>
    <row r="27" spans="1:21" x14ac:dyDescent="0.3">
      <c r="A27" t="s">
        <v>8</v>
      </c>
      <c r="B27" t="s">
        <v>10</v>
      </c>
      <c r="C27" t="s">
        <v>9</v>
      </c>
      <c r="D27" t="s">
        <v>81</v>
      </c>
      <c r="E27" s="1">
        <v>44280.478935185187</v>
      </c>
      <c r="F27" t="s">
        <v>20</v>
      </c>
      <c r="G27" t="s">
        <v>140</v>
      </c>
      <c r="H27" t="s">
        <v>154</v>
      </c>
      <c r="J27" s="6" t="str">
        <f t="shared" si="3"/>
        <v/>
      </c>
      <c r="O27" s="6"/>
      <c r="P27" s="6"/>
      <c r="Q27" s="6"/>
      <c r="R27" s="6"/>
      <c r="S27" s="6"/>
      <c r="T27" s="6"/>
      <c r="U27" s="6"/>
    </row>
    <row r="28" spans="1:21" x14ac:dyDescent="0.3">
      <c r="A28" t="s">
        <v>8</v>
      </c>
      <c r="B28" t="s">
        <v>10</v>
      </c>
      <c r="C28" t="s">
        <v>9</v>
      </c>
      <c r="D28" t="s">
        <v>83</v>
      </c>
      <c r="E28" s="1">
        <v>44280.478958333333</v>
      </c>
      <c r="F28" t="s">
        <v>142</v>
      </c>
      <c r="G28" t="s">
        <v>199</v>
      </c>
      <c r="H28" t="s">
        <v>141</v>
      </c>
      <c r="J28" s="6" t="str">
        <f t="shared" si="3"/>
        <v>269D瀝源巴士總站瀝源</v>
      </c>
      <c r="O28" s="6"/>
      <c r="P28" s="6"/>
      <c r="Q28" s="6"/>
      <c r="R28" s="6"/>
      <c r="S28" s="6"/>
      <c r="T28" s="6"/>
      <c r="U28" s="6"/>
    </row>
    <row r="29" spans="1:21" x14ac:dyDescent="0.3">
      <c r="A29" t="s">
        <v>8</v>
      </c>
      <c r="B29" t="s">
        <v>10</v>
      </c>
      <c r="C29" t="s">
        <v>9</v>
      </c>
      <c r="D29" t="s">
        <v>76</v>
      </c>
      <c r="E29" s="1">
        <v>44280.478981481479</v>
      </c>
      <c r="F29" t="s">
        <v>32</v>
      </c>
      <c r="G29" t="s">
        <v>113</v>
      </c>
      <c r="H29" t="s">
        <v>42</v>
      </c>
      <c r="J29" s="6" t="str">
        <f t="shared" si="3"/>
        <v>269D瀝源沙田市中心總站</v>
      </c>
      <c r="O29" s="6"/>
      <c r="P29" s="6"/>
      <c r="Q29" s="6"/>
      <c r="R29" s="6"/>
      <c r="S29" s="6"/>
      <c r="T29" s="6"/>
      <c r="U29" s="6"/>
    </row>
    <row r="30" spans="1:21" x14ac:dyDescent="0.3">
      <c r="A30" t="s">
        <v>8</v>
      </c>
      <c r="B30" t="s">
        <v>10</v>
      </c>
      <c r="C30" t="s">
        <v>9</v>
      </c>
      <c r="D30" t="s">
        <v>75</v>
      </c>
      <c r="E30" s="1">
        <v>44280.479004629633</v>
      </c>
      <c r="F30" t="s">
        <v>74</v>
      </c>
      <c r="G30" t="s">
        <v>86</v>
      </c>
      <c r="H30" t="s">
        <v>196</v>
      </c>
      <c r="J30" s="6" t="str">
        <f t="shared" si="3"/>
        <v>269D沙田市中心總站城門隧道轉車站</v>
      </c>
      <c r="O30" s="6"/>
      <c r="P30" s="6"/>
      <c r="Q30" s="6"/>
      <c r="R30" s="6"/>
      <c r="S30" s="6"/>
      <c r="T30" s="6"/>
      <c r="U30" s="6"/>
    </row>
    <row r="31" spans="1:21" x14ac:dyDescent="0.3">
      <c r="A31" t="s">
        <v>8</v>
      </c>
      <c r="B31" t="s">
        <v>10</v>
      </c>
      <c r="C31" t="s">
        <v>9</v>
      </c>
      <c r="D31" t="s">
        <v>75</v>
      </c>
      <c r="E31" s="1">
        <v>44280.479039351849</v>
      </c>
      <c r="F31" t="s">
        <v>74</v>
      </c>
      <c r="G31" t="s">
        <v>86</v>
      </c>
      <c r="H31" t="s">
        <v>196</v>
      </c>
      <c r="J31" s="6" t="str">
        <f t="shared" si="3"/>
        <v>269D城門隧道轉車站城門隧道轉車站</v>
      </c>
      <c r="O31" s="6"/>
      <c r="P31" s="6"/>
      <c r="Q31" s="6"/>
      <c r="R31" s="6"/>
      <c r="S31" s="6"/>
      <c r="T31" s="6"/>
      <c r="U31" s="6"/>
    </row>
    <row r="32" spans="1:21" x14ac:dyDescent="0.3">
      <c r="A32" t="s">
        <v>8</v>
      </c>
      <c r="B32" t="s">
        <v>10</v>
      </c>
      <c r="C32" t="s">
        <v>9</v>
      </c>
      <c r="D32" t="s">
        <v>73</v>
      </c>
      <c r="E32" s="1">
        <v>44280.479062500002</v>
      </c>
      <c r="F32" t="s">
        <v>48</v>
      </c>
      <c r="G32" t="s">
        <v>88</v>
      </c>
      <c r="H32" t="s">
        <v>26</v>
      </c>
      <c r="J32" s="6" t="str">
        <f t="shared" si="3"/>
        <v>269D城門隧道轉車站大欖隧道</v>
      </c>
      <c r="O32" s="6"/>
      <c r="P32" s="6"/>
      <c r="Q32" s="6"/>
      <c r="R32" s="6"/>
      <c r="S32" s="6"/>
      <c r="T32" s="6"/>
      <c r="U32" s="6"/>
    </row>
    <row r="33" spans="1:21" x14ac:dyDescent="0.3">
      <c r="A33" t="s">
        <v>8</v>
      </c>
      <c r="B33" t="s">
        <v>10</v>
      </c>
      <c r="C33" t="s">
        <v>9</v>
      </c>
      <c r="D33" t="s">
        <v>73</v>
      </c>
      <c r="E33" s="1">
        <v>44280.479085648149</v>
      </c>
      <c r="F33" t="s">
        <v>48</v>
      </c>
      <c r="G33" t="s">
        <v>88</v>
      </c>
      <c r="H33" t="s">
        <v>26</v>
      </c>
      <c r="I33" s="4" t="s">
        <v>213</v>
      </c>
      <c r="J33" s="6" t="str">
        <f t="shared" si="3"/>
        <v>269D大欖隧道大欖隧道</v>
      </c>
      <c r="K33" s="12" t="str">
        <f>F33</f>
        <v>10 分鐘</v>
      </c>
      <c r="L33" s="12" t="str">
        <f>G33</f>
        <v>25 分鐘</v>
      </c>
      <c r="M33" s="12" t="str">
        <f>H33</f>
        <v>41 分鐘 預定班次</v>
      </c>
      <c r="O33" s="12" t="str">
        <f t="shared" ref="O33:O64" si="8">IF(K33="","",IFERROR(LEFT(K33,FIND(" ",K33)-1),0))</f>
        <v>10</v>
      </c>
      <c r="P33" s="12" t="str">
        <f t="shared" ref="P33:P64" si="9">IF(L33="","",IFERROR(LEFT(L33,FIND(" ",L33)-1),0))</f>
        <v>25</v>
      </c>
      <c r="Q33" s="12" t="str">
        <f t="shared" ref="Q33:Q64" si="10">IF(M33="","",IFERROR(LEFT(M33,FIND(" ",M33)-1),0))</f>
        <v>41</v>
      </c>
      <c r="R33" s="12"/>
      <c r="S33" s="12"/>
      <c r="T33" s="12"/>
      <c r="U33" s="12"/>
    </row>
    <row r="34" spans="1:21" x14ac:dyDescent="0.3">
      <c r="A34" t="s">
        <v>8</v>
      </c>
      <c r="B34" t="s">
        <v>10</v>
      </c>
      <c r="C34" t="s">
        <v>9</v>
      </c>
      <c r="D34" t="s">
        <v>70</v>
      </c>
      <c r="E34" s="1">
        <v>44280.479108796295</v>
      </c>
      <c r="F34" t="s">
        <v>54</v>
      </c>
      <c r="G34" t="s">
        <v>55</v>
      </c>
      <c r="H34" t="s">
        <v>122</v>
      </c>
      <c r="I34" s="4" t="s">
        <v>213</v>
      </c>
      <c r="J34" s="6" t="str">
        <f t="shared" si="3"/>
        <v>269D大欖隧道形點 I</v>
      </c>
      <c r="K34" s="12" t="str">
        <f>G34</f>
        <v>17 分鐘</v>
      </c>
      <c r="L34" s="12" t="str">
        <f>H34</f>
        <v>32 分鐘</v>
      </c>
      <c r="M34" s="12"/>
      <c r="O34" s="12" t="str">
        <f t="shared" si="8"/>
        <v>17</v>
      </c>
      <c r="P34" s="12" t="str">
        <f t="shared" si="9"/>
        <v>32</v>
      </c>
      <c r="Q34" s="12" t="str">
        <f t="shared" si="10"/>
        <v/>
      </c>
      <c r="R34" s="12"/>
      <c r="S34" s="12">
        <f>O34-O33</f>
        <v>7</v>
      </c>
      <c r="T34" s="12">
        <f>IFERROR(P34-P33,"")</f>
        <v>7</v>
      </c>
      <c r="U34" s="12" t="str">
        <f>IFERROR(Q34-Q33,"")</f>
        <v/>
      </c>
    </row>
    <row r="35" spans="1:21" x14ac:dyDescent="0.3">
      <c r="A35" t="s">
        <v>8</v>
      </c>
      <c r="B35" t="s">
        <v>10</v>
      </c>
      <c r="C35" t="s">
        <v>9</v>
      </c>
      <c r="D35" t="s">
        <v>90</v>
      </c>
      <c r="E35" s="1">
        <v>44280.479131944441</v>
      </c>
      <c r="F35" t="s">
        <v>57</v>
      </c>
      <c r="G35" t="s">
        <v>58</v>
      </c>
      <c r="H35" t="s">
        <v>91</v>
      </c>
      <c r="I35" s="4" t="s">
        <v>213</v>
      </c>
      <c r="J35" s="6" t="str">
        <f t="shared" si="3"/>
        <v>269D形點 I元朗又新街</v>
      </c>
      <c r="K35" s="12" t="str">
        <f t="shared" ref="K35:L36" si="11">G35</f>
        <v>19 分鐘</v>
      </c>
      <c r="L35" s="12" t="str">
        <f t="shared" si="11"/>
        <v>34 分鐘</v>
      </c>
      <c r="M35" s="12"/>
      <c r="O35" s="12" t="str">
        <f t="shared" si="8"/>
        <v>19</v>
      </c>
      <c r="P35" s="12" t="str">
        <f t="shared" si="9"/>
        <v>34</v>
      </c>
      <c r="Q35" s="12" t="str">
        <f t="shared" si="10"/>
        <v/>
      </c>
      <c r="R35" s="12"/>
      <c r="S35" s="12">
        <f t="shared" ref="S35:S36" si="12">O35-O34</f>
        <v>2</v>
      </c>
      <c r="T35" s="12">
        <f t="shared" ref="T35:U36" si="13">IFERROR(P35-P34,"")</f>
        <v>2</v>
      </c>
      <c r="U35" s="12" t="str">
        <f t="shared" si="13"/>
        <v/>
      </c>
    </row>
    <row r="36" spans="1:21" x14ac:dyDescent="0.3">
      <c r="A36" t="s">
        <v>8</v>
      </c>
      <c r="B36" t="s">
        <v>10</v>
      </c>
      <c r="C36" t="s">
        <v>9</v>
      </c>
      <c r="D36" t="s">
        <v>92</v>
      </c>
      <c r="E36" s="1">
        <v>44280.479155092595</v>
      </c>
      <c r="F36" t="s">
        <v>44</v>
      </c>
      <c r="G36" t="s">
        <v>61</v>
      </c>
      <c r="H36" t="s">
        <v>93</v>
      </c>
      <c r="I36" s="4" t="s">
        <v>213</v>
      </c>
      <c r="J36" s="6" t="str">
        <f t="shared" si="3"/>
        <v>269D元朗又新街元朗大棠路</v>
      </c>
      <c r="K36" s="12" t="str">
        <f t="shared" si="11"/>
        <v>21 分鐘</v>
      </c>
      <c r="L36" s="12" t="str">
        <f t="shared" si="11"/>
        <v>36 分鐘</v>
      </c>
      <c r="M36" s="12"/>
      <c r="O36" s="12" t="str">
        <f t="shared" si="8"/>
        <v>21</v>
      </c>
      <c r="P36" s="12" t="str">
        <f t="shared" si="9"/>
        <v>36</v>
      </c>
      <c r="Q36" s="12" t="str">
        <f t="shared" si="10"/>
        <v/>
      </c>
      <c r="R36" s="12"/>
      <c r="S36" s="12">
        <f t="shared" si="12"/>
        <v>2</v>
      </c>
      <c r="T36" s="12">
        <f t="shared" si="13"/>
        <v>2</v>
      </c>
      <c r="U36" s="12" t="str">
        <f t="shared" si="13"/>
        <v/>
      </c>
    </row>
    <row r="37" spans="1:21" x14ac:dyDescent="0.3">
      <c r="A37" t="s">
        <v>8</v>
      </c>
      <c r="B37" t="s">
        <v>10</v>
      </c>
      <c r="C37" t="s">
        <v>9</v>
      </c>
      <c r="D37" t="s">
        <v>94</v>
      </c>
      <c r="E37" s="1">
        <v>44280.479178240741</v>
      </c>
      <c r="F37" t="s">
        <v>63</v>
      </c>
      <c r="G37" t="s">
        <v>64</v>
      </c>
      <c r="H37" t="s">
        <v>95</v>
      </c>
      <c r="J37" s="6" t="str">
        <f t="shared" si="3"/>
        <v>269D元朗大棠路元朗康樂路</v>
      </c>
      <c r="O37" s="12" t="str">
        <f t="shared" si="8"/>
        <v/>
      </c>
      <c r="P37" s="12" t="str">
        <f t="shared" si="9"/>
        <v/>
      </c>
      <c r="Q37" s="12" t="str">
        <f t="shared" si="10"/>
        <v/>
      </c>
      <c r="R37" s="12"/>
      <c r="S37" s="12"/>
      <c r="T37" s="12"/>
      <c r="U37" s="12"/>
    </row>
    <row r="38" spans="1:21" x14ac:dyDescent="0.3">
      <c r="A38" t="s">
        <v>8</v>
      </c>
      <c r="B38" t="s">
        <v>10</v>
      </c>
      <c r="C38" t="s">
        <v>9</v>
      </c>
      <c r="D38" t="s">
        <v>96</v>
      </c>
      <c r="E38" s="1">
        <v>44280.479201388887</v>
      </c>
      <c r="F38" t="s">
        <v>48</v>
      </c>
      <c r="G38" t="s">
        <v>87</v>
      </c>
      <c r="H38" t="s">
        <v>97</v>
      </c>
      <c r="J38" s="6" t="str">
        <f t="shared" si="3"/>
        <v>269D元朗康樂路元朗警署</v>
      </c>
      <c r="O38" s="12" t="str">
        <f t="shared" si="8"/>
        <v/>
      </c>
      <c r="P38" s="12" t="str">
        <f t="shared" si="9"/>
        <v/>
      </c>
      <c r="Q38" s="12" t="str">
        <f t="shared" si="10"/>
        <v/>
      </c>
      <c r="R38" s="12"/>
      <c r="S38" s="12"/>
      <c r="T38" s="12"/>
      <c r="U38" s="12"/>
    </row>
    <row r="39" spans="1:21" x14ac:dyDescent="0.3">
      <c r="A39" t="s">
        <v>8</v>
      </c>
      <c r="B39" t="s">
        <v>10</v>
      </c>
      <c r="C39" t="s">
        <v>9</v>
      </c>
      <c r="D39" t="s">
        <v>98</v>
      </c>
      <c r="E39" s="1">
        <v>44280.47923611111</v>
      </c>
      <c r="F39" t="s">
        <v>74</v>
      </c>
      <c r="G39" t="s">
        <v>88</v>
      </c>
      <c r="H39" t="s">
        <v>102</v>
      </c>
      <c r="J39" s="6" t="str">
        <f t="shared" si="3"/>
        <v>269D元朗警署水邊村</v>
      </c>
      <c r="O39" s="6" t="str">
        <f t="shared" si="8"/>
        <v/>
      </c>
      <c r="P39" s="6" t="str">
        <f t="shared" si="9"/>
        <v/>
      </c>
      <c r="Q39" s="6" t="str">
        <f t="shared" si="10"/>
        <v/>
      </c>
      <c r="R39" s="6"/>
      <c r="S39" s="6"/>
      <c r="T39" s="6"/>
      <c r="U39" s="6"/>
    </row>
    <row r="40" spans="1:21" x14ac:dyDescent="0.3">
      <c r="A40" t="s">
        <v>8</v>
      </c>
      <c r="B40" t="s">
        <v>10</v>
      </c>
      <c r="C40" t="s">
        <v>9</v>
      </c>
      <c r="D40" t="s">
        <v>101</v>
      </c>
      <c r="E40" s="1">
        <v>44280.479259259257</v>
      </c>
      <c r="F40" t="s">
        <v>52</v>
      </c>
      <c r="G40" t="s">
        <v>66</v>
      </c>
      <c r="H40" t="s">
        <v>133</v>
      </c>
      <c r="J40" s="6" t="str">
        <f t="shared" si="3"/>
        <v>269D水邊村元朗公園</v>
      </c>
      <c r="O40" s="6" t="str">
        <f t="shared" si="8"/>
        <v/>
      </c>
      <c r="P40" s="6" t="str">
        <f t="shared" si="9"/>
        <v/>
      </c>
      <c r="Q40" s="6" t="str">
        <f t="shared" si="10"/>
        <v/>
      </c>
      <c r="R40" s="6"/>
      <c r="S40" s="6"/>
      <c r="T40" s="6"/>
      <c r="U40" s="6"/>
    </row>
    <row r="41" spans="1:21" x14ac:dyDescent="0.3">
      <c r="A41" t="s">
        <v>8</v>
      </c>
      <c r="B41" t="s">
        <v>10</v>
      </c>
      <c r="C41" t="s">
        <v>9</v>
      </c>
      <c r="D41" t="s">
        <v>103</v>
      </c>
      <c r="E41" s="1">
        <v>44280.47928240741</v>
      </c>
      <c r="F41" t="s">
        <v>77</v>
      </c>
      <c r="G41" t="s">
        <v>122</v>
      </c>
      <c r="J41" s="6" t="str">
        <f t="shared" si="3"/>
        <v>269D元朗公園聚星樓</v>
      </c>
      <c r="O41" s="6" t="str">
        <f t="shared" si="8"/>
        <v/>
      </c>
      <c r="P41" s="6" t="str">
        <f t="shared" si="9"/>
        <v/>
      </c>
      <c r="Q41" s="6" t="str">
        <f t="shared" si="10"/>
        <v/>
      </c>
      <c r="R41" s="6"/>
      <c r="S41" s="6"/>
      <c r="T41" s="6"/>
      <c r="U41" s="6"/>
    </row>
    <row r="42" spans="1:21" x14ac:dyDescent="0.3">
      <c r="A42" t="s">
        <v>8</v>
      </c>
      <c r="B42" t="s">
        <v>10</v>
      </c>
      <c r="C42" t="s">
        <v>9</v>
      </c>
      <c r="D42" t="s">
        <v>106</v>
      </c>
      <c r="E42" s="1">
        <v>44280.479305555556</v>
      </c>
      <c r="F42" t="s">
        <v>32</v>
      </c>
      <c r="G42" t="s">
        <v>156</v>
      </c>
      <c r="H42" t="s">
        <v>91</v>
      </c>
      <c r="J42" s="6" t="str">
        <f t="shared" si="3"/>
        <v>269D聚星樓天盛苑</v>
      </c>
      <c r="O42" s="6" t="str">
        <f t="shared" si="8"/>
        <v/>
      </c>
      <c r="P42" s="6" t="str">
        <f t="shared" si="9"/>
        <v/>
      </c>
      <c r="Q42" s="6" t="str">
        <f t="shared" si="10"/>
        <v/>
      </c>
      <c r="R42" s="6"/>
      <c r="S42" s="6"/>
      <c r="T42" s="6"/>
      <c r="U42" s="6"/>
    </row>
    <row r="43" spans="1:21" x14ac:dyDescent="0.3">
      <c r="A43" t="s">
        <v>8</v>
      </c>
      <c r="B43" t="s">
        <v>10</v>
      </c>
      <c r="C43" t="s">
        <v>9</v>
      </c>
      <c r="D43" t="s">
        <v>107</v>
      </c>
      <c r="E43" s="1">
        <v>44280.479328703703</v>
      </c>
      <c r="F43" t="s">
        <v>36</v>
      </c>
      <c r="G43" t="s">
        <v>64</v>
      </c>
      <c r="J43" s="6" t="str">
        <f t="shared" si="3"/>
        <v>269D天盛苑賞湖居</v>
      </c>
      <c r="O43" s="6" t="str">
        <f t="shared" si="8"/>
        <v/>
      </c>
      <c r="P43" s="6" t="str">
        <f t="shared" si="9"/>
        <v/>
      </c>
      <c r="Q43" s="6" t="str">
        <f t="shared" si="10"/>
        <v/>
      </c>
      <c r="R43" s="6"/>
      <c r="S43" s="6"/>
      <c r="T43" s="6"/>
      <c r="U43" s="6"/>
    </row>
    <row r="44" spans="1:21" x14ac:dyDescent="0.3">
      <c r="A44" t="s">
        <v>8</v>
      </c>
      <c r="B44" t="s">
        <v>10</v>
      </c>
      <c r="C44" t="s">
        <v>9</v>
      </c>
      <c r="D44" t="s">
        <v>39</v>
      </c>
      <c r="E44" s="1">
        <v>44280.479351851849</v>
      </c>
      <c r="F44" t="s">
        <v>32</v>
      </c>
      <c r="G44" t="s">
        <v>40</v>
      </c>
      <c r="H44" t="s">
        <v>88</v>
      </c>
      <c r="J44" s="6" t="str">
        <f t="shared" si="3"/>
        <v>269D賞湖居天水圍公園</v>
      </c>
      <c r="O44" s="6" t="str">
        <f t="shared" si="8"/>
        <v/>
      </c>
      <c r="P44" s="6" t="str">
        <f t="shared" si="9"/>
        <v/>
      </c>
      <c r="Q44" s="6" t="str">
        <f t="shared" si="10"/>
        <v/>
      </c>
      <c r="R44" s="6"/>
      <c r="S44" s="6"/>
      <c r="T44" s="6"/>
      <c r="U44" s="6"/>
    </row>
    <row r="45" spans="1:21" x14ac:dyDescent="0.3">
      <c r="A45" t="s">
        <v>8</v>
      </c>
      <c r="B45" t="s">
        <v>10</v>
      </c>
      <c r="C45" t="s">
        <v>9</v>
      </c>
      <c r="D45" t="s">
        <v>35</v>
      </c>
      <c r="E45" s="1">
        <v>44280.479375000003</v>
      </c>
      <c r="F45" t="s">
        <v>32</v>
      </c>
      <c r="G45" t="s">
        <v>44</v>
      </c>
      <c r="H45" t="s">
        <v>66</v>
      </c>
      <c r="J45" s="6" t="str">
        <f t="shared" si="3"/>
        <v>269D天水圍公園天瑞</v>
      </c>
      <c r="O45" s="6" t="str">
        <f t="shared" si="8"/>
        <v/>
      </c>
      <c r="P45" s="6" t="str">
        <f t="shared" si="9"/>
        <v/>
      </c>
      <c r="Q45" s="6" t="str">
        <f t="shared" si="10"/>
        <v/>
      </c>
      <c r="R45" s="6"/>
      <c r="S45" s="6"/>
      <c r="T45" s="6"/>
      <c r="U45" s="6"/>
    </row>
    <row r="46" spans="1:21" x14ac:dyDescent="0.3">
      <c r="A46" t="s">
        <v>8</v>
      </c>
      <c r="B46" t="s">
        <v>10</v>
      </c>
      <c r="C46" t="s">
        <v>9</v>
      </c>
      <c r="D46" t="s">
        <v>108</v>
      </c>
      <c r="E46" s="1">
        <v>44280.479398148149</v>
      </c>
      <c r="F46" t="s">
        <v>54</v>
      </c>
      <c r="G46" t="s">
        <v>63</v>
      </c>
      <c r="H46" t="s">
        <v>118</v>
      </c>
      <c r="J46" s="6" t="str">
        <f t="shared" si="3"/>
        <v>269D天瑞天華</v>
      </c>
      <c r="O46" s="6" t="str">
        <f t="shared" si="8"/>
        <v/>
      </c>
      <c r="P46" s="6" t="str">
        <f t="shared" si="9"/>
        <v/>
      </c>
      <c r="Q46" s="6" t="str">
        <f t="shared" si="10"/>
        <v/>
      </c>
      <c r="R46" s="6"/>
      <c r="S46" s="6"/>
      <c r="T46" s="6"/>
      <c r="U46" s="6"/>
    </row>
    <row r="47" spans="1:21" x14ac:dyDescent="0.3">
      <c r="A47" t="s">
        <v>8</v>
      </c>
      <c r="B47" t="s">
        <v>10</v>
      </c>
      <c r="C47" t="s">
        <v>9</v>
      </c>
      <c r="D47" t="s">
        <v>11</v>
      </c>
      <c r="E47" s="1">
        <v>44280.479421296295</v>
      </c>
      <c r="F47" t="s">
        <v>57</v>
      </c>
      <c r="G47" t="s">
        <v>74</v>
      </c>
      <c r="H47" t="s">
        <v>69</v>
      </c>
      <c r="J47" s="6" t="str">
        <f t="shared" si="3"/>
        <v>269D天華天富總站</v>
      </c>
      <c r="O47" s="6" t="str">
        <f t="shared" si="8"/>
        <v/>
      </c>
      <c r="P47" s="6" t="str">
        <f t="shared" si="9"/>
        <v/>
      </c>
      <c r="Q47" s="6" t="str">
        <f t="shared" si="10"/>
        <v/>
      </c>
      <c r="R47" s="6"/>
      <c r="S47" s="6"/>
      <c r="T47" s="6"/>
      <c r="U47" s="6"/>
    </row>
    <row r="48" spans="1:21" x14ac:dyDescent="0.3">
      <c r="A48" t="s">
        <v>109</v>
      </c>
      <c r="B48" t="s">
        <v>110</v>
      </c>
      <c r="C48" t="s">
        <v>111</v>
      </c>
      <c r="D48" t="s">
        <v>56</v>
      </c>
      <c r="E48" s="1">
        <v>44280.479525462964</v>
      </c>
      <c r="F48" t="s">
        <v>132</v>
      </c>
      <c r="G48" t="s">
        <v>49</v>
      </c>
      <c r="H48" t="s">
        <v>46</v>
      </c>
      <c r="J48" s="6" t="str">
        <f t="shared" si="3"/>
        <v/>
      </c>
      <c r="O48" s="6" t="str">
        <f t="shared" si="8"/>
        <v/>
      </c>
      <c r="P48" s="6" t="str">
        <f t="shared" si="9"/>
        <v/>
      </c>
      <c r="Q48" s="6" t="str">
        <f t="shared" si="10"/>
        <v/>
      </c>
      <c r="R48" s="6"/>
      <c r="S48" s="6"/>
      <c r="T48" s="6"/>
      <c r="U48" s="6"/>
    </row>
    <row r="49" spans="1:21" x14ac:dyDescent="0.3">
      <c r="A49" t="s">
        <v>109</v>
      </c>
      <c r="B49" t="s">
        <v>110</v>
      </c>
      <c r="C49" t="s">
        <v>111</v>
      </c>
      <c r="D49" t="s">
        <v>60</v>
      </c>
      <c r="E49" s="1">
        <v>44280.479548611111</v>
      </c>
      <c r="F49" t="s">
        <v>12</v>
      </c>
      <c r="G49" t="s">
        <v>25</v>
      </c>
      <c r="H49" t="s">
        <v>50</v>
      </c>
      <c r="J49" s="6" t="str">
        <f t="shared" si="3"/>
        <v>E34B山水樓水邊圍</v>
      </c>
      <c r="O49" s="6" t="str">
        <f t="shared" si="8"/>
        <v/>
      </c>
      <c r="P49" s="6" t="str">
        <f t="shared" si="9"/>
        <v/>
      </c>
      <c r="Q49" s="6" t="str">
        <f t="shared" si="10"/>
        <v/>
      </c>
      <c r="R49" s="6"/>
      <c r="S49" s="6"/>
      <c r="T49" s="6"/>
      <c r="U49" s="6"/>
    </row>
    <row r="50" spans="1:21" x14ac:dyDescent="0.3">
      <c r="A50" t="s">
        <v>109</v>
      </c>
      <c r="B50" t="s">
        <v>110</v>
      </c>
      <c r="C50" t="s">
        <v>111</v>
      </c>
      <c r="D50" t="s">
        <v>112</v>
      </c>
      <c r="E50" s="1">
        <v>44280.479571759257</v>
      </c>
      <c r="F50" t="s">
        <v>84</v>
      </c>
      <c r="G50" t="s">
        <v>86</v>
      </c>
      <c r="H50" t="s">
        <v>22</v>
      </c>
      <c r="J50" s="6" t="str">
        <f t="shared" si="3"/>
        <v>E34B水邊圍元朗廣場</v>
      </c>
      <c r="O50" s="6" t="str">
        <f t="shared" si="8"/>
        <v/>
      </c>
      <c r="P50" s="6" t="str">
        <f t="shared" si="9"/>
        <v/>
      </c>
      <c r="Q50" s="6" t="str">
        <f t="shared" si="10"/>
        <v/>
      </c>
      <c r="R50" s="6"/>
      <c r="S50" s="6"/>
      <c r="T50" s="6"/>
      <c r="U50" s="6"/>
    </row>
    <row r="51" spans="1:21" x14ac:dyDescent="0.3">
      <c r="A51" t="s">
        <v>109</v>
      </c>
      <c r="B51" t="s">
        <v>110</v>
      </c>
      <c r="C51" t="s">
        <v>111</v>
      </c>
      <c r="D51" t="s">
        <v>114</v>
      </c>
      <c r="E51" s="1">
        <v>44280.479594907411</v>
      </c>
      <c r="F51" t="s">
        <v>201</v>
      </c>
      <c r="G51" t="s">
        <v>30</v>
      </c>
      <c r="H51" t="s">
        <v>185</v>
      </c>
      <c r="J51" s="6" t="str">
        <f t="shared" si="3"/>
        <v>E34B元朗廣場同樂街</v>
      </c>
      <c r="O51" s="6" t="str">
        <f t="shared" si="8"/>
        <v/>
      </c>
      <c r="P51" s="6" t="str">
        <f t="shared" si="9"/>
        <v/>
      </c>
      <c r="Q51" s="6" t="str">
        <f t="shared" si="10"/>
        <v/>
      </c>
      <c r="R51" s="6"/>
      <c r="S51" s="6"/>
      <c r="T51" s="6"/>
      <c r="U51" s="6"/>
    </row>
    <row r="52" spans="1:21" x14ac:dyDescent="0.3">
      <c r="A52" t="s">
        <v>109</v>
      </c>
      <c r="B52" t="s">
        <v>110</v>
      </c>
      <c r="C52" t="s">
        <v>111</v>
      </c>
      <c r="D52" t="s">
        <v>115</v>
      </c>
      <c r="E52" s="1">
        <v>44280.479618055557</v>
      </c>
      <c r="F52" t="s">
        <v>24</v>
      </c>
      <c r="G52" t="s">
        <v>34</v>
      </c>
      <c r="H52" t="s">
        <v>152</v>
      </c>
      <c r="I52" s="4" t="s">
        <v>213</v>
      </c>
      <c r="J52" s="6" t="str">
        <f t="shared" si="3"/>
        <v>E34B同樂街谷亭街</v>
      </c>
      <c r="K52" s="12" t="str">
        <f>F52</f>
        <v>11 分鐘 預定班次</v>
      </c>
      <c r="L52" s="12" t="str">
        <f>G52</f>
        <v>31 分鐘 預定班次</v>
      </c>
      <c r="M52" s="12" t="str">
        <f>H52</f>
        <v>44 分鐘 預定班次</v>
      </c>
      <c r="N52" s="9"/>
      <c r="O52" s="12" t="str">
        <f t="shared" si="8"/>
        <v>11</v>
      </c>
      <c r="P52" s="12" t="str">
        <f t="shared" si="9"/>
        <v>31</v>
      </c>
      <c r="Q52" s="12" t="str">
        <f t="shared" si="10"/>
        <v>44</v>
      </c>
      <c r="R52" s="12"/>
      <c r="S52" s="12"/>
      <c r="T52" s="12"/>
      <c r="U52" s="12"/>
    </row>
    <row r="53" spans="1:21" x14ac:dyDescent="0.3">
      <c r="A53" t="s">
        <v>109</v>
      </c>
      <c r="B53" t="s">
        <v>110</v>
      </c>
      <c r="C53" t="s">
        <v>111</v>
      </c>
      <c r="D53" t="s">
        <v>67</v>
      </c>
      <c r="E53" s="1">
        <v>44280.47965277778</v>
      </c>
      <c r="F53" t="s">
        <v>29</v>
      </c>
      <c r="G53" t="s">
        <v>82</v>
      </c>
      <c r="H53" t="s">
        <v>197</v>
      </c>
      <c r="I53" s="4" t="s">
        <v>213</v>
      </c>
      <c r="J53" s="6" t="str">
        <f t="shared" si="3"/>
        <v>E34B谷亭街形點 II</v>
      </c>
      <c r="K53" s="12" t="str">
        <f t="shared" ref="K53:M54" si="14">F53</f>
        <v>14 分鐘 預定班次</v>
      </c>
      <c r="L53" s="12" t="str">
        <f t="shared" si="14"/>
        <v>34 分鐘 預定班次</v>
      </c>
      <c r="M53" s="12" t="str">
        <f t="shared" si="14"/>
        <v>47 分鐘 預定班次</v>
      </c>
      <c r="N53" s="9"/>
      <c r="O53" s="12" t="str">
        <f t="shared" si="8"/>
        <v>14</v>
      </c>
      <c r="P53" s="12" t="str">
        <f t="shared" si="9"/>
        <v>34</v>
      </c>
      <c r="Q53" s="12" t="str">
        <f t="shared" si="10"/>
        <v>47</v>
      </c>
      <c r="R53" s="12"/>
      <c r="S53" s="12">
        <f>O53-O52</f>
        <v>3</v>
      </c>
      <c r="T53" s="12">
        <f>IFERROR(P53-P52,"")</f>
        <v>3</v>
      </c>
      <c r="U53" s="12">
        <f>IFERROR(Q53-Q52,"")</f>
        <v>3</v>
      </c>
    </row>
    <row r="54" spans="1:21" x14ac:dyDescent="0.3">
      <c r="A54" t="s">
        <v>109</v>
      </c>
      <c r="B54" t="s">
        <v>110</v>
      </c>
      <c r="C54" t="s">
        <v>111</v>
      </c>
      <c r="D54" t="s">
        <v>70</v>
      </c>
      <c r="E54" s="1">
        <v>44280.479675925926</v>
      </c>
      <c r="F54" t="s">
        <v>138</v>
      </c>
      <c r="G54" t="s">
        <v>42</v>
      </c>
      <c r="H54" t="s">
        <v>141</v>
      </c>
      <c r="I54" s="4" t="s">
        <v>213</v>
      </c>
      <c r="J54" s="6" t="str">
        <f t="shared" si="3"/>
        <v>E34B形點 II形點 I</v>
      </c>
      <c r="K54" s="12" t="str">
        <f t="shared" si="14"/>
        <v>15 分鐘 預定班次</v>
      </c>
      <c r="L54" s="12" t="str">
        <f t="shared" si="14"/>
        <v>35 分鐘 預定班次</v>
      </c>
      <c r="M54" s="12" t="str">
        <f t="shared" si="14"/>
        <v>48 分鐘 預定班次</v>
      </c>
      <c r="N54" s="9"/>
      <c r="O54" s="12" t="str">
        <f t="shared" si="8"/>
        <v>15</v>
      </c>
      <c r="P54" s="12" t="str">
        <f t="shared" si="9"/>
        <v>35</v>
      </c>
      <c r="Q54" s="12" t="str">
        <f t="shared" si="10"/>
        <v>48</v>
      </c>
      <c r="R54" s="12"/>
      <c r="S54" s="12">
        <f t="shared" ref="S54:S55" si="15">O54-O53</f>
        <v>1</v>
      </c>
      <c r="T54" s="12">
        <f t="shared" ref="T54:U55" si="16">IFERROR(P54-P53,"")</f>
        <v>1</v>
      </c>
      <c r="U54" s="12">
        <f t="shared" si="16"/>
        <v>1</v>
      </c>
    </row>
    <row r="55" spans="1:21" x14ac:dyDescent="0.3">
      <c r="A55" t="s">
        <v>109</v>
      </c>
      <c r="B55" t="s">
        <v>110</v>
      </c>
      <c r="C55" t="s">
        <v>111</v>
      </c>
      <c r="D55" t="s">
        <v>73</v>
      </c>
      <c r="E55" s="1">
        <v>44280.479699074072</v>
      </c>
      <c r="F55" t="s">
        <v>79</v>
      </c>
      <c r="G55" t="s">
        <v>45</v>
      </c>
      <c r="H55" t="s">
        <v>185</v>
      </c>
      <c r="I55" s="4" t="s">
        <v>213</v>
      </c>
      <c r="J55" s="6" t="str">
        <f t="shared" si="3"/>
        <v>E34B形點 I大欖隧道</v>
      </c>
      <c r="K55" s="12" t="str">
        <f>G55</f>
        <v>22 分鐘 預定班次</v>
      </c>
      <c r="L55" s="12" t="str">
        <f>H55</f>
        <v>42 分鐘 預定班次</v>
      </c>
      <c r="M55" s="12"/>
      <c r="N55" s="9"/>
      <c r="O55" s="12" t="str">
        <f t="shared" si="8"/>
        <v>22</v>
      </c>
      <c r="P55" s="12" t="str">
        <f t="shared" si="9"/>
        <v>42</v>
      </c>
      <c r="Q55" s="12" t="str">
        <f t="shared" si="10"/>
        <v/>
      </c>
      <c r="R55" s="12"/>
      <c r="S55" s="12">
        <f t="shared" si="15"/>
        <v>7</v>
      </c>
      <c r="T55" s="12">
        <f t="shared" si="16"/>
        <v>7</v>
      </c>
      <c r="U55" s="12" t="str">
        <f t="shared" si="16"/>
        <v/>
      </c>
    </row>
    <row r="56" spans="1:21" x14ac:dyDescent="0.3">
      <c r="A56" t="s">
        <v>109</v>
      </c>
      <c r="B56" t="s">
        <v>110</v>
      </c>
      <c r="C56" t="s">
        <v>111</v>
      </c>
      <c r="D56" t="s">
        <v>116</v>
      </c>
      <c r="E56" s="1">
        <v>44280.479722222219</v>
      </c>
      <c r="F56" t="s">
        <v>104</v>
      </c>
      <c r="G56" t="s">
        <v>82</v>
      </c>
      <c r="H56" t="s">
        <v>145</v>
      </c>
      <c r="J56" s="6" t="str">
        <f t="shared" si="3"/>
        <v>E34B大欖隧道青馬收費廣場</v>
      </c>
      <c r="O56" s="6" t="str">
        <f t="shared" si="8"/>
        <v/>
      </c>
      <c r="P56" s="6" t="str">
        <f t="shared" si="9"/>
        <v/>
      </c>
      <c r="Q56" s="6" t="str">
        <f t="shared" si="10"/>
        <v/>
      </c>
      <c r="R56" s="6"/>
      <c r="S56" s="6"/>
      <c r="T56" s="6"/>
      <c r="U56" s="6"/>
    </row>
    <row r="57" spans="1:21" x14ac:dyDescent="0.3">
      <c r="A57" t="s">
        <v>109</v>
      </c>
      <c r="B57" t="s">
        <v>110</v>
      </c>
      <c r="C57" t="s">
        <v>111</v>
      </c>
      <c r="D57" t="s">
        <v>117</v>
      </c>
      <c r="E57" s="1">
        <v>44280.479745370372</v>
      </c>
      <c r="F57" t="s">
        <v>54</v>
      </c>
      <c r="G57" t="s">
        <v>118</v>
      </c>
      <c r="H57" t="s">
        <v>154</v>
      </c>
      <c r="J57" s="6" t="str">
        <f t="shared" si="3"/>
        <v>E34B青馬收費廣場東涌消防局</v>
      </c>
      <c r="O57" s="6" t="str">
        <f t="shared" si="8"/>
        <v/>
      </c>
      <c r="P57" s="6" t="str">
        <f t="shared" si="9"/>
        <v/>
      </c>
      <c r="Q57" s="6" t="str">
        <f t="shared" si="10"/>
        <v/>
      </c>
      <c r="R57" s="6"/>
      <c r="S57" s="6"/>
      <c r="T57" s="6"/>
      <c r="U57" s="6"/>
    </row>
    <row r="58" spans="1:21" x14ac:dyDescent="0.3">
      <c r="A58" t="s">
        <v>109</v>
      </c>
      <c r="B58" t="s">
        <v>110</v>
      </c>
      <c r="C58" t="s">
        <v>111</v>
      </c>
      <c r="D58" t="s">
        <v>119</v>
      </c>
      <c r="E58" s="1">
        <v>44280.479768518519</v>
      </c>
      <c r="F58" t="s">
        <v>36</v>
      </c>
      <c r="G58" t="s">
        <v>135</v>
      </c>
      <c r="H58" t="s">
        <v>141</v>
      </c>
      <c r="J58" s="6" t="str">
        <f t="shared" si="3"/>
        <v>E34B東涌消防局東堤灣畔</v>
      </c>
      <c r="O58" s="6" t="str">
        <f t="shared" si="8"/>
        <v/>
      </c>
      <c r="P58" s="6" t="str">
        <f t="shared" si="9"/>
        <v/>
      </c>
      <c r="Q58" s="6" t="str">
        <f t="shared" si="10"/>
        <v/>
      </c>
      <c r="R58" s="6"/>
      <c r="S58" s="6"/>
      <c r="T58" s="6"/>
      <c r="U58" s="6"/>
    </row>
    <row r="59" spans="1:21" x14ac:dyDescent="0.3">
      <c r="A59" t="s">
        <v>109</v>
      </c>
      <c r="B59" t="s">
        <v>110</v>
      </c>
      <c r="C59" t="s">
        <v>111</v>
      </c>
      <c r="D59" t="s">
        <v>121</v>
      </c>
      <c r="E59" s="1">
        <v>44280.479791666665</v>
      </c>
      <c r="F59" t="s">
        <v>44</v>
      </c>
      <c r="G59" t="s">
        <v>122</v>
      </c>
      <c r="H59" t="s">
        <v>202</v>
      </c>
      <c r="J59" s="6" t="str">
        <f t="shared" si="3"/>
        <v>E34B東堤灣畔赤角南路</v>
      </c>
      <c r="O59" s="6" t="str">
        <f t="shared" si="8"/>
        <v/>
      </c>
      <c r="P59" s="6" t="str">
        <f t="shared" si="9"/>
        <v/>
      </c>
      <c r="Q59" s="6" t="str">
        <f t="shared" si="10"/>
        <v/>
      </c>
      <c r="R59" s="6"/>
      <c r="S59" s="6"/>
      <c r="T59" s="6"/>
      <c r="U59" s="6"/>
    </row>
    <row r="60" spans="1:21" x14ac:dyDescent="0.3">
      <c r="A60" t="s">
        <v>109</v>
      </c>
      <c r="B60" t="s">
        <v>110</v>
      </c>
      <c r="C60" t="s">
        <v>111</v>
      </c>
      <c r="D60" t="s">
        <v>123</v>
      </c>
      <c r="E60" s="1">
        <v>44280.479814814818</v>
      </c>
      <c r="F60" t="s">
        <v>63</v>
      </c>
      <c r="G60" t="s">
        <v>89</v>
      </c>
      <c r="H60" t="s">
        <v>203</v>
      </c>
      <c r="J60" s="6" t="str">
        <f t="shared" si="3"/>
        <v>E34B赤角南路駿運北路</v>
      </c>
      <c r="O60" s="6" t="str">
        <f t="shared" si="8"/>
        <v/>
      </c>
      <c r="P60" s="6" t="str">
        <f t="shared" si="9"/>
        <v/>
      </c>
      <c r="Q60" s="6" t="str">
        <f t="shared" si="10"/>
        <v/>
      </c>
      <c r="R60" s="6"/>
      <c r="S60" s="6"/>
      <c r="T60" s="6"/>
      <c r="U60" s="6"/>
    </row>
    <row r="61" spans="1:21" x14ac:dyDescent="0.3">
      <c r="A61" t="s">
        <v>109</v>
      </c>
      <c r="B61" t="s">
        <v>110</v>
      </c>
      <c r="C61" t="s">
        <v>111</v>
      </c>
      <c r="D61" t="s">
        <v>125</v>
      </c>
      <c r="E61" s="1">
        <v>44280.479837962965</v>
      </c>
      <c r="F61" t="s">
        <v>74</v>
      </c>
      <c r="G61" t="s">
        <v>204</v>
      </c>
      <c r="H61" t="s">
        <v>205</v>
      </c>
      <c r="J61" s="6" t="str">
        <f t="shared" si="3"/>
        <v>E34B駿運北路香港空運貨站</v>
      </c>
      <c r="O61" s="6" t="str">
        <f t="shared" si="8"/>
        <v/>
      </c>
      <c r="P61" s="6" t="str">
        <f t="shared" si="9"/>
        <v/>
      </c>
      <c r="Q61" s="6" t="str">
        <f t="shared" si="10"/>
        <v/>
      </c>
      <c r="R61" s="6"/>
      <c r="S61" s="6"/>
      <c r="T61" s="6"/>
      <c r="U61" s="6"/>
    </row>
    <row r="62" spans="1:21" x14ac:dyDescent="0.3">
      <c r="A62" t="s">
        <v>109</v>
      </c>
      <c r="B62" t="s">
        <v>110</v>
      </c>
      <c r="C62" t="s">
        <v>111</v>
      </c>
      <c r="D62" t="s">
        <v>127</v>
      </c>
      <c r="E62" s="1">
        <v>44280.479872685188</v>
      </c>
      <c r="F62" t="s">
        <v>52</v>
      </c>
      <c r="G62" t="s">
        <v>93</v>
      </c>
      <c r="H62" t="s">
        <v>147</v>
      </c>
      <c r="J62" s="6" t="str">
        <f t="shared" si="3"/>
        <v>E34B香港空運貨站空郵中心</v>
      </c>
      <c r="O62" s="6" t="str">
        <f t="shared" si="8"/>
        <v/>
      </c>
      <c r="P62" s="6" t="str">
        <f t="shared" si="9"/>
        <v/>
      </c>
      <c r="Q62" s="6" t="str">
        <f t="shared" si="10"/>
        <v/>
      </c>
      <c r="R62" s="6"/>
      <c r="S62" s="6"/>
      <c r="T62" s="6"/>
      <c r="U62" s="6"/>
    </row>
    <row r="63" spans="1:21" x14ac:dyDescent="0.3">
      <c r="A63" t="s">
        <v>109</v>
      </c>
      <c r="B63" t="s">
        <v>110</v>
      </c>
      <c r="C63" t="s">
        <v>111</v>
      </c>
      <c r="D63" t="s">
        <v>129</v>
      </c>
      <c r="E63" s="1">
        <v>44280.479895833334</v>
      </c>
      <c r="F63" t="s">
        <v>104</v>
      </c>
      <c r="G63" t="s">
        <v>95</v>
      </c>
      <c r="H63" t="s">
        <v>206</v>
      </c>
      <c r="J63" s="6" t="str">
        <f t="shared" si="3"/>
        <v>E34B空郵中心國泰城</v>
      </c>
      <c r="O63" s="6" t="str">
        <f t="shared" si="8"/>
        <v/>
      </c>
      <c r="P63" s="6" t="str">
        <f t="shared" si="9"/>
        <v/>
      </c>
      <c r="Q63" s="6" t="str">
        <f t="shared" si="10"/>
        <v/>
      </c>
      <c r="R63" s="6"/>
      <c r="S63" s="6"/>
      <c r="T63" s="6"/>
      <c r="U63" s="6"/>
    </row>
    <row r="64" spans="1:21" x14ac:dyDescent="0.3">
      <c r="A64" t="s">
        <v>109</v>
      </c>
      <c r="B64" t="s">
        <v>110</v>
      </c>
      <c r="C64" t="s">
        <v>111</v>
      </c>
      <c r="D64" t="s">
        <v>131</v>
      </c>
      <c r="E64" s="1">
        <v>44280.47991898148</v>
      </c>
      <c r="F64" t="s">
        <v>71</v>
      </c>
      <c r="G64" t="s">
        <v>102</v>
      </c>
      <c r="J64" s="6" t="str">
        <f t="shared" si="3"/>
        <v>E34B國泰城暢連路</v>
      </c>
      <c r="O64" s="6" t="str">
        <f t="shared" si="8"/>
        <v/>
      </c>
      <c r="P64" s="6" t="str">
        <f t="shared" si="9"/>
        <v/>
      </c>
      <c r="Q64" s="6" t="str">
        <f t="shared" si="10"/>
        <v/>
      </c>
      <c r="R64" s="6"/>
      <c r="S64" s="6"/>
      <c r="T64" s="6"/>
      <c r="U64" s="6"/>
    </row>
    <row r="65" spans="1:21" x14ac:dyDescent="0.3">
      <c r="A65" t="s">
        <v>109</v>
      </c>
      <c r="B65" t="s">
        <v>110</v>
      </c>
      <c r="C65" t="s">
        <v>111</v>
      </c>
      <c r="D65" t="s">
        <v>134</v>
      </c>
      <c r="E65" s="1">
        <v>44280.479942129627</v>
      </c>
      <c r="F65" t="s">
        <v>28</v>
      </c>
      <c r="G65" t="s">
        <v>77</v>
      </c>
      <c r="H65" t="s">
        <v>120</v>
      </c>
      <c r="J65" s="6" t="str">
        <f t="shared" si="3"/>
        <v>E34B暢連路一號客運大樓 (落客站)</v>
      </c>
      <c r="O65" s="6" t="str">
        <f t="shared" ref="O65:O96" si="17">IF(K65="","",IFERROR(LEFT(K65,FIND(" ",K65)-1),0))</f>
        <v/>
      </c>
      <c r="P65" s="6" t="str">
        <f t="shared" ref="P65:P96" si="18">IF(L65="","",IFERROR(LEFT(L65,FIND(" ",L65)-1),0))</f>
        <v/>
      </c>
      <c r="Q65" s="6" t="str">
        <f t="shared" ref="Q65:Q96" si="19">IF(M65="","",IFERROR(LEFT(M65,FIND(" ",M65)-1),0))</f>
        <v/>
      </c>
      <c r="R65" s="6"/>
      <c r="S65" s="6"/>
      <c r="T65" s="6"/>
      <c r="U65" s="6"/>
    </row>
    <row r="66" spans="1:21" x14ac:dyDescent="0.3">
      <c r="A66" t="s">
        <v>109</v>
      </c>
      <c r="B66" t="s">
        <v>110</v>
      </c>
      <c r="C66" t="s">
        <v>111</v>
      </c>
      <c r="D66" t="s">
        <v>137</v>
      </c>
      <c r="E66" s="1">
        <v>44280.47996527778</v>
      </c>
      <c r="F66" t="s">
        <v>36</v>
      </c>
      <c r="G66" t="s">
        <v>80</v>
      </c>
      <c r="H66" t="s">
        <v>207</v>
      </c>
      <c r="J66" s="6" t="str">
        <f t="shared" si="3"/>
        <v>E34B一號客運大樓 (落客站)機場(地面運輸中心)巴士總站</v>
      </c>
      <c r="O66" s="6" t="str">
        <f t="shared" si="17"/>
        <v/>
      </c>
      <c r="P66" s="6" t="str">
        <f t="shared" si="18"/>
        <v/>
      </c>
      <c r="Q66" s="6" t="str">
        <f t="shared" si="19"/>
        <v/>
      </c>
      <c r="R66" s="6"/>
      <c r="S66" s="6"/>
      <c r="T66" s="6"/>
      <c r="U66" s="6"/>
    </row>
    <row r="67" spans="1:21" x14ac:dyDescent="0.3">
      <c r="A67" t="s">
        <v>109</v>
      </c>
      <c r="B67" t="s">
        <v>110</v>
      </c>
      <c r="C67" t="s">
        <v>111</v>
      </c>
      <c r="D67" t="s">
        <v>137</v>
      </c>
      <c r="E67" s="1">
        <v>44280.479988425926</v>
      </c>
      <c r="F67" t="s">
        <v>208</v>
      </c>
      <c r="G67" t="s">
        <v>99</v>
      </c>
      <c r="H67" t="s">
        <v>118</v>
      </c>
      <c r="J67" s="6" t="str">
        <f t="shared" si="3"/>
        <v>E34B機場(地面運輸中心)巴士總站機場(地面運輸中心)巴士總站</v>
      </c>
      <c r="O67" s="6" t="str">
        <f t="shared" si="17"/>
        <v/>
      </c>
      <c r="P67" s="6" t="str">
        <f t="shared" si="18"/>
        <v/>
      </c>
      <c r="Q67" s="6" t="str">
        <f t="shared" si="19"/>
        <v/>
      </c>
      <c r="R67" s="6"/>
      <c r="S67" s="6"/>
      <c r="T67" s="6"/>
      <c r="U67" s="6"/>
    </row>
    <row r="68" spans="1:21" x14ac:dyDescent="0.3">
      <c r="A68" t="s">
        <v>109</v>
      </c>
      <c r="B68" t="s">
        <v>111</v>
      </c>
      <c r="C68" t="s">
        <v>110</v>
      </c>
      <c r="D68" t="s">
        <v>139</v>
      </c>
      <c r="E68" s="1">
        <v>44280.480034722219</v>
      </c>
      <c r="F68" t="s">
        <v>201</v>
      </c>
      <c r="G68" t="s">
        <v>82</v>
      </c>
      <c r="J68" s="6" t="str">
        <f t="shared" ref="J68:J123" si="20">IF(B68=B67,A68&amp;D67&amp;D68,"")</f>
        <v/>
      </c>
      <c r="O68" s="6" t="str">
        <f t="shared" si="17"/>
        <v/>
      </c>
      <c r="P68" s="6" t="str">
        <f t="shared" si="18"/>
        <v/>
      </c>
      <c r="Q68" s="6" t="str">
        <f t="shared" si="19"/>
        <v/>
      </c>
      <c r="R68" s="6"/>
      <c r="S68" s="6"/>
      <c r="T68" s="6"/>
      <c r="U68" s="6"/>
    </row>
    <row r="69" spans="1:21" x14ac:dyDescent="0.3">
      <c r="A69" t="s">
        <v>109</v>
      </c>
      <c r="B69" t="s">
        <v>111</v>
      </c>
      <c r="C69" t="s">
        <v>110</v>
      </c>
      <c r="D69" t="s">
        <v>129</v>
      </c>
      <c r="E69" s="1">
        <v>44280.480057870373</v>
      </c>
      <c r="F69" t="s">
        <v>85</v>
      </c>
      <c r="G69" t="s">
        <v>18</v>
      </c>
      <c r="J69" s="6" t="str">
        <f t="shared" si="20"/>
        <v>E34B機場(地面運輸中心)總站國泰城</v>
      </c>
      <c r="O69" s="6" t="str">
        <f t="shared" si="17"/>
        <v/>
      </c>
      <c r="P69" s="6" t="str">
        <f t="shared" si="18"/>
        <v/>
      </c>
      <c r="Q69" s="6" t="str">
        <f t="shared" si="19"/>
        <v/>
      </c>
      <c r="R69" s="6"/>
      <c r="S69" s="6"/>
      <c r="T69" s="6"/>
      <c r="U69" s="6"/>
    </row>
    <row r="70" spans="1:21" x14ac:dyDescent="0.3">
      <c r="A70" t="s">
        <v>109</v>
      </c>
      <c r="B70" t="s">
        <v>111</v>
      </c>
      <c r="C70" t="s">
        <v>110</v>
      </c>
      <c r="D70" t="s">
        <v>144</v>
      </c>
      <c r="E70" s="1">
        <v>44280.480092592596</v>
      </c>
      <c r="F70" t="s">
        <v>138</v>
      </c>
      <c r="G70" t="s">
        <v>22</v>
      </c>
      <c r="J70" s="6" t="str">
        <f t="shared" si="20"/>
        <v>E34B國泰城機場警署</v>
      </c>
      <c r="O70" s="6" t="str">
        <f t="shared" si="17"/>
        <v/>
      </c>
      <c r="P70" s="6" t="str">
        <f t="shared" si="18"/>
        <v/>
      </c>
      <c r="Q70" s="6" t="str">
        <f t="shared" si="19"/>
        <v/>
      </c>
      <c r="R70" s="6"/>
      <c r="S70" s="6"/>
      <c r="T70" s="6"/>
      <c r="U70" s="6"/>
    </row>
    <row r="71" spans="1:21" x14ac:dyDescent="0.3">
      <c r="A71" t="s">
        <v>109</v>
      </c>
      <c r="B71" t="s">
        <v>111</v>
      </c>
      <c r="C71" t="s">
        <v>110</v>
      </c>
      <c r="D71" t="s">
        <v>146</v>
      </c>
      <c r="E71" s="1">
        <v>44280.480115740742</v>
      </c>
      <c r="F71" t="s">
        <v>33</v>
      </c>
      <c r="G71" t="s">
        <v>22</v>
      </c>
      <c r="J71" s="6" t="str">
        <f t="shared" si="20"/>
        <v>E34B機場警署駿運南路</v>
      </c>
      <c r="O71" s="6" t="str">
        <f t="shared" si="17"/>
        <v/>
      </c>
      <c r="P71" s="6" t="str">
        <f t="shared" si="18"/>
        <v/>
      </c>
      <c r="Q71" s="6" t="str">
        <f t="shared" si="19"/>
        <v/>
      </c>
      <c r="R71" s="6"/>
      <c r="S71" s="6"/>
      <c r="T71" s="6"/>
      <c r="U71" s="6"/>
    </row>
    <row r="72" spans="1:21" x14ac:dyDescent="0.3">
      <c r="A72" t="s">
        <v>109</v>
      </c>
      <c r="B72" t="s">
        <v>111</v>
      </c>
      <c r="C72" t="s">
        <v>110</v>
      </c>
      <c r="D72" t="s">
        <v>148</v>
      </c>
      <c r="E72" s="1">
        <v>44280.480138888888</v>
      </c>
      <c r="F72" t="s">
        <v>113</v>
      </c>
      <c r="G72" t="s">
        <v>26</v>
      </c>
      <c r="J72" s="6" t="str">
        <f t="shared" si="20"/>
        <v>E34B駿運南路機場空運中心</v>
      </c>
      <c r="O72" s="6" t="str">
        <f t="shared" si="17"/>
        <v/>
      </c>
      <c r="P72" s="6" t="str">
        <f t="shared" si="18"/>
        <v/>
      </c>
      <c r="Q72" s="6" t="str">
        <f t="shared" si="19"/>
        <v/>
      </c>
      <c r="R72" s="6"/>
      <c r="S72" s="6"/>
      <c r="T72" s="6"/>
      <c r="U72" s="6"/>
    </row>
    <row r="73" spans="1:21" x14ac:dyDescent="0.3">
      <c r="A73" t="s">
        <v>109</v>
      </c>
      <c r="B73" t="s">
        <v>111</v>
      </c>
      <c r="C73" t="s">
        <v>110</v>
      </c>
      <c r="D73" t="s">
        <v>149</v>
      </c>
      <c r="E73" s="1">
        <v>44280.480162037034</v>
      </c>
      <c r="F73" t="s">
        <v>37</v>
      </c>
      <c r="G73" t="s">
        <v>194</v>
      </c>
      <c r="J73" s="6" t="str">
        <f t="shared" si="20"/>
        <v>E34B機場空運中心亞洲空運中心</v>
      </c>
      <c r="O73" s="6" t="str">
        <f t="shared" si="17"/>
        <v/>
      </c>
      <c r="P73" s="6" t="str">
        <f t="shared" si="18"/>
        <v/>
      </c>
      <c r="Q73" s="6" t="str">
        <f t="shared" si="19"/>
        <v/>
      </c>
      <c r="R73" s="6"/>
      <c r="S73" s="6"/>
      <c r="T73" s="6"/>
      <c r="U73" s="6"/>
    </row>
    <row r="74" spans="1:21" x14ac:dyDescent="0.3">
      <c r="A74" t="s">
        <v>109</v>
      </c>
      <c r="B74" t="s">
        <v>111</v>
      </c>
      <c r="C74" t="s">
        <v>110</v>
      </c>
      <c r="D74" t="s">
        <v>121</v>
      </c>
      <c r="E74" s="1">
        <v>44280.480185185188</v>
      </c>
      <c r="F74" t="s">
        <v>41</v>
      </c>
      <c r="G74" t="s">
        <v>196</v>
      </c>
      <c r="J74" s="6" t="str">
        <f t="shared" si="20"/>
        <v>E34B亞洲空運中心赤角南路</v>
      </c>
      <c r="O74" s="6" t="str">
        <f t="shared" si="17"/>
        <v/>
      </c>
      <c r="P74" s="6" t="str">
        <f t="shared" si="18"/>
        <v/>
      </c>
      <c r="Q74" s="6" t="str">
        <f t="shared" si="19"/>
        <v/>
      </c>
      <c r="R74" s="6"/>
      <c r="S74" s="6"/>
      <c r="T74" s="6"/>
      <c r="U74" s="6"/>
    </row>
    <row r="75" spans="1:21" x14ac:dyDescent="0.3">
      <c r="A75" t="s">
        <v>109</v>
      </c>
      <c r="B75" t="s">
        <v>111</v>
      </c>
      <c r="C75" t="s">
        <v>110</v>
      </c>
      <c r="D75" t="s">
        <v>151</v>
      </c>
      <c r="E75" s="1">
        <v>44280.480208333334</v>
      </c>
      <c r="F75" t="s">
        <v>49</v>
      </c>
      <c r="G75" t="s">
        <v>198</v>
      </c>
      <c r="J75" s="6" t="str">
        <f t="shared" si="20"/>
        <v>E34B赤角南路東涌纜車站</v>
      </c>
      <c r="O75" s="6" t="str">
        <f t="shared" si="17"/>
        <v/>
      </c>
      <c r="P75" s="6" t="str">
        <f t="shared" si="18"/>
        <v/>
      </c>
      <c r="Q75" s="6" t="str">
        <f t="shared" si="19"/>
        <v/>
      </c>
      <c r="R75" s="6"/>
      <c r="S75" s="6"/>
      <c r="T75" s="6"/>
      <c r="U75" s="6"/>
    </row>
    <row r="76" spans="1:21" x14ac:dyDescent="0.3">
      <c r="A76" t="s">
        <v>109</v>
      </c>
      <c r="B76" t="s">
        <v>111</v>
      </c>
      <c r="C76" t="s">
        <v>110</v>
      </c>
      <c r="D76" t="s">
        <v>153</v>
      </c>
      <c r="E76" s="1">
        <v>44280.480231481481</v>
      </c>
      <c r="F76" t="s">
        <v>32</v>
      </c>
      <c r="G76" t="s">
        <v>25</v>
      </c>
      <c r="H76" t="s">
        <v>202</v>
      </c>
      <c r="J76" s="6" t="str">
        <f t="shared" si="20"/>
        <v>E34B東涌纜車站富東廣場</v>
      </c>
      <c r="O76" s="6" t="str">
        <f t="shared" si="17"/>
        <v/>
      </c>
      <c r="P76" s="6" t="str">
        <f t="shared" si="18"/>
        <v/>
      </c>
      <c r="Q76" s="6" t="str">
        <f t="shared" si="19"/>
        <v/>
      </c>
      <c r="R76" s="6"/>
      <c r="S76" s="6"/>
      <c r="T76" s="6"/>
      <c r="U76" s="6"/>
    </row>
    <row r="77" spans="1:21" x14ac:dyDescent="0.3">
      <c r="A77" t="s">
        <v>109</v>
      </c>
      <c r="B77" t="s">
        <v>111</v>
      </c>
      <c r="C77" t="s">
        <v>110</v>
      </c>
      <c r="D77" t="s">
        <v>155</v>
      </c>
      <c r="E77" s="1">
        <v>44280.480254629627</v>
      </c>
      <c r="F77" t="s">
        <v>54</v>
      </c>
      <c r="G77" t="s">
        <v>140</v>
      </c>
      <c r="H77" t="s">
        <v>203</v>
      </c>
      <c r="J77" s="6" t="str">
        <f t="shared" si="20"/>
        <v>E34B富東廣場裕東苑</v>
      </c>
      <c r="O77" s="6" t="str">
        <f t="shared" si="17"/>
        <v/>
      </c>
      <c r="P77" s="6" t="str">
        <f t="shared" si="18"/>
        <v/>
      </c>
      <c r="Q77" s="6" t="str">
        <f t="shared" si="19"/>
        <v/>
      </c>
      <c r="R77" s="6"/>
      <c r="S77" s="6"/>
      <c r="T77" s="6"/>
      <c r="U77" s="6"/>
    </row>
    <row r="78" spans="1:21" x14ac:dyDescent="0.3">
      <c r="A78" t="s">
        <v>109</v>
      </c>
      <c r="B78" t="s">
        <v>111</v>
      </c>
      <c r="C78" t="s">
        <v>110</v>
      </c>
      <c r="D78" t="s">
        <v>116</v>
      </c>
      <c r="E78" s="1">
        <v>44280.48027777778</v>
      </c>
      <c r="F78" t="s">
        <v>68</v>
      </c>
      <c r="G78" t="s">
        <v>22</v>
      </c>
      <c r="J78" s="6" t="str">
        <f t="shared" si="20"/>
        <v>E34B裕東苑青馬收費廣場</v>
      </c>
      <c r="O78" s="6" t="str">
        <f t="shared" si="17"/>
        <v/>
      </c>
      <c r="P78" s="6" t="str">
        <f t="shared" si="18"/>
        <v/>
      </c>
      <c r="Q78" s="6" t="str">
        <f t="shared" si="19"/>
        <v/>
      </c>
      <c r="R78" s="6"/>
      <c r="S78" s="6"/>
      <c r="T78" s="6"/>
      <c r="U78" s="6"/>
    </row>
    <row r="79" spans="1:21" x14ac:dyDescent="0.3">
      <c r="A79" t="s">
        <v>109</v>
      </c>
      <c r="B79" t="s">
        <v>111</v>
      </c>
      <c r="C79" t="s">
        <v>110</v>
      </c>
      <c r="D79" t="s">
        <v>73</v>
      </c>
      <c r="E79" s="1">
        <v>44280.480312500003</v>
      </c>
      <c r="F79" t="s">
        <v>32</v>
      </c>
      <c r="G79" t="s">
        <v>118</v>
      </c>
      <c r="H79" t="s">
        <v>143</v>
      </c>
      <c r="I79" s="4" t="s">
        <v>213</v>
      </c>
      <c r="J79" s="6" t="str">
        <f t="shared" si="20"/>
        <v>E34B青馬收費廣場大欖隧道</v>
      </c>
      <c r="K79" s="12" t="str">
        <f>F79</f>
        <v>1 分鐘</v>
      </c>
      <c r="L79" s="12" t="str">
        <f>G79</f>
        <v>27 分鐘</v>
      </c>
      <c r="M79" s="12" t="str">
        <f>H79</f>
        <v>52 分鐘 預定班次</v>
      </c>
      <c r="O79" s="12" t="str">
        <f t="shared" si="17"/>
        <v>1</v>
      </c>
      <c r="P79" s="12" t="str">
        <f t="shared" si="18"/>
        <v>27</v>
      </c>
      <c r="Q79" s="12" t="str">
        <f t="shared" si="19"/>
        <v>52</v>
      </c>
      <c r="R79" s="12"/>
      <c r="S79" s="12"/>
      <c r="T79" s="12"/>
      <c r="U79" s="6"/>
    </row>
    <row r="80" spans="1:21" x14ac:dyDescent="0.3">
      <c r="A80" t="s">
        <v>109</v>
      </c>
      <c r="B80" t="s">
        <v>111</v>
      </c>
      <c r="C80" t="s">
        <v>110</v>
      </c>
      <c r="D80" t="s">
        <v>70</v>
      </c>
      <c r="E80" s="1">
        <v>44280.48033564815</v>
      </c>
      <c r="F80" t="s">
        <v>99</v>
      </c>
      <c r="G80" t="s">
        <v>204</v>
      </c>
      <c r="I80" s="4" t="s">
        <v>213</v>
      </c>
      <c r="J80" s="6" t="str">
        <f t="shared" si="20"/>
        <v>E34B大欖隧道形點 I</v>
      </c>
      <c r="K80" s="12" t="str">
        <f t="shared" ref="K80:K82" si="21">F80</f>
        <v>8 分鐘</v>
      </c>
      <c r="L80" s="12" t="str">
        <f>G80</f>
        <v>35 分鐘</v>
      </c>
      <c r="M80" s="12"/>
      <c r="O80" s="12" t="str">
        <f t="shared" si="17"/>
        <v>8</v>
      </c>
      <c r="P80" s="12" t="str">
        <f t="shared" si="18"/>
        <v>35</v>
      </c>
      <c r="Q80" s="12" t="str">
        <f t="shared" si="19"/>
        <v/>
      </c>
      <c r="R80" s="12"/>
      <c r="S80" s="12">
        <f>O80-O79</f>
        <v>7</v>
      </c>
      <c r="T80" s="12">
        <f>IFERROR(P80-P79,"")</f>
        <v>8</v>
      </c>
      <c r="U80" s="12" t="str">
        <f>IFERROR(Q80-Q79,"")</f>
        <v/>
      </c>
    </row>
    <row r="81" spans="1:21" x14ac:dyDescent="0.3">
      <c r="A81" t="s">
        <v>109</v>
      </c>
      <c r="B81" t="s">
        <v>111</v>
      </c>
      <c r="C81" t="s">
        <v>110</v>
      </c>
      <c r="D81" t="s">
        <v>157</v>
      </c>
      <c r="E81" s="1">
        <v>44280.480358796296</v>
      </c>
      <c r="F81" t="s">
        <v>48</v>
      </c>
      <c r="G81" t="s">
        <v>128</v>
      </c>
      <c r="I81" s="4" t="s">
        <v>213</v>
      </c>
      <c r="J81" s="6" t="str">
        <f t="shared" si="20"/>
        <v>E34B形點 I又新街</v>
      </c>
      <c r="K81" s="12" t="str">
        <f t="shared" si="21"/>
        <v>10 分鐘</v>
      </c>
      <c r="L81" s="12" t="str">
        <f>G81</f>
        <v>37 分鐘</v>
      </c>
      <c r="M81" s="12"/>
      <c r="O81" s="12" t="str">
        <f t="shared" si="17"/>
        <v>10</v>
      </c>
      <c r="P81" s="12" t="str">
        <f t="shared" si="18"/>
        <v>37</v>
      </c>
      <c r="Q81" s="12" t="str">
        <f t="shared" si="19"/>
        <v/>
      </c>
      <c r="R81" s="12"/>
      <c r="S81" s="12">
        <f t="shared" ref="S81:S82" si="22">O81-O80</f>
        <v>2</v>
      </c>
      <c r="T81" s="12">
        <f t="shared" ref="T81:U82" si="23">IFERROR(P81-P80,"")</f>
        <v>2</v>
      </c>
      <c r="U81" s="12" t="str">
        <f t="shared" si="23"/>
        <v/>
      </c>
    </row>
    <row r="82" spans="1:21" x14ac:dyDescent="0.3">
      <c r="A82" t="s">
        <v>109</v>
      </c>
      <c r="B82" t="s">
        <v>111</v>
      </c>
      <c r="C82" t="s">
        <v>110</v>
      </c>
      <c r="D82" t="s">
        <v>158</v>
      </c>
      <c r="E82" s="1">
        <v>44280.480381944442</v>
      </c>
      <c r="F82" t="s">
        <v>52</v>
      </c>
      <c r="G82" t="s">
        <v>95</v>
      </c>
      <c r="I82" s="4" t="s">
        <v>213</v>
      </c>
      <c r="J82" s="6" t="str">
        <f t="shared" si="20"/>
        <v>E34B又新街大棠路</v>
      </c>
      <c r="K82" s="12" t="str">
        <f t="shared" si="21"/>
        <v>12 分鐘</v>
      </c>
      <c r="L82" s="12" t="str">
        <f>G82</f>
        <v>38 分鐘</v>
      </c>
      <c r="M82" s="12"/>
      <c r="O82" s="12" t="str">
        <f t="shared" si="17"/>
        <v>12</v>
      </c>
      <c r="P82" s="12" t="str">
        <f t="shared" si="18"/>
        <v>38</v>
      </c>
      <c r="Q82" s="12" t="str">
        <f t="shared" si="19"/>
        <v/>
      </c>
      <c r="R82" s="12"/>
      <c r="S82" s="12">
        <f t="shared" si="22"/>
        <v>2</v>
      </c>
      <c r="T82" s="12">
        <f t="shared" si="23"/>
        <v>1</v>
      </c>
      <c r="U82" s="12" t="str">
        <f t="shared" si="23"/>
        <v/>
      </c>
    </row>
    <row r="83" spans="1:21" x14ac:dyDescent="0.3">
      <c r="A83" t="s">
        <v>109</v>
      </c>
      <c r="B83" t="s">
        <v>111</v>
      </c>
      <c r="C83" t="s">
        <v>110</v>
      </c>
      <c r="D83" t="s">
        <v>159</v>
      </c>
      <c r="E83" s="1">
        <v>44280.480405092596</v>
      </c>
      <c r="F83" t="s">
        <v>182</v>
      </c>
      <c r="G83" t="s">
        <v>100</v>
      </c>
      <c r="J83" s="6" t="str">
        <f t="shared" si="20"/>
        <v>E34B大棠路康樂路</v>
      </c>
      <c r="O83" s="12" t="str">
        <f t="shared" si="17"/>
        <v/>
      </c>
      <c r="P83" s="12" t="str">
        <f t="shared" si="18"/>
        <v/>
      </c>
      <c r="Q83" s="12" t="str">
        <f t="shared" si="19"/>
        <v/>
      </c>
      <c r="R83" s="12"/>
      <c r="S83" s="12"/>
      <c r="T83" s="12"/>
      <c r="U83" s="6"/>
    </row>
    <row r="84" spans="1:21" x14ac:dyDescent="0.3">
      <c r="A84" t="s">
        <v>109</v>
      </c>
      <c r="B84" t="s">
        <v>111</v>
      </c>
      <c r="C84" t="s">
        <v>110</v>
      </c>
      <c r="D84" t="s">
        <v>161</v>
      </c>
      <c r="E84" s="1">
        <v>44280.480428240742</v>
      </c>
      <c r="F84" t="s">
        <v>77</v>
      </c>
      <c r="G84" t="s">
        <v>160</v>
      </c>
      <c r="J84" s="6" t="str">
        <f t="shared" si="20"/>
        <v>E34B康樂路康水樓</v>
      </c>
      <c r="O84" s="6" t="str">
        <f t="shared" si="17"/>
        <v/>
      </c>
      <c r="P84" s="6" t="str">
        <f t="shared" si="18"/>
        <v/>
      </c>
      <c r="Q84" s="6" t="str">
        <f t="shared" si="19"/>
        <v/>
      </c>
      <c r="R84" s="6"/>
      <c r="S84" s="6"/>
      <c r="T84" s="6"/>
      <c r="U84" s="6"/>
    </row>
    <row r="85" spans="1:21" x14ac:dyDescent="0.3">
      <c r="A85" t="s">
        <v>109</v>
      </c>
      <c r="B85" t="s">
        <v>111</v>
      </c>
      <c r="C85" t="s">
        <v>110</v>
      </c>
      <c r="D85" t="s">
        <v>56</v>
      </c>
      <c r="E85" s="1">
        <v>44280.480451388888</v>
      </c>
      <c r="F85" t="s">
        <v>58</v>
      </c>
      <c r="G85" t="s">
        <v>160</v>
      </c>
      <c r="J85" s="6" t="str">
        <f t="shared" si="20"/>
        <v>E34B康水樓山水樓</v>
      </c>
      <c r="O85" s="6" t="str">
        <f t="shared" si="17"/>
        <v/>
      </c>
      <c r="P85" s="6" t="str">
        <f t="shared" si="18"/>
        <v/>
      </c>
      <c r="Q85" s="6" t="str">
        <f t="shared" si="19"/>
        <v/>
      </c>
      <c r="R85" s="6"/>
      <c r="S85" s="6"/>
      <c r="T85" s="6"/>
      <c r="U85" s="6"/>
    </row>
    <row r="86" spans="1:21" x14ac:dyDescent="0.3">
      <c r="A86">
        <v>968</v>
      </c>
      <c r="B86" t="s">
        <v>165</v>
      </c>
      <c r="C86" t="s">
        <v>166</v>
      </c>
      <c r="D86" t="s">
        <v>167</v>
      </c>
      <c r="E86" s="1">
        <v>44280.480555555558</v>
      </c>
      <c r="F86" t="s">
        <v>130</v>
      </c>
      <c r="G86" t="s">
        <v>85</v>
      </c>
      <c r="H86" t="s">
        <v>140</v>
      </c>
      <c r="J86" s="6" t="str">
        <f t="shared" si="20"/>
        <v/>
      </c>
      <c r="O86" s="6" t="str">
        <f t="shared" si="17"/>
        <v/>
      </c>
      <c r="P86" s="6" t="str">
        <f t="shared" si="18"/>
        <v/>
      </c>
      <c r="Q86" s="6" t="str">
        <f t="shared" si="19"/>
        <v/>
      </c>
      <c r="R86" s="6"/>
      <c r="S86" s="6"/>
      <c r="T86" s="6"/>
      <c r="U86" s="6"/>
    </row>
    <row r="87" spans="1:21" x14ac:dyDescent="0.3">
      <c r="A87">
        <v>968</v>
      </c>
      <c r="B87" t="s">
        <v>165</v>
      </c>
      <c r="C87" t="s">
        <v>166</v>
      </c>
      <c r="D87" t="s">
        <v>169</v>
      </c>
      <c r="E87" s="1">
        <v>44280.480578703704</v>
      </c>
      <c r="F87" t="s">
        <v>168</v>
      </c>
      <c r="G87" t="s">
        <v>138</v>
      </c>
      <c r="H87" t="s">
        <v>199</v>
      </c>
      <c r="J87" s="6" t="str">
        <f t="shared" si="20"/>
        <v>968元朗（西）總站元朗同樂街</v>
      </c>
      <c r="O87" s="6" t="str">
        <f t="shared" si="17"/>
        <v/>
      </c>
      <c r="P87" s="6" t="str">
        <f t="shared" si="18"/>
        <v/>
      </c>
      <c r="Q87" s="6" t="str">
        <f t="shared" si="19"/>
        <v/>
      </c>
      <c r="R87" s="6"/>
      <c r="S87" s="6"/>
      <c r="T87" s="6"/>
      <c r="U87" s="6"/>
    </row>
    <row r="88" spans="1:21" x14ac:dyDescent="0.3">
      <c r="A88">
        <v>968</v>
      </c>
      <c r="B88" t="s">
        <v>165</v>
      </c>
      <c r="C88" t="s">
        <v>166</v>
      </c>
      <c r="D88" t="s">
        <v>65</v>
      </c>
      <c r="E88" s="1">
        <v>44280.48060185185</v>
      </c>
      <c r="F88" t="s">
        <v>170</v>
      </c>
      <c r="G88" t="s">
        <v>113</v>
      </c>
      <c r="H88" t="s">
        <v>38</v>
      </c>
      <c r="I88" s="4" t="s">
        <v>213</v>
      </c>
      <c r="J88" s="6" t="str">
        <f t="shared" si="20"/>
        <v>968元朗同樂街元朗谷亭街</v>
      </c>
      <c r="K88" s="12" t="str">
        <f>F88</f>
        <v>5 分鐘 預定班次</v>
      </c>
      <c r="L88" s="12" t="str">
        <f>G88</f>
        <v>17 分鐘 預定班次</v>
      </c>
      <c r="M88" s="12" t="str">
        <f>H88</f>
        <v>33 分鐘 預定班次</v>
      </c>
      <c r="N88" s="9"/>
      <c r="O88" s="12" t="str">
        <f t="shared" si="17"/>
        <v>5</v>
      </c>
      <c r="P88" s="12" t="str">
        <f t="shared" si="18"/>
        <v>17</v>
      </c>
      <c r="Q88" s="12" t="str">
        <f t="shared" si="19"/>
        <v>33</v>
      </c>
      <c r="R88" s="12"/>
      <c r="S88" s="12"/>
      <c r="T88" s="12"/>
      <c r="U88" s="12"/>
    </row>
    <row r="89" spans="1:21" x14ac:dyDescent="0.3">
      <c r="A89">
        <v>968</v>
      </c>
      <c r="B89" t="s">
        <v>165</v>
      </c>
      <c r="C89" t="s">
        <v>166</v>
      </c>
      <c r="D89" t="s">
        <v>67</v>
      </c>
      <c r="E89" s="1">
        <v>44280.480624999997</v>
      </c>
      <c r="F89" t="s">
        <v>16</v>
      </c>
      <c r="G89" t="s">
        <v>41</v>
      </c>
      <c r="H89" t="s">
        <v>42</v>
      </c>
      <c r="I89" s="4" t="s">
        <v>213</v>
      </c>
      <c r="J89" s="6" t="str">
        <f t="shared" si="20"/>
        <v>968元朗谷亭街形點 II</v>
      </c>
      <c r="K89" s="12" t="str">
        <f t="shared" ref="K89:M90" si="24">F89</f>
        <v>8 分鐘 預定班次</v>
      </c>
      <c r="L89" s="12" t="str">
        <f t="shared" si="24"/>
        <v>20 分鐘 預定班次</v>
      </c>
      <c r="M89" s="12" t="str">
        <f t="shared" si="24"/>
        <v>35 分鐘 預定班次</v>
      </c>
      <c r="N89" s="9"/>
      <c r="O89" s="12" t="str">
        <f t="shared" si="17"/>
        <v>8</v>
      </c>
      <c r="P89" s="12" t="str">
        <f t="shared" si="18"/>
        <v>20</v>
      </c>
      <c r="Q89" s="12" t="str">
        <f t="shared" si="19"/>
        <v>35</v>
      </c>
      <c r="R89" s="12"/>
      <c r="S89" s="12">
        <f>O89-O88</f>
        <v>3</v>
      </c>
      <c r="T89" s="12">
        <f>IFERROR(P89-P88,"")</f>
        <v>3</v>
      </c>
      <c r="U89" s="12">
        <f>IFERROR(Q89-Q88,"")</f>
        <v>2</v>
      </c>
    </row>
    <row r="90" spans="1:21" x14ac:dyDescent="0.3">
      <c r="A90">
        <v>968</v>
      </c>
      <c r="B90" t="s">
        <v>165</v>
      </c>
      <c r="C90" t="s">
        <v>166</v>
      </c>
      <c r="D90" t="s">
        <v>70</v>
      </c>
      <c r="E90" s="1">
        <v>44280.48064814815</v>
      </c>
      <c r="F90" t="s">
        <v>201</v>
      </c>
      <c r="G90" t="s">
        <v>13</v>
      </c>
      <c r="I90" s="4" t="s">
        <v>213</v>
      </c>
      <c r="J90" s="6" t="str">
        <f t="shared" si="20"/>
        <v>968形點 II形點 I</v>
      </c>
      <c r="K90" s="12" t="str">
        <f t="shared" si="24"/>
        <v>9 分鐘 預定班次</v>
      </c>
      <c r="L90" s="12" t="str">
        <f t="shared" si="24"/>
        <v>21 分鐘 預定班次</v>
      </c>
      <c r="M90" s="12"/>
      <c r="N90" s="9"/>
      <c r="O90" s="12" t="str">
        <f t="shared" si="17"/>
        <v>9</v>
      </c>
      <c r="P90" s="12" t="str">
        <f t="shared" si="18"/>
        <v>21</v>
      </c>
      <c r="Q90" s="12" t="str">
        <f t="shared" si="19"/>
        <v/>
      </c>
      <c r="R90" s="12"/>
      <c r="S90" s="12">
        <f t="shared" ref="S90:S91" si="25">O90-O89</f>
        <v>1</v>
      </c>
      <c r="T90" s="12">
        <f t="shared" ref="T90:U91" si="26">IFERROR(P90-P89,"")</f>
        <v>1</v>
      </c>
      <c r="U90" s="12" t="str">
        <f t="shared" si="26"/>
        <v/>
      </c>
    </row>
    <row r="91" spans="1:21" x14ac:dyDescent="0.3">
      <c r="A91">
        <v>968</v>
      </c>
      <c r="B91" t="s">
        <v>165</v>
      </c>
      <c r="C91" t="s">
        <v>166</v>
      </c>
      <c r="D91" t="s">
        <v>73</v>
      </c>
      <c r="E91" s="1">
        <v>44280.480671296296</v>
      </c>
      <c r="F91" t="s">
        <v>57</v>
      </c>
      <c r="G91" t="s">
        <v>33</v>
      </c>
      <c r="H91" t="s">
        <v>140</v>
      </c>
      <c r="I91" s="4" t="s">
        <v>213</v>
      </c>
      <c r="J91" s="6" t="str">
        <f t="shared" si="20"/>
        <v>968形點 I大欖隧道</v>
      </c>
      <c r="K91" s="12" t="str">
        <f>G91</f>
        <v>16 分鐘 預定班次</v>
      </c>
      <c r="L91" s="12" t="str">
        <f>H91</f>
        <v>28 分鐘 預定班次</v>
      </c>
      <c r="M91" s="12"/>
      <c r="N91" s="9"/>
      <c r="O91" s="12" t="str">
        <f t="shared" si="17"/>
        <v>16</v>
      </c>
      <c r="P91" s="12" t="str">
        <f t="shared" si="18"/>
        <v>28</v>
      </c>
      <c r="Q91" s="12" t="str">
        <f t="shared" si="19"/>
        <v/>
      </c>
      <c r="R91" s="12"/>
      <c r="S91" s="12">
        <f t="shared" si="25"/>
        <v>7</v>
      </c>
      <c r="T91" s="12">
        <f t="shared" si="26"/>
        <v>7</v>
      </c>
      <c r="U91" s="12" t="str">
        <f t="shared" si="26"/>
        <v/>
      </c>
    </row>
    <row r="92" spans="1:21" x14ac:dyDescent="0.3">
      <c r="A92">
        <v>968</v>
      </c>
      <c r="B92" t="s">
        <v>165</v>
      </c>
      <c r="C92" t="s">
        <v>166</v>
      </c>
      <c r="D92" t="s">
        <v>73</v>
      </c>
      <c r="E92" s="1">
        <v>44280.480694444443</v>
      </c>
      <c r="F92" t="s">
        <v>57</v>
      </c>
      <c r="G92" t="s">
        <v>33</v>
      </c>
      <c r="H92" t="s">
        <v>140</v>
      </c>
      <c r="J92" s="6" t="str">
        <f t="shared" si="20"/>
        <v>968大欖隧道大欖隧道</v>
      </c>
      <c r="O92" s="6" t="str">
        <f t="shared" si="17"/>
        <v/>
      </c>
      <c r="P92" s="6" t="str">
        <f t="shared" si="18"/>
        <v/>
      </c>
      <c r="Q92" s="6" t="str">
        <f t="shared" si="19"/>
        <v/>
      </c>
      <c r="R92" s="6"/>
      <c r="S92" s="6"/>
      <c r="T92" s="6"/>
      <c r="U92" s="6"/>
    </row>
    <row r="93" spans="1:21" x14ac:dyDescent="0.3">
      <c r="A93">
        <v>968</v>
      </c>
      <c r="B93" t="s">
        <v>165</v>
      </c>
      <c r="C93" t="s">
        <v>166</v>
      </c>
      <c r="D93" t="s">
        <v>171</v>
      </c>
      <c r="E93" s="1">
        <v>44280.480729166666</v>
      </c>
      <c r="F93" t="s">
        <v>99</v>
      </c>
      <c r="G93" t="s">
        <v>104</v>
      </c>
      <c r="H93" t="s">
        <v>87</v>
      </c>
      <c r="J93" s="6" t="str">
        <f t="shared" si="20"/>
        <v>968大欖隧道西區海底隧道</v>
      </c>
      <c r="O93" s="6" t="str">
        <f t="shared" si="17"/>
        <v/>
      </c>
      <c r="P93" s="6" t="str">
        <f t="shared" si="18"/>
        <v/>
      </c>
      <c r="Q93" s="6" t="str">
        <f t="shared" si="19"/>
        <v/>
      </c>
      <c r="R93" s="6"/>
      <c r="S93" s="6"/>
      <c r="T93" s="6"/>
      <c r="U93" s="6"/>
    </row>
    <row r="94" spans="1:21" x14ac:dyDescent="0.3">
      <c r="A94">
        <v>968</v>
      </c>
      <c r="B94" t="s">
        <v>165</v>
      </c>
      <c r="C94" t="s">
        <v>166</v>
      </c>
      <c r="D94" t="s">
        <v>172</v>
      </c>
      <c r="E94" s="1">
        <v>44280.480752314812</v>
      </c>
      <c r="F94" t="s">
        <v>28</v>
      </c>
      <c r="G94" t="s">
        <v>52</v>
      </c>
      <c r="H94" t="s">
        <v>77</v>
      </c>
      <c r="J94" s="6" t="str">
        <f t="shared" si="20"/>
        <v>968西區海底隧道西消防街</v>
      </c>
      <c r="O94" s="6" t="str">
        <f t="shared" si="17"/>
        <v/>
      </c>
      <c r="P94" s="6" t="str">
        <f t="shared" si="18"/>
        <v/>
      </c>
      <c r="Q94" s="6" t="str">
        <f t="shared" si="19"/>
        <v/>
      </c>
      <c r="R94" s="6"/>
      <c r="S94" s="6"/>
      <c r="T94" s="6"/>
      <c r="U94" s="6"/>
    </row>
    <row r="95" spans="1:21" x14ac:dyDescent="0.3">
      <c r="A95">
        <v>968</v>
      </c>
      <c r="B95" t="s">
        <v>165</v>
      </c>
      <c r="C95" t="s">
        <v>166</v>
      </c>
      <c r="D95" t="s">
        <v>173</v>
      </c>
      <c r="E95" s="1">
        <v>44280.480775462966</v>
      </c>
      <c r="F95" t="s">
        <v>36</v>
      </c>
      <c r="G95" t="s">
        <v>71</v>
      </c>
      <c r="H95" t="s">
        <v>80</v>
      </c>
      <c r="J95" s="6" t="str">
        <f t="shared" si="20"/>
        <v>968西消防街港澳碼頭</v>
      </c>
      <c r="O95" s="6" t="str">
        <f t="shared" si="17"/>
        <v/>
      </c>
      <c r="P95" s="6" t="str">
        <f t="shared" si="18"/>
        <v/>
      </c>
      <c r="Q95" s="6" t="str">
        <f t="shared" si="19"/>
        <v/>
      </c>
      <c r="R95" s="6"/>
      <c r="S95" s="6"/>
      <c r="T95" s="6"/>
      <c r="U95" s="6"/>
    </row>
    <row r="96" spans="1:21" x14ac:dyDescent="0.3">
      <c r="A96">
        <v>968</v>
      </c>
      <c r="B96" t="s">
        <v>165</v>
      </c>
      <c r="C96" t="s">
        <v>166</v>
      </c>
      <c r="D96" t="s">
        <v>174</v>
      </c>
      <c r="E96" s="1">
        <v>44280.480798611112</v>
      </c>
      <c r="F96" t="s">
        <v>57</v>
      </c>
      <c r="G96" t="s">
        <v>71</v>
      </c>
      <c r="H96" t="s">
        <v>80</v>
      </c>
      <c r="J96" s="6" t="str">
        <f t="shared" si="20"/>
        <v>968港澳碼頭海港政府大樓</v>
      </c>
      <c r="O96" s="6" t="str">
        <f t="shared" si="17"/>
        <v/>
      </c>
      <c r="P96" s="6" t="str">
        <f t="shared" si="18"/>
        <v/>
      </c>
      <c r="Q96" s="6" t="str">
        <f t="shared" si="19"/>
        <v/>
      </c>
      <c r="R96" s="6"/>
      <c r="S96" s="6"/>
      <c r="T96" s="6"/>
      <c r="U96" s="6"/>
    </row>
    <row r="97" spans="1:21" x14ac:dyDescent="0.3">
      <c r="A97">
        <v>968</v>
      </c>
      <c r="B97" t="s">
        <v>165</v>
      </c>
      <c r="C97" t="s">
        <v>166</v>
      </c>
      <c r="D97" t="s">
        <v>175</v>
      </c>
      <c r="E97" s="1">
        <v>44280.480821759258</v>
      </c>
      <c r="F97" t="s">
        <v>44</v>
      </c>
      <c r="G97" t="s">
        <v>58</v>
      </c>
      <c r="J97" s="6" t="str">
        <f t="shared" si="20"/>
        <v>968海港政府大樓怡和大廈</v>
      </c>
      <c r="O97" s="6" t="str">
        <f t="shared" ref="O97:O123" si="27">IF(K97="","",IFERROR(LEFT(K97,FIND(" ",K97)-1),0))</f>
        <v/>
      </c>
      <c r="P97" s="6" t="str">
        <f t="shared" ref="P97:P123" si="28">IF(L97="","",IFERROR(LEFT(L97,FIND(" ",L97)-1),0))</f>
        <v/>
      </c>
      <c r="Q97" s="6" t="str">
        <f t="shared" ref="Q97:Q123" si="29">IF(M97="","",IFERROR(LEFT(M97,FIND(" ",M97)-1),0))</f>
        <v/>
      </c>
      <c r="R97" s="6"/>
      <c r="S97" s="6"/>
      <c r="T97" s="6"/>
      <c r="U97" s="6"/>
    </row>
    <row r="98" spans="1:21" x14ac:dyDescent="0.3">
      <c r="A98">
        <v>968</v>
      </c>
      <c r="B98" t="s">
        <v>165</v>
      </c>
      <c r="C98" t="s">
        <v>166</v>
      </c>
      <c r="D98" t="s">
        <v>176</v>
      </c>
      <c r="E98" s="1">
        <v>44280.480844907404</v>
      </c>
      <c r="F98" t="s">
        <v>32</v>
      </c>
      <c r="G98" t="s">
        <v>63</v>
      </c>
      <c r="H98" t="s">
        <v>61</v>
      </c>
      <c r="J98" s="6" t="str">
        <f t="shared" si="20"/>
        <v>968怡和大廈力寶中心</v>
      </c>
      <c r="O98" s="6" t="str">
        <f t="shared" si="27"/>
        <v/>
      </c>
      <c r="P98" s="6" t="str">
        <f t="shared" si="28"/>
        <v/>
      </c>
      <c r="Q98" s="6" t="str">
        <f t="shared" si="29"/>
        <v/>
      </c>
      <c r="R98" s="6"/>
      <c r="S98" s="6"/>
      <c r="T98" s="6"/>
      <c r="U98" s="6"/>
    </row>
    <row r="99" spans="1:21" x14ac:dyDescent="0.3">
      <c r="A99">
        <v>968</v>
      </c>
      <c r="B99" t="s">
        <v>165</v>
      </c>
      <c r="C99" t="s">
        <v>166</v>
      </c>
      <c r="D99" t="s">
        <v>177</v>
      </c>
      <c r="E99" s="1">
        <v>44280.480868055558</v>
      </c>
      <c r="F99" t="s">
        <v>54</v>
      </c>
      <c r="G99" t="s">
        <v>74</v>
      </c>
      <c r="H99" t="s">
        <v>64</v>
      </c>
      <c r="J99" s="6" t="str">
        <f t="shared" si="20"/>
        <v>968力寶中心軍器廠街</v>
      </c>
      <c r="O99" s="6" t="str">
        <f t="shared" si="27"/>
        <v/>
      </c>
      <c r="P99" s="6" t="str">
        <f t="shared" si="28"/>
        <v/>
      </c>
      <c r="Q99" s="6" t="str">
        <f t="shared" si="29"/>
        <v/>
      </c>
      <c r="R99" s="6"/>
      <c r="S99" s="6"/>
      <c r="T99" s="6"/>
      <c r="U99" s="6"/>
    </row>
    <row r="100" spans="1:21" x14ac:dyDescent="0.3">
      <c r="A100">
        <v>968</v>
      </c>
      <c r="B100" t="s">
        <v>165</v>
      </c>
      <c r="C100" t="s">
        <v>166</v>
      </c>
      <c r="D100" t="s">
        <v>178</v>
      </c>
      <c r="E100" s="1">
        <v>44280.480891203704</v>
      </c>
      <c r="F100" t="s">
        <v>57</v>
      </c>
      <c r="G100" t="s">
        <v>182</v>
      </c>
      <c r="H100" t="s">
        <v>88</v>
      </c>
      <c r="J100" s="6" t="str">
        <f t="shared" si="20"/>
        <v>968軍器廠街菲林明道</v>
      </c>
      <c r="O100" s="6" t="str">
        <f t="shared" si="27"/>
        <v/>
      </c>
      <c r="P100" s="6" t="str">
        <f t="shared" si="28"/>
        <v/>
      </c>
      <c r="Q100" s="6" t="str">
        <f t="shared" si="29"/>
        <v/>
      </c>
      <c r="R100" s="6"/>
      <c r="S100" s="6"/>
      <c r="T100" s="6"/>
      <c r="U100" s="6"/>
    </row>
    <row r="101" spans="1:21" x14ac:dyDescent="0.3">
      <c r="A101">
        <v>968</v>
      </c>
      <c r="B101" t="s">
        <v>165</v>
      </c>
      <c r="C101" t="s">
        <v>166</v>
      </c>
      <c r="D101" t="s">
        <v>179</v>
      </c>
      <c r="E101" s="1">
        <v>44280.480914351851</v>
      </c>
      <c r="F101" t="s">
        <v>44</v>
      </c>
      <c r="G101" t="s">
        <v>68</v>
      </c>
      <c r="H101" t="s">
        <v>118</v>
      </c>
      <c r="J101" s="6" t="str">
        <f t="shared" si="20"/>
        <v>968菲林明道史釗域道</v>
      </c>
      <c r="O101" s="6" t="str">
        <f t="shared" si="27"/>
        <v/>
      </c>
      <c r="P101" s="6" t="str">
        <f t="shared" si="28"/>
        <v/>
      </c>
      <c r="Q101" s="6" t="str">
        <f t="shared" si="29"/>
        <v/>
      </c>
      <c r="R101" s="6"/>
      <c r="S101" s="6"/>
      <c r="T101" s="6"/>
      <c r="U101" s="6"/>
    </row>
    <row r="102" spans="1:21" x14ac:dyDescent="0.3">
      <c r="A102">
        <v>968</v>
      </c>
      <c r="B102" t="s">
        <v>165</v>
      </c>
      <c r="C102" t="s">
        <v>166</v>
      </c>
      <c r="D102" t="s">
        <v>180</v>
      </c>
      <c r="E102" s="1">
        <v>44280.480949074074</v>
      </c>
      <c r="F102" t="s">
        <v>48</v>
      </c>
      <c r="G102" t="s">
        <v>77</v>
      </c>
      <c r="J102" s="6" t="str">
        <f t="shared" si="20"/>
        <v>968史釗域道灣仔消防局</v>
      </c>
      <c r="O102" s="6" t="str">
        <f t="shared" si="27"/>
        <v/>
      </c>
      <c r="P102" s="6" t="str">
        <f t="shared" si="28"/>
        <v/>
      </c>
      <c r="Q102" s="6" t="str">
        <f t="shared" si="29"/>
        <v/>
      </c>
      <c r="R102" s="6"/>
      <c r="S102" s="6"/>
      <c r="T102" s="6"/>
      <c r="U102" s="6"/>
    </row>
    <row r="103" spans="1:21" x14ac:dyDescent="0.3">
      <c r="A103">
        <v>968</v>
      </c>
      <c r="B103" t="s">
        <v>165</v>
      </c>
      <c r="C103" t="s">
        <v>166</v>
      </c>
      <c r="D103" t="s">
        <v>181</v>
      </c>
      <c r="E103" s="1">
        <v>44280.48097222222</v>
      </c>
      <c r="F103" t="s">
        <v>79</v>
      </c>
      <c r="G103" t="s">
        <v>52</v>
      </c>
      <c r="H103" t="s">
        <v>156</v>
      </c>
      <c r="J103" s="6" t="str">
        <f t="shared" si="20"/>
        <v>968灣仔消防局怡和街</v>
      </c>
      <c r="O103" s="6" t="str">
        <f t="shared" si="27"/>
        <v/>
      </c>
      <c r="P103" s="6" t="str">
        <f t="shared" si="28"/>
        <v/>
      </c>
      <c r="Q103" s="6" t="str">
        <f t="shared" si="29"/>
        <v/>
      </c>
      <c r="R103" s="6"/>
      <c r="S103" s="6"/>
      <c r="T103" s="6"/>
      <c r="U103" s="6"/>
    </row>
    <row r="104" spans="1:21" x14ac:dyDescent="0.3">
      <c r="A104">
        <v>968</v>
      </c>
      <c r="B104" t="s">
        <v>165</v>
      </c>
      <c r="C104" t="s">
        <v>166</v>
      </c>
      <c r="D104" t="s">
        <v>183</v>
      </c>
      <c r="E104" s="1">
        <v>44280.480995370373</v>
      </c>
      <c r="F104" t="s">
        <v>36</v>
      </c>
      <c r="G104" t="s">
        <v>104</v>
      </c>
      <c r="J104" s="6" t="str">
        <f t="shared" si="20"/>
        <v>968怡和街維多利亞公園</v>
      </c>
      <c r="O104" s="6" t="str">
        <f t="shared" si="27"/>
        <v/>
      </c>
      <c r="P104" s="6" t="str">
        <f t="shared" si="28"/>
        <v/>
      </c>
      <c r="Q104" s="6" t="str">
        <f t="shared" si="29"/>
        <v/>
      </c>
      <c r="R104" s="6"/>
      <c r="S104" s="6"/>
      <c r="T104" s="6"/>
      <c r="U104" s="6"/>
    </row>
    <row r="105" spans="1:21" x14ac:dyDescent="0.3">
      <c r="A105">
        <v>968</v>
      </c>
      <c r="B105" t="s">
        <v>165</v>
      </c>
      <c r="C105" t="s">
        <v>166</v>
      </c>
      <c r="D105" t="s">
        <v>184</v>
      </c>
      <c r="E105" s="1">
        <v>44280.48101851852</v>
      </c>
      <c r="F105" t="s">
        <v>57</v>
      </c>
      <c r="J105" s="6" t="str">
        <f t="shared" si="20"/>
        <v>968維多利亞公園銅鑼灣天后總站</v>
      </c>
      <c r="O105" s="6" t="str">
        <f t="shared" si="27"/>
        <v/>
      </c>
      <c r="P105" s="6" t="str">
        <f t="shared" si="28"/>
        <v/>
      </c>
      <c r="Q105" s="6" t="str">
        <f t="shared" si="29"/>
        <v/>
      </c>
      <c r="R105" s="6"/>
      <c r="S105" s="6"/>
      <c r="T105" s="6"/>
      <c r="U105" s="6"/>
    </row>
    <row r="106" spans="1:21" x14ac:dyDescent="0.3">
      <c r="A106">
        <v>968</v>
      </c>
      <c r="B106" t="s">
        <v>166</v>
      </c>
      <c r="C106" t="s">
        <v>165</v>
      </c>
      <c r="D106" t="s">
        <v>184</v>
      </c>
      <c r="E106" s="1">
        <v>44280.481064814812</v>
      </c>
      <c r="F106" t="s">
        <v>84</v>
      </c>
      <c r="G106" t="s">
        <v>84</v>
      </c>
      <c r="H106" t="s">
        <v>86</v>
      </c>
      <c r="J106" s="6" t="str">
        <f t="shared" si="20"/>
        <v/>
      </c>
      <c r="O106" s="6" t="str">
        <f t="shared" si="27"/>
        <v/>
      </c>
      <c r="P106" s="6" t="str">
        <f t="shared" si="28"/>
        <v/>
      </c>
      <c r="Q106" s="6" t="str">
        <f t="shared" si="29"/>
        <v/>
      </c>
      <c r="R106" s="6"/>
      <c r="S106" s="6"/>
      <c r="T106" s="6"/>
      <c r="U106" s="6"/>
    </row>
    <row r="107" spans="1:21" x14ac:dyDescent="0.3">
      <c r="A107">
        <v>968</v>
      </c>
      <c r="B107" t="s">
        <v>166</v>
      </c>
      <c r="C107" t="s">
        <v>165</v>
      </c>
      <c r="D107" t="s">
        <v>186</v>
      </c>
      <c r="E107" s="1">
        <v>44280.481087962966</v>
      </c>
      <c r="F107" t="s">
        <v>201</v>
      </c>
      <c r="G107" t="s">
        <v>201</v>
      </c>
      <c r="H107" t="s">
        <v>199</v>
      </c>
      <c r="J107" s="6" t="str">
        <f t="shared" si="20"/>
        <v>968銅鑼灣天后總站中央圖書館</v>
      </c>
      <c r="O107" s="6" t="str">
        <f t="shared" si="27"/>
        <v/>
      </c>
      <c r="P107" s="6" t="str">
        <f t="shared" si="28"/>
        <v/>
      </c>
      <c r="Q107" s="6" t="str">
        <f t="shared" si="29"/>
        <v/>
      </c>
      <c r="R107" s="6"/>
      <c r="S107" s="6"/>
      <c r="T107" s="6"/>
      <c r="U107" s="6"/>
    </row>
    <row r="108" spans="1:21" x14ac:dyDescent="0.3">
      <c r="A108">
        <v>968</v>
      </c>
      <c r="B108" t="s">
        <v>166</v>
      </c>
      <c r="C108" t="s">
        <v>165</v>
      </c>
      <c r="D108" t="s">
        <v>181</v>
      </c>
      <c r="E108" s="1">
        <v>44280.481111111112</v>
      </c>
      <c r="F108" t="s">
        <v>85</v>
      </c>
      <c r="G108" t="s">
        <v>85</v>
      </c>
      <c r="H108" t="s">
        <v>38</v>
      </c>
      <c r="J108" s="6" t="str">
        <f t="shared" si="20"/>
        <v>968中央圖書館怡和街</v>
      </c>
      <c r="O108" s="6" t="str">
        <f t="shared" si="27"/>
        <v/>
      </c>
      <c r="P108" s="6" t="str">
        <f t="shared" si="28"/>
        <v/>
      </c>
      <c r="Q108" s="6" t="str">
        <f t="shared" si="29"/>
        <v/>
      </c>
      <c r="R108" s="6"/>
      <c r="S108" s="6"/>
      <c r="T108" s="6"/>
      <c r="U108" s="6"/>
    </row>
    <row r="109" spans="1:21" x14ac:dyDescent="0.3">
      <c r="A109">
        <v>968</v>
      </c>
      <c r="B109" t="s">
        <v>166</v>
      </c>
      <c r="C109" t="s">
        <v>165</v>
      </c>
      <c r="D109" t="s">
        <v>187</v>
      </c>
      <c r="E109" s="1">
        <v>44280.481145833335</v>
      </c>
      <c r="F109" t="s">
        <v>33</v>
      </c>
      <c r="G109" t="s">
        <v>33</v>
      </c>
      <c r="J109" s="6" t="str">
        <f t="shared" si="20"/>
        <v>968怡和街天樂里</v>
      </c>
      <c r="O109" s="6" t="str">
        <f t="shared" si="27"/>
        <v/>
      </c>
      <c r="P109" s="6" t="str">
        <f t="shared" si="28"/>
        <v/>
      </c>
      <c r="Q109" s="6" t="str">
        <f t="shared" si="29"/>
        <v/>
      </c>
      <c r="R109" s="6"/>
      <c r="S109" s="6"/>
      <c r="T109" s="6"/>
      <c r="U109" s="6"/>
    </row>
    <row r="110" spans="1:21" x14ac:dyDescent="0.3">
      <c r="A110">
        <v>968</v>
      </c>
      <c r="B110" t="s">
        <v>166</v>
      </c>
      <c r="C110" t="s">
        <v>165</v>
      </c>
      <c r="D110" t="s">
        <v>188</v>
      </c>
      <c r="E110" s="1">
        <v>44280.481168981481</v>
      </c>
      <c r="F110" t="s">
        <v>32</v>
      </c>
      <c r="G110" t="s">
        <v>37</v>
      </c>
      <c r="H110" t="s">
        <v>37</v>
      </c>
      <c r="J110" s="6" t="str">
        <f t="shared" si="20"/>
        <v>968天樂里廣生行大廈</v>
      </c>
      <c r="O110" s="6" t="str">
        <f t="shared" si="27"/>
        <v/>
      </c>
      <c r="P110" s="6" t="str">
        <f t="shared" si="28"/>
        <v/>
      </c>
      <c r="Q110" s="6" t="str">
        <f t="shared" si="29"/>
        <v/>
      </c>
      <c r="R110" s="6"/>
      <c r="S110" s="6"/>
      <c r="T110" s="6"/>
      <c r="U110" s="6"/>
    </row>
    <row r="111" spans="1:21" x14ac:dyDescent="0.3">
      <c r="A111">
        <v>968</v>
      </c>
      <c r="B111" t="s">
        <v>166</v>
      </c>
      <c r="C111" t="s">
        <v>165</v>
      </c>
      <c r="D111" t="s">
        <v>178</v>
      </c>
      <c r="E111" s="1">
        <v>44280.481192129628</v>
      </c>
      <c r="F111" t="s">
        <v>36</v>
      </c>
      <c r="G111" t="s">
        <v>41</v>
      </c>
      <c r="H111" t="s">
        <v>41</v>
      </c>
      <c r="J111" s="6" t="str">
        <f t="shared" si="20"/>
        <v>968廣生行大廈菲林明道</v>
      </c>
      <c r="O111" s="6" t="str">
        <f t="shared" si="27"/>
        <v/>
      </c>
      <c r="P111" s="6" t="str">
        <f t="shared" si="28"/>
        <v/>
      </c>
      <c r="Q111" s="6" t="str">
        <f t="shared" si="29"/>
        <v/>
      </c>
      <c r="R111" s="6"/>
      <c r="S111" s="6"/>
      <c r="T111" s="6"/>
      <c r="U111" s="6"/>
    </row>
    <row r="112" spans="1:21" x14ac:dyDescent="0.3">
      <c r="A112">
        <v>968</v>
      </c>
      <c r="B112" t="s">
        <v>166</v>
      </c>
      <c r="C112" t="s">
        <v>165</v>
      </c>
      <c r="D112" t="s">
        <v>189</v>
      </c>
      <c r="E112" s="1">
        <v>44280.481215277781</v>
      </c>
      <c r="F112" t="s">
        <v>57</v>
      </c>
      <c r="G112" t="s">
        <v>45</v>
      </c>
      <c r="H112" t="s">
        <v>45</v>
      </c>
      <c r="J112" s="6" t="str">
        <f t="shared" si="20"/>
        <v>968菲林明道盧押道</v>
      </c>
      <c r="O112" s="6" t="str">
        <f t="shared" si="27"/>
        <v/>
      </c>
      <c r="P112" s="6" t="str">
        <f t="shared" si="28"/>
        <v/>
      </c>
      <c r="Q112" s="6" t="str">
        <f t="shared" si="29"/>
        <v/>
      </c>
      <c r="R112" s="6"/>
      <c r="S112" s="6"/>
      <c r="T112" s="6"/>
      <c r="U112" s="6"/>
    </row>
    <row r="113" spans="1:21" x14ac:dyDescent="0.3">
      <c r="A113">
        <v>968</v>
      </c>
      <c r="B113" t="s">
        <v>166</v>
      </c>
      <c r="C113" t="s">
        <v>165</v>
      </c>
      <c r="D113" t="s">
        <v>190</v>
      </c>
      <c r="E113" s="1">
        <v>44280.481238425928</v>
      </c>
      <c r="F113" t="s">
        <v>99</v>
      </c>
      <c r="G113" t="s">
        <v>49</v>
      </c>
      <c r="H113" t="s">
        <v>49</v>
      </c>
      <c r="J113" s="6" t="str">
        <f t="shared" si="20"/>
        <v>968盧押道太古廣場</v>
      </c>
      <c r="O113" s="6" t="str">
        <f t="shared" si="27"/>
        <v/>
      </c>
      <c r="P113" s="6" t="str">
        <f t="shared" si="28"/>
        <v/>
      </c>
      <c r="Q113" s="6" t="str">
        <f t="shared" si="29"/>
        <v/>
      </c>
      <c r="R113" s="6"/>
      <c r="S113" s="6"/>
      <c r="T113" s="6"/>
      <c r="U113" s="6"/>
    </row>
    <row r="114" spans="1:21" x14ac:dyDescent="0.3">
      <c r="A114">
        <v>968</v>
      </c>
      <c r="B114" t="s">
        <v>166</v>
      </c>
      <c r="C114" t="s">
        <v>165</v>
      </c>
      <c r="D114" t="s">
        <v>191</v>
      </c>
      <c r="E114" s="1">
        <v>44280.481261574074</v>
      </c>
      <c r="F114" t="s">
        <v>48</v>
      </c>
      <c r="G114" t="s">
        <v>25</v>
      </c>
      <c r="J114" s="6" t="str">
        <f t="shared" si="20"/>
        <v>968太古廣場豐總行</v>
      </c>
      <c r="O114" s="6" t="str">
        <f t="shared" si="27"/>
        <v/>
      </c>
      <c r="P114" s="6" t="str">
        <f t="shared" si="28"/>
        <v/>
      </c>
      <c r="Q114" s="6" t="str">
        <f t="shared" si="29"/>
        <v/>
      </c>
      <c r="R114" s="6"/>
      <c r="S114" s="6"/>
      <c r="T114" s="6"/>
      <c r="U114" s="6"/>
    </row>
    <row r="115" spans="1:21" x14ac:dyDescent="0.3">
      <c r="A115">
        <v>968</v>
      </c>
      <c r="B115" t="s">
        <v>166</v>
      </c>
      <c r="C115" t="s">
        <v>165</v>
      </c>
      <c r="D115" t="s">
        <v>192</v>
      </c>
      <c r="E115" s="1">
        <v>44280.48128472222</v>
      </c>
      <c r="F115" t="s">
        <v>79</v>
      </c>
      <c r="G115" t="s">
        <v>182</v>
      </c>
      <c r="H115" t="s">
        <v>199</v>
      </c>
      <c r="J115" s="6" t="str">
        <f t="shared" si="20"/>
        <v>968豐總行永吉街</v>
      </c>
      <c r="O115" s="6" t="str">
        <f t="shared" si="27"/>
        <v/>
      </c>
      <c r="P115" s="6" t="str">
        <f t="shared" si="28"/>
        <v/>
      </c>
      <c r="Q115" s="6" t="str">
        <f t="shared" si="29"/>
        <v/>
      </c>
      <c r="R115" s="6"/>
      <c r="S115" s="6"/>
      <c r="T115" s="6"/>
      <c r="U115" s="6"/>
    </row>
    <row r="116" spans="1:21" x14ac:dyDescent="0.3">
      <c r="A116">
        <v>968</v>
      </c>
      <c r="B116" t="s">
        <v>166</v>
      </c>
      <c r="C116" t="s">
        <v>165</v>
      </c>
      <c r="D116" t="s">
        <v>193</v>
      </c>
      <c r="E116" s="1">
        <v>44280.481307870374</v>
      </c>
      <c r="F116" t="s">
        <v>44</v>
      </c>
      <c r="G116" t="s">
        <v>77</v>
      </c>
      <c r="H116" t="s">
        <v>42</v>
      </c>
      <c r="J116" s="6" t="str">
        <f t="shared" si="20"/>
        <v>968永吉街皇后街</v>
      </c>
      <c r="O116" s="6" t="str">
        <f t="shared" si="27"/>
        <v/>
      </c>
      <c r="P116" s="6" t="str">
        <f t="shared" si="28"/>
        <v/>
      </c>
      <c r="Q116" s="6" t="str">
        <f t="shared" si="29"/>
        <v/>
      </c>
      <c r="R116" s="6"/>
      <c r="S116" s="6"/>
      <c r="T116" s="6"/>
      <c r="U116" s="6"/>
    </row>
    <row r="117" spans="1:21" x14ac:dyDescent="0.3">
      <c r="A117">
        <v>968</v>
      </c>
      <c r="B117" t="s">
        <v>166</v>
      </c>
      <c r="C117" t="s">
        <v>165</v>
      </c>
      <c r="D117" t="s">
        <v>171</v>
      </c>
      <c r="E117" s="1">
        <v>44280.48133101852</v>
      </c>
      <c r="F117" t="s">
        <v>52</v>
      </c>
      <c r="G117" t="s">
        <v>64</v>
      </c>
      <c r="H117" t="s">
        <v>22</v>
      </c>
      <c r="J117" s="6" t="str">
        <f t="shared" si="20"/>
        <v>968皇后街西區海底隧道</v>
      </c>
      <c r="O117" s="6" t="str">
        <f t="shared" si="27"/>
        <v/>
      </c>
      <c r="P117" s="6" t="str">
        <f t="shared" si="28"/>
        <v/>
      </c>
      <c r="Q117" s="6" t="str">
        <f t="shared" si="29"/>
        <v/>
      </c>
      <c r="R117" s="6"/>
      <c r="S117" s="6"/>
      <c r="T117" s="6"/>
      <c r="U117" s="6"/>
    </row>
    <row r="118" spans="1:21" x14ac:dyDescent="0.3">
      <c r="A118">
        <v>968</v>
      </c>
      <c r="B118" t="s">
        <v>166</v>
      </c>
      <c r="C118" t="s">
        <v>165</v>
      </c>
      <c r="D118" t="s">
        <v>73</v>
      </c>
      <c r="E118" s="1">
        <v>44280.481365740743</v>
      </c>
      <c r="F118" t="s">
        <v>74</v>
      </c>
      <c r="G118" t="s">
        <v>72</v>
      </c>
      <c r="J118" s="6" t="str">
        <f t="shared" si="20"/>
        <v>968西區海底隧道大欖隧道</v>
      </c>
      <c r="O118" s="6" t="str">
        <f t="shared" si="27"/>
        <v/>
      </c>
      <c r="P118" s="6" t="str">
        <f t="shared" si="28"/>
        <v/>
      </c>
      <c r="Q118" s="6" t="str">
        <f t="shared" si="29"/>
        <v/>
      </c>
      <c r="R118" s="6"/>
      <c r="S118" s="6"/>
      <c r="T118" s="6"/>
      <c r="U118" s="6"/>
    </row>
    <row r="119" spans="1:21" x14ac:dyDescent="0.3">
      <c r="A119">
        <v>968</v>
      </c>
      <c r="B119" t="s">
        <v>166</v>
      </c>
      <c r="C119" t="s">
        <v>165</v>
      </c>
      <c r="D119" t="s">
        <v>73</v>
      </c>
      <c r="E119" s="1">
        <v>44280.481388888889</v>
      </c>
      <c r="F119" t="s">
        <v>52</v>
      </c>
      <c r="G119" t="s">
        <v>163</v>
      </c>
      <c r="I119" s="4" t="s">
        <v>213</v>
      </c>
      <c r="J119" s="6" t="str">
        <f t="shared" si="20"/>
        <v>968大欖隧道大欖隧道</v>
      </c>
      <c r="K119" s="12" t="str">
        <f>F119</f>
        <v>12 分鐘</v>
      </c>
      <c r="L119" s="12" t="str">
        <f>G119</f>
        <v>31 分鐘</v>
      </c>
      <c r="M119" s="12"/>
      <c r="O119" s="12" t="str">
        <f t="shared" si="27"/>
        <v>12</v>
      </c>
      <c r="P119" s="12" t="str">
        <f t="shared" si="28"/>
        <v>31</v>
      </c>
      <c r="Q119" s="12" t="str">
        <f t="shared" si="29"/>
        <v/>
      </c>
      <c r="R119" s="12"/>
      <c r="S119" s="12"/>
      <c r="T119" s="12"/>
      <c r="U119" s="6"/>
    </row>
    <row r="120" spans="1:21" x14ac:dyDescent="0.3">
      <c r="A120">
        <v>968</v>
      </c>
      <c r="B120" t="s">
        <v>166</v>
      </c>
      <c r="C120" t="s">
        <v>165</v>
      </c>
      <c r="D120" t="s">
        <v>70</v>
      </c>
      <c r="E120" s="1">
        <v>44280.481412037036</v>
      </c>
      <c r="F120" t="s">
        <v>40</v>
      </c>
      <c r="G120" t="s">
        <v>58</v>
      </c>
      <c r="H120" t="s">
        <v>95</v>
      </c>
      <c r="I120" s="4" t="s">
        <v>213</v>
      </c>
      <c r="J120" s="6" t="str">
        <f t="shared" si="20"/>
        <v>968大欖隧道形點 I</v>
      </c>
      <c r="K120" s="12" t="str">
        <f t="shared" ref="K120:L122" si="30">G120</f>
        <v>19 分鐘</v>
      </c>
      <c r="L120" s="12" t="str">
        <f t="shared" si="30"/>
        <v>38 分鐘</v>
      </c>
      <c r="M120" s="12"/>
      <c r="O120" s="12" t="str">
        <f t="shared" si="27"/>
        <v>19</v>
      </c>
      <c r="P120" s="12" t="str">
        <f t="shared" si="28"/>
        <v>38</v>
      </c>
      <c r="Q120" s="12" t="str">
        <f t="shared" si="29"/>
        <v/>
      </c>
      <c r="R120" s="12"/>
      <c r="S120" s="12">
        <f>O120-O119</f>
        <v>7</v>
      </c>
      <c r="T120" s="12">
        <f>IFERROR(P120-P119,"")</f>
        <v>7</v>
      </c>
      <c r="U120" s="12" t="str">
        <f>IFERROR(Q120-Q119,"")</f>
        <v/>
      </c>
    </row>
    <row r="121" spans="1:21" x14ac:dyDescent="0.3">
      <c r="A121">
        <v>968</v>
      </c>
      <c r="B121" t="s">
        <v>166</v>
      </c>
      <c r="C121" t="s">
        <v>165</v>
      </c>
      <c r="D121" t="s">
        <v>90</v>
      </c>
      <c r="E121" s="1">
        <v>44280.481435185182</v>
      </c>
      <c r="F121" t="s">
        <v>44</v>
      </c>
      <c r="G121" t="s">
        <v>61</v>
      </c>
      <c r="H121" t="s">
        <v>100</v>
      </c>
      <c r="I121" s="4" t="s">
        <v>213</v>
      </c>
      <c r="J121" s="6" t="str">
        <f t="shared" si="20"/>
        <v>968形點 I元朗又新街</v>
      </c>
      <c r="K121" s="12" t="str">
        <f t="shared" si="30"/>
        <v>21 分鐘</v>
      </c>
      <c r="L121" s="12" t="str">
        <f t="shared" si="30"/>
        <v>40 分鐘</v>
      </c>
      <c r="M121" s="12"/>
      <c r="O121" s="12" t="str">
        <f t="shared" si="27"/>
        <v>21</v>
      </c>
      <c r="P121" s="12" t="str">
        <f t="shared" si="28"/>
        <v>40</v>
      </c>
      <c r="Q121" s="12" t="str">
        <f t="shared" si="29"/>
        <v/>
      </c>
      <c r="R121" s="12"/>
      <c r="S121" s="12">
        <f t="shared" ref="S121:S122" si="31">O121-O120</f>
        <v>2</v>
      </c>
      <c r="T121" s="12">
        <f t="shared" ref="T121:U122" si="32">IFERROR(P121-P120,"")</f>
        <v>2</v>
      </c>
      <c r="U121" s="12" t="str">
        <f t="shared" si="32"/>
        <v/>
      </c>
    </row>
    <row r="122" spans="1:21" x14ac:dyDescent="0.3">
      <c r="A122">
        <v>968</v>
      </c>
      <c r="B122" t="s">
        <v>166</v>
      </c>
      <c r="C122" t="s">
        <v>165</v>
      </c>
      <c r="D122" t="s">
        <v>92</v>
      </c>
      <c r="E122" s="1">
        <v>44280.481458333335</v>
      </c>
      <c r="F122" t="s">
        <v>63</v>
      </c>
      <c r="G122" t="s">
        <v>80</v>
      </c>
      <c r="H122" t="s">
        <v>133</v>
      </c>
      <c r="I122" s="4" t="s">
        <v>213</v>
      </c>
      <c r="J122" s="6" t="str">
        <f t="shared" si="20"/>
        <v>968元朗又新街元朗大棠路</v>
      </c>
      <c r="K122" s="12" t="str">
        <f t="shared" si="30"/>
        <v>22 分鐘</v>
      </c>
      <c r="L122" s="12" t="str">
        <f t="shared" si="30"/>
        <v>42 分鐘</v>
      </c>
      <c r="M122" s="12"/>
      <c r="O122" s="12" t="str">
        <f t="shared" si="27"/>
        <v>22</v>
      </c>
      <c r="P122" s="12" t="str">
        <f t="shared" si="28"/>
        <v>42</v>
      </c>
      <c r="Q122" s="12" t="str">
        <f t="shared" si="29"/>
        <v/>
      </c>
      <c r="R122" s="12"/>
      <c r="S122" s="12">
        <f t="shared" si="31"/>
        <v>1</v>
      </c>
      <c r="T122" s="12">
        <f t="shared" si="32"/>
        <v>2</v>
      </c>
      <c r="U122" s="12" t="str">
        <f t="shared" si="32"/>
        <v/>
      </c>
    </row>
    <row r="123" spans="1:21" x14ac:dyDescent="0.3">
      <c r="A123">
        <v>968</v>
      </c>
      <c r="B123" t="s">
        <v>166</v>
      </c>
      <c r="C123" t="s">
        <v>165</v>
      </c>
      <c r="D123" t="s">
        <v>167</v>
      </c>
      <c r="E123" s="1">
        <v>44280.481481481482</v>
      </c>
      <c r="F123" t="s">
        <v>52</v>
      </c>
      <c r="G123" t="s">
        <v>88</v>
      </c>
      <c r="J123" s="6" t="str">
        <f t="shared" si="20"/>
        <v>968元朗大棠路元朗（西）總站</v>
      </c>
      <c r="O123" s="6" t="str">
        <f t="shared" si="27"/>
        <v/>
      </c>
      <c r="P123" s="6" t="str">
        <f t="shared" si="28"/>
        <v/>
      </c>
      <c r="Q123" s="6" t="str">
        <f t="shared" si="29"/>
        <v/>
      </c>
      <c r="R123" s="6"/>
      <c r="S123" s="6"/>
      <c r="T123" s="6"/>
      <c r="U12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4.4" x14ac:dyDescent="0.3"/>
  <cols>
    <col min="1" max="1" width="5.88671875" bestFit="1" customWidth="1"/>
    <col min="2" max="3" width="18.33203125" bestFit="1" customWidth="1"/>
    <col min="4" max="4" width="26.5546875" bestFit="1" customWidth="1"/>
    <col min="5" max="5" width="14.6640625" bestFit="1" customWidth="1"/>
    <col min="6" max="8" width="16" bestFit="1" customWidth="1"/>
    <col min="9" max="9" width="8.88671875" style="4"/>
    <col min="10" max="10" width="33.88671875" style="6" bestFit="1" customWidth="1"/>
    <col min="11" max="13" width="16" style="6" bestFit="1" customWidth="1"/>
    <col min="14" max="14" width="4.6640625" style="7" customWidth="1"/>
    <col min="15" max="18" width="4.88671875" style="7" bestFit="1" customWidth="1"/>
    <col min="19" max="21" width="4" style="7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212</v>
      </c>
      <c r="J1" s="6" t="s">
        <v>223</v>
      </c>
      <c r="K1" s="6" t="s">
        <v>209</v>
      </c>
      <c r="L1" s="6" t="s">
        <v>210</v>
      </c>
      <c r="M1" s="6" t="s">
        <v>211</v>
      </c>
      <c r="O1" s="6" t="s">
        <v>209</v>
      </c>
      <c r="P1" s="6" t="s">
        <v>210</v>
      </c>
      <c r="Q1" s="6" t="s">
        <v>211</v>
      </c>
      <c r="R1" s="6"/>
      <c r="S1" s="6" t="s">
        <v>224</v>
      </c>
      <c r="T1" s="6" t="s">
        <v>230</v>
      </c>
      <c r="U1" s="6" t="s">
        <v>231</v>
      </c>
    </row>
    <row r="2" spans="1:21" x14ac:dyDescent="0.3">
      <c r="A2" t="s">
        <v>8</v>
      </c>
      <c r="B2" t="s">
        <v>9</v>
      </c>
      <c r="C2" t="s">
        <v>10</v>
      </c>
      <c r="D2" t="s">
        <v>11</v>
      </c>
      <c r="E2" s="1">
        <v>44280.591168981482</v>
      </c>
      <c r="F2" t="s">
        <v>201</v>
      </c>
      <c r="O2" s="6" t="str">
        <f t="shared" ref="O2:O23" si="0">IF(K2="","",IFERROR(LEFT(K2,FIND(" ",K2)-1),0))</f>
        <v/>
      </c>
      <c r="P2" s="6" t="str">
        <f t="shared" ref="P2:P23" si="1">IF(L2="","",IFERROR(LEFT(L2,FIND(" ",L2)-1),0))</f>
        <v/>
      </c>
      <c r="Q2" s="6" t="str">
        <f t="shared" ref="Q2:Q23" si="2">IF(M2="","",IFERROR(LEFT(M2,FIND(" ",M2)-1),0))</f>
        <v/>
      </c>
      <c r="R2" s="6"/>
      <c r="S2" s="6"/>
      <c r="T2" s="6"/>
      <c r="U2" s="6"/>
    </row>
    <row r="3" spans="1:21" x14ac:dyDescent="0.3">
      <c r="A3" t="s">
        <v>8</v>
      </c>
      <c r="B3" t="s">
        <v>9</v>
      </c>
      <c r="C3" t="s">
        <v>10</v>
      </c>
      <c r="D3" t="s">
        <v>15</v>
      </c>
      <c r="E3" s="1">
        <v>44280.591192129628</v>
      </c>
      <c r="F3" t="s">
        <v>20</v>
      </c>
      <c r="J3" s="6" t="str">
        <f>IF(B3=B2,A3&amp;D2&amp;D3,"")</f>
        <v>269D天富總站天晴晴彩樓</v>
      </c>
      <c r="O3" s="6" t="str">
        <f t="shared" si="0"/>
        <v/>
      </c>
      <c r="P3" s="6" t="str">
        <f t="shared" si="1"/>
        <v/>
      </c>
      <c r="Q3" s="6" t="str">
        <f t="shared" si="2"/>
        <v/>
      </c>
      <c r="R3" s="6"/>
      <c r="S3" s="6"/>
      <c r="T3" s="6"/>
      <c r="U3" s="6"/>
    </row>
    <row r="4" spans="1:21" x14ac:dyDescent="0.3">
      <c r="A4" t="s">
        <v>8</v>
      </c>
      <c r="B4" t="s">
        <v>9</v>
      </c>
      <c r="C4" t="s">
        <v>10</v>
      </c>
      <c r="D4" t="s">
        <v>19</v>
      </c>
      <c r="E4" s="1">
        <v>44280.591215277775</v>
      </c>
      <c r="F4" t="s">
        <v>24</v>
      </c>
      <c r="J4" s="6" t="str">
        <f t="shared" ref="J4:J67" si="3">IF(B4=B3,A4&amp;D3&amp;D4,"")</f>
        <v>269D天晴晴彩樓天晴晴雲樓</v>
      </c>
      <c r="O4" s="6" t="str">
        <f t="shared" si="0"/>
        <v/>
      </c>
      <c r="P4" s="6" t="str">
        <f t="shared" si="1"/>
        <v/>
      </c>
      <c r="Q4" s="6" t="str">
        <f t="shared" si="2"/>
        <v/>
      </c>
      <c r="R4" s="6"/>
      <c r="S4" s="6"/>
      <c r="T4" s="6"/>
      <c r="U4" s="6"/>
    </row>
    <row r="5" spans="1:21" x14ac:dyDescent="0.3">
      <c r="A5" t="s">
        <v>8</v>
      </c>
      <c r="B5" t="s">
        <v>9</v>
      </c>
      <c r="C5" t="s">
        <v>10</v>
      </c>
      <c r="D5" t="s">
        <v>23</v>
      </c>
      <c r="E5" s="1">
        <v>44280.591238425928</v>
      </c>
      <c r="F5" t="s">
        <v>85</v>
      </c>
      <c r="J5" s="6" t="str">
        <f t="shared" si="3"/>
        <v>269D天晴晴雲樓天富苑能富閣</v>
      </c>
      <c r="O5" s="6" t="str">
        <f t="shared" si="0"/>
        <v/>
      </c>
      <c r="P5" s="6" t="str">
        <f t="shared" si="1"/>
        <v/>
      </c>
      <c r="Q5" s="6" t="str">
        <f t="shared" si="2"/>
        <v/>
      </c>
      <c r="R5" s="6"/>
      <c r="S5" s="6"/>
      <c r="T5" s="6"/>
      <c r="U5" s="6"/>
    </row>
    <row r="6" spans="1:21" x14ac:dyDescent="0.3">
      <c r="A6" t="s">
        <v>8</v>
      </c>
      <c r="B6" t="s">
        <v>9</v>
      </c>
      <c r="C6" t="s">
        <v>10</v>
      </c>
      <c r="D6" t="s">
        <v>27</v>
      </c>
      <c r="E6" s="1">
        <v>44280.591261574074</v>
      </c>
      <c r="F6" t="s">
        <v>138</v>
      </c>
      <c r="J6" s="6" t="str">
        <f t="shared" si="3"/>
        <v>269D天富苑能富閣天富苑欣富閣</v>
      </c>
      <c r="O6" s="6" t="str">
        <f t="shared" si="0"/>
        <v/>
      </c>
      <c r="P6" s="6" t="str">
        <f t="shared" si="1"/>
        <v/>
      </c>
      <c r="Q6" s="6" t="str">
        <f t="shared" si="2"/>
        <v/>
      </c>
      <c r="R6" s="6"/>
      <c r="S6" s="6"/>
      <c r="T6" s="6"/>
      <c r="U6" s="6"/>
    </row>
    <row r="7" spans="1:21" x14ac:dyDescent="0.3">
      <c r="A7" t="s">
        <v>8</v>
      </c>
      <c r="B7" t="s">
        <v>9</v>
      </c>
      <c r="C7" t="s">
        <v>10</v>
      </c>
      <c r="D7" t="s">
        <v>31</v>
      </c>
      <c r="E7" s="1">
        <v>44280.591284722221</v>
      </c>
      <c r="F7" t="s">
        <v>33</v>
      </c>
      <c r="J7" s="6" t="str">
        <f t="shared" si="3"/>
        <v>269D天富苑欣富閣天頌苑</v>
      </c>
      <c r="O7" s="6" t="str">
        <f t="shared" si="0"/>
        <v/>
      </c>
      <c r="P7" s="6" t="str">
        <f t="shared" si="1"/>
        <v/>
      </c>
      <c r="Q7" s="6" t="str">
        <f t="shared" si="2"/>
        <v/>
      </c>
      <c r="R7" s="6"/>
      <c r="S7" s="6"/>
      <c r="T7" s="6"/>
      <c r="U7" s="6"/>
    </row>
    <row r="8" spans="1:21" x14ac:dyDescent="0.3">
      <c r="A8" t="s">
        <v>8</v>
      </c>
      <c r="B8" t="s">
        <v>9</v>
      </c>
      <c r="C8" t="s">
        <v>10</v>
      </c>
      <c r="D8" t="s">
        <v>35</v>
      </c>
      <c r="E8" s="1">
        <v>44280.591307870367</v>
      </c>
      <c r="F8" t="s">
        <v>28</v>
      </c>
      <c r="G8" t="s">
        <v>150</v>
      </c>
      <c r="J8" s="6" t="str">
        <f t="shared" si="3"/>
        <v>269D天頌苑天瑞</v>
      </c>
      <c r="O8" s="6" t="str">
        <f t="shared" si="0"/>
        <v/>
      </c>
      <c r="P8" s="6" t="str">
        <f t="shared" si="1"/>
        <v/>
      </c>
      <c r="Q8" s="6" t="str">
        <f t="shared" si="2"/>
        <v/>
      </c>
      <c r="R8" s="6"/>
      <c r="S8" s="6"/>
      <c r="T8" s="6"/>
      <c r="U8" s="6"/>
    </row>
    <row r="9" spans="1:21" x14ac:dyDescent="0.3">
      <c r="A9" t="s">
        <v>8</v>
      </c>
      <c r="B9" t="s">
        <v>9</v>
      </c>
      <c r="C9" t="s">
        <v>10</v>
      </c>
      <c r="D9" t="s">
        <v>39</v>
      </c>
      <c r="E9" s="1">
        <v>44280.591331018521</v>
      </c>
      <c r="F9" t="s">
        <v>32</v>
      </c>
      <c r="G9" t="s">
        <v>41</v>
      </c>
      <c r="J9" s="6" t="str">
        <f t="shared" si="3"/>
        <v>269D天瑞天水圍公園</v>
      </c>
      <c r="O9" s="6" t="str">
        <f t="shared" si="0"/>
        <v/>
      </c>
      <c r="P9" s="6" t="str">
        <f t="shared" si="1"/>
        <v/>
      </c>
      <c r="Q9" s="6" t="str">
        <f t="shared" si="2"/>
        <v/>
      </c>
      <c r="R9" s="6"/>
      <c r="S9" s="6"/>
      <c r="T9" s="6"/>
      <c r="U9" s="6"/>
    </row>
    <row r="10" spans="1:21" x14ac:dyDescent="0.3">
      <c r="A10" t="s">
        <v>8</v>
      </c>
      <c r="B10" t="s">
        <v>9</v>
      </c>
      <c r="C10" t="s">
        <v>10</v>
      </c>
      <c r="D10" t="s">
        <v>43</v>
      </c>
      <c r="E10" s="1">
        <v>44280.591354166667</v>
      </c>
      <c r="F10" t="s">
        <v>54</v>
      </c>
      <c r="G10" t="s">
        <v>45</v>
      </c>
      <c r="J10" s="6" t="str">
        <f t="shared" si="3"/>
        <v>269D天水圍公園天耀耀盛樓</v>
      </c>
      <c r="O10" s="6" t="str">
        <f t="shared" si="0"/>
        <v/>
      </c>
      <c r="P10" s="6" t="str">
        <f t="shared" si="1"/>
        <v/>
      </c>
      <c r="Q10" s="6" t="str">
        <f t="shared" si="2"/>
        <v/>
      </c>
      <c r="R10" s="6"/>
      <c r="S10" s="6"/>
      <c r="T10" s="6"/>
      <c r="U10" s="6"/>
    </row>
    <row r="11" spans="1:21" x14ac:dyDescent="0.3">
      <c r="A11" t="s">
        <v>8</v>
      </c>
      <c r="B11" t="s">
        <v>9</v>
      </c>
      <c r="C11" t="s">
        <v>10</v>
      </c>
      <c r="D11" t="s">
        <v>47</v>
      </c>
      <c r="E11" s="1">
        <v>44280.59138888889</v>
      </c>
      <c r="F11" t="s">
        <v>57</v>
      </c>
      <c r="G11" t="s">
        <v>49</v>
      </c>
      <c r="J11" s="6" t="str">
        <f t="shared" si="3"/>
        <v>269D天耀耀盛樓天耀耀民樓</v>
      </c>
      <c r="O11" s="6" t="str">
        <f t="shared" si="0"/>
        <v/>
      </c>
      <c r="P11" s="6" t="str">
        <f t="shared" si="1"/>
        <v/>
      </c>
      <c r="Q11" s="6" t="str">
        <f t="shared" si="2"/>
        <v/>
      </c>
      <c r="R11" s="6"/>
      <c r="S11" s="6"/>
      <c r="T11" s="6"/>
      <c r="U11" s="6"/>
    </row>
    <row r="12" spans="1:21" x14ac:dyDescent="0.3">
      <c r="A12" t="s">
        <v>8</v>
      </c>
      <c r="B12" t="s">
        <v>9</v>
      </c>
      <c r="C12" t="s">
        <v>10</v>
      </c>
      <c r="D12" t="s">
        <v>51</v>
      </c>
      <c r="E12" s="1">
        <v>44280.591412037036</v>
      </c>
      <c r="F12" t="s">
        <v>44</v>
      </c>
      <c r="G12" t="s">
        <v>25</v>
      </c>
      <c r="J12" s="6" t="str">
        <f t="shared" si="3"/>
        <v>269D天耀耀民樓天祐苑</v>
      </c>
      <c r="O12" s="6" t="str">
        <f t="shared" si="0"/>
        <v/>
      </c>
      <c r="P12" s="6" t="str">
        <f t="shared" si="1"/>
        <v/>
      </c>
      <c r="Q12" s="6" t="str">
        <f t="shared" si="2"/>
        <v/>
      </c>
      <c r="R12" s="6"/>
      <c r="S12" s="6"/>
      <c r="T12" s="6"/>
      <c r="U12" s="6"/>
    </row>
    <row r="13" spans="1:21" x14ac:dyDescent="0.3">
      <c r="A13" t="s">
        <v>8</v>
      </c>
      <c r="B13" t="s">
        <v>9</v>
      </c>
      <c r="C13" t="s">
        <v>10</v>
      </c>
      <c r="D13" t="s">
        <v>53</v>
      </c>
      <c r="E13" s="1">
        <v>44280.591435185182</v>
      </c>
      <c r="F13" t="s">
        <v>74</v>
      </c>
      <c r="G13" t="s">
        <v>199</v>
      </c>
      <c r="J13" s="6" t="str">
        <f t="shared" si="3"/>
        <v>269D天祐苑鳳池村</v>
      </c>
      <c r="O13" s="6" t="str">
        <f t="shared" si="0"/>
        <v/>
      </c>
      <c r="P13" s="6" t="str">
        <f t="shared" si="1"/>
        <v/>
      </c>
      <c r="Q13" s="6" t="str">
        <f t="shared" si="2"/>
        <v/>
      </c>
      <c r="R13" s="6"/>
      <c r="S13" s="6"/>
      <c r="T13" s="6"/>
      <c r="U13" s="6"/>
    </row>
    <row r="14" spans="1:21" x14ac:dyDescent="0.3">
      <c r="A14" t="s">
        <v>8</v>
      </c>
      <c r="B14" t="s">
        <v>9</v>
      </c>
      <c r="C14" t="s">
        <v>10</v>
      </c>
      <c r="D14" t="s">
        <v>56</v>
      </c>
      <c r="E14" s="1">
        <v>44280.591458333336</v>
      </c>
      <c r="F14" t="s">
        <v>104</v>
      </c>
      <c r="G14" t="s">
        <v>38</v>
      </c>
      <c r="J14" s="6" t="str">
        <f t="shared" si="3"/>
        <v>269D鳳池村山水樓</v>
      </c>
      <c r="O14" s="6" t="str">
        <f t="shared" si="0"/>
        <v/>
      </c>
      <c r="P14" s="6" t="str">
        <f t="shared" si="1"/>
        <v/>
      </c>
      <c r="Q14" s="6" t="str">
        <f t="shared" si="2"/>
        <v/>
      </c>
      <c r="R14" s="6"/>
      <c r="S14" s="6"/>
      <c r="T14" s="6"/>
      <c r="U14" s="6"/>
    </row>
    <row r="15" spans="1:21" x14ac:dyDescent="0.3">
      <c r="A15" t="s">
        <v>8</v>
      </c>
      <c r="B15" t="s">
        <v>9</v>
      </c>
      <c r="C15" t="s">
        <v>10</v>
      </c>
      <c r="D15" t="s">
        <v>60</v>
      </c>
      <c r="E15" s="1">
        <v>44280.591481481482</v>
      </c>
      <c r="F15" t="s">
        <v>71</v>
      </c>
      <c r="G15" t="s">
        <v>42</v>
      </c>
      <c r="J15" s="6" t="str">
        <f t="shared" si="3"/>
        <v>269D山水樓水邊圍</v>
      </c>
      <c r="O15" s="6" t="str">
        <f t="shared" si="0"/>
        <v/>
      </c>
      <c r="P15" s="6" t="str">
        <f t="shared" si="1"/>
        <v/>
      </c>
      <c r="Q15" s="6" t="str">
        <f t="shared" si="2"/>
        <v/>
      </c>
      <c r="R15" s="6"/>
      <c r="S15" s="6"/>
      <c r="T15" s="6"/>
      <c r="U15" s="6"/>
    </row>
    <row r="16" spans="1:21" x14ac:dyDescent="0.3">
      <c r="A16" t="s">
        <v>8</v>
      </c>
      <c r="B16" t="s">
        <v>9</v>
      </c>
      <c r="C16" t="s">
        <v>10</v>
      </c>
      <c r="D16" t="s">
        <v>62</v>
      </c>
      <c r="E16" s="1">
        <v>44280.591504629629</v>
      </c>
      <c r="F16" t="s">
        <v>77</v>
      </c>
      <c r="G16" t="s">
        <v>46</v>
      </c>
      <c r="I16" s="15"/>
      <c r="J16" s="12" t="str">
        <f t="shared" si="3"/>
        <v>269D水邊圍元朗喜利徑</v>
      </c>
      <c r="K16" s="12"/>
      <c r="L16" s="12"/>
      <c r="M16" s="12"/>
      <c r="N16" s="9"/>
      <c r="O16" s="12" t="str">
        <f t="shared" si="0"/>
        <v/>
      </c>
      <c r="P16" s="12" t="str">
        <f t="shared" si="1"/>
        <v/>
      </c>
      <c r="Q16" s="12" t="str">
        <f t="shared" si="2"/>
        <v/>
      </c>
      <c r="R16" s="12"/>
      <c r="S16" s="12"/>
      <c r="T16" s="12"/>
      <c r="U16" s="12"/>
    </row>
    <row r="17" spans="1:21" x14ac:dyDescent="0.3">
      <c r="A17" t="s">
        <v>8</v>
      </c>
      <c r="B17" t="s">
        <v>9</v>
      </c>
      <c r="C17" t="s">
        <v>10</v>
      </c>
      <c r="D17" t="s">
        <v>65</v>
      </c>
      <c r="E17" s="1">
        <v>44280.591527777775</v>
      </c>
      <c r="F17" t="s">
        <v>32</v>
      </c>
      <c r="G17" t="s">
        <v>61</v>
      </c>
      <c r="H17" t="s">
        <v>22</v>
      </c>
      <c r="I17" s="15" t="s">
        <v>213</v>
      </c>
      <c r="J17" s="12" t="str">
        <f t="shared" si="3"/>
        <v>269D元朗喜利徑元朗谷亭街</v>
      </c>
      <c r="K17" s="12" t="str">
        <f>F17</f>
        <v>1 分鐘</v>
      </c>
      <c r="L17" s="12" t="str">
        <f>G17</f>
        <v>21 分鐘</v>
      </c>
      <c r="M17" s="12" t="str">
        <f>H17</f>
        <v>40 分鐘 預定班次</v>
      </c>
      <c r="N17" s="9"/>
      <c r="O17" s="12" t="str">
        <f t="shared" si="0"/>
        <v>1</v>
      </c>
      <c r="P17" s="12" t="str">
        <f t="shared" si="1"/>
        <v>21</v>
      </c>
      <c r="Q17" s="12" t="str">
        <f t="shared" si="2"/>
        <v>40</v>
      </c>
      <c r="R17" s="12"/>
      <c r="S17" s="12"/>
      <c r="T17" s="12"/>
      <c r="U17" s="12"/>
    </row>
    <row r="18" spans="1:21" x14ac:dyDescent="0.3">
      <c r="A18" t="s">
        <v>8</v>
      </c>
      <c r="B18" t="s">
        <v>9</v>
      </c>
      <c r="C18" t="s">
        <v>10</v>
      </c>
      <c r="D18" t="s">
        <v>67</v>
      </c>
      <c r="E18" s="1">
        <v>44280.591550925928</v>
      </c>
      <c r="F18" t="s">
        <v>57</v>
      </c>
      <c r="G18" t="s">
        <v>87</v>
      </c>
      <c r="H18" t="s">
        <v>152</v>
      </c>
      <c r="I18" s="15" t="s">
        <v>213</v>
      </c>
      <c r="J18" s="12" t="str">
        <f t="shared" si="3"/>
        <v>269D元朗谷亭街形點 II</v>
      </c>
      <c r="K18" s="12" t="str">
        <f>F18</f>
        <v>5 分鐘</v>
      </c>
      <c r="L18" s="12" t="str">
        <f t="shared" ref="L18:L20" si="4">G18</f>
        <v>24 分鐘</v>
      </c>
      <c r="M18" s="12" t="str">
        <f t="shared" ref="M18:M20" si="5">H18</f>
        <v>44 分鐘 預定班次</v>
      </c>
      <c r="N18" s="9"/>
      <c r="O18" s="12" t="str">
        <f t="shared" si="0"/>
        <v>5</v>
      </c>
      <c r="P18" s="12" t="str">
        <f t="shared" si="1"/>
        <v>24</v>
      </c>
      <c r="Q18" s="12" t="str">
        <f t="shared" si="2"/>
        <v>44</v>
      </c>
      <c r="R18" s="12"/>
      <c r="S18" s="12">
        <f>O18-O17</f>
        <v>4</v>
      </c>
      <c r="T18" s="12">
        <f>IFERROR(P18-P17,"")</f>
        <v>3</v>
      </c>
      <c r="U18" s="12">
        <f>IFERROR(Q18-Q17,"")</f>
        <v>4</v>
      </c>
    </row>
    <row r="19" spans="1:21" x14ac:dyDescent="0.3">
      <c r="A19" t="s">
        <v>8</v>
      </c>
      <c r="B19" t="s">
        <v>9</v>
      </c>
      <c r="C19" t="s">
        <v>10</v>
      </c>
      <c r="D19" t="s">
        <v>70</v>
      </c>
      <c r="E19" s="1">
        <v>44280.591574074075</v>
      </c>
      <c r="F19" t="s">
        <v>40</v>
      </c>
      <c r="G19" t="s">
        <v>88</v>
      </c>
      <c r="H19" t="s">
        <v>196</v>
      </c>
      <c r="I19" s="15" t="s">
        <v>213</v>
      </c>
      <c r="J19" s="12" t="str">
        <f t="shared" si="3"/>
        <v>269D形點 II形點 I</v>
      </c>
      <c r="K19" s="12" t="str">
        <f t="shared" ref="K19:K20" si="6">F19</f>
        <v>6 分鐘</v>
      </c>
      <c r="L19" s="12" t="str">
        <f t="shared" si="4"/>
        <v>25 分鐘</v>
      </c>
      <c r="M19" s="12" t="str">
        <f t="shared" si="5"/>
        <v>45 分鐘 預定班次</v>
      </c>
      <c r="N19" s="9"/>
      <c r="O19" s="12" t="str">
        <f t="shared" si="0"/>
        <v>6</v>
      </c>
      <c r="P19" s="12" t="str">
        <f t="shared" si="1"/>
        <v>25</v>
      </c>
      <c r="Q19" s="12" t="str">
        <f t="shared" si="2"/>
        <v>45</v>
      </c>
      <c r="R19" s="12"/>
      <c r="S19" s="12">
        <f t="shared" ref="S19:S20" si="7">O19-O18</f>
        <v>1</v>
      </c>
      <c r="T19" s="12">
        <f t="shared" ref="T19:U20" si="8">IFERROR(P19-P18,"")</f>
        <v>1</v>
      </c>
      <c r="U19" s="12">
        <f t="shared" si="8"/>
        <v>1</v>
      </c>
    </row>
    <row r="20" spans="1:21" x14ac:dyDescent="0.3">
      <c r="A20" t="s">
        <v>8</v>
      </c>
      <c r="B20" t="s">
        <v>9</v>
      </c>
      <c r="C20" t="s">
        <v>10</v>
      </c>
      <c r="D20" t="s">
        <v>73</v>
      </c>
      <c r="E20" s="1">
        <v>44280.591608796298</v>
      </c>
      <c r="F20" t="s">
        <v>182</v>
      </c>
      <c r="G20" t="s">
        <v>122</v>
      </c>
      <c r="H20" t="s">
        <v>202</v>
      </c>
      <c r="I20" s="15" t="s">
        <v>213</v>
      </c>
      <c r="J20" s="12" t="str">
        <f t="shared" si="3"/>
        <v>269D形點 I大欖隧道</v>
      </c>
      <c r="K20" s="12" t="str">
        <f t="shared" si="6"/>
        <v>13 分鐘</v>
      </c>
      <c r="L20" s="12" t="str">
        <f t="shared" si="4"/>
        <v>32 分鐘</v>
      </c>
      <c r="M20" s="12" t="str">
        <f t="shared" si="5"/>
        <v>51 分鐘 預定班次</v>
      </c>
      <c r="N20" s="9"/>
      <c r="O20" s="12" t="str">
        <f t="shared" si="0"/>
        <v>13</v>
      </c>
      <c r="P20" s="12" t="str">
        <f t="shared" si="1"/>
        <v>32</v>
      </c>
      <c r="Q20" s="12" t="str">
        <f t="shared" si="2"/>
        <v>51</v>
      </c>
      <c r="R20" s="12"/>
      <c r="S20" s="12">
        <f t="shared" si="7"/>
        <v>7</v>
      </c>
      <c r="T20" s="12">
        <f t="shared" si="8"/>
        <v>7</v>
      </c>
      <c r="U20" s="12">
        <f t="shared" si="8"/>
        <v>6</v>
      </c>
    </row>
    <row r="21" spans="1:21" x14ac:dyDescent="0.3">
      <c r="A21" t="s">
        <v>8</v>
      </c>
      <c r="B21" t="s">
        <v>9</v>
      </c>
      <c r="C21" t="s">
        <v>10</v>
      </c>
      <c r="D21" t="s">
        <v>73</v>
      </c>
      <c r="E21" s="1">
        <v>44280.591631944444</v>
      </c>
      <c r="F21" t="s">
        <v>182</v>
      </c>
      <c r="G21" t="s">
        <v>122</v>
      </c>
      <c r="H21" t="s">
        <v>143</v>
      </c>
      <c r="I21" s="15"/>
      <c r="J21" s="12" t="str">
        <f t="shared" si="3"/>
        <v>269D大欖隧道大欖隧道</v>
      </c>
      <c r="K21" s="12"/>
      <c r="L21" s="12"/>
      <c r="M21" s="12"/>
      <c r="N21" s="9"/>
      <c r="O21" s="12" t="str">
        <f t="shared" si="0"/>
        <v/>
      </c>
      <c r="P21" s="12" t="str">
        <f t="shared" si="1"/>
        <v/>
      </c>
      <c r="Q21" s="12" t="str">
        <f t="shared" si="2"/>
        <v/>
      </c>
      <c r="R21" s="12"/>
      <c r="S21" s="12"/>
      <c r="T21" s="12"/>
      <c r="U21" s="12"/>
    </row>
    <row r="22" spans="1:21" x14ac:dyDescent="0.3">
      <c r="A22" t="s">
        <v>8</v>
      </c>
      <c r="B22" t="s">
        <v>9</v>
      </c>
      <c r="C22" t="s">
        <v>10</v>
      </c>
      <c r="D22" t="s">
        <v>75</v>
      </c>
      <c r="E22" s="1">
        <v>44280.59165509259</v>
      </c>
      <c r="F22" t="s">
        <v>74</v>
      </c>
      <c r="G22" t="s">
        <v>118</v>
      </c>
      <c r="H22" t="s">
        <v>105</v>
      </c>
      <c r="I22" s="15"/>
      <c r="J22" s="12" t="str">
        <f t="shared" si="3"/>
        <v>269D大欖隧道城門隧道轉車站</v>
      </c>
      <c r="K22" s="12"/>
      <c r="L22" s="12"/>
      <c r="M22" s="12"/>
      <c r="N22" s="9"/>
      <c r="O22" s="12" t="str">
        <f t="shared" si="0"/>
        <v/>
      </c>
      <c r="P22" s="12" t="str">
        <f t="shared" si="1"/>
        <v/>
      </c>
      <c r="Q22" s="12" t="str">
        <f t="shared" si="2"/>
        <v/>
      </c>
      <c r="R22" s="12"/>
      <c r="S22" s="12"/>
      <c r="T22" s="12"/>
      <c r="U22" s="12"/>
    </row>
    <row r="23" spans="1:21" x14ac:dyDescent="0.3">
      <c r="A23" t="s">
        <v>8</v>
      </c>
      <c r="B23" t="s">
        <v>9</v>
      </c>
      <c r="C23" t="s">
        <v>10</v>
      </c>
      <c r="D23" t="s">
        <v>75</v>
      </c>
      <c r="E23" s="1">
        <v>44280.591678240744</v>
      </c>
      <c r="F23" t="s">
        <v>74</v>
      </c>
      <c r="G23" t="s">
        <v>118</v>
      </c>
      <c r="H23" t="s">
        <v>105</v>
      </c>
      <c r="I23" s="15"/>
      <c r="J23" s="12" t="str">
        <f t="shared" si="3"/>
        <v>269D城門隧道轉車站城門隧道轉車站</v>
      </c>
      <c r="K23" s="12"/>
      <c r="L23" s="12"/>
      <c r="M23" s="12"/>
      <c r="N23" s="9"/>
      <c r="O23" s="12" t="str">
        <f t="shared" si="0"/>
        <v/>
      </c>
      <c r="P23" s="12" t="str">
        <f t="shared" si="1"/>
        <v/>
      </c>
      <c r="Q23" s="12" t="str">
        <f t="shared" si="2"/>
        <v/>
      </c>
      <c r="R23" s="12"/>
      <c r="S23" s="12"/>
      <c r="T23" s="12"/>
      <c r="U23" s="12"/>
    </row>
    <row r="24" spans="1:21" x14ac:dyDescent="0.3">
      <c r="A24" t="s">
        <v>8</v>
      </c>
      <c r="B24" t="s">
        <v>9</v>
      </c>
      <c r="C24" t="s">
        <v>10</v>
      </c>
      <c r="D24" t="s">
        <v>76</v>
      </c>
      <c r="E24" s="1">
        <v>44280.59170138889</v>
      </c>
      <c r="F24" t="s">
        <v>54</v>
      </c>
      <c r="G24" t="s">
        <v>61</v>
      </c>
      <c r="H24" t="s">
        <v>128</v>
      </c>
      <c r="I24" s="15"/>
      <c r="J24" s="12" t="str">
        <f t="shared" si="3"/>
        <v>269D城門隧道轉車站沙田市中心總站</v>
      </c>
      <c r="K24" s="12"/>
      <c r="L24" s="12"/>
      <c r="M24" s="12"/>
      <c r="N24" s="9"/>
      <c r="O24" s="12"/>
      <c r="P24" s="12"/>
      <c r="Q24" s="12"/>
      <c r="R24" s="12"/>
      <c r="S24" s="12"/>
      <c r="T24" s="12"/>
      <c r="U24" s="12"/>
    </row>
    <row r="25" spans="1:21" x14ac:dyDescent="0.3">
      <c r="A25" t="s">
        <v>8</v>
      </c>
      <c r="B25" t="s">
        <v>9</v>
      </c>
      <c r="C25" t="s">
        <v>10</v>
      </c>
      <c r="D25" t="s">
        <v>78</v>
      </c>
      <c r="E25" s="1">
        <v>44280.591724537036</v>
      </c>
      <c r="F25" t="s">
        <v>44</v>
      </c>
      <c r="G25" t="s">
        <v>88</v>
      </c>
      <c r="H25" t="s">
        <v>102</v>
      </c>
      <c r="J25" s="6" t="str">
        <f t="shared" si="3"/>
        <v>269D沙田市中心總站祿泉樓</v>
      </c>
      <c r="O25" s="6"/>
      <c r="P25" s="6"/>
      <c r="Q25" s="6"/>
      <c r="R25" s="6"/>
      <c r="S25" s="6"/>
      <c r="T25" s="6"/>
      <c r="U25" s="6"/>
    </row>
    <row r="26" spans="1:21" x14ac:dyDescent="0.3">
      <c r="A26" t="s">
        <v>8</v>
      </c>
      <c r="B26" t="s">
        <v>9</v>
      </c>
      <c r="C26" t="s">
        <v>10</v>
      </c>
      <c r="D26" t="s">
        <v>81</v>
      </c>
      <c r="E26" s="1">
        <v>44280.591747685183</v>
      </c>
      <c r="F26" t="s">
        <v>63</v>
      </c>
      <c r="G26" t="s">
        <v>118</v>
      </c>
      <c r="H26" t="s">
        <v>120</v>
      </c>
      <c r="J26" s="6" t="str">
        <f t="shared" si="3"/>
        <v>269D祿泉樓瀝源巴士總站</v>
      </c>
      <c r="O26" s="6"/>
      <c r="P26" s="6"/>
      <c r="Q26" s="6"/>
      <c r="R26" s="6"/>
      <c r="S26" s="6"/>
      <c r="T26" s="6"/>
      <c r="U26" s="6"/>
    </row>
    <row r="27" spans="1:21" x14ac:dyDescent="0.3">
      <c r="A27" t="s">
        <v>8</v>
      </c>
      <c r="B27" t="s">
        <v>10</v>
      </c>
      <c r="C27" t="s">
        <v>9</v>
      </c>
      <c r="D27" t="s">
        <v>81</v>
      </c>
      <c r="E27" s="1">
        <v>44280.591805555552</v>
      </c>
      <c r="F27" t="s">
        <v>85</v>
      </c>
      <c r="G27" t="s">
        <v>38</v>
      </c>
      <c r="H27" t="s">
        <v>203</v>
      </c>
      <c r="J27" s="6" t="str">
        <f t="shared" si="3"/>
        <v/>
      </c>
      <c r="O27" s="6"/>
      <c r="P27" s="6"/>
      <c r="Q27" s="6"/>
      <c r="R27" s="6"/>
      <c r="S27" s="6"/>
      <c r="T27" s="6"/>
      <c r="U27" s="6"/>
    </row>
    <row r="28" spans="1:21" x14ac:dyDescent="0.3">
      <c r="A28" t="s">
        <v>8</v>
      </c>
      <c r="B28" t="s">
        <v>10</v>
      </c>
      <c r="C28" t="s">
        <v>9</v>
      </c>
      <c r="D28" t="s">
        <v>83</v>
      </c>
      <c r="E28" s="1">
        <v>44280.591828703706</v>
      </c>
      <c r="F28" t="s">
        <v>29</v>
      </c>
      <c r="G28" t="s">
        <v>82</v>
      </c>
      <c r="H28" t="s">
        <v>205</v>
      </c>
      <c r="J28" s="6" t="str">
        <f t="shared" si="3"/>
        <v>269D瀝源巴士總站瀝源</v>
      </c>
      <c r="O28" s="6"/>
      <c r="P28" s="6"/>
      <c r="Q28" s="6"/>
      <c r="R28" s="6"/>
      <c r="S28" s="6"/>
      <c r="T28" s="6"/>
      <c r="U28" s="6"/>
    </row>
    <row r="29" spans="1:21" x14ac:dyDescent="0.3">
      <c r="A29" t="s">
        <v>8</v>
      </c>
      <c r="B29" t="s">
        <v>10</v>
      </c>
      <c r="C29" t="s">
        <v>9</v>
      </c>
      <c r="D29" t="s">
        <v>76</v>
      </c>
      <c r="E29" s="1">
        <v>44280.591851851852</v>
      </c>
      <c r="F29" t="s">
        <v>13</v>
      </c>
      <c r="G29" t="s">
        <v>26</v>
      </c>
      <c r="J29" s="6" t="str">
        <f t="shared" si="3"/>
        <v>269D瀝源沙田市中心總站</v>
      </c>
      <c r="O29" s="6"/>
      <c r="P29" s="6"/>
      <c r="Q29" s="6"/>
      <c r="R29" s="6"/>
      <c r="S29" s="6"/>
      <c r="T29" s="6"/>
      <c r="U29" s="6"/>
    </row>
    <row r="30" spans="1:21" x14ac:dyDescent="0.3">
      <c r="A30" t="s">
        <v>8</v>
      </c>
      <c r="B30" t="s">
        <v>10</v>
      </c>
      <c r="C30" t="s">
        <v>9</v>
      </c>
      <c r="D30" t="s">
        <v>75</v>
      </c>
      <c r="E30" s="1">
        <v>44280.591874999998</v>
      </c>
      <c r="F30" t="s">
        <v>63</v>
      </c>
      <c r="G30" t="s">
        <v>34</v>
      </c>
      <c r="H30" t="s">
        <v>202</v>
      </c>
      <c r="J30" s="6" t="str">
        <f t="shared" si="3"/>
        <v>269D沙田市中心總站城門隧道轉車站</v>
      </c>
      <c r="O30" s="6"/>
      <c r="P30" s="6"/>
      <c r="Q30" s="6"/>
      <c r="R30" s="6"/>
      <c r="S30" s="6"/>
      <c r="T30" s="6"/>
      <c r="U30" s="6"/>
    </row>
    <row r="31" spans="1:21" x14ac:dyDescent="0.3">
      <c r="A31" t="s">
        <v>8</v>
      </c>
      <c r="B31" t="s">
        <v>10</v>
      </c>
      <c r="C31" t="s">
        <v>9</v>
      </c>
      <c r="D31" t="s">
        <v>75</v>
      </c>
      <c r="E31" s="1">
        <v>44280.591898148145</v>
      </c>
      <c r="F31" t="s">
        <v>63</v>
      </c>
      <c r="G31" t="s">
        <v>34</v>
      </c>
      <c r="H31" t="s">
        <v>202</v>
      </c>
      <c r="J31" s="6" t="str">
        <f t="shared" si="3"/>
        <v>269D城門隧道轉車站城門隧道轉車站</v>
      </c>
      <c r="O31" s="6"/>
      <c r="P31" s="6"/>
      <c r="Q31" s="6"/>
      <c r="R31" s="6"/>
      <c r="S31" s="6"/>
      <c r="T31" s="6"/>
      <c r="U31" s="6"/>
    </row>
    <row r="32" spans="1:21" x14ac:dyDescent="0.3">
      <c r="A32" t="s">
        <v>8</v>
      </c>
      <c r="B32" t="s">
        <v>10</v>
      </c>
      <c r="C32" t="s">
        <v>9</v>
      </c>
      <c r="D32" t="s">
        <v>73</v>
      </c>
      <c r="E32" s="1">
        <v>44280.591921296298</v>
      </c>
      <c r="F32" t="s">
        <v>36</v>
      </c>
      <c r="G32" t="s">
        <v>64</v>
      </c>
      <c r="H32" t="s">
        <v>152</v>
      </c>
      <c r="J32" s="6" t="str">
        <f t="shared" si="3"/>
        <v>269D城門隧道轉車站大欖隧道</v>
      </c>
      <c r="O32" s="6"/>
      <c r="P32" s="6"/>
      <c r="Q32" s="6"/>
      <c r="R32" s="6"/>
      <c r="S32" s="6"/>
      <c r="T32" s="6"/>
      <c r="U32" s="6"/>
    </row>
    <row r="33" spans="1:21" x14ac:dyDescent="0.3">
      <c r="A33" t="s">
        <v>8</v>
      </c>
      <c r="B33" t="s">
        <v>10</v>
      </c>
      <c r="C33" t="s">
        <v>9</v>
      </c>
      <c r="D33" t="s">
        <v>73</v>
      </c>
      <c r="E33" s="1">
        <v>44280.591944444444</v>
      </c>
      <c r="F33" t="s">
        <v>36</v>
      </c>
      <c r="G33" t="s">
        <v>64</v>
      </c>
      <c r="H33" t="s">
        <v>152</v>
      </c>
      <c r="I33" s="4" t="s">
        <v>213</v>
      </c>
      <c r="J33" s="6" t="str">
        <f t="shared" si="3"/>
        <v>269D大欖隧道大欖隧道</v>
      </c>
      <c r="K33" s="12" t="str">
        <f>F33</f>
        <v>4 分鐘</v>
      </c>
      <c r="L33" s="12" t="str">
        <f>G33</f>
        <v>23 分鐘</v>
      </c>
      <c r="M33" s="12" t="str">
        <f>H33</f>
        <v>44 分鐘 預定班次</v>
      </c>
      <c r="O33" s="12" t="str">
        <f t="shared" ref="O33:O64" si="9">IF(K33="","",IFERROR(LEFT(K33,FIND(" ",K33)-1),0))</f>
        <v>4</v>
      </c>
      <c r="P33" s="12" t="str">
        <f t="shared" ref="P33:P64" si="10">IF(L33="","",IFERROR(LEFT(L33,FIND(" ",L33)-1),0))</f>
        <v>23</v>
      </c>
      <c r="Q33" s="12" t="str">
        <f t="shared" ref="Q33:Q64" si="11">IF(M33="","",IFERROR(LEFT(M33,FIND(" ",M33)-1),0))</f>
        <v>44</v>
      </c>
      <c r="R33" s="12"/>
      <c r="S33" s="12"/>
      <c r="T33" s="12"/>
      <c r="U33" s="12"/>
    </row>
    <row r="34" spans="1:21" x14ac:dyDescent="0.3">
      <c r="A34" t="s">
        <v>8</v>
      </c>
      <c r="B34" t="s">
        <v>10</v>
      </c>
      <c r="C34" t="s">
        <v>9</v>
      </c>
      <c r="D34" t="s">
        <v>70</v>
      </c>
      <c r="E34" s="1">
        <v>44280.591967592591</v>
      </c>
      <c r="F34" t="s">
        <v>104</v>
      </c>
      <c r="G34" t="s">
        <v>89</v>
      </c>
      <c r="H34" t="s">
        <v>205</v>
      </c>
      <c r="I34" s="4" t="s">
        <v>213</v>
      </c>
      <c r="J34" s="6" t="str">
        <f t="shared" si="3"/>
        <v>269D大欖隧道形點 I</v>
      </c>
      <c r="K34" s="12" t="str">
        <f>F34</f>
        <v>14 分鐘</v>
      </c>
      <c r="L34" s="12" t="str">
        <f t="shared" ref="L34:L36" si="12">G34</f>
        <v>33 分鐘</v>
      </c>
      <c r="M34" s="12" t="str">
        <f t="shared" ref="M34:M35" si="13">H34</f>
        <v>55 分鐘 預定班次</v>
      </c>
      <c r="O34" s="12" t="str">
        <f t="shared" si="9"/>
        <v>14</v>
      </c>
      <c r="P34" s="12" t="str">
        <f t="shared" si="10"/>
        <v>33</v>
      </c>
      <c r="Q34" s="12" t="str">
        <f t="shared" si="11"/>
        <v>55</v>
      </c>
      <c r="R34" s="12"/>
      <c r="S34" s="12">
        <f>O34-O33</f>
        <v>10</v>
      </c>
      <c r="T34" s="12">
        <f>IFERROR(P34-P33,"")</f>
        <v>10</v>
      </c>
      <c r="U34" s="12">
        <f>IFERROR(Q34-Q33,"")</f>
        <v>11</v>
      </c>
    </row>
    <row r="35" spans="1:21" x14ac:dyDescent="0.3">
      <c r="A35" t="s">
        <v>8</v>
      </c>
      <c r="B35" t="s">
        <v>10</v>
      </c>
      <c r="C35" t="s">
        <v>9</v>
      </c>
      <c r="D35" t="s">
        <v>90</v>
      </c>
      <c r="E35" s="1">
        <v>44280.591990740744</v>
      </c>
      <c r="F35" t="s">
        <v>71</v>
      </c>
      <c r="G35" t="s">
        <v>204</v>
      </c>
      <c r="H35" t="s">
        <v>147</v>
      </c>
      <c r="I35" s="4" t="s">
        <v>213</v>
      </c>
      <c r="J35" s="6" t="str">
        <f t="shared" si="3"/>
        <v>269D形點 I元朗又新街</v>
      </c>
      <c r="K35" s="12" t="str">
        <f t="shared" ref="K35:K36" si="14">F35</f>
        <v>16 分鐘</v>
      </c>
      <c r="L35" s="12" t="str">
        <f t="shared" si="12"/>
        <v>35 分鐘</v>
      </c>
      <c r="M35" s="12" t="str">
        <f t="shared" si="13"/>
        <v>56 分鐘 預定班次</v>
      </c>
      <c r="O35" s="12" t="str">
        <f t="shared" si="9"/>
        <v>16</v>
      </c>
      <c r="P35" s="12" t="str">
        <f t="shared" si="10"/>
        <v>35</v>
      </c>
      <c r="Q35" s="12" t="str">
        <f t="shared" si="11"/>
        <v>56</v>
      </c>
      <c r="R35" s="12"/>
      <c r="S35" s="12">
        <f t="shared" ref="S35:S36" si="15">O35-O34</f>
        <v>2</v>
      </c>
      <c r="T35" s="12">
        <f t="shared" ref="T35:U36" si="16">IFERROR(P35-P34,"")</f>
        <v>2</v>
      </c>
      <c r="U35" s="12">
        <f t="shared" si="16"/>
        <v>1</v>
      </c>
    </row>
    <row r="36" spans="1:21" x14ac:dyDescent="0.3">
      <c r="A36" t="s">
        <v>8</v>
      </c>
      <c r="B36" t="s">
        <v>10</v>
      </c>
      <c r="C36" t="s">
        <v>9</v>
      </c>
      <c r="D36" t="s">
        <v>92</v>
      </c>
      <c r="E36" s="1">
        <v>44280.59202546296</v>
      </c>
      <c r="F36" t="s">
        <v>58</v>
      </c>
      <c r="G36" t="s">
        <v>128</v>
      </c>
      <c r="I36" s="4" t="s">
        <v>213</v>
      </c>
      <c r="J36" s="6" t="str">
        <f t="shared" si="3"/>
        <v>269D元朗又新街元朗大棠路</v>
      </c>
      <c r="K36" s="12" t="str">
        <f t="shared" si="14"/>
        <v>19 分鐘</v>
      </c>
      <c r="L36" s="12" t="str">
        <f t="shared" si="12"/>
        <v>37 分鐘</v>
      </c>
      <c r="M36" s="12"/>
      <c r="O36" s="12" t="str">
        <f t="shared" si="9"/>
        <v>19</v>
      </c>
      <c r="P36" s="12" t="str">
        <f t="shared" si="10"/>
        <v>37</v>
      </c>
      <c r="Q36" s="12" t="str">
        <f t="shared" si="11"/>
        <v/>
      </c>
      <c r="R36" s="12"/>
      <c r="S36" s="12">
        <f t="shared" si="15"/>
        <v>3</v>
      </c>
      <c r="T36" s="12">
        <f t="shared" si="16"/>
        <v>2</v>
      </c>
      <c r="U36" s="12" t="str">
        <f t="shared" si="16"/>
        <v/>
      </c>
    </row>
    <row r="37" spans="1:21" x14ac:dyDescent="0.3">
      <c r="A37" t="s">
        <v>8</v>
      </c>
      <c r="B37" t="s">
        <v>10</v>
      </c>
      <c r="C37" t="s">
        <v>9</v>
      </c>
      <c r="D37" t="s">
        <v>94</v>
      </c>
      <c r="E37" s="1">
        <v>44280.592048611114</v>
      </c>
      <c r="F37" t="s">
        <v>61</v>
      </c>
      <c r="G37" t="s">
        <v>97</v>
      </c>
      <c r="J37" s="6" t="str">
        <f t="shared" si="3"/>
        <v>269D元朗大棠路元朗康樂路</v>
      </c>
      <c r="O37" s="12" t="str">
        <f t="shared" si="9"/>
        <v/>
      </c>
      <c r="P37" s="12" t="str">
        <f t="shared" si="10"/>
        <v/>
      </c>
      <c r="Q37" s="12" t="str">
        <f t="shared" si="11"/>
        <v/>
      </c>
      <c r="R37" s="12"/>
      <c r="S37" s="12"/>
      <c r="T37" s="12"/>
      <c r="U37" s="12"/>
    </row>
    <row r="38" spans="1:21" x14ac:dyDescent="0.3">
      <c r="A38" t="s">
        <v>8</v>
      </c>
      <c r="B38" t="s">
        <v>10</v>
      </c>
      <c r="C38" t="s">
        <v>9</v>
      </c>
      <c r="D38" t="s">
        <v>96</v>
      </c>
      <c r="E38" s="1">
        <v>44280.59207175926</v>
      </c>
      <c r="F38" t="s">
        <v>80</v>
      </c>
      <c r="G38" t="s">
        <v>102</v>
      </c>
      <c r="J38" s="6" t="str">
        <f t="shared" si="3"/>
        <v>269D元朗康樂路元朗警署</v>
      </c>
      <c r="O38" s="12" t="str">
        <f t="shared" si="9"/>
        <v/>
      </c>
      <c r="P38" s="12" t="str">
        <f t="shared" si="10"/>
        <v/>
      </c>
      <c r="Q38" s="12" t="str">
        <f t="shared" si="11"/>
        <v/>
      </c>
      <c r="R38" s="12"/>
      <c r="S38" s="12"/>
      <c r="T38" s="12"/>
      <c r="U38" s="12"/>
    </row>
    <row r="39" spans="1:21" x14ac:dyDescent="0.3">
      <c r="A39" t="s">
        <v>8</v>
      </c>
      <c r="B39" t="s">
        <v>10</v>
      </c>
      <c r="C39" t="s">
        <v>9</v>
      </c>
      <c r="D39" t="s">
        <v>98</v>
      </c>
      <c r="E39" s="1">
        <v>44280.592094907406</v>
      </c>
      <c r="F39" t="s">
        <v>64</v>
      </c>
      <c r="G39" t="s">
        <v>133</v>
      </c>
      <c r="J39" s="6" t="str">
        <f t="shared" si="3"/>
        <v>269D元朗警署水邊村</v>
      </c>
      <c r="O39" s="6" t="str">
        <f t="shared" si="9"/>
        <v/>
      </c>
      <c r="P39" s="6" t="str">
        <f t="shared" si="10"/>
        <v/>
      </c>
      <c r="Q39" s="6" t="str">
        <f t="shared" si="11"/>
        <v/>
      </c>
      <c r="R39" s="6"/>
      <c r="S39" s="6"/>
      <c r="T39" s="6"/>
      <c r="U39" s="6"/>
    </row>
    <row r="40" spans="1:21" x14ac:dyDescent="0.3">
      <c r="A40" t="s">
        <v>8</v>
      </c>
      <c r="B40" t="s">
        <v>10</v>
      </c>
      <c r="C40" t="s">
        <v>9</v>
      </c>
      <c r="D40" t="s">
        <v>101</v>
      </c>
      <c r="E40" s="1">
        <v>44280.592118055552</v>
      </c>
      <c r="F40" t="s">
        <v>28</v>
      </c>
      <c r="G40" t="s">
        <v>87</v>
      </c>
      <c r="H40" t="s">
        <v>120</v>
      </c>
      <c r="J40" s="6" t="str">
        <f t="shared" si="3"/>
        <v>269D水邊村元朗公園</v>
      </c>
      <c r="O40" s="6" t="str">
        <f t="shared" si="9"/>
        <v/>
      </c>
      <c r="P40" s="6" t="str">
        <f t="shared" si="10"/>
        <v/>
      </c>
      <c r="Q40" s="6" t="str">
        <f t="shared" si="11"/>
        <v/>
      </c>
      <c r="R40" s="6"/>
      <c r="S40" s="6"/>
      <c r="T40" s="6"/>
      <c r="U40" s="6"/>
    </row>
    <row r="41" spans="1:21" x14ac:dyDescent="0.3">
      <c r="A41" t="s">
        <v>8</v>
      </c>
      <c r="B41" t="s">
        <v>10</v>
      </c>
      <c r="C41" t="s">
        <v>9</v>
      </c>
      <c r="D41" t="s">
        <v>103</v>
      </c>
      <c r="E41" s="1">
        <v>44280.592141203706</v>
      </c>
      <c r="F41" t="s">
        <v>40</v>
      </c>
      <c r="G41" t="s">
        <v>72</v>
      </c>
      <c r="J41" s="6" t="str">
        <f t="shared" si="3"/>
        <v>269D元朗公園聚星樓</v>
      </c>
      <c r="O41" s="6" t="str">
        <f t="shared" si="9"/>
        <v/>
      </c>
      <c r="P41" s="6" t="str">
        <f t="shared" si="10"/>
        <v/>
      </c>
      <c r="Q41" s="6" t="str">
        <f t="shared" si="11"/>
        <v/>
      </c>
      <c r="R41" s="6"/>
      <c r="S41" s="6"/>
      <c r="T41" s="6"/>
      <c r="U41" s="6"/>
    </row>
    <row r="42" spans="1:21" x14ac:dyDescent="0.3">
      <c r="A42" t="s">
        <v>8</v>
      </c>
      <c r="B42" t="s">
        <v>10</v>
      </c>
      <c r="C42" t="s">
        <v>9</v>
      </c>
      <c r="D42" t="s">
        <v>106</v>
      </c>
      <c r="E42" s="1">
        <v>44280.592164351852</v>
      </c>
      <c r="F42" t="s">
        <v>79</v>
      </c>
      <c r="G42" t="s">
        <v>63</v>
      </c>
      <c r="H42" t="s">
        <v>89</v>
      </c>
      <c r="J42" s="6" t="str">
        <f t="shared" si="3"/>
        <v>269D聚星樓天盛苑</v>
      </c>
      <c r="O42" s="6" t="str">
        <f t="shared" si="9"/>
        <v/>
      </c>
      <c r="P42" s="6" t="str">
        <f t="shared" si="10"/>
        <v/>
      </c>
      <c r="Q42" s="6" t="str">
        <f t="shared" si="11"/>
        <v/>
      </c>
      <c r="R42" s="6"/>
      <c r="S42" s="6"/>
      <c r="T42" s="6"/>
      <c r="U42" s="6"/>
    </row>
    <row r="43" spans="1:21" x14ac:dyDescent="0.3">
      <c r="A43" t="s">
        <v>8</v>
      </c>
      <c r="B43" t="s">
        <v>10</v>
      </c>
      <c r="C43" t="s">
        <v>9</v>
      </c>
      <c r="D43" t="s">
        <v>107</v>
      </c>
      <c r="E43" s="1">
        <v>44280.592187499999</v>
      </c>
      <c r="F43" t="s">
        <v>36</v>
      </c>
      <c r="G43" t="s">
        <v>74</v>
      </c>
      <c r="H43" t="s">
        <v>204</v>
      </c>
      <c r="J43" s="6" t="str">
        <f t="shared" si="3"/>
        <v>269D天盛苑賞湖居</v>
      </c>
      <c r="O43" s="6" t="str">
        <f t="shared" si="9"/>
        <v/>
      </c>
      <c r="P43" s="6" t="str">
        <f t="shared" si="10"/>
        <v/>
      </c>
      <c r="Q43" s="6" t="str">
        <f t="shared" si="11"/>
        <v/>
      </c>
      <c r="R43" s="6"/>
      <c r="S43" s="6"/>
      <c r="T43" s="6"/>
      <c r="U43" s="6"/>
    </row>
    <row r="44" spans="1:21" x14ac:dyDescent="0.3">
      <c r="A44" t="s">
        <v>8</v>
      </c>
      <c r="B44" t="s">
        <v>10</v>
      </c>
      <c r="C44" t="s">
        <v>9</v>
      </c>
      <c r="D44" t="s">
        <v>39</v>
      </c>
      <c r="E44" s="1">
        <v>44280.592210648145</v>
      </c>
      <c r="F44" t="s">
        <v>44</v>
      </c>
      <c r="G44" t="s">
        <v>182</v>
      </c>
      <c r="H44" t="s">
        <v>128</v>
      </c>
      <c r="J44" s="6" t="str">
        <f t="shared" si="3"/>
        <v>269D賞湖居天水圍公園</v>
      </c>
      <c r="O44" s="6" t="str">
        <f t="shared" si="9"/>
        <v/>
      </c>
      <c r="P44" s="6" t="str">
        <f t="shared" si="10"/>
        <v/>
      </c>
      <c r="Q44" s="6" t="str">
        <f t="shared" si="11"/>
        <v/>
      </c>
      <c r="R44" s="6"/>
      <c r="S44" s="6"/>
      <c r="T44" s="6"/>
      <c r="U44" s="6"/>
    </row>
    <row r="45" spans="1:21" x14ac:dyDescent="0.3">
      <c r="A45" t="s">
        <v>8</v>
      </c>
      <c r="B45" t="s">
        <v>10</v>
      </c>
      <c r="C45" t="s">
        <v>9</v>
      </c>
      <c r="D45" t="s">
        <v>35</v>
      </c>
      <c r="E45" s="1">
        <v>44280.592245370368</v>
      </c>
      <c r="F45" t="s">
        <v>99</v>
      </c>
      <c r="G45" t="s">
        <v>104</v>
      </c>
      <c r="H45" t="s">
        <v>95</v>
      </c>
      <c r="J45" s="6" t="str">
        <f t="shared" si="3"/>
        <v>269D天水圍公園天瑞</v>
      </c>
      <c r="O45" s="6" t="str">
        <f t="shared" si="9"/>
        <v/>
      </c>
      <c r="P45" s="6" t="str">
        <f t="shared" si="10"/>
        <v/>
      </c>
      <c r="Q45" s="6" t="str">
        <f t="shared" si="11"/>
        <v/>
      </c>
      <c r="R45" s="6"/>
      <c r="S45" s="6"/>
      <c r="T45" s="6"/>
      <c r="U45" s="6"/>
    </row>
    <row r="46" spans="1:21" x14ac:dyDescent="0.3">
      <c r="A46" t="s">
        <v>8</v>
      </c>
      <c r="B46" t="s">
        <v>10</v>
      </c>
      <c r="C46" t="s">
        <v>9</v>
      </c>
      <c r="D46" t="s">
        <v>108</v>
      </c>
      <c r="E46" s="1">
        <v>44280.592268518521</v>
      </c>
      <c r="F46" t="s">
        <v>48</v>
      </c>
      <c r="G46" t="s">
        <v>71</v>
      </c>
      <c r="H46" t="s">
        <v>100</v>
      </c>
      <c r="J46" s="6" t="str">
        <f t="shared" si="3"/>
        <v>269D天瑞天華</v>
      </c>
      <c r="O46" s="6" t="str">
        <f t="shared" si="9"/>
        <v/>
      </c>
      <c r="P46" s="6" t="str">
        <f t="shared" si="10"/>
        <v/>
      </c>
      <c r="Q46" s="6" t="str">
        <f t="shared" si="11"/>
        <v/>
      </c>
      <c r="R46" s="6"/>
      <c r="S46" s="6"/>
      <c r="T46" s="6"/>
      <c r="U46" s="6"/>
    </row>
    <row r="47" spans="1:21" x14ac:dyDescent="0.3">
      <c r="A47" t="s">
        <v>8</v>
      </c>
      <c r="B47" t="s">
        <v>10</v>
      </c>
      <c r="C47" t="s">
        <v>9</v>
      </c>
      <c r="D47" t="s">
        <v>11</v>
      </c>
      <c r="E47" s="1">
        <v>44280.592291666668</v>
      </c>
      <c r="F47" t="s">
        <v>52</v>
      </c>
      <c r="G47" t="s">
        <v>77</v>
      </c>
      <c r="H47" t="s">
        <v>133</v>
      </c>
      <c r="J47" s="6" t="str">
        <f t="shared" si="3"/>
        <v>269D天華天富總站</v>
      </c>
      <c r="O47" s="6" t="str">
        <f t="shared" si="9"/>
        <v/>
      </c>
      <c r="P47" s="6" t="str">
        <f t="shared" si="10"/>
        <v/>
      </c>
      <c r="Q47" s="6" t="str">
        <f t="shared" si="11"/>
        <v/>
      </c>
      <c r="R47" s="6"/>
      <c r="S47" s="6"/>
      <c r="T47" s="6"/>
      <c r="U47" s="6"/>
    </row>
    <row r="48" spans="1:21" x14ac:dyDescent="0.3">
      <c r="A48" t="s">
        <v>109</v>
      </c>
      <c r="B48" t="s">
        <v>110</v>
      </c>
      <c r="C48" t="s">
        <v>111</v>
      </c>
      <c r="D48" t="s">
        <v>56</v>
      </c>
      <c r="E48" s="1">
        <v>44280.59238425926</v>
      </c>
      <c r="F48" t="s">
        <v>142</v>
      </c>
      <c r="G48" t="s">
        <v>46</v>
      </c>
      <c r="J48" s="6" t="str">
        <f t="shared" si="3"/>
        <v/>
      </c>
      <c r="O48" s="6" t="str">
        <f t="shared" si="9"/>
        <v/>
      </c>
      <c r="P48" s="6" t="str">
        <f t="shared" si="10"/>
        <v/>
      </c>
      <c r="Q48" s="6" t="str">
        <f t="shared" si="11"/>
        <v/>
      </c>
      <c r="R48" s="6"/>
      <c r="S48" s="6"/>
      <c r="T48" s="6"/>
      <c r="U48" s="6"/>
    </row>
    <row r="49" spans="1:21" x14ac:dyDescent="0.3">
      <c r="A49" t="s">
        <v>109</v>
      </c>
      <c r="B49" t="s">
        <v>110</v>
      </c>
      <c r="C49" t="s">
        <v>111</v>
      </c>
      <c r="D49" t="s">
        <v>60</v>
      </c>
      <c r="E49" s="1">
        <v>44280.592407407406</v>
      </c>
      <c r="F49" t="s">
        <v>29</v>
      </c>
      <c r="G49" t="s">
        <v>50</v>
      </c>
      <c r="J49" s="6" t="str">
        <f t="shared" si="3"/>
        <v>E34B山水樓水邊圍</v>
      </c>
      <c r="O49" s="6" t="str">
        <f t="shared" si="9"/>
        <v/>
      </c>
      <c r="P49" s="6" t="str">
        <f t="shared" si="10"/>
        <v/>
      </c>
      <c r="Q49" s="6" t="str">
        <f t="shared" si="11"/>
        <v/>
      </c>
      <c r="R49" s="6"/>
      <c r="S49" s="6"/>
      <c r="T49" s="6"/>
      <c r="U49" s="6"/>
    </row>
    <row r="50" spans="1:21" x14ac:dyDescent="0.3">
      <c r="A50" t="s">
        <v>109</v>
      </c>
      <c r="B50" t="s">
        <v>110</v>
      </c>
      <c r="C50" t="s">
        <v>111</v>
      </c>
      <c r="D50" t="s">
        <v>112</v>
      </c>
      <c r="E50" s="1">
        <v>44280.592430555553</v>
      </c>
      <c r="F50" t="s">
        <v>138</v>
      </c>
      <c r="G50" t="s">
        <v>22</v>
      </c>
      <c r="J50" s="6" t="str">
        <f t="shared" si="3"/>
        <v>E34B水邊圍元朗廣場</v>
      </c>
      <c r="O50" s="6" t="str">
        <f t="shared" si="9"/>
        <v/>
      </c>
      <c r="P50" s="6" t="str">
        <f t="shared" si="10"/>
        <v/>
      </c>
      <c r="Q50" s="6" t="str">
        <f t="shared" si="11"/>
        <v/>
      </c>
      <c r="R50" s="6"/>
      <c r="S50" s="6"/>
      <c r="T50" s="6"/>
      <c r="U50" s="6"/>
    </row>
    <row r="51" spans="1:21" x14ac:dyDescent="0.3">
      <c r="A51" t="s">
        <v>109</v>
      </c>
      <c r="B51" t="s">
        <v>110</v>
      </c>
      <c r="C51" t="s">
        <v>111</v>
      </c>
      <c r="D51" t="s">
        <v>114</v>
      </c>
      <c r="E51" s="1">
        <v>44280.592465277776</v>
      </c>
      <c r="F51" t="s">
        <v>37</v>
      </c>
      <c r="G51" t="s">
        <v>194</v>
      </c>
      <c r="J51" s="6" t="str">
        <f t="shared" si="3"/>
        <v>E34B元朗廣場同樂街</v>
      </c>
      <c r="O51" s="6" t="str">
        <f t="shared" si="9"/>
        <v/>
      </c>
      <c r="P51" s="6" t="str">
        <f t="shared" si="10"/>
        <v/>
      </c>
      <c r="Q51" s="6" t="str">
        <f t="shared" si="11"/>
        <v/>
      </c>
      <c r="R51" s="6"/>
      <c r="S51" s="6"/>
      <c r="T51" s="6"/>
      <c r="U51" s="6"/>
    </row>
    <row r="52" spans="1:21" x14ac:dyDescent="0.3">
      <c r="A52" t="s">
        <v>109</v>
      </c>
      <c r="B52" t="s">
        <v>110</v>
      </c>
      <c r="C52" t="s">
        <v>111</v>
      </c>
      <c r="D52" t="s">
        <v>115</v>
      </c>
      <c r="E52" s="1">
        <v>44280.592488425929</v>
      </c>
      <c r="F52" t="s">
        <v>41</v>
      </c>
      <c r="G52" t="s">
        <v>196</v>
      </c>
      <c r="I52" s="4" t="s">
        <v>213</v>
      </c>
      <c r="J52" s="6" t="str">
        <f t="shared" si="3"/>
        <v>E34B同樂街谷亭街</v>
      </c>
      <c r="K52" s="12" t="str">
        <f>F52</f>
        <v>20 分鐘 預定班次</v>
      </c>
      <c r="L52" s="12" t="str">
        <f>G52</f>
        <v>45 分鐘 預定班次</v>
      </c>
      <c r="M52" s="12"/>
      <c r="N52" s="9"/>
      <c r="O52" s="12" t="str">
        <f t="shared" si="9"/>
        <v>20</v>
      </c>
      <c r="P52" s="12" t="str">
        <f t="shared" si="10"/>
        <v>45</v>
      </c>
      <c r="Q52" s="12" t="str">
        <f t="shared" si="11"/>
        <v/>
      </c>
      <c r="R52" s="12"/>
      <c r="S52" s="12"/>
      <c r="T52" s="12"/>
      <c r="U52" s="12"/>
    </row>
    <row r="53" spans="1:21" x14ac:dyDescent="0.3">
      <c r="A53" t="s">
        <v>109</v>
      </c>
      <c r="B53" t="s">
        <v>110</v>
      </c>
      <c r="C53" t="s">
        <v>111</v>
      </c>
      <c r="D53" t="s">
        <v>67</v>
      </c>
      <c r="E53" s="1">
        <v>44280.592511574076</v>
      </c>
      <c r="F53" t="s">
        <v>17</v>
      </c>
      <c r="G53" t="s">
        <v>141</v>
      </c>
      <c r="I53" s="4" t="s">
        <v>213</v>
      </c>
      <c r="J53" s="6" t="str">
        <f t="shared" si="3"/>
        <v>E34B谷亭街形點 II</v>
      </c>
      <c r="K53" s="12" t="str">
        <f t="shared" ref="K53:L53" si="17">F53</f>
        <v>23 分鐘 預定班次</v>
      </c>
      <c r="L53" s="12" t="str">
        <f t="shared" si="17"/>
        <v>48 分鐘 預定班次</v>
      </c>
      <c r="M53" s="12"/>
      <c r="N53" s="9"/>
      <c r="O53" s="12" t="str">
        <f t="shared" si="9"/>
        <v>23</v>
      </c>
      <c r="P53" s="12" t="str">
        <f t="shared" si="10"/>
        <v>48</v>
      </c>
      <c r="Q53" s="12" t="str">
        <f t="shared" si="11"/>
        <v/>
      </c>
      <c r="R53" s="12"/>
      <c r="S53" s="12">
        <f>O53-O52</f>
        <v>3</v>
      </c>
      <c r="T53" s="12">
        <f>IFERROR(P53-P52,"")</f>
        <v>3</v>
      </c>
      <c r="U53" s="12" t="str">
        <f>IFERROR(Q53-Q52,"")</f>
        <v/>
      </c>
    </row>
    <row r="54" spans="1:21" x14ac:dyDescent="0.3">
      <c r="A54" t="s">
        <v>109</v>
      </c>
      <c r="B54" t="s">
        <v>110</v>
      </c>
      <c r="C54" t="s">
        <v>111</v>
      </c>
      <c r="D54" t="s">
        <v>70</v>
      </c>
      <c r="E54" s="1">
        <v>44280.592534722222</v>
      </c>
      <c r="F54" t="s">
        <v>28</v>
      </c>
      <c r="G54" t="s">
        <v>49</v>
      </c>
      <c r="H54" t="s">
        <v>198</v>
      </c>
      <c r="I54" s="4" t="s">
        <v>213</v>
      </c>
      <c r="J54" s="6" t="str">
        <f t="shared" si="3"/>
        <v>E34B形點 II形點 I</v>
      </c>
      <c r="K54" s="12" t="str">
        <f>G54</f>
        <v>24 分鐘 預定班次</v>
      </c>
      <c r="L54" s="12" t="str">
        <f>H54</f>
        <v>49 分鐘 預定班次</v>
      </c>
      <c r="M54" s="12"/>
      <c r="N54" s="9"/>
      <c r="O54" s="12" t="str">
        <f t="shared" si="9"/>
        <v>24</v>
      </c>
      <c r="P54" s="12" t="str">
        <f t="shared" si="10"/>
        <v>49</v>
      </c>
      <c r="Q54" s="12" t="str">
        <f t="shared" si="11"/>
        <v/>
      </c>
      <c r="R54" s="12"/>
      <c r="S54" s="12">
        <f t="shared" ref="S54:S55" si="18">O54-O53</f>
        <v>1</v>
      </c>
      <c r="T54" s="12">
        <f t="shared" ref="T54:U55" si="19">IFERROR(P54-P53,"")</f>
        <v>1</v>
      </c>
      <c r="U54" s="12" t="str">
        <f t="shared" si="19"/>
        <v/>
      </c>
    </row>
    <row r="55" spans="1:21" x14ac:dyDescent="0.3">
      <c r="A55" t="s">
        <v>109</v>
      </c>
      <c r="B55" t="s">
        <v>110</v>
      </c>
      <c r="C55" t="s">
        <v>111</v>
      </c>
      <c r="D55" t="s">
        <v>73</v>
      </c>
      <c r="E55" s="1">
        <v>44280.592557870368</v>
      </c>
      <c r="F55" t="s">
        <v>44</v>
      </c>
      <c r="G55" t="s">
        <v>199</v>
      </c>
      <c r="H55" t="s">
        <v>205</v>
      </c>
      <c r="I55" s="4" t="s">
        <v>213</v>
      </c>
      <c r="J55" s="6" t="str">
        <f t="shared" si="3"/>
        <v>E34B形點 I大欖隧道</v>
      </c>
      <c r="K55" s="12" t="str">
        <f>G55</f>
        <v>30 分鐘 預定班次</v>
      </c>
      <c r="L55" s="12" t="str">
        <f>H55</f>
        <v>55 分鐘 預定班次</v>
      </c>
      <c r="M55" s="12"/>
      <c r="N55" s="9"/>
      <c r="O55" s="12" t="str">
        <f t="shared" si="9"/>
        <v>30</v>
      </c>
      <c r="P55" s="12" t="str">
        <f t="shared" si="10"/>
        <v>55</v>
      </c>
      <c r="Q55" s="12" t="str">
        <f t="shared" si="11"/>
        <v/>
      </c>
      <c r="R55" s="12"/>
      <c r="S55" s="12">
        <f t="shared" si="18"/>
        <v>6</v>
      </c>
      <c r="T55" s="12">
        <f t="shared" si="19"/>
        <v>6</v>
      </c>
      <c r="U55" s="12" t="str">
        <f t="shared" si="19"/>
        <v/>
      </c>
    </row>
    <row r="56" spans="1:21" x14ac:dyDescent="0.3">
      <c r="A56" t="s">
        <v>109</v>
      </c>
      <c r="B56" t="s">
        <v>110</v>
      </c>
      <c r="C56" t="s">
        <v>111</v>
      </c>
      <c r="D56" t="s">
        <v>116</v>
      </c>
      <c r="E56" s="1">
        <v>44280.592581018522</v>
      </c>
      <c r="F56" t="s">
        <v>28</v>
      </c>
      <c r="G56" t="s">
        <v>58</v>
      </c>
      <c r="H56" t="s">
        <v>194</v>
      </c>
      <c r="J56" s="6" t="str">
        <f t="shared" si="3"/>
        <v>E34B大欖隧道青馬收費廣場</v>
      </c>
      <c r="O56" s="6" t="str">
        <f t="shared" si="9"/>
        <v/>
      </c>
      <c r="P56" s="6" t="str">
        <f t="shared" si="10"/>
        <v/>
      </c>
      <c r="Q56" s="6" t="str">
        <f t="shared" si="11"/>
        <v/>
      </c>
      <c r="R56" s="6"/>
      <c r="S56" s="6"/>
      <c r="T56" s="6"/>
      <c r="U56" s="6"/>
    </row>
    <row r="57" spans="1:21" x14ac:dyDescent="0.3">
      <c r="A57" t="s">
        <v>109</v>
      </c>
      <c r="B57" t="s">
        <v>110</v>
      </c>
      <c r="C57" t="s">
        <v>111</v>
      </c>
      <c r="D57" t="s">
        <v>117</v>
      </c>
      <c r="E57" s="1">
        <v>44280.592604166668</v>
      </c>
      <c r="F57" t="s">
        <v>52</v>
      </c>
      <c r="G57" t="s">
        <v>122</v>
      </c>
      <c r="H57" t="s">
        <v>147</v>
      </c>
      <c r="J57" s="6" t="str">
        <f t="shared" si="3"/>
        <v>E34B青馬收費廣場東涌消防局</v>
      </c>
      <c r="O57" s="6" t="str">
        <f t="shared" si="9"/>
        <v/>
      </c>
      <c r="P57" s="6" t="str">
        <f t="shared" si="10"/>
        <v/>
      </c>
      <c r="Q57" s="6" t="str">
        <f t="shared" si="11"/>
        <v/>
      </c>
      <c r="R57" s="6"/>
      <c r="S57" s="6"/>
      <c r="T57" s="6"/>
      <c r="U57" s="6"/>
    </row>
    <row r="58" spans="1:21" x14ac:dyDescent="0.3">
      <c r="A58" t="s">
        <v>109</v>
      </c>
      <c r="B58" t="s">
        <v>110</v>
      </c>
      <c r="C58" t="s">
        <v>111</v>
      </c>
      <c r="D58" t="s">
        <v>119</v>
      </c>
      <c r="E58" s="1">
        <v>44280.592627314814</v>
      </c>
      <c r="F58" t="s">
        <v>182</v>
      </c>
      <c r="G58" t="s">
        <v>122</v>
      </c>
      <c r="H58" t="s">
        <v>147</v>
      </c>
      <c r="J58" s="6" t="str">
        <f t="shared" si="3"/>
        <v>E34B東涌消防局東堤灣畔</v>
      </c>
      <c r="O58" s="6" t="str">
        <f t="shared" si="9"/>
        <v/>
      </c>
      <c r="P58" s="6" t="str">
        <f t="shared" si="10"/>
        <v/>
      </c>
      <c r="Q58" s="6" t="str">
        <f t="shared" si="11"/>
        <v/>
      </c>
      <c r="R58" s="6"/>
      <c r="S58" s="6"/>
      <c r="T58" s="6"/>
      <c r="U58" s="6"/>
    </row>
    <row r="59" spans="1:21" x14ac:dyDescent="0.3">
      <c r="A59" t="s">
        <v>109</v>
      </c>
      <c r="B59" t="s">
        <v>110</v>
      </c>
      <c r="C59" t="s">
        <v>111</v>
      </c>
      <c r="D59" t="s">
        <v>121</v>
      </c>
      <c r="E59" s="1">
        <v>44280.592650462961</v>
      </c>
      <c r="F59" t="s">
        <v>71</v>
      </c>
      <c r="G59" t="s">
        <v>204</v>
      </c>
      <c r="J59" s="6" t="str">
        <f t="shared" si="3"/>
        <v>E34B東堤灣畔赤角南路</v>
      </c>
      <c r="O59" s="6" t="str">
        <f t="shared" si="9"/>
        <v/>
      </c>
      <c r="P59" s="6" t="str">
        <f t="shared" si="10"/>
        <v/>
      </c>
      <c r="Q59" s="6" t="str">
        <f t="shared" si="11"/>
        <v/>
      </c>
      <c r="R59" s="6"/>
      <c r="S59" s="6"/>
      <c r="T59" s="6"/>
      <c r="U59" s="6"/>
    </row>
    <row r="60" spans="1:21" x14ac:dyDescent="0.3">
      <c r="A60" t="s">
        <v>109</v>
      </c>
      <c r="B60" t="s">
        <v>110</v>
      </c>
      <c r="C60" t="s">
        <v>111</v>
      </c>
      <c r="D60" t="s">
        <v>123</v>
      </c>
      <c r="E60" s="1">
        <v>44280.592685185184</v>
      </c>
      <c r="F60" t="s">
        <v>55</v>
      </c>
      <c r="G60" t="s">
        <v>128</v>
      </c>
      <c r="J60" s="6" t="str">
        <f t="shared" si="3"/>
        <v>E34B赤角南路駿運北路</v>
      </c>
      <c r="O60" s="6" t="str">
        <f t="shared" si="9"/>
        <v/>
      </c>
      <c r="P60" s="6" t="str">
        <f t="shared" si="10"/>
        <v/>
      </c>
      <c r="Q60" s="6" t="str">
        <f t="shared" si="11"/>
        <v/>
      </c>
      <c r="R60" s="6"/>
      <c r="S60" s="6"/>
      <c r="T60" s="6"/>
      <c r="U60" s="6"/>
    </row>
    <row r="61" spans="1:21" x14ac:dyDescent="0.3">
      <c r="A61" t="s">
        <v>109</v>
      </c>
      <c r="B61" t="s">
        <v>110</v>
      </c>
      <c r="C61" t="s">
        <v>111</v>
      </c>
      <c r="D61" t="s">
        <v>125</v>
      </c>
      <c r="E61" s="1">
        <v>44280.59270833333</v>
      </c>
      <c r="F61" t="s">
        <v>58</v>
      </c>
      <c r="G61" t="s">
        <v>97</v>
      </c>
      <c r="J61" s="6" t="str">
        <f t="shared" si="3"/>
        <v>E34B駿運北路香港空運貨站</v>
      </c>
      <c r="O61" s="6" t="str">
        <f t="shared" si="9"/>
        <v/>
      </c>
      <c r="P61" s="6" t="str">
        <f t="shared" si="10"/>
        <v/>
      </c>
      <c r="Q61" s="6" t="str">
        <f t="shared" si="11"/>
        <v/>
      </c>
      <c r="R61" s="6"/>
      <c r="S61" s="6"/>
      <c r="T61" s="6"/>
      <c r="U61" s="6"/>
    </row>
    <row r="62" spans="1:21" x14ac:dyDescent="0.3">
      <c r="A62" t="s">
        <v>109</v>
      </c>
      <c r="B62" t="s">
        <v>110</v>
      </c>
      <c r="C62" t="s">
        <v>111</v>
      </c>
      <c r="D62" t="s">
        <v>127</v>
      </c>
      <c r="E62" s="1">
        <v>44280.592731481483</v>
      </c>
      <c r="F62" t="s">
        <v>61</v>
      </c>
      <c r="G62" t="s">
        <v>100</v>
      </c>
      <c r="J62" s="6" t="str">
        <f t="shared" si="3"/>
        <v>E34B香港空運貨站空郵中心</v>
      </c>
      <c r="O62" s="6" t="str">
        <f t="shared" si="9"/>
        <v/>
      </c>
      <c r="P62" s="6" t="str">
        <f t="shared" si="10"/>
        <v/>
      </c>
      <c r="Q62" s="6" t="str">
        <f t="shared" si="11"/>
        <v/>
      </c>
      <c r="R62" s="6"/>
      <c r="S62" s="6"/>
      <c r="T62" s="6"/>
      <c r="U62" s="6"/>
    </row>
    <row r="63" spans="1:21" x14ac:dyDescent="0.3">
      <c r="A63" t="s">
        <v>109</v>
      </c>
      <c r="B63" t="s">
        <v>110</v>
      </c>
      <c r="C63" t="s">
        <v>111</v>
      </c>
      <c r="D63" t="s">
        <v>129</v>
      </c>
      <c r="E63" s="1">
        <v>44280.59275462963</v>
      </c>
      <c r="F63" t="s">
        <v>80</v>
      </c>
      <c r="G63" t="s">
        <v>133</v>
      </c>
      <c r="J63" s="6" t="str">
        <f t="shared" si="3"/>
        <v>E34B空郵中心國泰城</v>
      </c>
      <c r="O63" s="6" t="str">
        <f t="shared" si="9"/>
        <v/>
      </c>
      <c r="P63" s="6" t="str">
        <f t="shared" si="10"/>
        <v/>
      </c>
      <c r="Q63" s="6" t="str">
        <f t="shared" si="11"/>
        <v/>
      </c>
      <c r="R63" s="6"/>
      <c r="S63" s="6"/>
      <c r="T63" s="6"/>
      <c r="U63" s="6"/>
    </row>
    <row r="64" spans="1:21" x14ac:dyDescent="0.3">
      <c r="A64" t="s">
        <v>109</v>
      </c>
      <c r="B64" t="s">
        <v>110</v>
      </c>
      <c r="C64" t="s">
        <v>111</v>
      </c>
      <c r="D64" t="s">
        <v>131</v>
      </c>
      <c r="E64" s="1">
        <v>44280.592777777776</v>
      </c>
      <c r="F64" t="s">
        <v>79</v>
      </c>
      <c r="G64" t="s">
        <v>88</v>
      </c>
      <c r="H64" t="s">
        <v>160</v>
      </c>
      <c r="J64" s="6" t="str">
        <f t="shared" si="3"/>
        <v>E34B國泰城暢連路</v>
      </c>
      <c r="O64" s="6" t="str">
        <f t="shared" si="9"/>
        <v/>
      </c>
      <c r="P64" s="6" t="str">
        <f t="shared" si="10"/>
        <v/>
      </c>
      <c r="Q64" s="6" t="str">
        <f t="shared" si="11"/>
        <v/>
      </c>
      <c r="R64" s="6"/>
      <c r="S64" s="6"/>
      <c r="T64" s="6"/>
      <c r="U64" s="6"/>
    </row>
    <row r="65" spans="1:21" x14ac:dyDescent="0.3">
      <c r="A65" t="s">
        <v>109</v>
      </c>
      <c r="B65" t="s">
        <v>110</v>
      </c>
      <c r="C65" t="s">
        <v>111</v>
      </c>
      <c r="D65" t="s">
        <v>134</v>
      </c>
      <c r="E65" s="1">
        <v>44280.592800925922</v>
      </c>
      <c r="F65" t="s">
        <v>36</v>
      </c>
      <c r="G65" t="s">
        <v>118</v>
      </c>
      <c r="H65" t="s">
        <v>207</v>
      </c>
      <c r="J65" s="6" t="str">
        <f t="shared" si="3"/>
        <v>E34B暢連路一號客運大樓 (落客站)</v>
      </c>
      <c r="O65" s="6" t="str">
        <f t="shared" ref="O65:O96" si="20">IF(K65="","",IFERROR(LEFT(K65,FIND(" ",K65)-1),0))</f>
        <v/>
      </c>
      <c r="P65" s="6" t="str">
        <f t="shared" ref="P65:P96" si="21">IF(L65="","",IFERROR(LEFT(L65,FIND(" ",L65)-1),0))</f>
        <v/>
      </c>
      <c r="Q65" s="6" t="str">
        <f t="shared" ref="Q65:Q96" si="22">IF(M65="","",IFERROR(LEFT(M65,FIND(" ",M65)-1),0))</f>
        <v/>
      </c>
      <c r="R65" s="6"/>
      <c r="S65" s="6"/>
      <c r="T65" s="6"/>
      <c r="U65" s="6"/>
    </row>
    <row r="66" spans="1:21" x14ac:dyDescent="0.3">
      <c r="A66" t="s">
        <v>109</v>
      </c>
      <c r="B66" t="s">
        <v>110</v>
      </c>
      <c r="C66" t="s">
        <v>111</v>
      </c>
      <c r="D66" t="s">
        <v>137</v>
      </c>
      <c r="E66" s="1">
        <v>44280.592824074076</v>
      </c>
      <c r="F66" t="s">
        <v>99</v>
      </c>
      <c r="G66" t="s">
        <v>163</v>
      </c>
      <c r="H66" t="s">
        <v>164</v>
      </c>
      <c r="J66" s="6" t="str">
        <f t="shared" si="3"/>
        <v>E34B一號客運大樓 (落客站)機場(地面運輸中心)巴士總站</v>
      </c>
      <c r="O66" s="6" t="str">
        <f t="shared" si="20"/>
        <v/>
      </c>
      <c r="P66" s="6" t="str">
        <f t="shared" si="21"/>
        <v/>
      </c>
      <c r="Q66" s="6" t="str">
        <f t="shared" si="22"/>
        <v/>
      </c>
      <c r="R66" s="6"/>
      <c r="S66" s="6"/>
      <c r="T66" s="6"/>
      <c r="U66" s="6"/>
    </row>
    <row r="67" spans="1:21" x14ac:dyDescent="0.3">
      <c r="A67" t="s">
        <v>109</v>
      </c>
      <c r="B67" t="s">
        <v>110</v>
      </c>
      <c r="C67" t="s">
        <v>111</v>
      </c>
      <c r="D67" t="s">
        <v>137</v>
      </c>
      <c r="E67" s="1">
        <v>44280.592847222222</v>
      </c>
      <c r="F67" t="s">
        <v>52</v>
      </c>
      <c r="G67" t="s">
        <v>204</v>
      </c>
      <c r="J67" s="6" t="str">
        <f t="shared" si="3"/>
        <v>E34B機場(地面運輸中心)巴士總站機場(地面運輸中心)巴士總站</v>
      </c>
      <c r="O67" s="6" t="str">
        <f t="shared" si="20"/>
        <v/>
      </c>
      <c r="P67" s="6" t="str">
        <f t="shared" si="21"/>
        <v/>
      </c>
      <c r="Q67" s="6" t="str">
        <f t="shared" si="22"/>
        <v/>
      </c>
      <c r="R67" s="6"/>
      <c r="S67" s="6"/>
      <c r="T67" s="6"/>
      <c r="U67" s="6"/>
    </row>
    <row r="68" spans="1:21" x14ac:dyDescent="0.3">
      <c r="A68" t="s">
        <v>109</v>
      </c>
      <c r="B68" t="s">
        <v>111</v>
      </c>
      <c r="C68" t="s">
        <v>110</v>
      </c>
      <c r="D68" t="s">
        <v>139</v>
      </c>
      <c r="E68" s="1">
        <v>44280.592905092592</v>
      </c>
      <c r="F68" t="s">
        <v>13</v>
      </c>
      <c r="G68" t="s">
        <v>154</v>
      </c>
      <c r="H68" t="s">
        <v>216</v>
      </c>
      <c r="J68" s="6" t="str">
        <f t="shared" ref="J68:J123" si="23">IF(B68=B67,A68&amp;D67&amp;D68,"")</f>
        <v/>
      </c>
      <c r="O68" s="6" t="str">
        <f t="shared" si="20"/>
        <v/>
      </c>
      <c r="P68" s="6" t="str">
        <f t="shared" si="21"/>
        <v/>
      </c>
      <c r="Q68" s="6" t="str">
        <f t="shared" si="22"/>
        <v/>
      </c>
      <c r="R68" s="6"/>
      <c r="S68" s="6"/>
      <c r="T68" s="6"/>
      <c r="U68" s="6"/>
    </row>
    <row r="69" spans="1:21" x14ac:dyDescent="0.3">
      <c r="A69" t="s">
        <v>109</v>
      </c>
      <c r="B69" t="s">
        <v>111</v>
      </c>
      <c r="C69" t="s">
        <v>110</v>
      </c>
      <c r="D69" t="s">
        <v>129</v>
      </c>
      <c r="E69" s="1">
        <v>44280.592928240738</v>
      </c>
      <c r="F69" t="s">
        <v>28</v>
      </c>
      <c r="G69" t="s">
        <v>21</v>
      </c>
      <c r="H69" t="s">
        <v>200</v>
      </c>
      <c r="J69" s="6" t="str">
        <f t="shared" si="23"/>
        <v>E34B機場(地面運輸中心)總站國泰城</v>
      </c>
      <c r="O69" s="6" t="str">
        <f t="shared" si="20"/>
        <v/>
      </c>
      <c r="P69" s="6" t="str">
        <f t="shared" si="21"/>
        <v/>
      </c>
      <c r="Q69" s="6" t="str">
        <f t="shared" si="22"/>
        <v/>
      </c>
      <c r="R69" s="6"/>
      <c r="S69" s="6"/>
      <c r="T69" s="6"/>
      <c r="U69" s="6"/>
    </row>
    <row r="70" spans="1:21" x14ac:dyDescent="0.3">
      <c r="A70" t="s">
        <v>109</v>
      </c>
      <c r="B70" t="s">
        <v>111</v>
      </c>
      <c r="C70" t="s">
        <v>110</v>
      </c>
      <c r="D70" t="s">
        <v>144</v>
      </c>
      <c r="E70" s="1">
        <v>44280.592951388891</v>
      </c>
      <c r="F70" t="s">
        <v>79</v>
      </c>
      <c r="G70" t="s">
        <v>86</v>
      </c>
      <c r="H70" t="s">
        <v>143</v>
      </c>
      <c r="J70" s="6" t="str">
        <f t="shared" si="23"/>
        <v>E34B國泰城機場警署</v>
      </c>
      <c r="O70" s="6" t="str">
        <f t="shared" si="20"/>
        <v/>
      </c>
      <c r="P70" s="6" t="str">
        <f t="shared" si="21"/>
        <v/>
      </c>
      <c r="Q70" s="6" t="str">
        <f t="shared" si="22"/>
        <v/>
      </c>
      <c r="R70" s="6"/>
      <c r="S70" s="6"/>
      <c r="T70" s="6"/>
      <c r="U70" s="6"/>
    </row>
    <row r="71" spans="1:21" x14ac:dyDescent="0.3">
      <c r="A71" t="s">
        <v>109</v>
      </c>
      <c r="B71" t="s">
        <v>111</v>
      </c>
      <c r="C71" t="s">
        <v>110</v>
      </c>
      <c r="D71" t="s">
        <v>146</v>
      </c>
      <c r="E71" s="1">
        <v>44280.592974537038</v>
      </c>
      <c r="F71" t="s">
        <v>36</v>
      </c>
      <c r="G71" t="s">
        <v>30</v>
      </c>
      <c r="H71" t="s">
        <v>145</v>
      </c>
      <c r="J71" s="6" t="str">
        <f t="shared" si="23"/>
        <v>E34B機場警署駿運南路</v>
      </c>
      <c r="O71" s="6" t="str">
        <f t="shared" si="20"/>
        <v/>
      </c>
      <c r="P71" s="6" t="str">
        <f t="shared" si="21"/>
        <v/>
      </c>
      <c r="Q71" s="6" t="str">
        <f t="shared" si="22"/>
        <v/>
      </c>
      <c r="R71" s="6"/>
      <c r="S71" s="6"/>
      <c r="T71" s="6"/>
      <c r="U71" s="6"/>
    </row>
    <row r="72" spans="1:21" x14ac:dyDescent="0.3">
      <c r="A72" t="s">
        <v>109</v>
      </c>
      <c r="B72" t="s">
        <v>111</v>
      </c>
      <c r="C72" t="s">
        <v>110</v>
      </c>
      <c r="D72" t="s">
        <v>148</v>
      </c>
      <c r="E72" s="1">
        <v>44280.592997685184</v>
      </c>
      <c r="F72" t="s">
        <v>36</v>
      </c>
      <c r="G72" t="s">
        <v>199</v>
      </c>
      <c r="H72" t="s">
        <v>205</v>
      </c>
      <c r="J72" s="6" t="str">
        <f t="shared" si="23"/>
        <v>E34B駿運南路機場空運中心</v>
      </c>
      <c r="O72" s="6" t="str">
        <f t="shared" si="20"/>
        <v/>
      </c>
      <c r="P72" s="6" t="str">
        <f t="shared" si="21"/>
        <v/>
      </c>
      <c r="Q72" s="6" t="str">
        <f t="shared" si="22"/>
        <v/>
      </c>
      <c r="R72" s="6"/>
      <c r="S72" s="6"/>
      <c r="T72" s="6"/>
      <c r="U72" s="6"/>
    </row>
    <row r="73" spans="1:21" x14ac:dyDescent="0.3">
      <c r="A73" t="s">
        <v>109</v>
      </c>
      <c r="B73" t="s">
        <v>111</v>
      </c>
      <c r="C73" t="s">
        <v>110</v>
      </c>
      <c r="D73" t="s">
        <v>149</v>
      </c>
      <c r="E73" s="1">
        <v>44280.59302083333</v>
      </c>
      <c r="F73" t="s">
        <v>40</v>
      </c>
      <c r="G73" t="s">
        <v>34</v>
      </c>
      <c r="H73" t="s">
        <v>206</v>
      </c>
      <c r="J73" s="6" t="str">
        <f t="shared" si="23"/>
        <v>E34B機場空運中心亞洲空運中心</v>
      </c>
      <c r="O73" s="6" t="str">
        <f t="shared" si="20"/>
        <v/>
      </c>
      <c r="P73" s="6" t="str">
        <f t="shared" si="21"/>
        <v/>
      </c>
      <c r="Q73" s="6" t="str">
        <f t="shared" si="22"/>
        <v/>
      </c>
      <c r="R73" s="6"/>
      <c r="S73" s="6"/>
      <c r="T73" s="6"/>
      <c r="U73" s="6"/>
    </row>
    <row r="74" spans="1:21" x14ac:dyDescent="0.3">
      <c r="A74" t="s">
        <v>109</v>
      </c>
      <c r="B74" t="s">
        <v>111</v>
      </c>
      <c r="C74" t="s">
        <v>110</v>
      </c>
      <c r="D74" t="s">
        <v>121</v>
      </c>
      <c r="E74" s="1">
        <v>44280.593043981484</v>
      </c>
      <c r="F74" t="s">
        <v>99</v>
      </c>
      <c r="G74" t="s">
        <v>38</v>
      </c>
      <c r="J74" s="6" t="str">
        <f t="shared" si="23"/>
        <v>E34B亞洲空運中心赤角南路</v>
      </c>
      <c r="O74" s="6" t="str">
        <f t="shared" si="20"/>
        <v/>
      </c>
      <c r="P74" s="6" t="str">
        <f t="shared" si="21"/>
        <v/>
      </c>
      <c r="Q74" s="6" t="str">
        <f t="shared" si="22"/>
        <v/>
      </c>
      <c r="R74" s="6"/>
      <c r="S74" s="6"/>
      <c r="T74" s="6"/>
      <c r="U74" s="6"/>
    </row>
    <row r="75" spans="1:21" x14ac:dyDescent="0.3">
      <c r="A75" t="s">
        <v>109</v>
      </c>
      <c r="B75" t="s">
        <v>111</v>
      </c>
      <c r="C75" t="s">
        <v>110</v>
      </c>
      <c r="D75" t="s">
        <v>151</v>
      </c>
      <c r="E75" s="1">
        <v>44280.59306712963</v>
      </c>
      <c r="F75" t="s">
        <v>74</v>
      </c>
      <c r="G75" t="s">
        <v>14</v>
      </c>
      <c r="J75" s="6" t="str">
        <f t="shared" si="23"/>
        <v>E34B赤角南路東涌纜車站</v>
      </c>
      <c r="O75" s="6" t="str">
        <f t="shared" si="20"/>
        <v/>
      </c>
      <c r="P75" s="6" t="str">
        <f t="shared" si="21"/>
        <v/>
      </c>
      <c r="Q75" s="6" t="str">
        <f t="shared" si="22"/>
        <v/>
      </c>
      <c r="R75" s="6"/>
      <c r="S75" s="6"/>
      <c r="T75" s="6"/>
      <c r="U75" s="6"/>
    </row>
    <row r="76" spans="1:21" x14ac:dyDescent="0.3">
      <c r="A76" t="s">
        <v>109</v>
      </c>
      <c r="B76" t="s">
        <v>111</v>
      </c>
      <c r="C76" t="s">
        <v>110</v>
      </c>
      <c r="D76" t="s">
        <v>153</v>
      </c>
      <c r="E76" s="1">
        <v>44280.593090277776</v>
      </c>
      <c r="F76" t="s">
        <v>182</v>
      </c>
      <c r="G76" t="s">
        <v>50</v>
      </c>
      <c r="J76" s="6" t="str">
        <f t="shared" si="23"/>
        <v>E34B東涌纜車站富東廣場</v>
      </c>
      <c r="O76" s="6" t="str">
        <f t="shared" si="20"/>
        <v/>
      </c>
      <c r="P76" s="6" t="str">
        <f t="shared" si="21"/>
        <v/>
      </c>
      <c r="Q76" s="6" t="str">
        <f t="shared" si="22"/>
        <v/>
      </c>
      <c r="R76" s="6"/>
      <c r="S76" s="6"/>
      <c r="T76" s="6"/>
      <c r="U76" s="6"/>
    </row>
    <row r="77" spans="1:21" x14ac:dyDescent="0.3">
      <c r="A77" t="s">
        <v>109</v>
      </c>
      <c r="B77" t="s">
        <v>111</v>
      </c>
      <c r="C77" t="s">
        <v>110</v>
      </c>
      <c r="D77" t="s">
        <v>155</v>
      </c>
      <c r="E77" s="1">
        <v>44280.593124999999</v>
      </c>
      <c r="F77" t="s">
        <v>68</v>
      </c>
      <c r="G77" t="s">
        <v>26</v>
      </c>
      <c r="J77" s="6" t="str">
        <f t="shared" si="23"/>
        <v>E34B富東廣場裕東苑</v>
      </c>
      <c r="O77" s="6" t="str">
        <f t="shared" si="20"/>
        <v/>
      </c>
      <c r="P77" s="6" t="str">
        <f t="shared" si="21"/>
        <v/>
      </c>
      <c r="Q77" s="6" t="str">
        <f t="shared" si="22"/>
        <v/>
      </c>
      <c r="R77" s="6"/>
      <c r="S77" s="6"/>
      <c r="T77" s="6"/>
      <c r="U77" s="6"/>
    </row>
    <row r="78" spans="1:21" x14ac:dyDescent="0.3">
      <c r="A78" t="s">
        <v>109</v>
      </c>
      <c r="B78" t="s">
        <v>111</v>
      </c>
      <c r="C78" t="s">
        <v>110</v>
      </c>
      <c r="D78" t="s">
        <v>116</v>
      </c>
      <c r="E78" s="1">
        <v>44280.593148148146</v>
      </c>
      <c r="F78" t="s">
        <v>54</v>
      </c>
      <c r="G78" t="s">
        <v>135</v>
      </c>
      <c r="H78" t="s">
        <v>203</v>
      </c>
      <c r="J78" s="6" t="str">
        <f t="shared" si="23"/>
        <v>E34B裕東苑青馬收費廣場</v>
      </c>
      <c r="O78" s="6" t="str">
        <f t="shared" si="20"/>
        <v/>
      </c>
      <c r="P78" s="6" t="str">
        <f t="shared" si="21"/>
        <v/>
      </c>
      <c r="Q78" s="6" t="str">
        <f t="shared" si="22"/>
        <v/>
      </c>
      <c r="R78" s="6"/>
      <c r="S78" s="6"/>
      <c r="T78" s="6"/>
      <c r="U78" s="6"/>
    </row>
    <row r="79" spans="1:21" x14ac:dyDescent="0.3">
      <c r="A79" t="s">
        <v>109</v>
      </c>
      <c r="B79" t="s">
        <v>111</v>
      </c>
      <c r="C79" t="s">
        <v>110</v>
      </c>
      <c r="D79" t="s">
        <v>73</v>
      </c>
      <c r="E79" s="1">
        <v>44280.593171296299</v>
      </c>
      <c r="F79" t="s">
        <v>68</v>
      </c>
      <c r="G79" t="s">
        <v>100</v>
      </c>
      <c r="I79" s="4" t="s">
        <v>213</v>
      </c>
      <c r="J79" s="6" t="str">
        <f t="shared" si="23"/>
        <v>E34B青馬收費廣場大欖隧道</v>
      </c>
      <c r="K79" s="12" t="str">
        <f>F79</f>
        <v>15 分鐘</v>
      </c>
      <c r="L79" s="12" t="str">
        <f>G79</f>
        <v>40 分鐘</v>
      </c>
      <c r="M79" s="12"/>
      <c r="O79" s="12" t="str">
        <f t="shared" si="20"/>
        <v>15</v>
      </c>
      <c r="P79" s="12" t="str">
        <f t="shared" si="21"/>
        <v>40</v>
      </c>
      <c r="Q79" s="12" t="str">
        <f t="shared" si="22"/>
        <v/>
      </c>
      <c r="R79" s="12"/>
      <c r="S79" s="12"/>
      <c r="T79" s="12"/>
      <c r="U79" s="6"/>
    </row>
    <row r="80" spans="1:21" x14ac:dyDescent="0.3">
      <c r="A80" t="s">
        <v>109</v>
      </c>
      <c r="B80" t="s">
        <v>111</v>
      </c>
      <c r="C80" t="s">
        <v>110</v>
      </c>
      <c r="D80" t="s">
        <v>70</v>
      </c>
      <c r="E80" s="1">
        <v>44280.593194444446</v>
      </c>
      <c r="F80" t="s">
        <v>54</v>
      </c>
      <c r="G80" t="s">
        <v>88</v>
      </c>
      <c r="H80" t="s">
        <v>126</v>
      </c>
      <c r="I80" s="4" t="s">
        <v>213</v>
      </c>
      <c r="J80" s="6" t="str">
        <f t="shared" si="23"/>
        <v>E34B大欖隧道形點 I</v>
      </c>
      <c r="K80" s="12" t="str">
        <f>G80</f>
        <v>25 分鐘</v>
      </c>
      <c r="L80" s="12" t="str">
        <f>H80</f>
        <v>50 分鐘</v>
      </c>
      <c r="M80" s="12"/>
      <c r="O80" s="12" t="str">
        <f t="shared" si="20"/>
        <v>25</v>
      </c>
      <c r="P80" s="12" t="str">
        <f t="shared" si="21"/>
        <v>50</v>
      </c>
      <c r="Q80" s="12" t="str">
        <f t="shared" si="22"/>
        <v/>
      </c>
      <c r="R80" s="12"/>
      <c r="S80" s="12">
        <f>O80-O79</f>
        <v>10</v>
      </c>
      <c r="T80" s="12">
        <f>IFERROR(P80-P79,"")</f>
        <v>10</v>
      </c>
      <c r="U80" s="12" t="str">
        <f>IFERROR(Q80-Q79,"")</f>
        <v/>
      </c>
    </row>
    <row r="81" spans="1:21" x14ac:dyDescent="0.3">
      <c r="A81" t="s">
        <v>109</v>
      </c>
      <c r="B81" t="s">
        <v>111</v>
      </c>
      <c r="C81" t="s">
        <v>110</v>
      </c>
      <c r="D81" t="s">
        <v>157</v>
      </c>
      <c r="E81" s="1">
        <v>44280.593217592592</v>
      </c>
      <c r="F81" t="s">
        <v>57</v>
      </c>
      <c r="G81" t="s">
        <v>118</v>
      </c>
      <c r="H81" t="s">
        <v>217</v>
      </c>
      <c r="I81" s="4" t="s">
        <v>213</v>
      </c>
      <c r="J81" s="6" t="str">
        <f t="shared" si="23"/>
        <v>E34B形點 I又新街</v>
      </c>
      <c r="K81" s="12" t="str">
        <f t="shared" ref="K81:K82" si="24">G81</f>
        <v>27 分鐘</v>
      </c>
      <c r="L81" s="12" t="str">
        <f t="shared" ref="L81:L82" si="25">H81</f>
        <v>52 分鐘</v>
      </c>
      <c r="M81" s="12"/>
      <c r="O81" s="12" t="str">
        <f t="shared" si="20"/>
        <v>27</v>
      </c>
      <c r="P81" s="12" t="str">
        <f t="shared" si="21"/>
        <v>52</v>
      </c>
      <c r="Q81" s="12" t="str">
        <f t="shared" si="22"/>
        <v/>
      </c>
      <c r="R81" s="12"/>
      <c r="S81" s="12">
        <f t="shared" ref="S81:S82" si="26">O81-O80</f>
        <v>2</v>
      </c>
      <c r="T81" s="12">
        <f t="shared" ref="T81:U82" si="27">IFERROR(P81-P80,"")</f>
        <v>2</v>
      </c>
      <c r="U81" s="12" t="str">
        <f t="shared" si="27"/>
        <v/>
      </c>
    </row>
    <row r="82" spans="1:21" x14ac:dyDescent="0.3">
      <c r="A82" t="s">
        <v>109</v>
      </c>
      <c r="B82" t="s">
        <v>111</v>
      </c>
      <c r="C82" t="s">
        <v>110</v>
      </c>
      <c r="D82" t="s">
        <v>158</v>
      </c>
      <c r="E82" s="1">
        <v>44280.593240740738</v>
      </c>
      <c r="F82" t="s">
        <v>44</v>
      </c>
      <c r="G82" t="s">
        <v>69</v>
      </c>
      <c r="H82" t="s">
        <v>218</v>
      </c>
      <c r="I82" s="4" t="s">
        <v>213</v>
      </c>
      <c r="J82" s="6" t="str">
        <f t="shared" si="23"/>
        <v>E34B又新街大棠路</v>
      </c>
      <c r="K82" s="12" t="str">
        <f t="shared" si="24"/>
        <v>29 分鐘</v>
      </c>
      <c r="L82" s="12" t="str">
        <f t="shared" si="25"/>
        <v>54 分鐘</v>
      </c>
      <c r="M82" s="12"/>
      <c r="O82" s="12" t="str">
        <f t="shared" si="20"/>
        <v>29</v>
      </c>
      <c r="P82" s="12" t="str">
        <f t="shared" si="21"/>
        <v>54</v>
      </c>
      <c r="Q82" s="12" t="str">
        <f t="shared" si="22"/>
        <v/>
      </c>
      <c r="R82" s="12"/>
      <c r="S82" s="12">
        <f t="shared" si="26"/>
        <v>2</v>
      </c>
      <c r="T82" s="12">
        <f t="shared" si="27"/>
        <v>2</v>
      </c>
      <c r="U82" s="12" t="str">
        <f t="shared" si="27"/>
        <v/>
      </c>
    </row>
    <row r="83" spans="1:21" x14ac:dyDescent="0.3">
      <c r="A83" t="s">
        <v>109</v>
      </c>
      <c r="B83" t="s">
        <v>111</v>
      </c>
      <c r="C83" t="s">
        <v>110</v>
      </c>
      <c r="D83" t="s">
        <v>159</v>
      </c>
      <c r="E83" s="1">
        <v>44280.593263888892</v>
      </c>
      <c r="F83" t="s">
        <v>63</v>
      </c>
      <c r="G83" t="s">
        <v>163</v>
      </c>
      <c r="H83" t="s">
        <v>219</v>
      </c>
      <c r="J83" s="6" t="str">
        <f t="shared" si="23"/>
        <v>E34B大棠路康樂路</v>
      </c>
      <c r="O83" s="12" t="str">
        <f t="shared" si="20"/>
        <v/>
      </c>
      <c r="P83" s="12" t="str">
        <f t="shared" si="21"/>
        <v/>
      </c>
      <c r="Q83" s="12" t="str">
        <f t="shared" si="22"/>
        <v/>
      </c>
      <c r="R83" s="12"/>
      <c r="S83" s="12"/>
      <c r="T83" s="12"/>
      <c r="U83" s="6"/>
    </row>
    <row r="84" spans="1:21" x14ac:dyDescent="0.3">
      <c r="A84" t="s">
        <v>109</v>
      </c>
      <c r="B84" t="s">
        <v>111</v>
      </c>
      <c r="C84" t="s">
        <v>110</v>
      </c>
      <c r="D84" t="s">
        <v>161</v>
      </c>
      <c r="E84" s="1">
        <v>44280.593287037038</v>
      </c>
      <c r="F84" t="s">
        <v>52</v>
      </c>
      <c r="G84" t="s">
        <v>204</v>
      </c>
      <c r="J84" s="6" t="str">
        <f t="shared" si="23"/>
        <v>E34B康樂路康水樓</v>
      </c>
      <c r="O84" s="6" t="str">
        <f t="shared" si="20"/>
        <v/>
      </c>
      <c r="P84" s="6" t="str">
        <f t="shared" si="21"/>
        <v/>
      </c>
      <c r="Q84" s="6" t="str">
        <f t="shared" si="22"/>
        <v/>
      </c>
      <c r="R84" s="6"/>
      <c r="S84" s="6"/>
      <c r="T84" s="6"/>
      <c r="U84" s="6"/>
    </row>
    <row r="85" spans="1:21" x14ac:dyDescent="0.3">
      <c r="A85" t="s">
        <v>109</v>
      </c>
      <c r="B85" t="s">
        <v>111</v>
      </c>
      <c r="C85" t="s">
        <v>110</v>
      </c>
      <c r="D85" t="s">
        <v>56</v>
      </c>
      <c r="E85" s="1">
        <v>44280.593321759261</v>
      </c>
      <c r="F85" t="s">
        <v>182</v>
      </c>
      <c r="G85" t="s">
        <v>93</v>
      </c>
      <c r="J85" s="6" t="str">
        <f t="shared" si="23"/>
        <v>E34B康水樓山水樓</v>
      </c>
      <c r="O85" s="6" t="str">
        <f t="shared" si="20"/>
        <v/>
      </c>
      <c r="P85" s="6" t="str">
        <f t="shared" si="21"/>
        <v/>
      </c>
      <c r="Q85" s="6" t="str">
        <f t="shared" si="22"/>
        <v/>
      </c>
      <c r="R85" s="6"/>
      <c r="S85" s="6"/>
      <c r="T85" s="6"/>
      <c r="U85" s="6"/>
    </row>
    <row r="86" spans="1:21" x14ac:dyDescent="0.3">
      <c r="A86">
        <v>968</v>
      </c>
      <c r="B86" t="s">
        <v>165</v>
      </c>
      <c r="C86" t="s">
        <v>166</v>
      </c>
      <c r="D86" t="s">
        <v>167</v>
      </c>
      <c r="E86" s="1">
        <v>44280.593414351853</v>
      </c>
      <c r="F86" t="s">
        <v>28</v>
      </c>
      <c r="G86" t="s">
        <v>138</v>
      </c>
      <c r="H86" t="s">
        <v>199</v>
      </c>
      <c r="J86" s="6" t="str">
        <f t="shared" si="23"/>
        <v/>
      </c>
      <c r="O86" s="6" t="str">
        <f t="shared" si="20"/>
        <v/>
      </c>
      <c r="P86" s="6" t="str">
        <f t="shared" si="21"/>
        <v/>
      </c>
      <c r="Q86" s="6" t="str">
        <f t="shared" si="22"/>
        <v/>
      </c>
      <c r="R86" s="6"/>
      <c r="S86" s="6"/>
      <c r="T86" s="6"/>
      <c r="U86" s="6"/>
    </row>
    <row r="87" spans="1:21" x14ac:dyDescent="0.3">
      <c r="A87">
        <v>968</v>
      </c>
      <c r="B87" t="s">
        <v>165</v>
      </c>
      <c r="C87" t="s">
        <v>166</v>
      </c>
      <c r="D87" t="s">
        <v>169</v>
      </c>
      <c r="E87" s="1">
        <v>44280.5934375</v>
      </c>
      <c r="F87" t="s">
        <v>195</v>
      </c>
      <c r="G87" t="s">
        <v>113</v>
      </c>
      <c r="H87" t="s">
        <v>59</v>
      </c>
      <c r="J87" s="6" t="str">
        <f t="shared" si="23"/>
        <v>968元朗（西）總站元朗同樂街</v>
      </c>
      <c r="O87" s="6" t="str">
        <f t="shared" si="20"/>
        <v/>
      </c>
      <c r="P87" s="6" t="str">
        <f t="shared" si="21"/>
        <v/>
      </c>
      <c r="Q87" s="6" t="str">
        <f t="shared" si="22"/>
        <v/>
      </c>
      <c r="R87" s="6"/>
      <c r="S87" s="6"/>
      <c r="T87" s="6"/>
      <c r="U87" s="6"/>
    </row>
    <row r="88" spans="1:21" x14ac:dyDescent="0.3">
      <c r="A88">
        <v>968</v>
      </c>
      <c r="B88" t="s">
        <v>165</v>
      </c>
      <c r="C88" t="s">
        <v>166</v>
      </c>
      <c r="D88" t="s">
        <v>65</v>
      </c>
      <c r="E88" s="1">
        <v>44280.593460648146</v>
      </c>
      <c r="F88" t="s">
        <v>170</v>
      </c>
      <c r="G88" t="s">
        <v>41</v>
      </c>
      <c r="H88" t="s">
        <v>42</v>
      </c>
      <c r="I88" s="4" t="s">
        <v>213</v>
      </c>
      <c r="J88" s="6" t="str">
        <f t="shared" si="23"/>
        <v>968元朗同樂街元朗谷亭街</v>
      </c>
      <c r="K88" s="12" t="str">
        <f>F88</f>
        <v>5 分鐘 預定班次</v>
      </c>
      <c r="L88" s="12" t="str">
        <f>G88</f>
        <v>20 分鐘 預定班次</v>
      </c>
      <c r="M88" s="12" t="str">
        <f>H88</f>
        <v>35 分鐘 預定班次</v>
      </c>
      <c r="N88" s="9"/>
      <c r="O88" s="12" t="str">
        <f t="shared" si="20"/>
        <v>5</v>
      </c>
      <c r="P88" s="12" t="str">
        <f t="shared" si="21"/>
        <v>20</v>
      </c>
      <c r="Q88" s="12" t="str">
        <f t="shared" si="22"/>
        <v>35</v>
      </c>
      <c r="R88" s="12"/>
      <c r="S88" s="12"/>
      <c r="T88" s="12"/>
      <c r="U88" s="12"/>
    </row>
    <row r="89" spans="1:21" x14ac:dyDescent="0.3">
      <c r="A89">
        <v>968</v>
      </c>
      <c r="B89" t="s">
        <v>165</v>
      </c>
      <c r="C89" t="s">
        <v>166</v>
      </c>
      <c r="D89" t="s">
        <v>67</v>
      </c>
      <c r="E89" s="1">
        <v>44280.5934837963</v>
      </c>
      <c r="F89" t="s">
        <v>16</v>
      </c>
      <c r="G89" t="s">
        <v>17</v>
      </c>
      <c r="H89" t="s">
        <v>18</v>
      </c>
      <c r="I89" s="4" t="s">
        <v>213</v>
      </c>
      <c r="J89" s="6" t="str">
        <f t="shared" si="23"/>
        <v>968元朗谷亭街形點 II</v>
      </c>
      <c r="K89" s="12" t="str">
        <f t="shared" ref="K89:M90" si="28">F89</f>
        <v>8 分鐘 預定班次</v>
      </c>
      <c r="L89" s="12" t="str">
        <f t="shared" si="28"/>
        <v>23 分鐘 預定班次</v>
      </c>
      <c r="M89" s="12" t="str">
        <f t="shared" si="28"/>
        <v>38 分鐘 預定班次</v>
      </c>
      <c r="N89" s="9"/>
      <c r="O89" s="12" t="str">
        <f t="shared" si="20"/>
        <v>8</v>
      </c>
      <c r="P89" s="12" t="str">
        <f t="shared" si="21"/>
        <v>23</v>
      </c>
      <c r="Q89" s="12" t="str">
        <f t="shared" si="22"/>
        <v>38</v>
      </c>
      <c r="R89" s="12"/>
      <c r="S89" s="12">
        <f>O89-O88</f>
        <v>3</v>
      </c>
      <c r="T89" s="12">
        <f>IFERROR(P89-P88,"")</f>
        <v>3</v>
      </c>
      <c r="U89" s="12">
        <f>IFERROR(Q89-Q88,"")</f>
        <v>3</v>
      </c>
    </row>
    <row r="90" spans="1:21" x14ac:dyDescent="0.3">
      <c r="A90">
        <v>968</v>
      </c>
      <c r="B90" t="s">
        <v>165</v>
      </c>
      <c r="C90" t="s">
        <v>166</v>
      </c>
      <c r="D90" t="s">
        <v>70</v>
      </c>
      <c r="E90" s="1">
        <v>44280.593506944446</v>
      </c>
      <c r="F90" t="s">
        <v>20</v>
      </c>
      <c r="G90" t="s">
        <v>21</v>
      </c>
      <c r="H90" t="s">
        <v>22</v>
      </c>
      <c r="I90" s="4" t="s">
        <v>213</v>
      </c>
      <c r="J90" s="6" t="str">
        <f t="shared" si="23"/>
        <v>968形點 II形點 I</v>
      </c>
      <c r="K90" s="12" t="str">
        <f t="shared" si="28"/>
        <v>10 分鐘 預定班次</v>
      </c>
      <c r="L90" s="12" t="str">
        <f t="shared" si="28"/>
        <v>25 分鐘 預定班次</v>
      </c>
      <c r="M90" s="12" t="str">
        <f t="shared" si="28"/>
        <v>40 分鐘 預定班次</v>
      </c>
      <c r="N90" s="9"/>
      <c r="O90" s="12" t="str">
        <f t="shared" si="20"/>
        <v>10</v>
      </c>
      <c r="P90" s="12" t="str">
        <f t="shared" si="21"/>
        <v>25</v>
      </c>
      <c r="Q90" s="12" t="str">
        <f t="shared" si="22"/>
        <v>40</v>
      </c>
      <c r="R90" s="12"/>
      <c r="S90" s="12">
        <f t="shared" ref="S90:S91" si="29">O90-O89</f>
        <v>2</v>
      </c>
      <c r="T90" s="12">
        <f t="shared" ref="T90:U91" si="30">IFERROR(P90-P89,"")</f>
        <v>2</v>
      </c>
      <c r="U90" s="12">
        <f t="shared" si="30"/>
        <v>2</v>
      </c>
    </row>
    <row r="91" spans="1:21" x14ac:dyDescent="0.3">
      <c r="A91">
        <v>968</v>
      </c>
      <c r="B91" t="s">
        <v>165</v>
      </c>
      <c r="C91" t="s">
        <v>166</v>
      </c>
      <c r="D91" t="s">
        <v>73</v>
      </c>
      <c r="E91" s="1">
        <v>44280.593530092592</v>
      </c>
      <c r="F91" t="s">
        <v>28</v>
      </c>
      <c r="G91" t="s">
        <v>33</v>
      </c>
      <c r="H91" t="s">
        <v>34</v>
      </c>
      <c r="I91" s="4" t="s">
        <v>213</v>
      </c>
      <c r="J91" s="6" t="str">
        <f t="shared" si="23"/>
        <v>968形點 I大欖隧道</v>
      </c>
      <c r="K91" s="12" t="str">
        <f>G91</f>
        <v>16 分鐘 預定班次</v>
      </c>
      <c r="L91" s="12" t="str">
        <f>H91</f>
        <v>31 分鐘 預定班次</v>
      </c>
      <c r="M91" s="12"/>
      <c r="N91" s="9"/>
      <c r="O91" s="12" t="str">
        <f t="shared" si="20"/>
        <v>16</v>
      </c>
      <c r="P91" s="12" t="str">
        <f t="shared" si="21"/>
        <v>31</v>
      </c>
      <c r="Q91" s="12" t="str">
        <f t="shared" si="22"/>
        <v/>
      </c>
      <c r="R91" s="12"/>
      <c r="S91" s="12">
        <f t="shared" si="29"/>
        <v>6</v>
      </c>
      <c r="T91" s="12">
        <f t="shared" si="30"/>
        <v>6</v>
      </c>
      <c r="U91" s="12" t="str">
        <f t="shared" si="30"/>
        <v/>
      </c>
    </row>
    <row r="92" spans="1:21" x14ac:dyDescent="0.3">
      <c r="A92">
        <v>968</v>
      </c>
      <c r="B92" t="s">
        <v>165</v>
      </c>
      <c r="C92" t="s">
        <v>166</v>
      </c>
      <c r="D92" t="s">
        <v>73</v>
      </c>
      <c r="E92" s="1">
        <v>44280.593564814815</v>
      </c>
      <c r="F92" t="s">
        <v>28</v>
      </c>
      <c r="G92" t="s">
        <v>33</v>
      </c>
      <c r="H92" t="s">
        <v>34</v>
      </c>
      <c r="J92" s="6" t="str">
        <f t="shared" si="23"/>
        <v>968大欖隧道大欖隧道</v>
      </c>
      <c r="O92" s="6" t="str">
        <f t="shared" si="20"/>
        <v/>
      </c>
      <c r="P92" s="6" t="str">
        <f t="shared" si="21"/>
        <v/>
      </c>
      <c r="Q92" s="6" t="str">
        <f t="shared" si="22"/>
        <v/>
      </c>
      <c r="R92" s="6"/>
      <c r="S92" s="6"/>
      <c r="T92" s="6"/>
      <c r="U92" s="6"/>
    </row>
    <row r="93" spans="1:21" x14ac:dyDescent="0.3">
      <c r="A93">
        <v>968</v>
      </c>
      <c r="B93" t="s">
        <v>165</v>
      </c>
      <c r="C93" t="s">
        <v>166</v>
      </c>
      <c r="D93" t="s">
        <v>171</v>
      </c>
      <c r="E93" s="1">
        <v>44280.593587962961</v>
      </c>
      <c r="F93" t="s">
        <v>40</v>
      </c>
      <c r="G93" t="s">
        <v>58</v>
      </c>
      <c r="H93" t="s">
        <v>42</v>
      </c>
      <c r="J93" s="6" t="str">
        <f t="shared" si="23"/>
        <v>968大欖隧道西區海底隧道</v>
      </c>
      <c r="O93" s="6" t="str">
        <f t="shared" si="20"/>
        <v/>
      </c>
      <c r="P93" s="6" t="str">
        <f t="shared" si="21"/>
        <v/>
      </c>
      <c r="Q93" s="6" t="str">
        <f t="shared" si="22"/>
        <v/>
      </c>
      <c r="R93" s="6"/>
      <c r="S93" s="6"/>
      <c r="T93" s="6"/>
      <c r="U93" s="6"/>
    </row>
    <row r="94" spans="1:21" x14ac:dyDescent="0.3">
      <c r="A94">
        <v>968</v>
      </c>
      <c r="B94" t="s">
        <v>165</v>
      </c>
      <c r="C94" t="s">
        <v>166</v>
      </c>
      <c r="D94" t="s">
        <v>172</v>
      </c>
      <c r="E94" s="1">
        <v>44280.593611111108</v>
      </c>
      <c r="F94" t="s">
        <v>48</v>
      </c>
      <c r="G94" t="s">
        <v>64</v>
      </c>
      <c r="H94" t="s">
        <v>22</v>
      </c>
      <c r="J94" s="6" t="str">
        <f t="shared" si="23"/>
        <v>968西區海底隧道西消防街</v>
      </c>
      <c r="O94" s="6" t="str">
        <f t="shared" si="20"/>
        <v/>
      </c>
      <c r="P94" s="6" t="str">
        <f t="shared" si="21"/>
        <v/>
      </c>
      <c r="Q94" s="6" t="str">
        <f t="shared" si="22"/>
        <v/>
      </c>
      <c r="R94" s="6"/>
      <c r="S94" s="6"/>
      <c r="T94" s="6"/>
      <c r="U94" s="6"/>
    </row>
    <row r="95" spans="1:21" x14ac:dyDescent="0.3">
      <c r="A95">
        <v>968</v>
      </c>
      <c r="B95" t="s">
        <v>165</v>
      </c>
      <c r="C95" t="s">
        <v>166</v>
      </c>
      <c r="D95" t="s">
        <v>173</v>
      </c>
      <c r="E95" s="1">
        <v>44280.593634259261</v>
      </c>
      <c r="F95" t="s">
        <v>28</v>
      </c>
      <c r="G95" t="s">
        <v>104</v>
      </c>
      <c r="H95" t="s">
        <v>135</v>
      </c>
      <c r="J95" s="6" t="str">
        <f t="shared" si="23"/>
        <v>968西消防街港澳碼頭</v>
      </c>
      <c r="O95" s="6" t="str">
        <f t="shared" si="20"/>
        <v/>
      </c>
      <c r="P95" s="6" t="str">
        <f t="shared" si="21"/>
        <v/>
      </c>
      <c r="Q95" s="6" t="str">
        <f t="shared" si="22"/>
        <v/>
      </c>
      <c r="R95" s="6"/>
      <c r="S95" s="6"/>
      <c r="T95" s="6"/>
      <c r="U95" s="6"/>
    </row>
    <row r="96" spans="1:21" x14ac:dyDescent="0.3">
      <c r="A96">
        <v>968</v>
      </c>
      <c r="B96" t="s">
        <v>165</v>
      </c>
      <c r="C96" t="s">
        <v>166</v>
      </c>
      <c r="D96" t="s">
        <v>174</v>
      </c>
      <c r="E96" s="1">
        <v>44280.593657407408</v>
      </c>
      <c r="F96" t="s">
        <v>32</v>
      </c>
      <c r="G96" t="s">
        <v>71</v>
      </c>
      <c r="H96" t="s">
        <v>69</v>
      </c>
      <c r="J96" s="6" t="str">
        <f t="shared" si="23"/>
        <v>968港澳碼頭海港政府大樓</v>
      </c>
      <c r="O96" s="6" t="str">
        <f t="shared" si="20"/>
        <v/>
      </c>
      <c r="P96" s="6" t="str">
        <f t="shared" si="21"/>
        <v/>
      </c>
      <c r="Q96" s="6" t="str">
        <f t="shared" si="22"/>
        <v/>
      </c>
      <c r="R96" s="6"/>
      <c r="S96" s="6"/>
      <c r="T96" s="6"/>
      <c r="U96" s="6"/>
    </row>
    <row r="97" spans="1:21" x14ac:dyDescent="0.3">
      <c r="A97">
        <v>968</v>
      </c>
      <c r="B97" t="s">
        <v>165</v>
      </c>
      <c r="C97" t="s">
        <v>166</v>
      </c>
      <c r="D97" t="s">
        <v>175</v>
      </c>
      <c r="E97" s="1">
        <v>44280.593680555554</v>
      </c>
      <c r="F97" t="s">
        <v>36</v>
      </c>
      <c r="G97" t="s">
        <v>77</v>
      </c>
      <c r="H97" t="s">
        <v>122</v>
      </c>
      <c r="J97" s="6" t="str">
        <f t="shared" si="23"/>
        <v>968海港政府大樓怡和大廈</v>
      </c>
      <c r="O97" s="6" t="str">
        <f t="shared" ref="O97:O123" si="31">IF(K97="","",IFERROR(LEFT(K97,FIND(" ",K97)-1),0))</f>
        <v/>
      </c>
      <c r="P97" s="6" t="str">
        <f t="shared" ref="P97:P123" si="32">IF(L97="","",IFERROR(LEFT(L97,FIND(" ",L97)-1),0))</f>
        <v/>
      </c>
      <c r="Q97" s="6" t="str">
        <f t="shared" ref="Q97:Q123" si="33">IF(M97="","",IFERROR(LEFT(M97,FIND(" ",M97)-1),0))</f>
        <v/>
      </c>
      <c r="R97" s="6"/>
      <c r="S97" s="6"/>
      <c r="T97" s="6"/>
      <c r="U97" s="6"/>
    </row>
    <row r="98" spans="1:21" x14ac:dyDescent="0.3">
      <c r="A98">
        <v>968</v>
      </c>
      <c r="B98" t="s">
        <v>165</v>
      </c>
      <c r="C98" t="s">
        <v>166</v>
      </c>
      <c r="D98" t="s">
        <v>176</v>
      </c>
      <c r="E98" s="1">
        <v>44280.5937037037</v>
      </c>
      <c r="F98" t="s">
        <v>40</v>
      </c>
      <c r="G98" t="s">
        <v>156</v>
      </c>
      <c r="H98" t="s">
        <v>91</v>
      </c>
      <c r="J98" s="6" t="str">
        <f t="shared" si="23"/>
        <v>968怡和大廈力寶中心</v>
      </c>
      <c r="O98" s="6" t="str">
        <f t="shared" si="31"/>
        <v/>
      </c>
      <c r="P98" s="6" t="str">
        <f t="shared" si="32"/>
        <v/>
      </c>
      <c r="Q98" s="6" t="str">
        <f t="shared" si="33"/>
        <v/>
      </c>
      <c r="R98" s="6"/>
      <c r="S98" s="6"/>
      <c r="T98" s="6"/>
      <c r="U98" s="6"/>
    </row>
    <row r="99" spans="1:21" x14ac:dyDescent="0.3">
      <c r="A99">
        <v>968</v>
      </c>
      <c r="B99" t="s">
        <v>165</v>
      </c>
      <c r="C99" t="s">
        <v>166</v>
      </c>
      <c r="D99" t="s">
        <v>177</v>
      </c>
      <c r="E99" s="1">
        <v>44280.593726851854</v>
      </c>
      <c r="F99" t="s">
        <v>44</v>
      </c>
      <c r="G99" t="s">
        <v>80</v>
      </c>
      <c r="H99" t="s">
        <v>204</v>
      </c>
      <c r="J99" s="6" t="str">
        <f t="shared" si="23"/>
        <v>968力寶中心軍器廠街</v>
      </c>
      <c r="O99" s="6" t="str">
        <f t="shared" si="31"/>
        <v/>
      </c>
      <c r="P99" s="6" t="str">
        <f t="shared" si="32"/>
        <v/>
      </c>
      <c r="Q99" s="6" t="str">
        <f t="shared" si="33"/>
        <v/>
      </c>
      <c r="R99" s="6"/>
      <c r="S99" s="6"/>
      <c r="T99" s="6"/>
      <c r="U99" s="6"/>
    </row>
    <row r="100" spans="1:21" x14ac:dyDescent="0.3">
      <c r="A100">
        <v>968</v>
      </c>
      <c r="B100" t="s">
        <v>165</v>
      </c>
      <c r="C100" t="s">
        <v>166</v>
      </c>
      <c r="D100" t="s">
        <v>178</v>
      </c>
      <c r="E100" s="1">
        <v>44280.593761574077</v>
      </c>
      <c r="F100" t="s">
        <v>63</v>
      </c>
      <c r="G100" t="s">
        <v>87</v>
      </c>
      <c r="H100" t="s">
        <v>128</v>
      </c>
      <c r="J100" s="6" t="str">
        <f t="shared" si="23"/>
        <v>968軍器廠街菲林明道</v>
      </c>
      <c r="O100" s="6" t="str">
        <f t="shared" si="31"/>
        <v/>
      </c>
      <c r="P100" s="6" t="str">
        <f t="shared" si="32"/>
        <v/>
      </c>
      <c r="Q100" s="6" t="str">
        <f t="shared" si="33"/>
        <v/>
      </c>
      <c r="R100" s="6"/>
      <c r="S100" s="6"/>
      <c r="T100" s="6"/>
      <c r="U100" s="6"/>
    </row>
    <row r="101" spans="1:21" x14ac:dyDescent="0.3">
      <c r="A101">
        <v>968</v>
      </c>
      <c r="B101" t="s">
        <v>165</v>
      </c>
      <c r="C101" t="s">
        <v>166</v>
      </c>
      <c r="D101" t="s">
        <v>179</v>
      </c>
      <c r="E101" s="1">
        <v>44280.593784722223</v>
      </c>
      <c r="F101" t="s">
        <v>52</v>
      </c>
      <c r="G101" t="s">
        <v>66</v>
      </c>
      <c r="H101" t="s">
        <v>100</v>
      </c>
      <c r="J101" s="6" t="str">
        <f t="shared" si="23"/>
        <v>968菲林明道史釗域道</v>
      </c>
      <c r="O101" s="6" t="str">
        <f t="shared" si="31"/>
        <v/>
      </c>
      <c r="P101" s="6" t="str">
        <f t="shared" si="32"/>
        <v/>
      </c>
      <c r="Q101" s="6" t="str">
        <f t="shared" si="33"/>
        <v/>
      </c>
      <c r="R101" s="6"/>
      <c r="S101" s="6"/>
      <c r="T101" s="6"/>
      <c r="U101" s="6"/>
    </row>
    <row r="102" spans="1:21" x14ac:dyDescent="0.3">
      <c r="A102">
        <v>968</v>
      </c>
      <c r="B102" t="s">
        <v>165</v>
      </c>
      <c r="C102" t="s">
        <v>166</v>
      </c>
      <c r="D102" t="s">
        <v>180</v>
      </c>
      <c r="E102" s="1">
        <v>44280.593807870369</v>
      </c>
      <c r="F102" t="s">
        <v>104</v>
      </c>
      <c r="G102" t="s">
        <v>69</v>
      </c>
      <c r="H102" t="s">
        <v>133</v>
      </c>
      <c r="J102" s="6" t="str">
        <f t="shared" si="23"/>
        <v>968史釗域道灣仔消防局</v>
      </c>
      <c r="O102" s="6" t="str">
        <f t="shared" si="31"/>
        <v/>
      </c>
      <c r="P102" s="6" t="str">
        <f t="shared" si="32"/>
        <v/>
      </c>
      <c r="Q102" s="6" t="str">
        <f t="shared" si="33"/>
        <v/>
      </c>
      <c r="R102" s="6"/>
      <c r="S102" s="6"/>
      <c r="T102" s="6"/>
      <c r="U102" s="6"/>
    </row>
    <row r="103" spans="1:21" x14ac:dyDescent="0.3">
      <c r="A103">
        <v>968</v>
      </c>
      <c r="B103" t="s">
        <v>165</v>
      </c>
      <c r="C103" t="s">
        <v>166</v>
      </c>
      <c r="D103" t="s">
        <v>181</v>
      </c>
      <c r="E103" s="1">
        <v>44280.593831018516</v>
      </c>
      <c r="F103" t="s">
        <v>28</v>
      </c>
      <c r="G103" t="s">
        <v>55</v>
      </c>
      <c r="H103" t="s">
        <v>163</v>
      </c>
      <c r="J103" s="6" t="str">
        <f t="shared" si="23"/>
        <v>968灣仔消防局怡和街</v>
      </c>
      <c r="O103" s="6" t="str">
        <f t="shared" si="31"/>
        <v/>
      </c>
      <c r="P103" s="6" t="str">
        <f t="shared" si="32"/>
        <v/>
      </c>
      <c r="Q103" s="6" t="str">
        <f t="shared" si="33"/>
        <v/>
      </c>
      <c r="R103" s="6"/>
      <c r="S103" s="6"/>
      <c r="T103" s="6"/>
      <c r="U103" s="6"/>
    </row>
    <row r="104" spans="1:21" x14ac:dyDescent="0.3">
      <c r="A104">
        <v>968</v>
      </c>
      <c r="B104" t="s">
        <v>165</v>
      </c>
      <c r="C104" t="s">
        <v>166</v>
      </c>
      <c r="D104" t="s">
        <v>183</v>
      </c>
      <c r="E104" s="1">
        <v>44280.593854166669</v>
      </c>
      <c r="F104" t="s">
        <v>79</v>
      </c>
      <c r="G104" t="s">
        <v>77</v>
      </c>
      <c r="H104" t="s">
        <v>89</v>
      </c>
      <c r="J104" s="6" t="str">
        <f t="shared" si="23"/>
        <v>968怡和街維多利亞公園</v>
      </c>
      <c r="O104" s="6" t="str">
        <f t="shared" si="31"/>
        <v/>
      </c>
      <c r="P104" s="6" t="str">
        <f t="shared" si="32"/>
        <v/>
      </c>
      <c r="Q104" s="6" t="str">
        <f t="shared" si="33"/>
        <v/>
      </c>
      <c r="R104" s="6"/>
      <c r="S104" s="6"/>
      <c r="T104" s="6"/>
      <c r="U104" s="6"/>
    </row>
    <row r="105" spans="1:21" x14ac:dyDescent="0.3">
      <c r="A105">
        <v>968</v>
      </c>
      <c r="B105" t="s">
        <v>165</v>
      </c>
      <c r="C105" t="s">
        <v>166</v>
      </c>
      <c r="D105" t="s">
        <v>184</v>
      </c>
      <c r="E105" s="1">
        <v>44280.593877314815</v>
      </c>
      <c r="F105" t="s">
        <v>54</v>
      </c>
      <c r="G105" t="s">
        <v>156</v>
      </c>
      <c r="H105" t="s">
        <v>91</v>
      </c>
      <c r="J105" s="6" t="str">
        <f t="shared" si="23"/>
        <v>968維多利亞公園銅鑼灣天后總站</v>
      </c>
      <c r="O105" s="6" t="str">
        <f t="shared" si="31"/>
        <v/>
      </c>
      <c r="P105" s="6" t="str">
        <f t="shared" si="32"/>
        <v/>
      </c>
      <c r="Q105" s="6" t="str">
        <f t="shared" si="33"/>
        <v/>
      </c>
      <c r="R105" s="6"/>
      <c r="S105" s="6"/>
      <c r="T105" s="6"/>
      <c r="U105" s="6"/>
    </row>
    <row r="106" spans="1:21" x14ac:dyDescent="0.3">
      <c r="A106">
        <v>968</v>
      </c>
      <c r="B106" t="s">
        <v>166</v>
      </c>
      <c r="C106" t="s">
        <v>165</v>
      </c>
      <c r="D106" t="s">
        <v>184</v>
      </c>
      <c r="E106" s="1">
        <v>44280.593923611108</v>
      </c>
      <c r="F106" t="s">
        <v>28</v>
      </c>
      <c r="G106" t="s">
        <v>138</v>
      </c>
      <c r="H106" t="s">
        <v>199</v>
      </c>
      <c r="J106" s="6" t="str">
        <f t="shared" si="23"/>
        <v/>
      </c>
      <c r="O106" s="6" t="str">
        <f t="shared" si="31"/>
        <v/>
      </c>
      <c r="P106" s="6" t="str">
        <f t="shared" si="32"/>
        <v/>
      </c>
      <c r="Q106" s="6" t="str">
        <f t="shared" si="33"/>
        <v/>
      </c>
      <c r="R106" s="6"/>
      <c r="S106" s="6"/>
      <c r="T106" s="6"/>
      <c r="U106" s="6"/>
    </row>
    <row r="107" spans="1:21" x14ac:dyDescent="0.3">
      <c r="A107">
        <v>968</v>
      </c>
      <c r="B107" t="s">
        <v>166</v>
      </c>
      <c r="C107" t="s">
        <v>165</v>
      </c>
      <c r="D107" t="s">
        <v>186</v>
      </c>
      <c r="E107" s="1">
        <v>44280.593946759262</v>
      </c>
      <c r="F107" t="s">
        <v>168</v>
      </c>
      <c r="G107" t="s">
        <v>37</v>
      </c>
      <c r="H107" t="s">
        <v>38</v>
      </c>
      <c r="J107" s="6" t="str">
        <f t="shared" si="23"/>
        <v>968銅鑼灣天后總站中央圖書館</v>
      </c>
      <c r="O107" s="6" t="str">
        <f t="shared" si="31"/>
        <v/>
      </c>
      <c r="P107" s="6" t="str">
        <f t="shared" si="32"/>
        <v/>
      </c>
      <c r="Q107" s="6" t="str">
        <f t="shared" si="33"/>
        <v/>
      </c>
      <c r="R107" s="6"/>
      <c r="S107" s="6"/>
      <c r="T107" s="6"/>
      <c r="U107" s="6"/>
    </row>
    <row r="108" spans="1:21" x14ac:dyDescent="0.3">
      <c r="A108">
        <v>968</v>
      </c>
      <c r="B108" t="s">
        <v>166</v>
      </c>
      <c r="C108" t="s">
        <v>165</v>
      </c>
      <c r="D108" t="s">
        <v>181</v>
      </c>
      <c r="E108" s="1">
        <v>44280.593981481485</v>
      </c>
      <c r="F108" t="s">
        <v>12</v>
      </c>
      <c r="G108" t="s">
        <v>13</v>
      </c>
      <c r="H108" t="s">
        <v>14</v>
      </c>
      <c r="J108" s="6" t="str">
        <f t="shared" si="23"/>
        <v>968中央圖書館怡和街</v>
      </c>
      <c r="O108" s="6" t="str">
        <f t="shared" si="31"/>
        <v/>
      </c>
      <c r="P108" s="6" t="str">
        <f t="shared" si="32"/>
        <v/>
      </c>
      <c r="Q108" s="6" t="str">
        <f t="shared" si="33"/>
        <v/>
      </c>
      <c r="R108" s="6"/>
      <c r="S108" s="6"/>
      <c r="T108" s="6"/>
      <c r="U108" s="6"/>
    </row>
    <row r="109" spans="1:21" x14ac:dyDescent="0.3">
      <c r="A109">
        <v>968</v>
      </c>
      <c r="B109" t="s">
        <v>166</v>
      </c>
      <c r="C109" t="s">
        <v>165</v>
      </c>
      <c r="D109" t="s">
        <v>187</v>
      </c>
      <c r="E109" s="1">
        <v>44280.594004629631</v>
      </c>
      <c r="F109" t="s">
        <v>16</v>
      </c>
      <c r="G109" t="s">
        <v>17</v>
      </c>
      <c r="H109" t="s">
        <v>18</v>
      </c>
      <c r="J109" s="6" t="str">
        <f t="shared" si="23"/>
        <v>968怡和街天樂里</v>
      </c>
      <c r="O109" s="6" t="str">
        <f t="shared" si="31"/>
        <v/>
      </c>
      <c r="P109" s="6" t="str">
        <f t="shared" si="32"/>
        <v/>
      </c>
      <c r="Q109" s="6" t="str">
        <f t="shared" si="33"/>
        <v/>
      </c>
      <c r="R109" s="6"/>
      <c r="S109" s="6"/>
      <c r="T109" s="6"/>
      <c r="U109" s="6"/>
    </row>
    <row r="110" spans="1:21" x14ac:dyDescent="0.3">
      <c r="A110">
        <v>968</v>
      </c>
      <c r="B110" t="s">
        <v>166</v>
      </c>
      <c r="C110" t="s">
        <v>165</v>
      </c>
      <c r="D110" t="s">
        <v>188</v>
      </c>
      <c r="E110" s="1">
        <v>44280.5940162037</v>
      </c>
      <c r="F110" t="s">
        <v>20</v>
      </c>
      <c r="G110" t="s">
        <v>21</v>
      </c>
      <c r="H110" t="s">
        <v>22</v>
      </c>
      <c r="J110" s="6" t="str">
        <f t="shared" si="23"/>
        <v>968天樂里廣生行大廈</v>
      </c>
      <c r="O110" s="6" t="str">
        <f t="shared" si="31"/>
        <v/>
      </c>
      <c r="P110" s="6" t="str">
        <f t="shared" si="32"/>
        <v/>
      </c>
      <c r="Q110" s="6" t="str">
        <f t="shared" si="33"/>
        <v/>
      </c>
      <c r="R110" s="6"/>
      <c r="S110" s="6"/>
      <c r="T110" s="6"/>
      <c r="U110" s="6"/>
    </row>
    <row r="111" spans="1:21" x14ac:dyDescent="0.3">
      <c r="A111">
        <v>968</v>
      </c>
      <c r="B111" t="s">
        <v>166</v>
      </c>
      <c r="C111" t="s">
        <v>165</v>
      </c>
      <c r="D111" t="s">
        <v>178</v>
      </c>
      <c r="E111" s="1">
        <v>44280.594039351854</v>
      </c>
      <c r="F111" t="s">
        <v>28</v>
      </c>
      <c r="G111" t="s">
        <v>85</v>
      </c>
      <c r="H111" t="s">
        <v>140</v>
      </c>
      <c r="J111" s="6" t="str">
        <f t="shared" si="23"/>
        <v>968廣生行大廈菲林明道</v>
      </c>
      <c r="O111" s="6" t="str">
        <f t="shared" si="31"/>
        <v/>
      </c>
      <c r="P111" s="6" t="str">
        <f t="shared" si="32"/>
        <v/>
      </c>
      <c r="Q111" s="6" t="str">
        <f t="shared" si="33"/>
        <v/>
      </c>
      <c r="R111" s="6"/>
      <c r="S111" s="6"/>
      <c r="T111" s="6"/>
      <c r="U111" s="6"/>
    </row>
    <row r="112" spans="1:21" x14ac:dyDescent="0.3">
      <c r="A112">
        <v>968</v>
      </c>
      <c r="B112" t="s">
        <v>166</v>
      </c>
      <c r="C112" t="s">
        <v>165</v>
      </c>
      <c r="D112" t="s">
        <v>189</v>
      </c>
      <c r="E112" s="1">
        <v>44280.5940625</v>
      </c>
      <c r="F112" t="s">
        <v>79</v>
      </c>
      <c r="G112" t="s">
        <v>138</v>
      </c>
      <c r="H112" t="s">
        <v>199</v>
      </c>
      <c r="J112" s="6" t="str">
        <f t="shared" si="23"/>
        <v>968菲林明道盧押道</v>
      </c>
      <c r="O112" s="6" t="str">
        <f t="shared" si="31"/>
        <v/>
      </c>
      <c r="P112" s="6" t="str">
        <f t="shared" si="32"/>
        <v/>
      </c>
      <c r="Q112" s="6" t="str">
        <f t="shared" si="33"/>
        <v/>
      </c>
      <c r="R112" s="6"/>
      <c r="S112" s="6"/>
      <c r="T112" s="6"/>
      <c r="U112" s="6"/>
    </row>
    <row r="113" spans="1:21" x14ac:dyDescent="0.3">
      <c r="A113">
        <v>968</v>
      </c>
      <c r="B113" t="s">
        <v>166</v>
      </c>
      <c r="C113" t="s">
        <v>165</v>
      </c>
      <c r="D113" t="s">
        <v>190</v>
      </c>
      <c r="E113" s="1">
        <v>44280.594085648147</v>
      </c>
      <c r="F113" t="s">
        <v>36</v>
      </c>
      <c r="G113" t="s">
        <v>113</v>
      </c>
      <c r="H113" t="s">
        <v>59</v>
      </c>
      <c r="J113" s="6" t="str">
        <f t="shared" si="23"/>
        <v>968盧押道太古廣場</v>
      </c>
      <c r="O113" s="6" t="str">
        <f t="shared" si="31"/>
        <v/>
      </c>
      <c r="P113" s="6" t="str">
        <f t="shared" si="32"/>
        <v/>
      </c>
      <c r="Q113" s="6" t="str">
        <f t="shared" si="33"/>
        <v/>
      </c>
      <c r="R113" s="6"/>
      <c r="S113" s="6"/>
      <c r="T113" s="6"/>
      <c r="U113" s="6"/>
    </row>
    <row r="114" spans="1:21" x14ac:dyDescent="0.3">
      <c r="A114">
        <v>968</v>
      </c>
      <c r="B114" t="s">
        <v>166</v>
      </c>
      <c r="C114" t="s">
        <v>165</v>
      </c>
      <c r="D114" t="s">
        <v>191</v>
      </c>
      <c r="E114" s="1">
        <v>44280.594108796293</v>
      </c>
      <c r="F114" t="s">
        <v>40</v>
      </c>
      <c r="G114" t="s">
        <v>150</v>
      </c>
      <c r="H114" t="s">
        <v>82</v>
      </c>
      <c r="J114" s="6" t="str">
        <f t="shared" si="23"/>
        <v>968太古廣場豐總行</v>
      </c>
      <c r="O114" s="6" t="str">
        <f t="shared" si="31"/>
        <v/>
      </c>
      <c r="P114" s="6" t="str">
        <f t="shared" si="32"/>
        <v/>
      </c>
      <c r="Q114" s="6" t="str">
        <f t="shared" si="33"/>
        <v/>
      </c>
      <c r="R114" s="6"/>
      <c r="S114" s="6"/>
      <c r="T114" s="6"/>
      <c r="U114" s="6"/>
    </row>
    <row r="115" spans="1:21" x14ac:dyDescent="0.3">
      <c r="A115">
        <v>968</v>
      </c>
      <c r="B115" t="s">
        <v>166</v>
      </c>
      <c r="C115" t="s">
        <v>165</v>
      </c>
      <c r="D115" t="s">
        <v>192</v>
      </c>
      <c r="E115" s="1">
        <v>44280.594131944446</v>
      </c>
      <c r="F115" t="s">
        <v>48</v>
      </c>
      <c r="G115" t="s">
        <v>17</v>
      </c>
      <c r="H115" t="s">
        <v>18</v>
      </c>
      <c r="J115" s="6" t="str">
        <f t="shared" si="23"/>
        <v>968豐總行永吉街</v>
      </c>
      <c r="O115" s="6" t="str">
        <f t="shared" si="31"/>
        <v/>
      </c>
      <c r="P115" s="6" t="str">
        <f t="shared" si="32"/>
        <v/>
      </c>
      <c r="Q115" s="6" t="str">
        <f t="shared" si="33"/>
        <v/>
      </c>
      <c r="R115" s="6"/>
      <c r="S115" s="6"/>
      <c r="T115" s="6"/>
      <c r="U115" s="6"/>
    </row>
    <row r="116" spans="1:21" x14ac:dyDescent="0.3">
      <c r="A116">
        <v>968</v>
      </c>
      <c r="B116" t="s">
        <v>166</v>
      </c>
      <c r="C116" t="s">
        <v>165</v>
      </c>
      <c r="D116" t="s">
        <v>193</v>
      </c>
      <c r="E116" s="1">
        <v>44280.594155092593</v>
      </c>
      <c r="F116" t="s">
        <v>54</v>
      </c>
      <c r="G116" t="s">
        <v>71</v>
      </c>
      <c r="H116" t="s">
        <v>30</v>
      </c>
      <c r="J116" s="6" t="str">
        <f t="shared" si="23"/>
        <v>968永吉街皇后街</v>
      </c>
      <c r="O116" s="6" t="str">
        <f t="shared" si="31"/>
        <v/>
      </c>
      <c r="P116" s="6" t="str">
        <f t="shared" si="32"/>
        <v/>
      </c>
      <c r="Q116" s="6" t="str">
        <f t="shared" si="33"/>
        <v/>
      </c>
      <c r="R116" s="6"/>
      <c r="S116" s="6"/>
      <c r="T116" s="6"/>
      <c r="U116" s="6"/>
    </row>
    <row r="117" spans="1:21" x14ac:dyDescent="0.3">
      <c r="A117">
        <v>968</v>
      </c>
      <c r="B117" t="s">
        <v>166</v>
      </c>
      <c r="C117" t="s">
        <v>165</v>
      </c>
      <c r="D117" t="s">
        <v>171</v>
      </c>
      <c r="E117" s="1">
        <v>44280.594178240739</v>
      </c>
      <c r="F117" t="s">
        <v>99</v>
      </c>
      <c r="G117" t="s">
        <v>61</v>
      </c>
      <c r="H117" t="s">
        <v>82</v>
      </c>
      <c r="J117" s="6" t="str">
        <f t="shared" si="23"/>
        <v>968皇后街西區海底隧道</v>
      </c>
      <c r="O117" s="6" t="str">
        <f t="shared" si="31"/>
        <v/>
      </c>
      <c r="P117" s="6" t="str">
        <f t="shared" si="32"/>
        <v/>
      </c>
      <c r="Q117" s="6" t="str">
        <f t="shared" si="33"/>
        <v/>
      </c>
      <c r="R117" s="6"/>
      <c r="S117" s="6"/>
      <c r="T117" s="6"/>
      <c r="U117" s="6"/>
    </row>
    <row r="118" spans="1:21" x14ac:dyDescent="0.3">
      <c r="A118">
        <v>968</v>
      </c>
      <c r="B118" t="s">
        <v>166</v>
      </c>
      <c r="C118" t="s">
        <v>165</v>
      </c>
      <c r="D118" t="s">
        <v>73</v>
      </c>
      <c r="E118" s="1">
        <v>44280.594212962962</v>
      </c>
      <c r="F118" t="s">
        <v>57</v>
      </c>
      <c r="G118" t="s">
        <v>118</v>
      </c>
      <c r="H118" t="s">
        <v>100</v>
      </c>
      <c r="J118" s="6" t="str">
        <f t="shared" si="23"/>
        <v>968西區海底隧道大欖隧道</v>
      </c>
      <c r="O118" s="6" t="str">
        <f t="shared" si="31"/>
        <v/>
      </c>
      <c r="P118" s="6" t="str">
        <f t="shared" si="32"/>
        <v/>
      </c>
      <c r="Q118" s="6" t="str">
        <f t="shared" si="33"/>
        <v/>
      </c>
      <c r="R118" s="6"/>
      <c r="S118" s="6"/>
      <c r="T118" s="6"/>
      <c r="U118" s="6"/>
    </row>
    <row r="119" spans="1:21" x14ac:dyDescent="0.3">
      <c r="A119">
        <v>968</v>
      </c>
      <c r="B119" t="s">
        <v>166</v>
      </c>
      <c r="C119" t="s">
        <v>165</v>
      </c>
      <c r="D119" t="s">
        <v>73</v>
      </c>
      <c r="E119" s="1">
        <v>44280.594236111108</v>
      </c>
      <c r="F119" t="s">
        <v>57</v>
      </c>
      <c r="G119" t="s">
        <v>118</v>
      </c>
      <c r="H119" t="s">
        <v>100</v>
      </c>
      <c r="I119" s="4" t="s">
        <v>213</v>
      </c>
      <c r="J119" s="6" t="str">
        <f t="shared" si="23"/>
        <v>968大欖隧道大欖隧道</v>
      </c>
      <c r="K119" s="12" t="str">
        <f>F119</f>
        <v>5 分鐘</v>
      </c>
      <c r="L119" s="12" t="str">
        <f>G119</f>
        <v>27 分鐘</v>
      </c>
      <c r="M119" s="12" t="str">
        <f>H119</f>
        <v>40 分鐘</v>
      </c>
      <c r="O119" s="12" t="str">
        <f t="shared" si="31"/>
        <v>5</v>
      </c>
      <c r="P119" s="12" t="str">
        <f t="shared" si="32"/>
        <v>27</v>
      </c>
      <c r="Q119" s="12" t="str">
        <f t="shared" si="33"/>
        <v>40</v>
      </c>
      <c r="R119" s="12"/>
      <c r="S119" s="12"/>
      <c r="T119" s="12"/>
      <c r="U119" s="6"/>
    </row>
    <row r="120" spans="1:21" x14ac:dyDescent="0.3">
      <c r="A120">
        <v>968</v>
      </c>
      <c r="B120" t="s">
        <v>166</v>
      </c>
      <c r="C120" t="s">
        <v>165</v>
      </c>
      <c r="D120" t="s">
        <v>70</v>
      </c>
      <c r="E120" s="1">
        <v>44280.594259259262</v>
      </c>
      <c r="F120" t="s">
        <v>36</v>
      </c>
      <c r="G120" t="s">
        <v>71</v>
      </c>
      <c r="H120" t="s">
        <v>95</v>
      </c>
      <c r="I120" s="4" t="s">
        <v>213</v>
      </c>
      <c r="J120" s="6" t="str">
        <f t="shared" si="23"/>
        <v>968大欖隧道形點 I</v>
      </c>
      <c r="K120" s="12" t="str">
        <f>G120</f>
        <v>16 分鐘</v>
      </c>
      <c r="L120" s="12" t="str">
        <f>H120</f>
        <v>38 分鐘</v>
      </c>
      <c r="M120" s="12"/>
      <c r="O120" s="12" t="str">
        <f t="shared" si="31"/>
        <v>16</v>
      </c>
      <c r="P120" s="12" t="str">
        <f t="shared" si="32"/>
        <v>38</v>
      </c>
      <c r="Q120" s="12" t="str">
        <f t="shared" si="33"/>
        <v/>
      </c>
      <c r="R120" s="12"/>
      <c r="S120" s="12">
        <f>O120-O119</f>
        <v>11</v>
      </c>
      <c r="T120" s="12">
        <f>IFERROR(P120-P119,"")</f>
        <v>11</v>
      </c>
      <c r="U120" s="12" t="str">
        <f>IFERROR(Q120-Q119,"")</f>
        <v/>
      </c>
    </row>
    <row r="121" spans="1:21" x14ac:dyDescent="0.3">
      <c r="A121">
        <v>968</v>
      </c>
      <c r="B121" t="s">
        <v>166</v>
      </c>
      <c r="C121" t="s">
        <v>165</v>
      </c>
      <c r="D121" t="s">
        <v>90</v>
      </c>
      <c r="E121" s="1">
        <v>44280.594282407408</v>
      </c>
      <c r="F121" t="s">
        <v>40</v>
      </c>
      <c r="G121" t="s">
        <v>77</v>
      </c>
      <c r="H121" t="s">
        <v>100</v>
      </c>
      <c r="I121" s="4" t="s">
        <v>213</v>
      </c>
      <c r="J121" s="6" t="str">
        <f t="shared" si="23"/>
        <v>968形點 I元朗又新街</v>
      </c>
      <c r="K121" s="12" t="str">
        <f>G121</f>
        <v>18 分鐘</v>
      </c>
      <c r="L121" s="12" t="str">
        <f>H121</f>
        <v>40 分鐘</v>
      </c>
      <c r="M121" s="12"/>
      <c r="O121" s="12" t="str">
        <f t="shared" si="31"/>
        <v>18</v>
      </c>
      <c r="P121" s="12" t="str">
        <f t="shared" si="32"/>
        <v>40</v>
      </c>
      <c r="Q121" s="12" t="str">
        <f t="shared" si="33"/>
        <v/>
      </c>
      <c r="R121" s="12"/>
      <c r="S121" s="12">
        <f t="shared" ref="S121:S122" si="34">O121-O120</f>
        <v>2</v>
      </c>
      <c r="T121" s="12">
        <f t="shared" ref="T121:U122" si="35">IFERROR(P121-P120,"")</f>
        <v>2</v>
      </c>
      <c r="U121" s="12" t="str">
        <f t="shared" si="35"/>
        <v/>
      </c>
    </row>
    <row r="122" spans="1:21" x14ac:dyDescent="0.3">
      <c r="A122">
        <v>968</v>
      </c>
      <c r="B122" t="s">
        <v>166</v>
      </c>
      <c r="C122" t="s">
        <v>165</v>
      </c>
      <c r="D122" t="s">
        <v>92</v>
      </c>
      <c r="E122" s="1">
        <v>44280.594305555554</v>
      </c>
      <c r="F122" t="s">
        <v>99</v>
      </c>
      <c r="G122" t="s">
        <v>156</v>
      </c>
      <c r="I122" s="4" t="s">
        <v>213</v>
      </c>
      <c r="J122" s="6" t="str">
        <f t="shared" si="23"/>
        <v>968元朗又新街元朗大棠路</v>
      </c>
      <c r="K122" s="12" t="str">
        <f>G122</f>
        <v>20 分鐘</v>
      </c>
      <c r="L122" s="12"/>
      <c r="M122" s="12"/>
      <c r="O122" s="12" t="str">
        <f t="shared" si="31"/>
        <v>20</v>
      </c>
      <c r="P122" s="12" t="str">
        <f t="shared" si="32"/>
        <v/>
      </c>
      <c r="Q122" s="12" t="str">
        <f t="shared" si="33"/>
        <v/>
      </c>
      <c r="R122" s="12"/>
      <c r="S122" s="12">
        <f t="shared" si="34"/>
        <v>2</v>
      </c>
      <c r="T122" s="12" t="str">
        <f t="shared" si="35"/>
        <v/>
      </c>
      <c r="U122" s="12" t="str">
        <f t="shared" si="35"/>
        <v/>
      </c>
    </row>
    <row r="123" spans="1:21" x14ac:dyDescent="0.3">
      <c r="A123">
        <v>968</v>
      </c>
      <c r="B123" t="s">
        <v>166</v>
      </c>
      <c r="C123" t="s">
        <v>165</v>
      </c>
      <c r="D123" t="s">
        <v>167</v>
      </c>
      <c r="E123" s="1">
        <v>44280.594328703701</v>
      </c>
      <c r="F123" t="s">
        <v>54</v>
      </c>
      <c r="G123" t="s">
        <v>74</v>
      </c>
      <c r="H123" t="s">
        <v>64</v>
      </c>
      <c r="J123" s="6" t="str">
        <f t="shared" si="23"/>
        <v>968元朗大棠路元朗（西）總站</v>
      </c>
      <c r="O123" s="6" t="str">
        <f t="shared" si="31"/>
        <v/>
      </c>
      <c r="P123" s="6" t="str">
        <f t="shared" si="32"/>
        <v/>
      </c>
      <c r="Q123" s="6" t="str">
        <f t="shared" si="33"/>
        <v/>
      </c>
      <c r="R123" s="6"/>
      <c r="S123" s="6"/>
      <c r="T123" s="6"/>
      <c r="U12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4.4" x14ac:dyDescent="0.3"/>
  <cols>
    <col min="1" max="1" width="5.88671875" bestFit="1" customWidth="1"/>
    <col min="2" max="3" width="18.33203125" bestFit="1" customWidth="1"/>
    <col min="4" max="4" width="26.5546875" bestFit="1" customWidth="1"/>
    <col min="5" max="5" width="14.6640625" bestFit="1" customWidth="1"/>
    <col min="6" max="8" width="16" bestFit="1" customWidth="1"/>
    <col min="9" max="9" width="8.88671875" style="4"/>
    <col min="10" max="10" width="33.88671875" style="6" bestFit="1" customWidth="1"/>
    <col min="11" max="13" width="16" style="6" bestFit="1" customWidth="1"/>
    <col min="14" max="14" width="4.6640625" style="7" customWidth="1"/>
    <col min="15" max="18" width="4.88671875" style="7" bestFit="1" customWidth="1"/>
    <col min="19" max="21" width="4" style="7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212</v>
      </c>
      <c r="J1" s="6" t="s">
        <v>223</v>
      </c>
      <c r="K1" s="6" t="s">
        <v>209</v>
      </c>
      <c r="L1" s="6" t="s">
        <v>210</v>
      </c>
      <c r="M1" s="6" t="s">
        <v>211</v>
      </c>
      <c r="O1" s="6" t="s">
        <v>209</v>
      </c>
      <c r="P1" s="6" t="s">
        <v>210</v>
      </c>
      <c r="Q1" s="6" t="s">
        <v>211</v>
      </c>
      <c r="R1" s="6"/>
      <c r="S1" s="6" t="s">
        <v>224</v>
      </c>
      <c r="T1" s="6" t="s">
        <v>230</v>
      </c>
      <c r="U1" s="6" t="s">
        <v>231</v>
      </c>
    </row>
    <row r="2" spans="1:21" x14ac:dyDescent="0.3">
      <c r="A2" t="s">
        <v>8</v>
      </c>
      <c r="B2" t="s">
        <v>9</v>
      </c>
      <c r="C2" t="s">
        <v>10</v>
      </c>
      <c r="D2" t="s">
        <v>11</v>
      </c>
      <c r="E2" s="1">
        <v>44281.583495370367</v>
      </c>
      <c r="F2" t="s">
        <v>28</v>
      </c>
      <c r="G2" t="s">
        <v>41</v>
      </c>
      <c r="H2" t="s">
        <v>42</v>
      </c>
      <c r="O2" s="6" t="str">
        <f t="shared" ref="O2:Q23" si="0">IF(K2="","",IFERROR(LEFT(K2,FIND(" ",K2)-1),0))</f>
        <v/>
      </c>
      <c r="P2" s="6" t="str">
        <f t="shared" si="0"/>
        <v/>
      </c>
      <c r="Q2" s="6" t="str">
        <f t="shared" si="0"/>
        <v/>
      </c>
      <c r="R2" s="6"/>
      <c r="S2" s="6"/>
      <c r="T2" s="6"/>
      <c r="U2" s="6"/>
    </row>
    <row r="3" spans="1:21" x14ac:dyDescent="0.3">
      <c r="A3" t="s">
        <v>8</v>
      </c>
      <c r="B3" t="s">
        <v>9</v>
      </c>
      <c r="C3" t="s">
        <v>10</v>
      </c>
      <c r="D3" t="s">
        <v>15</v>
      </c>
      <c r="E3" s="1">
        <v>44281.583518518521</v>
      </c>
      <c r="F3" t="s">
        <v>195</v>
      </c>
      <c r="G3" t="s">
        <v>45</v>
      </c>
      <c r="H3" t="s">
        <v>46</v>
      </c>
      <c r="J3" s="6" t="str">
        <f>IF(B3=B2,A3&amp;D2&amp;D3,"")</f>
        <v>269D天富總站天晴晴彩樓</v>
      </c>
      <c r="O3" s="6" t="str">
        <f t="shared" si="0"/>
        <v/>
      </c>
      <c r="P3" s="6" t="str">
        <f t="shared" si="0"/>
        <v/>
      </c>
      <c r="Q3" s="6" t="str">
        <f t="shared" si="0"/>
        <v/>
      </c>
      <c r="R3" s="6"/>
      <c r="S3" s="6"/>
      <c r="T3" s="6"/>
      <c r="U3" s="6"/>
    </row>
    <row r="4" spans="1:21" x14ac:dyDescent="0.3">
      <c r="A4" t="s">
        <v>8</v>
      </c>
      <c r="B4" t="s">
        <v>9</v>
      </c>
      <c r="C4" t="s">
        <v>10</v>
      </c>
      <c r="D4" t="s">
        <v>19</v>
      </c>
      <c r="E4" s="1">
        <v>44281.583541666667</v>
      </c>
      <c r="F4" t="s">
        <v>168</v>
      </c>
      <c r="G4" t="s">
        <v>17</v>
      </c>
      <c r="H4" t="s">
        <v>18</v>
      </c>
      <c r="J4" s="6" t="str">
        <f t="shared" ref="J4:J67" si="1">IF(B4=B3,A4&amp;D3&amp;D4,"")</f>
        <v>269D天晴晴彩樓天晴晴雲樓</v>
      </c>
      <c r="O4" s="6" t="str">
        <f t="shared" si="0"/>
        <v/>
      </c>
      <c r="P4" s="6" t="str">
        <f t="shared" si="0"/>
        <v/>
      </c>
      <c r="Q4" s="6" t="str">
        <f t="shared" si="0"/>
        <v/>
      </c>
      <c r="R4" s="6"/>
      <c r="S4" s="6"/>
      <c r="T4" s="6"/>
      <c r="U4" s="6"/>
    </row>
    <row r="5" spans="1:21" x14ac:dyDescent="0.3">
      <c r="A5" t="s">
        <v>8</v>
      </c>
      <c r="B5" t="s">
        <v>9</v>
      </c>
      <c r="C5" t="s">
        <v>10</v>
      </c>
      <c r="D5" t="s">
        <v>23</v>
      </c>
      <c r="E5" s="1">
        <v>44281.58357638889</v>
      </c>
      <c r="F5" t="s">
        <v>170</v>
      </c>
      <c r="G5" t="s">
        <v>21</v>
      </c>
      <c r="H5" t="s">
        <v>22</v>
      </c>
      <c r="J5" s="6" t="str">
        <f t="shared" si="1"/>
        <v>269D天晴晴雲樓天富苑能富閣</v>
      </c>
      <c r="O5" s="6" t="str">
        <f t="shared" si="0"/>
        <v/>
      </c>
      <c r="P5" s="6" t="str">
        <f t="shared" si="0"/>
        <v/>
      </c>
      <c r="Q5" s="6" t="str">
        <f t="shared" si="0"/>
        <v/>
      </c>
      <c r="R5" s="6"/>
      <c r="S5" s="6"/>
      <c r="T5" s="6"/>
      <c r="U5" s="6"/>
    </row>
    <row r="6" spans="1:21" x14ac:dyDescent="0.3">
      <c r="A6" t="s">
        <v>8</v>
      </c>
      <c r="B6" t="s">
        <v>9</v>
      </c>
      <c r="C6" t="s">
        <v>10</v>
      </c>
      <c r="D6" t="s">
        <v>27</v>
      </c>
      <c r="E6" s="1">
        <v>44281.583599537036</v>
      </c>
      <c r="F6" t="s">
        <v>12</v>
      </c>
      <c r="G6" t="s">
        <v>25</v>
      </c>
      <c r="H6" t="s">
        <v>26</v>
      </c>
      <c r="J6" s="6" t="str">
        <f t="shared" si="1"/>
        <v>269D天富苑能富閣天富苑欣富閣</v>
      </c>
      <c r="O6" s="6" t="str">
        <f t="shared" si="0"/>
        <v/>
      </c>
      <c r="P6" s="6" t="str">
        <f t="shared" si="0"/>
        <v/>
      </c>
      <c r="Q6" s="6" t="str">
        <f t="shared" si="0"/>
        <v/>
      </c>
      <c r="R6" s="6"/>
      <c r="S6" s="6"/>
      <c r="T6" s="6"/>
      <c r="U6" s="6"/>
    </row>
    <row r="7" spans="1:21" x14ac:dyDescent="0.3">
      <c r="A7" t="s">
        <v>8</v>
      </c>
      <c r="B7" t="s">
        <v>9</v>
      </c>
      <c r="C7" t="s">
        <v>10</v>
      </c>
      <c r="D7" t="s">
        <v>31</v>
      </c>
      <c r="E7" s="1">
        <v>44281.583622685182</v>
      </c>
      <c r="F7" t="s">
        <v>84</v>
      </c>
      <c r="G7" t="s">
        <v>86</v>
      </c>
      <c r="H7" t="s">
        <v>185</v>
      </c>
      <c r="J7" s="6" t="str">
        <f t="shared" si="1"/>
        <v>269D天富苑欣富閣天頌苑</v>
      </c>
      <c r="O7" s="6" t="str">
        <f t="shared" si="0"/>
        <v/>
      </c>
      <c r="P7" s="6" t="str">
        <f t="shared" si="0"/>
        <v/>
      </c>
      <c r="Q7" s="6" t="str">
        <f t="shared" si="0"/>
        <v/>
      </c>
      <c r="R7" s="6"/>
      <c r="S7" s="6"/>
      <c r="T7" s="6"/>
      <c r="U7" s="6"/>
    </row>
    <row r="8" spans="1:21" x14ac:dyDescent="0.3">
      <c r="A8" t="s">
        <v>8</v>
      </c>
      <c r="B8" t="s">
        <v>9</v>
      </c>
      <c r="C8" t="s">
        <v>10</v>
      </c>
      <c r="D8" t="s">
        <v>35</v>
      </c>
      <c r="E8" s="1">
        <v>44281.583645833336</v>
      </c>
      <c r="F8" t="s">
        <v>20</v>
      </c>
      <c r="G8" t="s">
        <v>199</v>
      </c>
      <c r="H8" t="s">
        <v>196</v>
      </c>
      <c r="J8" s="6" t="str">
        <f t="shared" si="1"/>
        <v>269D天頌苑天瑞</v>
      </c>
      <c r="O8" s="6" t="str">
        <f t="shared" si="0"/>
        <v/>
      </c>
      <c r="P8" s="6" t="str">
        <f t="shared" si="0"/>
        <v/>
      </c>
      <c r="Q8" s="6" t="str">
        <f t="shared" si="0"/>
        <v/>
      </c>
      <c r="R8" s="6"/>
      <c r="S8" s="6"/>
      <c r="T8" s="6"/>
      <c r="U8" s="6"/>
    </row>
    <row r="9" spans="1:21" x14ac:dyDescent="0.3">
      <c r="A9" t="s">
        <v>8</v>
      </c>
      <c r="B9" t="s">
        <v>9</v>
      </c>
      <c r="C9" t="s">
        <v>10</v>
      </c>
      <c r="D9" t="s">
        <v>39</v>
      </c>
      <c r="E9" s="1">
        <v>44281.583668981482</v>
      </c>
      <c r="F9" t="s">
        <v>24</v>
      </c>
      <c r="G9" t="s">
        <v>34</v>
      </c>
      <c r="H9" t="s">
        <v>154</v>
      </c>
      <c r="J9" s="6" t="str">
        <f t="shared" si="1"/>
        <v>269D天瑞天水圍公園</v>
      </c>
      <c r="O9" s="6" t="str">
        <f t="shared" si="0"/>
        <v/>
      </c>
      <c r="P9" s="6" t="str">
        <f t="shared" si="0"/>
        <v/>
      </c>
      <c r="Q9" s="6" t="str">
        <f t="shared" si="0"/>
        <v/>
      </c>
      <c r="R9" s="6"/>
      <c r="S9" s="6"/>
      <c r="T9" s="6"/>
      <c r="U9" s="6"/>
    </row>
    <row r="10" spans="1:21" x14ac:dyDescent="0.3">
      <c r="A10" t="s">
        <v>8</v>
      </c>
      <c r="B10" t="s">
        <v>9</v>
      </c>
      <c r="C10" t="s">
        <v>10</v>
      </c>
      <c r="D10" t="s">
        <v>43</v>
      </c>
      <c r="E10" s="1">
        <v>44281.583692129629</v>
      </c>
      <c r="F10" t="s">
        <v>85</v>
      </c>
      <c r="G10" t="s">
        <v>38</v>
      </c>
      <c r="H10" t="s">
        <v>141</v>
      </c>
      <c r="J10" s="6" t="str">
        <f t="shared" si="1"/>
        <v>269D天水圍公園天耀耀盛樓</v>
      </c>
      <c r="O10" s="6" t="str">
        <f t="shared" si="0"/>
        <v/>
      </c>
      <c r="P10" s="6" t="str">
        <f t="shared" si="0"/>
        <v/>
      </c>
      <c r="Q10" s="6" t="str">
        <f t="shared" si="0"/>
        <v/>
      </c>
      <c r="R10" s="6"/>
      <c r="S10" s="6"/>
      <c r="T10" s="6"/>
      <c r="U10" s="6"/>
    </row>
    <row r="11" spans="1:21" x14ac:dyDescent="0.3">
      <c r="A11" t="s">
        <v>8</v>
      </c>
      <c r="B11" t="s">
        <v>9</v>
      </c>
      <c r="C11" t="s">
        <v>10</v>
      </c>
      <c r="D11" t="s">
        <v>47</v>
      </c>
      <c r="E11" s="1">
        <v>44281.583715277775</v>
      </c>
      <c r="F11" t="s">
        <v>138</v>
      </c>
      <c r="G11" t="s">
        <v>42</v>
      </c>
      <c r="H11" t="s">
        <v>200</v>
      </c>
      <c r="J11" s="6" t="str">
        <f t="shared" si="1"/>
        <v>269D天耀耀盛樓天耀耀民樓</v>
      </c>
      <c r="O11" s="6" t="str">
        <f t="shared" si="0"/>
        <v/>
      </c>
      <c r="P11" s="6" t="str">
        <f t="shared" si="0"/>
        <v/>
      </c>
      <c r="Q11" s="6" t="str">
        <f t="shared" si="0"/>
        <v/>
      </c>
      <c r="R11" s="6"/>
      <c r="S11" s="6"/>
      <c r="T11" s="6"/>
      <c r="U11" s="6"/>
    </row>
    <row r="12" spans="1:21" x14ac:dyDescent="0.3">
      <c r="A12" t="s">
        <v>8</v>
      </c>
      <c r="B12" t="s">
        <v>9</v>
      </c>
      <c r="C12" t="s">
        <v>10</v>
      </c>
      <c r="D12" t="s">
        <v>51</v>
      </c>
      <c r="E12" s="1">
        <v>44281.583738425928</v>
      </c>
      <c r="F12" t="s">
        <v>113</v>
      </c>
      <c r="G12" t="s">
        <v>46</v>
      </c>
      <c r="H12" t="s">
        <v>143</v>
      </c>
      <c r="J12" s="6" t="str">
        <f t="shared" si="1"/>
        <v>269D天耀耀民樓天祐苑</v>
      </c>
      <c r="O12" s="6" t="str">
        <f t="shared" si="0"/>
        <v/>
      </c>
      <c r="P12" s="6" t="str">
        <f t="shared" si="0"/>
        <v/>
      </c>
      <c r="Q12" s="6" t="str">
        <f t="shared" si="0"/>
        <v/>
      </c>
      <c r="R12" s="6"/>
      <c r="S12" s="6"/>
      <c r="T12" s="6"/>
      <c r="U12" s="6"/>
    </row>
    <row r="13" spans="1:21" x14ac:dyDescent="0.3">
      <c r="A13" t="s">
        <v>8</v>
      </c>
      <c r="B13" t="s">
        <v>9</v>
      </c>
      <c r="C13" t="s">
        <v>10</v>
      </c>
      <c r="D13" t="s">
        <v>53</v>
      </c>
      <c r="E13" s="1">
        <v>44281.583773148152</v>
      </c>
      <c r="F13" t="s">
        <v>13</v>
      </c>
      <c r="G13" t="s">
        <v>26</v>
      </c>
      <c r="J13" s="6" t="str">
        <f t="shared" si="1"/>
        <v>269D天祐苑鳳池村</v>
      </c>
      <c r="O13" s="6" t="str">
        <f t="shared" si="0"/>
        <v/>
      </c>
      <c r="P13" s="6" t="str">
        <f t="shared" si="0"/>
        <v/>
      </c>
      <c r="Q13" s="6" t="str">
        <f t="shared" si="0"/>
        <v/>
      </c>
      <c r="R13" s="6"/>
      <c r="S13" s="6"/>
      <c r="T13" s="6"/>
      <c r="U13" s="6"/>
    </row>
    <row r="14" spans="1:21" x14ac:dyDescent="0.3">
      <c r="A14" t="s">
        <v>8</v>
      </c>
      <c r="B14" t="s">
        <v>9</v>
      </c>
      <c r="C14" t="s">
        <v>10</v>
      </c>
      <c r="D14" t="s">
        <v>56</v>
      </c>
      <c r="E14" s="1">
        <v>44281.583796296298</v>
      </c>
      <c r="F14" t="s">
        <v>32</v>
      </c>
      <c r="G14" t="s">
        <v>49</v>
      </c>
      <c r="H14" t="s">
        <v>152</v>
      </c>
      <c r="J14" s="6" t="str">
        <f t="shared" si="1"/>
        <v>269D鳳池村山水樓</v>
      </c>
      <c r="O14" s="6" t="str">
        <f t="shared" si="0"/>
        <v/>
      </c>
      <c r="P14" s="6" t="str">
        <f t="shared" si="0"/>
        <v/>
      </c>
      <c r="Q14" s="6" t="str">
        <f t="shared" si="0"/>
        <v/>
      </c>
      <c r="R14" s="6"/>
      <c r="S14" s="6"/>
      <c r="T14" s="6"/>
      <c r="U14" s="6"/>
    </row>
    <row r="15" spans="1:21" x14ac:dyDescent="0.3">
      <c r="A15" t="s">
        <v>8</v>
      </c>
      <c r="B15" t="s">
        <v>9</v>
      </c>
      <c r="C15" t="s">
        <v>10</v>
      </c>
      <c r="D15" t="s">
        <v>60</v>
      </c>
      <c r="E15" s="1">
        <v>44281.583819444444</v>
      </c>
      <c r="F15" t="s">
        <v>36</v>
      </c>
      <c r="G15" t="s">
        <v>25</v>
      </c>
      <c r="H15" t="s">
        <v>154</v>
      </c>
      <c r="J15" s="6" t="str">
        <f t="shared" si="1"/>
        <v>269D山水樓水邊圍</v>
      </c>
      <c r="O15" s="6" t="str">
        <f t="shared" si="0"/>
        <v/>
      </c>
      <c r="P15" s="6" t="str">
        <f t="shared" si="0"/>
        <v/>
      </c>
      <c r="Q15" s="6" t="str">
        <f t="shared" si="0"/>
        <v/>
      </c>
      <c r="R15" s="6"/>
      <c r="S15" s="6"/>
      <c r="T15" s="6"/>
      <c r="U15" s="6"/>
    </row>
    <row r="16" spans="1:21" x14ac:dyDescent="0.3">
      <c r="A16" t="s">
        <v>8</v>
      </c>
      <c r="B16" t="s">
        <v>9</v>
      </c>
      <c r="C16" t="s">
        <v>10</v>
      </c>
      <c r="D16" t="s">
        <v>62</v>
      </c>
      <c r="E16" s="1">
        <v>44281.58384259259</v>
      </c>
      <c r="F16" t="s">
        <v>40</v>
      </c>
      <c r="G16" t="s">
        <v>140</v>
      </c>
      <c r="H16" t="s">
        <v>141</v>
      </c>
      <c r="I16" s="15"/>
      <c r="J16" s="12" t="str">
        <f t="shared" si="1"/>
        <v>269D水邊圍元朗喜利徑</v>
      </c>
      <c r="K16" s="12"/>
      <c r="L16" s="12"/>
      <c r="M16" s="12"/>
      <c r="N16" s="9"/>
      <c r="O16" s="12" t="str">
        <f t="shared" si="0"/>
        <v/>
      </c>
      <c r="P16" s="12" t="str">
        <f t="shared" si="0"/>
        <v/>
      </c>
      <c r="Q16" s="12" t="str">
        <f t="shared" si="0"/>
        <v/>
      </c>
      <c r="R16" s="12"/>
      <c r="S16" s="12"/>
      <c r="T16" s="12"/>
      <c r="U16" s="12"/>
    </row>
    <row r="17" spans="1:21" x14ac:dyDescent="0.3">
      <c r="A17" t="s">
        <v>8</v>
      </c>
      <c r="B17" t="s">
        <v>9</v>
      </c>
      <c r="C17" t="s">
        <v>10</v>
      </c>
      <c r="D17" t="s">
        <v>65</v>
      </c>
      <c r="E17" s="1">
        <v>44281.583865740744</v>
      </c>
      <c r="F17" t="s">
        <v>63</v>
      </c>
      <c r="G17" t="s">
        <v>34</v>
      </c>
      <c r="H17" t="s">
        <v>202</v>
      </c>
      <c r="I17" s="15" t="s">
        <v>213</v>
      </c>
      <c r="J17" s="12" t="str">
        <f t="shared" si="1"/>
        <v>269D元朗喜利徑元朗谷亭街</v>
      </c>
      <c r="K17" s="12" t="str">
        <f>F17</f>
        <v>9 分鐘</v>
      </c>
      <c r="L17" s="12" t="str">
        <f>G17</f>
        <v>31 分鐘 預定班次</v>
      </c>
      <c r="M17" s="12" t="str">
        <f>H17</f>
        <v>51 分鐘 預定班次</v>
      </c>
      <c r="N17" s="9"/>
      <c r="O17" s="12" t="str">
        <f t="shared" si="0"/>
        <v>9</v>
      </c>
      <c r="P17" s="12" t="str">
        <f t="shared" si="0"/>
        <v>31</v>
      </c>
      <c r="Q17" s="12" t="str">
        <f t="shared" si="0"/>
        <v>51</v>
      </c>
      <c r="R17" s="12"/>
      <c r="S17" s="12"/>
      <c r="T17" s="12"/>
      <c r="U17" s="12"/>
    </row>
    <row r="18" spans="1:21" x14ac:dyDescent="0.3">
      <c r="A18" t="s">
        <v>8</v>
      </c>
      <c r="B18" t="s">
        <v>9</v>
      </c>
      <c r="C18" t="s">
        <v>10</v>
      </c>
      <c r="D18" t="s">
        <v>67</v>
      </c>
      <c r="E18" s="1">
        <v>44281.58388888889</v>
      </c>
      <c r="F18" t="s">
        <v>52</v>
      </c>
      <c r="G18" t="s">
        <v>42</v>
      </c>
      <c r="H18" t="s">
        <v>205</v>
      </c>
      <c r="I18" s="15" t="s">
        <v>213</v>
      </c>
      <c r="J18" s="12" t="str">
        <f t="shared" si="1"/>
        <v>269D元朗谷亭街形點 II</v>
      </c>
      <c r="K18" s="12" t="str">
        <f>F18</f>
        <v>12 分鐘</v>
      </c>
      <c r="L18" s="12" t="str">
        <f t="shared" ref="L18:M20" si="2">G18</f>
        <v>35 分鐘 預定班次</v>
      </c>
      <c r="M18" s="12" t="str">
        <f t="shared" si="2"/>
        <v>55 分鐘 預定班次</v>
      </c>
      <c r="N18" s="9"/>
      <c r="O18" s="12" t="str">
        <f t="shared" si="0"/>
        <v>12</v>
      </c>
      <c r="P18" s="12" t="str">
        <f t="shared" si="0"/>
        <v>35</v>
      </c>
      <c r="Q18" s="12" t="str">
        <f t="shared" si="0"/>
        <v>55</v>
      </c>
      <c r="R18" s="12"/>
      <c r="S18" s="12">
        <f>O18-O17</f>
        <v>3</v>
      </c>
      <c r="T18" s="12">
        <f>IFERROR(P18-P17,"")</f>
        <v>4</v>
      </c>
      <c r="U18" s="12">
        <f>IFERROR(Q18-Q17,"")</f>
        <v>4</v>
      </c>
    </row>
    <row r="19" spans="1:21" x14ac:dyDescent="0.3">
      <c r="A19" t="s">
        <v>8</v>
      </c>
      <c r="B19" t="s">
        <v>9</v>
      </c>
      <c r="C19" t="s">
        <v>10</v>
      </c>
      <c r="D19" t="s">
        <v>70</v>
      </c>
      <c r="E19" s="1">
        <v>44281.583912037036</v>
      </c>
      <c r="F19" t="s">
        <v>104</v>
      </c>
      <c r="G19" t="s">
        <v>14</v>
      </c>
      <c r="I19" s="15" t="s">
        <v>213</v>
      </c>
      <c r="J19" s="12" t="str">
        <f t="shared" si="1"/>
        <v>269D形點 II形點 I</v>
      </c>
      <c r="K19" s="12" t="str">
        <f t="shared" ref="K19:K20" si="3">F19</f>
        <v>14 分鐘</v>
      </c>
      <c r="L19" s="12" t="str">
        <f t="shared" si="2"/>
        <v>36 分鐘 預定班次</v>
      </c>
      <c r="M19" s="12"/>
      <c r="N19" s="9"/>
      <c r="O19" s="12" t="str">
        <f t="shared" si="0"/>
        <v>14</v>
      </c>
      <c r="P19" s="12" t="str">
        <f t="shared" si="0"/>
        <v>36</v>
      </c>
      <c r="Q19" s="12" t="str">
        <f t="shared" si="0"/>
        <v/>
      </c>
      <c r="R19" s="12"/>
      <c r="S19" s="12">
        <f t="shared" ref="S19:S20" si="4">O19-O18</f>
        <v>2</v>
      </c>
      <c r="T19" s="12">
        <f t="shared" ref="T19:U20" si="5">IFERROR(P19-P18,"")</f>
        <v>1</v>
      </c>
      <c r="U19" s="12" t="str">
        <f t="shared" si="5"/>
        <v/>
      </c>
    </row>
    <row r="20" spans="1:21" x14ac:dyDescent="0.3">
      <c r="A20" t="s">
        <v>8</v>
      </c>
      <c r="B20" t="s">
        <v>9</v>
      </c>
      <c r="C20" t="s">
        <v>10</v>
      </c>
      <c r="D20" t="s">
        <v>73</v>
      </c>
      <c r="E20" s="1">
        <v>44281.583935185183</v>
      </c>
      <c r="F20" t="s">
        <v>57</v>
      </c>
      <c r="G20" t="s">
        <v>156</v>
      </c>
      <c r="H20" t="s">
        <v>185</v>
      </c>
      <c r="I20" s="15" t="s">
        <v>213</v>
      </c>
      <c r="J20" s="12" t="str">
        <f t="shared" si="1"/>
        <v>269D形點 I大欖隧道</v>
      </c>
      <c r="K20" s="12" t="str">
        <f>G20</f>
        <v>20 分鐘</v>
      </c>
      <c r="L20" s="12" t="str">
        <f>H20</f>
        <v>42 分鐘 預定班次</v>
      </c>
      <c r="M20" s="12"/>
      <c r="N20" s="9"/>
      <c r="O20" s="12" t="str">
        <f t="shared" si="0"/>
        <v>20</v>
      </c>
      <c r="P20" s="12" t="str">
        <f t="shared" si="0"/>
        <v>42</v>
      </c>
      <c r="Q20" s="12" t="str">
        <f t="shared" si="0"/>
        <v/>
      </c>
      <c r="R20" s="12"/>
      <c r="S20" s="12">
        <f t="shared" si="4"/>
        <v>6</v>
      </c>
      <c r="T20" s="12">
        <f t="shared" si="5"/>
        <v>6</v>
      </c>
      <c r="U20" s="12" t="str">
        <f t="shared" si="5"/>
        <v/>
      </c>
    </row>
    <row r="21" spans="1:21" x14ac:dyDescent="0.3">
      <c r="A21" t="s">
        <v>8</v>
      </c>
      <c r="B21" t="s">
        <v>9</v>
      </c>
      <c r="C21" t="s">
        <v>10</v>
      </c>
      <c r="D21" t="s">
        <v>73</v>
      </c>
      <c r="E21" s="1">
        <v>44281.583958333336</v>
      </c>
      <c r="F21" t="s">
        <v>57</v>
      </c>
      <c r="G21" t="s">
        <v>156</v>
      </c>
      <c r="H21" t="s">
        <v>194</v>
      </c>
      <c r="I21" s="15"/>
      <c r="J21" s="12" t="str">
        <f t="shared" si="1"/>
        <v>269D大欖隧道大欖隧道</v>
      </c>
      <c r="K21" s="12"/>
      <c r="L21" s="12"/>
      <c r="M21" s="12"/>
      <c r="N21" s="9"/>
      <c r="O21" s="12" t="str">
        <f t="shared" si="0"/>
        <v/>
      </c>
      <c r="P21" s="12" t="str">
        <f t="shared" si="0"/>
        <v/>
      </c>
      <c r="Q21" s="12" t="str">
        <f t="shared" si="0"/>
        <v/>
      </c>
      <c r="R21" s="12"/>
      <c r="S21" s="12"/>
      <c r="T21" s="12"/>
      <c r="U21" s="12"/>
    </row>
    <row r="22" spans="1:21" x14ac:dyDescent="0.3">
      <c r="A22" t="s">
        <v>8</v>
      </c>
      <c r="B22" t="s">
        <v>9</v>
      </c>
      <c r="C22" t="s">
        <v>10</v>
      </c>
      <c r="D22" t="s">
        <v>75</v>
      </c>
      <c r="E22" s="1">
        <v>44281.583993055552</v>
      </c>
      <c r="F22" t="s">
        <v>58</v>
      </c>
      <c r="G22" t="s">
        <v>91</v>
      </c>
      <c r="H22" t="s">
        <v>147</v>
      </c>
      <c r="I22" s="15"/>
      <c r="J22" s="12" t="str">
        <f t="shared" si="1"/>
        <v>269D大欖隧道城門隧道轉車站</v>
      </c>
      <c r="K22" s="12"/>
      <c r="L22" s="12"/>
      <c r="M22" s="12"/>
      <c r="N22" s="9"/>
      <c r="O22" s="12" t="str">
        <f t="shared" si="0"/>
        <v/>
      </c>
      <c r="P22" s="12" t="str">
        <f t="shared" si="0"/>
        <v/>
      </c>
      <c r="Q22" s="12" t="str">
        <f t="shared" si="0"/>
        <v/>
      </c>
      <c r="R22" s="12"/>
      <c r="S22" s="12"/>
      <c r="T22" s="12"/>
      <c r="U22" s="12"/>
    </row>
    <row r="23" spans="1:21" x14ac:dyDescent="0.3">
      <c r="A23" t="s">
        <v>8</v>
      </c>
      <c r="B23" t="s">
        <v>9</v>
      </c>
      <c r="C23" t="s">
        <v>10</v>
      </c>
      <c r="D23" t="s">
        <v>75</v>
      </c>
      <c r="E23" s="1">
        <v>44281.584016203706</v>
      </c>
      <c r="F23" t="s">
        <v>156</v>
      </c>
      <c r="G23" t="s">
        <v>91</v>
      </c>
      <c r="H23" t="s">
        <v>206</v>
      </c>
      <c r="I23" s="15"/>
      <c r="J23" s="12" t="str">
        <f t="shared" si="1"/>
        <v>269D城門隧道轉車站城門隧道轉車站</v>
      </c>
      <c r="K23" s="12"/>
      <c r="L23" s="12"/>
      <c r="M23" s="12"/>
      <c r="N23" s="9"/>
      <c r="O23" s="12" t="str">
        <f t="shared" si="0"/>
        <v/>
      </c>
      <c r="P23" s="12" t="str">
        <f t="shared" si="0"/>
        <v/>
      </c>
      <c r="Q23" s="12" t="str">
        <f t="shared" si="0"/>
        <v/>
      </c>
      <c r="R23" s="12"/>
      <c r="S23" s="12"/>
      <c r="T23" s="12"/>
      <c r="U23" s="12"/>
    </row>
    <row r="24" spans="1:21" x14ac:dyDescent="0.3">
      <c r="A24" t="s">
        <v>8</v>
      </c>
      <c r="B24" t="s">
        <v>9</v>
      </c>
      <c r="C24" t="s">
        <v>10</v>
      </c>
      <c r="D24" t="s">
        <v>76</v>
      </c>
      <c r="E24" s="1">
        <v>44281.584039351852</v>
      </c>
      <c r="F24" t="s">
        <v>40</v>
      </c>
      <c r="G24" t="s">
        <v>69</v>
      </c>
      <c r="H24" t="s">
        <v>136</v>
      </c>
      <c r="I24" s="15"/>
      <c r="J24" s="12" t="str">
        <f t="shared" si="1"/>
        <v>269D城門隧道轉車站沙田市中心總站</v>
      </c>
      <c r="K24" s="12"/>
      <c r="L24" s="12"/>
      <c r="M24" s="12"/>
      <c r="N24" s="9"/>
      <c r="O24" s="12"/>
      <c r="P24" s="12"/>
      <c r="Q24" s="12"/>
      <c r="R24" s="12"/>
      <c r="S24" s="12"/>
      <c r="T24" s="12"/>
      <c r="U24" s="12"/>
    </row>
    <row r="25" spans="1:21" x14ac:dyDescent="0.3">
      <c r="A25" t="s">
        <v>8</v>
      </c>
      <c r="B25" t="s">
        <v>9</v>
      </c>
      <c r="C25" t="s">
        <v>10</v>
      </c>
      <c r="D25" t="s">
        <v>78</v>
      </c>
      <c r="E25" s="1">
        <v>44281.584062499998</v>
      </c>
      <c r="F25" t="s">
        <v>48</v>
      </c>
      <c r="G25" t="s">
        <v>91</v>
      </c>
      <c r="H25" t="s">
        <v>162</v>
      </c>
      <c r="J25" s="6" t="str">
        <f t="shared" si="1"/>
        <v>269D沙田市中心總站祿泉樓</v>
      </c>
      <c r="O25" s="6"/>
      <c r="P25" s="6"/>
      <c r="Q25" s="6"/>
      <c r="R25" s="6"/>
      <c r="S25" s="6"/>
      <c r="T25" s="6"/>
      <c r="U25" s="6"/>
    </row>
    <row r="26" spans="1:21" x14ac:dyDescent="0.3">
      <c r="A26" t="s">
        <v>8</v>
      </c>
      <c r="B26" t="s">
        <v>9</v>
      </c>
      <c r="C26" t="s">
        <v>10</v>
      </c>
      <c r="D26" t="s">
        <v>81</v>
      </c>
      <c r="E26" s="1">
        <v>44281.584085648145</v>
      </c>
      <c r="F26" t="s">
        <v>52</v>
      </c>
      <c r="G26" t="s">
        <v>204</v>
      </c>
      <c r="H26" t="s">
        <v>126</v>
      </c>
      <c r="J26" s="6" t="str">
        <f t="shared" si="1"/>
        <v>269D祿泉樓瀝源巴士總站</v>
      </c>
      <c r="O26" s="6"/>
      <c r="P26" s="6"/>
      <c r="Q26" s="6"/>
      <c r="R26" s="6"/>
      <c r="S26" s="6"/>
      <c r="T26" s="6"/>
      <c r="U26" s="6"/>
    </row>
    <row r="27" spans="1:21" x14ac:dyDescent="0.3">
      <c r="A27" t="s">
        <v>8</v>
      </c>
      <c r="B27" t="s">
        <v>10</v>
      </c>
      <c r="C27" t="s">
        <v>9</v>
      </c>
      <c r="D27" t="s">
        <v>81</v>
      </c>
      <c r="E27" s="1">
        <v>44281.584131944444</v>
      </c>
      <c r="F27" t="s">
        <v>132</v>
      </c>
      <c r="G27" t="s">
        <v>49</v>
      </c>
      <c r="H27" t="s">
        <v>152</v>
      </c>
      <c r="J27" s="6" t="str">
        <f t="shared" si="1"/>
        <v/>
      </c>
      <c r="O27" s="6"/>
      <c r="P27" s="6"/>
      <c r="Q27" s="6"/>
      <c r="R27" s="6"/>
      <c r="S27" s="6"/>
      <c r="T27" s="6"/>
      <c r="U27" s="6"/>
    </row>
    <row r="28" spans="1:21" x14ac:dyDescent="0.3">
      <c r="A28" t="s">
        <v>8</v>
      </c>
      <c r="B28" t="s">
        <v>10</v>
      </c>
      <c r="C28" t="s">
        <v>9</v>
      </c>
      <c r="D28" t="s">
        <v>83</v>
      </c>
      <c r="E28" s="1">
        <v>44281.584166666667</v>
      </c>
      <c r="F28" t="s">
        <v>170</v>
      </c>
      <c r="G28" t="s">
        <v>21</v>
      </c>
      <c r="H28" t="s">
        <v>196</v>
      </c>
      <c r="J28" s="6" t="str">
        <f t="shared" si="1"/>
        <v>269D瀝源巴士總站瀝源</v>
      </c>
      <c r="O28" s="6"/>
      <c r="P28" s="6"/>
      <c r="Q28" s="6"/>
      <c r="R28" s="6"/>
      <c r="S28" s="6"/>
      <c r="T28" s="6"/>
      <c r="U28" s="6"/>
    </row>
    <row r="29" spans="1:21" x14ac:dyDescent="0.3">
      <c r="A29" t="s">
        <v>8</v>
      </c>
      <c r="B29" t="s">
        <v>10</v>
      </c>
      <c r="C29" t="s">
        <v>9</v>
      </c>
      <c r="D29" t="s">
        <v>76</v>
      </c>
      <c r="E29" s="1">
        <v>44281.584189814814</v>
      </c>
      <c r="F29" t="s">
        <v>142</v>
      </c>
      <c r="G29" t="s">
        <v>59</v>
      </c>
      <c r="J29" s="6" t="str">
        <f t="shared" si="1"/>
        <v>269D瀝源沙田市中心總站</v>
      </c>
      <c r="O29" s="6"/>
      <c r="P29" s="6"/>
      <c r="Q29" s="6"/>
      <c r="R29" s="6"/>
      <c r="S29" s="6"/>
      <c r="T29" s="6"/>
      <c r="U29" s="6"/>
    </row>
    <row r="30" spans="1:21" x14ac:dyDescent="0.3">
      <c r="A30" t="s">
        <v>8</v>
      </c>
      <c r="B30" t="s">
        <v>10</v>
      </c>
      <c r="C30" t="s">
        <v>9</v>
      </c>
      <c r="D30" t="s">
        <v>75</v>
      </c>
      <c r="E30" s="1">
        <v>44281.58421296296</v>
      </c>
      <c r="F30" t="s">
        <v>63</v>
      </c>
      <c r="G30" t="s">
        <v>45</v>
      </c>
      <c r="H30" t="s">
        <v>185</v>
      </c>
      <c r="J30" s="6" t="str">
        <f t="shared" si="1"/>
        <v>269D沙田市中心總站城門隧道轉車站</v>
      </c>
      <c r="O30" s="6"/>
      <c r="P30" s="6"/>
      <c r="Q30" s="6"/>
      <c r="R30" s="6"/>
      <c r="S30" s="6"/>
      <c r="T30" s="6"/>
      <c r="U30" s="6"/>
    </row>
    <row r="31" spans="1:21" x14ac:dyDescent="0.3">
      <c r="A31" t="s">
        <v>8</v>
      </c>
      <c r="B31" t="s">
        <v>10</v>
      </c>
      <c r="C31" t="s">
        <v>9</v>
      </c>
      <c r="D31" t="s">
        <v>75</v>
      </c>
      <c r="E31" s="1">
        <v>44281.584236111114</v>
      </c>
      <c r="F31" t="s">
        <v>63</v>
      </c>
      <c r="G31" t="s">
        <v>45</v>
      </c>
      <c r="H31" t="s">
        <v>185</v>
      </c>
      <c r="J31" s="6" t="str">
        <f t="shared" si="1"/>
        <v>269D城門隧道轉車站城門隧道轉車站</v>
      </c>
      <c r="O31" s="6"/>
      <c r="P31" s="6"/>
      <c r="Q31" s="6"/>
      <c r="R31" s="6"/>
      <c r="S31" s="6"/>
      <c r="T31" s="6"/>
      <c r="U31" s="6"/>
    </row>
    <row r="32" spans="1:21" x14ac:dyDescent="0.3">
      <c r="A32" t="s">
        <v>8</v>
      </c>
      <c r="B32" t="s">
        <v>10</v>
      </c>
      <c r="C32" t="s">
        <v>9</v>
      </c>
      <c r="D32" t="s">
        <v>73</v>
      </c>
      <c r="E32" s="1">
        <v>44281.58425925926</v>
      </c>
      <c r="F32" t="s">
        <v>64</v>
      </c>
      <c r="G32" t="s">
        <v>42</v>
      </c>
      <c r="H32" t="s">
        <v>205</v>
      </c>
      <c r="J32" s="6" t="str">
        <f t="shared" si="1"/>
        <v>269D城門隧道轉車站大欖隧道</v>
      </c>
      <c r="O32" s="6"/>
      <c r="P32" s="6"/>
      <c r="Q32" s="6"/>
      <c r="R32" s="6"/>
      <c r="S32" s="6"/>
      <c r="T32" s="6"/>
      <c r="U32" s="6"/>
    </row>
    <row r="33" spans="1:21" x14ac:dyDescent="0.3">
      <c r="A33" t="s">
        <v>8</v>
      </c>
      <c r="B33" t="s">
        <v>10</v>
      </c>
      <c r="C33" t="s">
        <v>9</v>
      </c>
      <c r="D33" t="s">
        <v>73</v>
      </c>
      <c r="E33" s="1">
        <v>44281.584282407406</v>
      </c>
      <c r="F33" t="s">
        <v>64</v>
      </c>
      <c r="G33" t="s">
        <v>42</v>
      </c>
      <c r="H33" t="s">
        <v>205</v>
      </c>
      <c r="I33" s="4" t="s">
        <v>213</v>
      </c>
      <c r="J33" s="6" t="str">
        <f t="shared" si="1"/>
        <v>269D大欖隧道大欖隧道</v>
      </c>
      <c r="K33" s="12" t="str">
        <f>F33</f>
        <v>23 分鐘</v>
      </c>
      <c r="L33" s="12" t="str">
        <f>G33</f>
        <v>35 分鐘 預定班次</v>
      </c>
      <c r="M33" s="12" t="str">
        <f>H33</f>
        <v>55 分鐘 預定班次</v>
      </c>
      <c r="O33" s="12" t="str">
        <f t="shared" ref="O33:Q64" si="6">IF(K33="","",IFERROR(LEFT(K33,FIND(" ",K33)-1),0))</f>
        <v>23</v>
      </c>
      <c r="P33" s="12" t="str">
        <f t="shared" si="6"/>
        <v>35</v>
      </c>
      <c r="Q33" s="12" t="str">
        <f t="shared" si="6"/>
        <v>55</v>
      </c>
      <c r="R33" s="12"/>
      <c r="S33" s="12"/>
      <c r="T33" s="12"/>
      <c r="U33" s="12"/>
    </row>
    <row r="34" spans="1:21" x14ac:dyDescent="0.3">
      <c r="A34" t="s">
        <v>8</v>
      </c>
      <c r="B34" t="s">
        <v>10</v>
      </c>
      <c r="C34" t="s">
        <v>9</v>
      </c>
      <c r="D34" t="s">
        <v>70</v>
      </c>
      <c r="E34" s="1">
        <v>44281.584305555552</v>
      </c>
      <c r="F34" t="s">
        <v>36</v>
      </c>
      <c r="G34" t="s">
        <v>89</v>
      </c>
      <c r="H34" t="s">
        <v>196</v>
      </c>
      <c r="I34" s="4" t="s">
        <v>213</v>
      </c>
      <c r="J34" s="6" t="str">
        <f t="shared" si="1"/>
        <v>269D大欖隧道形點 I</v>
      </c>
      <c r="K34" s="12" t="str">
        <f>G34</f>
        <v>33 分鐘</v>
      </c>
      <c r="L34" s="12" t="str">
        <f>H34</f>
        <v>45 分鐘 預定班次</v>
      </c>
      <c r="M34" s="12"/>
      <c r="O34" s="12" t="str">
        <f t="shared" si="6"/>
        <v>33</v>
      </c>
      <c r="P34" s="12" t="str">
        <f t="shared" si="6"/>
        <v>45</v>
      </c>
      <c r="Q34" s="12" t="str">
        <f t="shared" si="6"/>
        <v/>
      </c>
      <c r="R34" s="12"/>
      <c r="S34" s="12">
        <f>O34-O33</f>
        <v>10</v>
      </c>
      <c r="T34" s="12">
        <f>IFERROR(P34-P33,"")</f>
        <v>10</v>
      </c>
      <c r="U34" s="12" t="str">
        <f>IFERROR(Q34-Q33,"")</f>
        <v/>
      </c>
    </row>
    <row r="35" spans="1:21" x14ac:dyDescent="0.3">
      <c r="A35" t="s">
        <v>8</v>
      </c>
      <c r="B35" t="s">
        <v>10</v>
      </c>
      <c r="C35" t="s">
        <v>9</v>
      </c>
      <c r="D35" t="s">
        <v>90</v>
      </c>
      <c r="E35" s="1">
        <v>44281.584328703706</v>
      </c>
      <c r="F35" t="s">
        <v>40</v>
      </c>
      <c r="G35" t="s">
        <v>204</v>
      </c>
      <c r="H35" t="s">
        <v>197</v>
      </c>
      <c r="I35" s="4" t="s">
        <v>213</v>
      </c>
      <c r="J35" s="6" t="str">
        <f t="shared" si="1"/>
        <v>269D形點 I元朗又新街</v>
      </c>
      <c r="K35" s="12" t="str">
        <f>G35</f>
        <v>35 分鐘</v>
      </c>
      <c r="L35" s="12" t="str">
        <f>H35</f>
        <v>47 分鐘 預定班次</v>
      </c>
      <c r="M35" s="12"/>
      <c r="O35" s="12" t="str">
        <f t="shared" si="6"/>
        <v>35</v>
      </c>
      <c r="P35" s="12" t="str">
        <f t="shared" si="6"/>
        <v>47</v>
      </c>
      <c r="Q35" s="12" t="str">
        <f t="shared" si="6"/>
        <v/>
      </c>
      <c r="R35" s="12"/>
      <c r="S35" s="12">
        <f t="shared" ref="S35:S36" si="7">O35-O34</f>
        <v>2</v>
      </c>
      <c r="T35" s="12">
        <f t="shared" ref="T35:U36" si="8">IFERROR(P35-P34,"")</f>
        <v>2</v>
      </c>
      <c r="U35" s="12" t="str">
        <f t="shared" si="8"/>
        <v/>
      </c>
    </row>
    <row r="36" spans="1:21" x14ac:dyDescent="0.3">
      <c r="A36" t="s">
        <v>8</v>
      </c>
      <c r="B36" t="s">
        <v>10</v>
      </c>
      <c r="C36" t="s">
        <v>9</v>
      </c>
      <c r="D36" t="s">
        <v>92</v>
      </c>
      <c r="E36" s="1">
        <v>44281.584351851852</v>
      </c>
      <c r="F36" t="s">
        <v>99</v>
      </c>
      <c r="G36" t="s">
        <v>128</v>
      </c>
      <c r="H36" t="s">
        <v>198</v>
      </c>
      <c r="I36" s="4" t="s">
        <v>213</v>
      </c>
      <c r="J36" s="6" t="str">
        <f t="shared" si="1"/>
        <v>269D元朗又新街元朗大棠路</v>
      </c>
      <c r="K36" s="12" t="str">
        <f>G36</f>
        <v>37 分鐘</v>
      </c>
      <c r="L36" s="12" t="str">
        <f>H36</f>
        <v>49 分鐘 預定班次</v>
      </c>
      <c r="M36" s="12"/>
      <c r="O36" s="12" t="str">
        <f t="shared" si="6"/>
        <v>37</v>
      </c>
      <c r="P36" s="12" t="str">
        <f t="shared" si="6"/>
        <v>49</v>
      </c>
      <c r="Q36" s="12" t="str">
        <f t="shared" si="6"/>
        <v/>
      </c>
      <c r="R36" s="12"/>
      <c r="S36" s="12">
        <f t="shared" si="7"/>
        <v>2</v>
      </c>
      <c r="T36" s="12">
        <f t="shared" si="8"/>
        <v>2</v>
      </c>
      <c r="U36" s="12" t="str">
        <f t="shared" si="8"/>
        <v/>
      </c>
    </row>
    <row r="37" spans="1:21" x14ac:dyDescent="0.3">
      <c r="A37" t="s">
        <v>8</v>
      </c>
      <c r="B37" t="s">
        <v>10</v>
      </c>
      <c r="C37" t="s">
        <v>9</v>
      </c>
      <c r="D37" t="s">
        <v>94</v>
      </c>
      <c r="E37" s="1">
        <v>44281.584386574075</v>
      </c>
      <c r="F37" t="s">
        <v>48</v>
      </c>
      <c r="G37" t="s">
        <v>97</v>
      </c>
      <c r="H37" t="s">
        <v>202</v>
      </c>
      <c r="J37" s="6" t="str">
        <f t="shared" si="1"/>
        <v>269D元朗大棠路元朗康樂路</v>
      </c>
      <c r="O37" s="12" t="str">
        <f t="shared" si="6"/>
        <v/>
      </c>
      <c r="P37" s="12" t="str">
        <f t="shared" si="6"/>
        <v/>
      </c>
      <c r="Q37" s="12" t="str">
        <f t="shared" si="6"/>
        <v/>
      </c>
      <c r="R37" s="12"/>
      <c r="S37" s="12"/>
      <c r="T37" s="12"/>
      <c r="U37" s="12"/>
    </row>
    <row r="38" spans="1:21" x14ac:dyDescent="0.3">
      <c r="A38" t="s">
        <v>8</v>
      </c>
      <c r="B38" t="s">
        <v>10</v>
      </c>
      <c r="C38" t="s">
        <v>9</v>
      </c>
      <c r="D38" t="s">
        <v>96</v>
      </c>
      <c r="E38" s="1">
        <v>44281.584409722222</v>
      </c>
      <c r="F38" t="s">
        <v>74</v>
      </c>
      <c r="G38" t="s">
        <v>102</v>
      </c>
      <c r="J38" s="6" t="str">
        <f t="shared" si="1"/>
        <v>269D元朗康樂路元朗警署</v>
      </c>
      <c r="O38" s="12" t="str">
        <f t="shared" si="6"/>
        <v/>
      </c>
      <c r="P38" s="12" t="str">
        <f t="shared" si="6"/>
        <v/>
      </c>
      <c r="Q38" s="12" t="str">
        <f t="shared" si="6"/>
        <v/>
      </c>
      <c r="R38" s="12"/>
      <c r="S38" s="12"/>
      <c r="T38" s="12"/>
      <c r="U38" s="12"/>
    </row>
    <row r="39" spans="1:21" x14ac:dyDescent="0.3">
      <c r="A39" t="s">
        <v>8</v>
      </c>
      <c r="B39" t="s">
        <v>10</v>
      </c>
      <c r="C39" t="s">
        <v>9</v>
      </c>
      <c r="D39" t="s">
        <v>98</v>
      </c>
      <c r="E39" s="1">
        <v>44281.584432870368</v>
      </c>
      <c r="F39" t="s">
        <v>28</v>
      </c>
      <c r="G39" t="s">
        <v>182</v>
      </c>
      <c r="H39" t="s">
        <v>133</v>
      </c>
      <c r="J39" s="6" t="str">
        <f t="shared" si="1"/>
        <v>269D元朗警署水邊村</v>
      </c>
      <c r="O39" s="6" t="str">
        <f t="shared" si="6"/>
        <v/>
      </c>
      <c r="P39" s="6" t="str">
        <f t="shared" si="6"/>
        <v/>
      </c>
      <c r="Q39" s="6" t="str">
        <f t="shared" si="6"/>
        <v/>
      </c>
      <c r="R39" s="6"/>
      <c r="S39" s="6"/>
      <c r="T39" s="6"/>
      <c r="U39" s="6"/>
    </row>
    <row r="40" spans="1:21" x14ac:dyDescent="0.3">
      <c r="A40" t="s">
        <v>8</v>
      </c>
      <c r="B40" t="s">
        <v>10</v>
      </c>
      <c r="C40" t="s">
        <v>9</v>
      </c>
      <c r="D40" t="s">
        <v>101</v>
      </c>
      <c r="E40" s="1">
        <v>44281.584456018521</v>
      </c>
      <c r="F40" t="s">
        <v>32</v>
      </c>
      <c r="G40" t="s">
        <v>182</v>
      </c>
      <c r="H40" t="s">
        <v>120</v>
      </c>
      <c r="J40" s="6" t="str">
        <f t="shared" si="1"/>
        <v>269D水邊村元朗公園</v>
      </c>
      <c r="O40" s="6" t="str">
        <f t="shared" si="6"/>
        <v/>
      </c>
      <c r="P40" s="6" t="str">
        <f t="shared" si="6"/>
        <v/>
      </c>
      <c r="Q40" s="6" t="str">
        <f t="shared" si="6"/>
        <v/>
      </c>
      <c r="R40" s="6"/>
      <c r="S40" s="6"/>
      <c r="T40" s="6"/>
      <c r="U40" s="6"/>
    </row>
    <row r="41" spans="1:21" x14ac:dyDescent="0.3">
      <c r="A41" t="s">
        <v>8</v>
      </c>
      <c r="B41" t="s">
        <v>10</v>
      </c>
      <c r="C41" t="s">
        <v>9</v>
      </c>
      <c r="D41" t="s">
        <v>103</v>
      </c>
      <c r="E41" s="1">
        <v>44281.584479166668</v>
      </c>
      <c r="F41" t="s">
        <v>44</v>
      </c>
      <c r="G41" t="s">
        <v>156</v>
      </c>
      <c r="J41" s="6" t="str">
        <f t="shared" si="1"/>
        <v>269D元朗公園聚星樓</v>
      </c>
      <c r="O41" s="6" t="str">
        <f t="shared" si="6"/>
        <v/>
      </c>
      <c r="P41" s="6" t="str">
        <f t="shared" si="6"/>
        <v/>
      </c>
      <c r="Q41" s="6" t="str">
        <f t="shared" si="6"/>
        <v/>
      </c>
      <c r="R41" s="6"/>
      <c r="S41" s="6"/>
      <c r="T41" s="6"/>
      <c r="U41" s="6"/>
    </row>
    <row r="42" spans="1:21" x14ac:dyDescent="0.3">
      <c r="A42" t="s">
        <v>8</v>
      </c>
      <c r="B42" t="s">
        <v>10</v>
      </c>
      <c r="C42" t="s">
        <v>9</v>
      </c>
      <c r="D42" t="s">
        <v>106</v>
      </c>
      <c r="E42" s="1">
        <v>44281.584502314814</v>
      </c>
      <c r="F42" t="s">
        <v>32</v>
      </c>
      <c r="G42" t="s">
        <v>63</v>
      </c>
      <c r="H42" t="s">
        <v>80</v>
      </c>
      <c r="J42" s="6" t="str">
        <f t="shared" si="1"/>
        <v>269D聚星樓天盛苑</v>
      </c>
      <c r="O42" s="6" t="str">
        <f t="shared" si="6"/>
        <v/>
      </c>
      <c r="P42" s="6" t="str">
        <f t="shared" si="6"/>
        <v/>
      </c>
      <c r="Q42" s="6" t="str">
        <f t="shared" si="6"/>
        <v/>
      </c>
      <c r="R42" s="6"/>
      <c r="S42" s="6"/>
      <c r="T42" s="6"/>
      <c r="U42" s="6"/>
    </row>
    <row r="43" spans="1:21" x14ac:dyDescent="0.3">
      <c r="A43" t="s">
        <v>8</v>
      </c>
      <c r="B43" t="s">
        <v>10</v>
      </c>
      <c r="C43" t="s">
        <v>9</v>
      </c>
      <c r="D43" t="s">
        <v>107</v>
      </c>
      <c r="E43" s="1">
        <v>44281.58452546296</v>
      </c>
      <c r="F43" t="s">
        <v>54</v>
      </c>
      <c r="G43" t="s">
        <v>52</v>
      </c>
      <c r="H43" t="s">
        <v>88</v>
      </c>
      <c r="J43" s="6" t="str">
        <f t="shared" si="1"/>
        <v>269D天盛苑賞湖居</v>
      </c>
      <c r="O43" s="6" t="str">
        <f t="shared" si="6"/>
        <v/>
      </c>
      <c r="P43" s="6" t="str">
        <f t="shared" si="6"/>
        <v/>
      </c>
      <c r="Q43" s="6" t="str">
        <f t="shared" si="6"/>
        <v/>
      </c>
      <c r="R43" s="6"/>
      <c r="S43" s="6"/>
      <c r="T43" s="6"/>
      <c r="U43" s="6"/>
    </row>
    <row r="44" spans="1:21" x14ac:dyDescent="0.3">
      <c r="A44" t="s">
        <v>8</v>
      </c>
      <c r="B44" t="s">
        <v>10</v>
      </c>
      <c r="C44" t="s">
        <v>9</v>
      </c>
      <c r="D44" t="s">
        <v>39</v>
      </c>
      <c r="E44" s="1">
        <v>44281.584548611114</v>
      </c>
      <c r="F44" t="s">
        <v>57</v>
      </c>
      <c r="G44" t="s">
        <v>104</v>
      </c>
      <c r="H44" t="s">
        <v>118</v>
      </c>
      <c r="J44" s="6" t="str">
        <f t="shared" si="1"/>
        <v>269D賞湖居天水圍公園</v>
      </c>
      <c r="O44" s="6" t="str">
        <f t="shared" si="6"/>
        <v/>
      </c>
      <c r="P44" s="6" t="str">
        <f t="shared" si="6"/>
        <v/>
      </c>
      <c r="Q44" s="6" t="str">
        <f t="shared" si="6"/>
        <v/>
      </c>
      <c r="R44" s="6"/>
      <c r="S44" s="6"/>
      <c r="T44" s="6"/>
      <c r="U44" s="6"/>
    </row>
    <row r="45" spans="1:21" x14ac:dyDescent="0.3">
      <c r="A45" t="s">
        <v>8</v>
      </c>
      <c r="B45" t="s">
        <v>10</v>
      </c>
      <c r="C45" t="s">
        <v>9</v>
      </c>
      <c r="D45" t="s">
        <v>35</v>
      </c>
      <c r="E45" s="1">
        <v>44281.58457175926</v>
      </c>
      <c r="F45" t="s">
        <v>40</v>
      </c>
      <c r="G45" t="s">
        <v>68</v>
      </c>
      <c r="H45" t="s">
        <v>135</v>
      </c>
      <c r="J45" s="6" t="str">
        <f t="shared" si="1"/>
        <v>269D天水圍公園天瑞</v>
      </c>
      <c r="O45" s="6" t="str">
        <f t="shared" si="6"/>
        <v/>
      </c>
      <c r="P45" s="6" t="str">
        <f t="shared" si="6"/>
        <v/>
      </c>
      <c r="Q45" s="6" t="str">
        <f t="shared" si="6"/>
        <v/>
      </c>
      <c r="R45" s="6"/>
      <c r="S45" s="6"/>
      <c r="T45" s="6"/>
      <c r="U45" s="6"/>
    </row>
    <row r="46" spans="1:21" x14ac:dyDescent="0.3">
      <c r="A46" t="s">
        <v>8</v>
      </c>
      <c r="B46" t="s">
        <v>10</v>
      </c>
      <c r="C46" t="s">
        <v>9</v>
      </c>
      <c r="D46" t="s">
        <v>108</v>
      </c>
      <c r="E46" s="1">
        <v>44281.584606481483</v>
      </c>
      <c r="F46" t="s">
        <v>63</v>
      </c>
      <c r="G46" t="s">
        <v>55</v>
      </c>
      <c r="H46" t="s">
        <v>72</v>
      </c>
      <c r="J46" s="6" t="str">
        <f t="shared" si="1"/>
        <v>269D天瑞天華</v>
      </c>
      <c r="O46" s="6" t="str">
        <f t="shared" si="6"/>
        <v/>
      </c>
      <c r="P46" s="6" t="str">
        <f t="shared" si="6"/>
        <v/>
      </c>
      <c r="Q46" s="6" t="str">
        <f t="shared" si="6"/>
        <v/>
      </c>
      <c r="R46" s="6"/>
      <c r="S46" s="6"/>
      <c r="T46" s="6"/>
      <c r="U46" s="6"/>
    </row>
    <row r="47" spans="1:21" x14ac:dyDescent="0.3">
      <c r="A47" t="s">
        <v>8</v>
      </c>
      <c r="B47" t="s">
        <v>10</v>
      </c>
      <c r="C47" t="s">
        <v>9</v>
      </c>
      <c r="D47" t="s">
        <v>11</v>
      </c>
      <c r="E47" s="1">
        <v>44281.584629629629</v>
      </c>
      <c r="F47" t="s">
        <v>48</v>
      </c>
      <c r="G47" t="s">
        <v>58</v>
      </c>
      <c r="H47" t="s">
        <v>89</v>
      </c>
      <c r="J47" s="6" t="str">
        <f t="shared" si="1"/>
        <v>269D天華天富總站</v>
      </c>
      <c r="O47" s="6" t="str">
        <f t="shared" si="6"/>
        <v/>
      </c>
      <c r="P47" s="6" t="str">
        <f t="shared" si="6"/>
        <v/>
      </c>
      <c r="Q47" s="6" t="str">
        <f t="shared" si="6"/>
        <v/>
      </c>
      <c r="R47" s="6"/>
      <c r="S47" s="6"/>
      <c r="T47" s="6"/>
      <c r="U47" s="6"/>
    </row>
    <row r="48" spans="1:21" x14ac:dyDescent="0.3">
      <c r="A48" t="s">
        <v>109</v>
      </c>
      <c r="B48" t="s">
        <v>110</v>
      </c>
      <c r="C48" t="s">
        <v>111</v>
      </c>
      <c r="D48" t="s">
        <v>56</v>
      </c>
      <c r="E48" s="1">
        <v>44281.584722222222</v>
      </c>
      <c r="F48" t="s">
        <v>17</v>
      </c>
      <c r="G48" t="s">
        <v>141</v>
      </c>
      <c r="J48" s="6" t="str">
        <f t="shared" si="1"/>
        <v/>
      </c>
      <c r="O48" s="6" t="str">
        <f t="shared" si="6"/>
        <v/>
      </c>
      <c r="P48" s="6" t="str">
        <f t="shared" si="6"/>
        <v/>
      </c>
      <c r="Q48" s="6" t="str">
        <f t="shared" si="6"/>
        <v/>
      </c>
      <c r="R48" s="6"/>
      <c r="S48" s="6"/>
      <c r="T48" s="6"/>
      <c r="U48" s="6"/>
    </row>
    <row r="49" spans="1:21" x14ac:dyDescent="0.3">
      <c r="A49" t="s">
        <v>109</v>
      </c>
      <c r="B49" t="s">
        <v>110</v>
      </c>
      <c r="C49" t="s">
        <v>111</v>
      </c>
      <c r="D49" t="s">
        <v>60</v>
      </c>
      <c r="E49" s="1">
        <v>44281.584745370368</v>
      </c>
      <c r="F49" t="s">
        <v>21</v>
      </c>
      <c r="G49" t="s">
        <v>200</v>
      </c>
      <c r="J49" s="6" t="str">
        <f t="shared" si="1"/>
        <v>E34B山水樓水邊圍</v>
      </c>
      <c r="O49" s="6" t="str">
        <f t="shared" si="6"/>
        <v/>
      </c>
      <c r="P49" s="6" t="str">
        <f t="shared" si="6"/>
        <v/>
      </c>
      <c r="Q49" s="6" t="str">
        <f t="shared" si="6"/>
        <v/>
      </c>
      <c r="R49" s="6"/>
      <c r="S49" s="6"/>
      <c r="T49" s="6"/>
      <c r="U49" s="6"/>
    </row>
    <row r="50" spans="1:21" x14ac:dyDescent="0.3">
      <c r="A50" t="s">
        <v>109</v>
      </c>
      <c r="B50" t="s">
        <v>110</v>
      </c>
      <c r="C50" t="s">
        <v>111</v>
      </c>
      <c r="D50" t="s">
        <v>112</v>
      </c>
      <c r="E50" s="1">
        <v>44281.584768518522</v>
      </c>
      <c r="F50" t="s">
        <v>28</v>
      </c>
      <c r="G50" t="s">
        <v>25</v>
      </c>
      <c r="H50" t="s">
        <v>202</v>
      </c>
      <c r="J50" s="6" t="str">
        <f t="shared" si="1"/>
        <v>E34B水邊圍元朗廣場</v>
      </c>
      <c r="O50" s="6" t="str">
        <f t="shared" si="6"/>
        <v/>
      </c>
      <c r="P50" s="6" t="str">
        <f t="shared" si="6"/>
        <v/>
      </c>
      <c r="Q50" s="6" t="str">
        <f t="shared" si="6"/>
        <v/>
      </c>
      <c r="R50" s="6"/>
      <c r="S50" s="6"/>
      <c r="T50" s="6"/>
      <c r="U50" s="6"/>
    </row>
    <row r="51" spans="1:21" x14ac:dyDescent="0.3">
      <c r="A51" t="s">
        <v>109</v>
      </c>
      <c r="B51" t="s">
        <v>110</v>
      </c>
      <c r="C51" t="s">
        <v>111</v>
      </c>
      <c r="D51" t="s">
        <v>114</v>
      </c>
      <c r="E51" s="1">
        <v>44281.584791666668</v>
      </c>
      <c r="F51" t="s">
        <v>54</v>
      </c>
      <c r="G51" t="s">
        <v>30</v>
      </c>
      <c r="H51" t="s">
        <v>145</v>
      </c>
      <c r="J51" s="6" t="str">
        <f t="shared" si="1"/>
        <v>E34B元朗廣場同樂街</v>
      </c>
      <c r="O51" s="6" t="str">
        <f t="shared" si="6"/>
        <v/>
      </c>
      <c r="P51" s="6" t="str">
        <f t="shared" si="6"/>
        <v/>
      </c>
      <c r="Q51" s="6" t="str">
        <f t="shared" si="6"/>
        <v/>
      </c>
      <c r="R51" s="6"/>
      <c r="S51" s="6"/>
      <c r="T51" s="6"/>
      <c r="U51" s="6"/>
    </row>
    <row r="52" spans="1:21" x14ac:dyDescent="0.3">
      <c r="A52" t="s">
        <v>109</v>
      </c>
      <c r="B52" t="s">
        <v>110</v>
      </c>
      <c r="C52" t="s">
        <v>111</v>
      </c>
      <c r="D52" t="s">
        <v>115</v>
      </c>
      <c r="E52" s="1">
        <v>44281.584826388891</v>
      </c>
      <c r="F52" t="s">
        <v>57</v>
      </c>
      <c r="G52" t="s">
        <v>34</v>
      </c>
      <c r="H52" t="s">
        <v>147</v>
      </c>
      <c r="I52" s="4" t="s">
        <v>213</v>
      </c>
      <c r="J52" s="6" t="str">
        <f t="shared" si="1"/>
        <v>E34B同樂街谷亭街</v>
      </c>
      <c r="K52" s="12" t="str">
        <f>F52</f>
        <v>5 分鐘</v>
      </c>
      <c r="L52" s="12" t="str">
        <f>G52</f>
        <v>31 分鐘 預定班次</v>
      </c>
      <c r="M52" s="12" t="str">
        <f>H52</f>
        <v>56 分鐘 預定班次</v>
      </c>
      <c r="N52" s="9"/>
      <c r="O52" s="12" t="str">
        <f t="shared" si="6"/>
        <v>5</v>
      </c>
      <c r="P52" s="12" t="str">
        <f t="shared" si="6"/>
        <v>31</v>
      </c>
      <c r="Q52" s="12" t="str">
        <f t="shared" si="6"/>
        <v>56</v>
      </c>
      <c r="R52" s="12"/>
      <c r="S52" s="12"/>
      <c r="T52" s="12"/>
      <c r="U52" s="12"/>
    </row>
    <row r="53" spans="1:21" x14ac:dyDescent="0.3">
      <c r="A53" t="s">
        <v>109</v>
      </c>
      <c r="B53" t="s">
        <v>110</v>
      </c>
      <c r="C53" t="s">
        <v>111</v>
      </c>
      <c r="D53" t="s">
        <v>67</v>
      </c>
      <c r="E53" s="1">
        <v>44281.584849537037</v>
      </c>
      <c r="F53" t="s">
        <v>99</v>
      </c>
      <c r="G53" t="s">
        <v>82</v>
      </c>
      <c r="I53" s="4" t="s">
        <v>213</v>
      </c>
      <c r="J53" s="6" t="str">
        <f t="shared" si="1"/>
        <v>E34B谷亭街形點 II</v>
      </c>
      <c r="K53" s="12" t="str">
        <f t="shared" ref="K53:L53" si="9">F53</f>
        <v>8 分鐘</v>
      </c>
      <c r="L53" s="12" t="str">
        <f t="shared" si="9"/>
        <v>34 分鐘 預定班次</v>
      </c>
      <c r="M53" s="12"/>
      <c r="N53" s="9"/>
      <c r="O53" s="12" t="str">
        <f t="shared" si="6"/>
        <v>8</v>
      </c>
      <c r="P53" s="12" t="str">
        <f t="shared" si="6"/>
        <v>34</v>
      </c>
      <c r="Q53" s="12" t="str">
        <f t="shared" si="6"/>
        <v/>
      </c>
      <c r="R53" s="12"/>
      <c r="S53" s="12">
        <f>O53-O52</f>
        <v>3</v>
      </c>
      <c r="T53" s="12">
        <f>IFERROR(P53-P52,"")</f>
        <v>3</v>
      </c>
      <c r="U53" s="12" t="str">
        <f>IFERROR(Q53-Q52,"")</f>
        <v/>
      </c>
    </row>
    <row r="54" spans="1:21" x14ac:dyDescent="0.3">
      <c r="A54" t="s">
        <v>109</v>
      </c>
      <c r="B54" t="s">
        <v>110</v>
      </c>
      <c r="C54" t="s">
        <v>111</v>
      </c>
      <c r="D54" t="s">
        <v>70</v>
      </c>
      <c r="E54" s="1">
        <v>44281.584872685184</v>
      </c>
      <c r="F54" t="s">
        <v>63</v>
      </c>
      <c r="G54" t="s">
        <v>42</v>
      </c>
      <c r="I54" s="4" t="s">
        <v>213</v>
      </c>
      <c r="J54" s="6" t="str">
        <f t="shared" si="1"/>
        <v>E34B形點 II形點 I</v>
      </c>
      <c r="K54" s="12" t="str">
        <f>F54</f>
        <v>9 分鐘</v>
      </c>
      <c r="L54" s="12" t="str">
        <f>G54</f>
        <v>35 分鐘 預定班次</v>
      </c>
      <c r="M54" s="12"/>
      <c r="N54" s="9"/>
      <c r="O54" s="12" t="str">
        <f t="shared" si="6"/>
        <v>9</v>
      </c>
      <c r="P54" s="12" t="str">
        <f t="shared" si="6"/>
        <v>35</v>
      </c>
      <c r="Q54" s="12" t="str">
        <f t="shared" si="6"/>
        <v/>
      </c>
      <c r="R54" s="12"/>
      <c r="S54" s="12">
        <f t="shared" ref="S54:S55" si="10">O54-O53</f>
        <v>1</v>
      </c>
      <c r="T54" s="12">
        <f t="shared" ref="T54:U55" si="11">IFERROR(P54-P53,"")</f>
        <v>1</v>
      </c>
      <c r="U54" s="12" t="str">
        <f t="shared" si="11"/>
        <v/>
      </c>
    </row>
    <row r="55" spans="1:21" x14ac:dyDescent="0.3">
      <c r="A55" t="s">
        <v>109</v>
      </c>
      <c r="B55" t="s">
        <v>110</v>
      </c>
      <c r="C55" t="s">
        <v>111</v>
      </c>
      <c r="D55" t="s">
        <v>73</v>
      </c>
      <c r="E55" s="1">
        <v>44281.58489583333</v>
      </c>
      <c r="F55" t="s">
        <v>68</v>
      </c>
      <c r="G55" t="s">
        <v>26</v>
      </c>
      <c r="I55" s="4" t="s">
        <v>213</v>
      </c>
      <c r="J55" s="6" t="str">
        <f t="shared" si="1"/>
        <v>E34B形點 I大欖隧道</v>
      </c>
      <c r="K55" s="12" t="str">
        <f>F55</f>
        <v>15 分鐘</v>
      </c>
      <c r="L55" s="12" t="str">
        <f>G55</f>
        <v>41 分鐘 預定班次</v>
      </c>
      <c r="M55" s="12"/>
      <c r="N55" s="9"/>
      <c r="O55" s="12" t="str">
        <f t="shared" si="6"/>
        <v>15</v>
      </c>
      <c r="P55" s="12" t="str">
        <f t="shared" si="6"/>
        <v>41</v>
      </c>
      <c r="Q55" s="12" t="str">
        <f t="shared" si="6"/>
        <v/>
      </c>
      <c r="R55" s="12"/>
      <c r="S55" s="12">
        <f t="shared" si="10"/>
        <v>6</v>
      </c>
      <c r="T55" s="12">
        <f t="shared" si="11"/>
        <v>6</v>
      </c>
      <c r="U55" s="12" t="str">
        <f t="shared" si="11"/>
        <v/>
      </c>
    </row>
    <row r="56" spans="1:21" x14ac:dyDescent="0.3">
      <c r="A56" t="s">
        <v>109</v>
      </c>
      <c r="B56" t="s">
        <v>110</v>
      </c>
      <c r="C56" t="s">
        <v>111</v>
      </c>
      <c r="D56" t="s">
        <v>116</v>
      </c>
      <c r="E56" s="1">
        <v>44281.584918981483</v>
      </c>
      <c r="F56" t="s">
        <v>48</v>
      </c>
      <c r="G56" t="s">
        <v>135</v>
      </c>
      <c r="H56" t="s">
        <v>145</v>
      </c>
      <c r="J56" s="6" t="str">
        <f t="shared" si="1"/>
        <v>E34B大欖隧道青馬收費廣場</v>
      </c>
      <c r="O56" s="6" t="str">
        <f t="shared" si="6"/>
        <v/>
      </c>
      <c r="P56" s="6" t="str">
        <f t="shared" si="6"/>
        <v/>
      </c>
      <c r="Q56" s="6" t="str">
        <f t="shared" si="6"/>
        <v/>
      </c>
      <c r="R56" s="6"/>
      <c r="S56" s="6"/>
      <c r="T56" s="6"/>
      <c r="U56" s="6"/>
    </row>
    <row r="57" spans="1:21" x14ac:dyDescent="0.3">
      <c r="A57" t="s">
        <v>109</v>
      </c>
      <c r="B57" t="s">
        <v>110</v>
      </c>
      <c r="C57" t="s">
        <v>111</v>
      </c>
      <c r="D57" t="s">
        <v>117</v>
      </c>
      <c r="E57" s="1">
        <v>44281.58494212963</v>
      </c>
      <c r="F57" t="s">
        <v>54</v>
      </c>
      <c r="G57" t="s">
        <v>64</v>
      </c>
      <c r="H57" t="s">
        <v>102</v>
      </c>
      <c r="J57" s="6" t="str">
        <f t="shared" si="1"/>
        <v>E34B青馬收費廣場東涌消防局</v>
      </c>
      <c r="O57" s="6" t="str">
        <f t="shared" si="6"/>
        <v/>
      </c>
      <c r="P57" s="6" t="str">
        <f t="shared" si="6"/>
        <v/>
      </c>
      <c r="Q57" s="6" t="str">
        <f t="shared" si="6"/>
        <v/>
      </c>
      <c r="R57" s="6"/>
      <c r="S57" s="6"/>
      <c r="T57" s="6"/>
      <c r="U57" s="6"/>
    </row>
    <row r="58" spans="1:21" x14ac:dyDescent="0.3">
      <c r="A58" t="s">
        <v>109</v>
      </c>
      <c r="B58" t="s">
        <v>110</v>
      </c>
      <c r="C58" t="s">
        <v>111</v>
      </c>
      <c r="D58" t="s">
        <v>119</v>
      </c>
      <c r="E58" s="1">
        <v>44281.584965277776</v>
      </c>
      <c r="F58" t="s">
        <v>36</v>
      </c>
      <c r="G58" t="s">
        <v>87</v>
      </c>
      <c r="H58" t="s">
        <v>133</v>
      </c>
      <c r="J58" s="6" t="str">
        <f t="shared" si="1"/>
        <v>E34B東涌消防局東堤灣畔</v>
      </c>
      <c r="O58" s="6" t="str">
        <f t="shared" si="6"/>
        <v/>
      </c>
      <c r="P58" s="6" t="str">
        <f t="shared" si="6"/>
        <v/>
      </c>
      <c r="Q58" s="6" t="str">
        <f t="shared" si="6"/>
        <v/>
      </c>
      <c r="R58" s="6"/>
      <c r="S58" s="6"/>
      <c r="T58" s="6"/>
      <c r="U58" s="6"/>
    </row>
    <row r="59" spans="1:21" x14ac:dyDescent="0.3">
      <c r="A59" t="s">
        <v>109</v>
      </c>
      <c r="B59" t="s">
        <v>110</v>
      </c>
      <c r="C59" t="s">
        <v>111</v>
      </c>
      <c r="D59" t="s">
        <v>121</v>
      </c>
      <c r="E59" s="1">
        <v>44281.584988425922</v>
      </c>
      <c r="F59" t="s">
        <v>40</v>
      </c>
      <c r="G59" t="s">
        <v>66</v>
      </c>
      <c r="H59" t="s">
        <v>136</v>
      </c>
      <c r="J59" s="6" t="str">
        <f t="shared" si="1"/>
        <v>E34B東堤灣畔赤角南路</v>
      </c>
      <c r="O59" s="6" t="str">
        <f t="shared" si="6"/>
        <v/>
      </c>
      <c r="P59" s="6" t="str">
        <f t="shared" si="6"/>
        <v/>
      </c>
      <c r="Q59" s="6" t="str">
        <f t="shared" si="6"/>
        <v/>
      </c>
      <c r="R59" s="6"/>
      <c r="S59" s="6"/>
      <c r="T59" s="6"/>
      <c r="U59" s="6"/>
    </row>
    <row r="60" spans="1:21" x14ac:dyDescent="0.3">
      <c r="A60" t="s">
        <v>109</v>
      </c>
      <c r="B60" t="s">
        <v>110</v>
      </c>
      <c r="C60" t="s">
        <v>111</v>
      </c>
      <c r="D60" t="s">
        <v>123</v>
      </c>
      <c r="E60" s="1">
        <v>44281.585011574076</v>
      </c>
      <c r="F60" t="s">
        <v>99</v>
      </c>
      <c r="G60" t="s">
        <v>135</v>
      </c>
      <c r="H60" t="s">
        <v>160</v>
      </c>
      <c r="J60" s="6" t="str">
        <f t="shared" si="1"/>
        <v>E34B赤角南路駿運北路</v>
      </c>
      <c r="O60" s="6" t="str">
        <f t="shared" si="6"/>
        <v/>
      </c>
      <c r="P60" s="6" t="str">
        <f t="shared" si="6"/>
        <v/>
      </c>
      <c r="Q60" s="6" t="str">
        <f t="shared" si="6"/>
        <v/>
      </c>
      <c r="R60" s="6"/>
      <c r="S60" s="6"/>
      <c r="T60" s="6"/>
      <c r="U60" s="6"/>
    </row>
    <row r="61" spans="1:21" x14ac:dyDescent="0.3">
      <c r="A61" t="s">
        <v>109</v>
      </c>
      <c r="B61" t="s">
        <v>110</v>
      </c>
      <c r="C61" t="s">
        <v>111</v>
      </c>
      <c r="D61" t="s">
        <v>125</v>
      </c>
      <c r="E61" s="1">
        <v>44281.585046296299</v>
      </c>
      <c r="F61" t="s">
        <v>63</v>
      </c>
      <c r="G61" t="s">
        <v>72</v>
      </c>
      <c r="H61" t="s">
        <v>207</v>
      </c>
      <c r="J61" s="6" t="str">
        <f t="shared" si="1"/>
        <v>E34B駿運北路香港空運貨站</v>
      </c>
      <c r="O61" s="6" t="str">
        <f t="shared" si="6"/>
        <v/>
      </c>
      <c r="P61" s="6" t="str">
        <f t="shared" si="6"/>
        <v/>
      </c>
      <c r="Q61" s="6" t="str">
        <f t="shared" si="6"/>
        <v/>
      </c>
      <c r="R61" s="6"/>
      <c r="S61" s="6"/>
      <c r="T61" s="6"/>
      <c r="U61" s="6"/>
    </row>
    <row r="62" spans="1:21" x14ac:dyDescent="0.3">
      <c r="A62" t="s">
        <v>109</v>
      </c>
      <c r="B62" t="s">
        <v>110</v>
      </c>
      <c r="C62" t="s">
        <v>111</v>
      </c>
      <c r="D62" t="s">
        <v>127</v>
      </c>
      <c r="E62" s="1">
        <v>44281.585069444445</v>
      </c>
      <c r="F62" t="s">
        <v>74</v>
      </c>
      <c r="G62" t="s">
        <v>163</v>
      </c>
      <c r="H62" t="s">
        <v>162</v>
      </c>
      <c r="J62" s="6" t="str">
        <f t="shared" si="1"/>
        <v>E34B香港空運貨站空郵中心</v>
      </c>
      <c r="O62" s="6" t="str">
        <f t="shared" si="6"/>
        <v/>
      </c>
      <c r="P62" s="6" t="str">
        <f t="shared" si="6"/>
        <v/>
      </c>
      <c r="Q62" s="6" t="str">
        <f t="shared" si="6"/>
        <v/>
      </c>
      <c r="R62" s="6"/>
      <c r="S62" s="6"/>
      <c r="T62" s="6"/>
      <c r="U62" s="6"/>
    </row>
    <row r="63" spans="1:21" x14ac:dyDescent="0.3">
      <c r="A63" t="s">
        <v>109</v>
      </c>
      <c r="B63" t="s">
        <v>110</v>
      </c>
      <c r="C63" t="s">
        <v>111</v>
      </c>
      <c r="D63" t="s">
        <v>129</v>
      </c>
      <c r="E63" s="1">
        <v>44281.585092592592</v>
      </c>
      <c r="F63" t="s">
        <v>182</v>
      </c>
      <c r="G63" t="s">
        <v>89</v>
      </c>
      <c r="H63" t="s">
        <v>126</v>
      </c>
      <c r="J63" s="6" t="str">
        <f t="shared" si="1"/>
        <v>E34B空郵中心國泰城</v>
      </c>
      <c r="O63" s="6" t="str">
        <f t="shared" si="6"/>
        <v/>
      </c>
      <c r="P63" s="6" t="str">
        <f t="shared" si="6"/>
        <v/>
      </c>
      <c r="Q63" s="6" t="str">
        <f t="shared" si="6"/>
        <v/>
      </c>
      <c r="R63" s="6"/>
      <c r="S63" s="6"/>
      <c r="T63" s="6"/>
      <c r="U63" s="6"/>
    </row>
    <row r="64" spans="1:21" x14ac:dyDescent="0.3">
      <c r="A64" t="s">
        <v>109</v>
      </c>
      <c r="B64" t="s">
        <v>110</v>
      </c>
      <c r="C64" t="s">
        <v>111</v>
      </c>
      <c r="D64" t="s">
        <v>131</v>
      </c>
      <c r="E64" s="1">
        <v>44281.585115740738</v>
      </c>
      <c r="F64" t="s">
        <v>68</v>
      </c>
      <c r="G64" t="s">
        <v>93</v>
      </c>
      <c r="H64" t="s">
        <v>264</v>
      </c>
      <c r="J64" s="6" t="str">
        <f t="shared" si="1"/>
        <v>E34B國泰城暢連路</v>
      </c>
      <c r="O64" s="6" t="str">
        <f t="shared" si="6"/>
        <v/>
      </c>
      <c r="P64" s="6" t="str">
        <f t="shared" si="6"/>
        <v/>
      </c>
      <c r="Q64" s="6" t="str">
        <f t="shared" si="6"/>
        <v/>
      </c>
      <c r="R64" s="6"/>
      <c r="S64" s="6"/>
      <c r="T64" s="6"/>
      <c r="U64" s="6"/>
    </row>
    <row r="65" spans="1:21" x14ac:dyDescent="0.3">
      <c r="A65" t="s">
        <v>109</v>
      </c>
      <c r="B65" t="s">
        <v>110</v>
      </c>
      <c r="C65" t="s">
        <v>111</v>
      </c>
      <c r="D65" t="s">
        <v>134</v>
      </c>
      <c r="E65" s="1">
        <v>44281.585138888891</v>
      </c>
      <c r="F65" t="s">
        <v>77</v>
      </c>
      <c r="G65" t="s">
        <v>95</v>
      </c>
      <c r="J65" s="6" t="str">
        <f t="shared" si="1"/>
        <v>E34B暢連路一號客運大樓 (落客站)</v>
      </c>
      <c r="O65" s="6" t="str">
        <f t="shared" ref="O65:Q96" si="12">IF(K65="","",IFERROR(LEFT(K65,FIND(" ",K65)-1),0))</f>
        <v/>
      </c>
      <c r="P65" s="6" t="str">
        <f t="shared" si="12"/>
        <v/>
      </c>
      <c r="Q65" s="6" t="str">
        <f t="shared" si="12"/>
        <v/>
      </c>
      <c r="R65" s="6"/>
      <c r="S65" s="6"/>
      <c r="T65" s="6"/>
      <c r="U65" s="6"/>
    </row>
    <row r="66" spans="1:21" x14ac:dyDescent="0.3">
      <c r="A66" t="s">
        <v>109</v>
      </c>
      <c r="B66" t="s">
        <v>110</v>
      </c>
      <c r="C66" t="s">
        <v>111</v>
      </c>
      <c r="D66" t="s">
        <v>137</v>
      </c>
      <c r="E66" s="1">
        <v>44281.585162037038</v>
      </c>
      <c r="F66" t="s">
        <v>79</v>
      </c>
      <c r="G66" t="s">
        <v>80</v>
      </c>
      <c r="H66" t="s">
        <v>133</v>
      </c>
      <c r="J66" s="6" t="str">
        <f t="shared" si="1"/>
        <v>E34B一號客運大樓 (落客站)機場(地面運輸中心)巴士總站</v>
      </c>
      <c r="O66" s="6" t="str">
        <f t="shared" si="12"/>
        <v/>
      </c>
      <c r="P66" s="6" t="str">
        <f t="shared" si="12"/>
        <v/>
      </c>
      <c r="Q66" s="6" t="str">
        <f t="shared" si="12"/>
        <v/>
      </c>
      <c r="R66" s="6"/>
      <c r="S66" s="6"/>
      <c r="T66" s="6"/>
      <c r="U66" s="6"/>
    </row>
    <row r="67" spans="1:21" x14ac:dyDescent="0.3">
      <c r="A67" t="s">
        <v>109</v>
      </c>
      <c r="B67" t="s">
        <v>110</v>
      </c>
      <c r="C67" t="s">
        <v>111</v>
      </c>
      <c r="D67" t="s">
        <v>137</v>
      </c>
      <c r="E67" s="1">
        <v>44281.585185185184</v>
      </c>
      <c r="F67" t="s">
        <v>28</v>
      </c>
      <c r="G67" t="s">
        <v>57</v>
      </c>
      <c r="H67" t="s">
        <v>88</v>
      </c>
      <c r="J67" s="6" t="str">
        <f t="shared" si="1"/>
        <v>E34B機場(地面運輸中心)巴士總站機場(地面運輸中心)巴士總站</v>
      </c>
      <c r="O67" s="6" t="str">
        <f t="shared" si="12"/>
        <v/>
      </c>
      <c r="P67" s="6" t="str">
        <f t="shared" si="12"/>
        <v/>
      </c>
      <c r="Q67" s="6" t="str">
        <f t="shared" si="12"/>
        <v/>
      </c>
      <c r="R67" s="6"/>
      <c r="S67" s="6"/>
      <c r="T67" s="6"/>
      <c r="U67" s="6"/>
    </row>
    <row r="68" spans="1:21" x14ac:dyDescent="0.3">
      <c r="A68" t="s">
        <v>109</v>
      </c>
      <c r="B68" t="s">
        <v>111</v>
      </c>
      <c r="C68" t="s">
        <v>110</v>
      </c>
      <c r="D68" t="s">
        <v>139</v>
      </c>
      <c r="E68" s="1">
        <v>44281.585243055553</v>
      </c>
      <c r="F68" t="s">
        <v>84</v>
      </c>
      <c r="G68" t="s">
        <v>59</v>
      </c>
      <c r="H68" t="s">
        <v>206</v>
      </c>
      <c r="J68" s="6" t="str">
        <f t="shared" ref="J68:J123" si="13">IF(B68=B67,A68&amp;D67&amp;D68,"")</f>
        <v/>
      </c>
      <c r="O68" s="6" t="str">
        <f t="shared" si="12"/>
        <v/>
      </c>
      <c r="P68" s="6" t="str">
        <f t="shared" si="12"/>
        <v/>
      </c>
      <c r="Q68" s="6" t="str">
        <f t="shared" si="12"/>
        <v/>
      </c>
      <c r="R68" s="6"/>
      <c r="S68" s="6"/>
      <c r="T68" s="6"/>
      <c r="U68" s="6"/>
    </row>
    <row r="69" spans="1:21" x14ac:dyDescent="0.3">
      <c r="A69" t="s">
        <v>109</v>
      </c>
      <c r="B69" t="s">
        <v>111</v>
      </c>
      <c r="C69" t="s">
        <v>110</v>
      </c>
      <c r="D69" t="s">
        <v>129</v>
      </c>
      <c r="E69" s="1">
        <v>44281.585266203707</v>
      </c>
      <c r="F69" t="s">
        <v>24</v>
      </c>
      <c r="G69" t="s">
        <v>14</v>
      </c>
      <c r="J69" s="6" t="str">
        <f t="shared" si="13"/>
        <v>E34B機場(地面運輸中心)總站國泰城</v>
      </c>
      <c r="O69" s="6" t="str">
        <f t="shared" si="12"/>
        <v/>
      </c>
      <c r="P69" s="6" t="str">
        <f t="shared" si="12"/>
        <v/>
      </c>
      <c r="Q69" s="6" t="str">
        <f t="shared" si="12"/>
        <v/>
      </c>
      <c r="R69" s="6"/>
      <c r="S69" s="6"/>
      <c r="T69" s="6"/>
      <c r="U69" s="6"/>
    </row>
    <row r="70" spans="1:21" x14ac:dyDescent="0.3">
      <c r="A70" t="s">
        <v>109</v>
      </c>
      <c r="B70" t="s">
        <v>111</v>
      </c>
      <c r="C70" t="s">
        <v>110</v>
      </c>
      <c r="D70" t="s">
        <v>144</v>
      </c>
      <c r="E70" s="1">
        <v>44281.585289351853</v>
      </c>
      <c r="F70" t="s">
        <v>85</v>
      </c>
      <c r="G70" t="s">
        <v>18</v>
      </c>
      <c r="J70" s="6" t="str">
        <f t="shared" si="13"/>
        <v>E34B國泰城機場警署</v>
      </c>
      <c r="O70" s="6" t="str">
        <f t="shared" si="12"/>
        <v/>
      </c>
      <c r="P70" s="6" t="str">
        <f t="shared" si="12"/>
        <v/>
      </c>
      <c r="Q70" s="6" t="str">
        <f t="shared" si="12"/>
        <v/>
      </c>
      <c r="R70" s="6"/>
      <c r="S70" s="6"/>
      <c r="T70" s="6"/>
      <c r="U70" s="6"/>
    </row>
    <row r="71" spans="1:21" x14ac:dyDescent="0.3">
      <c r="A71" t="s">
        <v>109</v>
      </c>
      <c r="B71" t="s">
        <v>111</v>
      </c>
      <c r="C71" t="s">
        <v>110</v>
      </c>
      <c r="D71" t="s">
        <v>146</v>
      </c>
      <c r="E71" s="1">
        <v>44281.585312499999</v>
      </c>
      <c r="F71" t="s">
        <v>138</v>
      </c>
      <c r="G71" t="s">
        <v>22</v>
      </c>
      <c r="J71" s="6" t="str">
        <f t="shared" si="13"/>
        <v>E34B機場警署駿運南路</v>
      </c>
      <c r="O71" s="6" t="str">
        <f t="shared" si="12"/>
        <v/>
      </c>
      <c r="P71" s="6" t="str">
        <f t="shared" si="12"/>
        <v/>
      </c>
      <c r="Q71" s="6" t="str">
        <f t="shared" si="12"/>
        <v/>
      </c>
      <c r="R71" s="6"/>
      <c r="S71" s="6"/>
      <c r="T71" s="6"/>
      <c r="U71" s="6"/>
    </row>
    <row r="72" spans="1:21" x14ac:dyDescent="0.3">
      <c r="A72" t="s">
        <v>109</v>
      </c>
      <c r="B72" t="s">
        <v>111</v>
      </c>
      <c r="C72" t="s">
        <v>110</v>
      </c>
      <c r="D72" t="s">
        <v>148</v>
      </c>
      <c r="E72" s="1">
        <v>44281.585335648146</v>
      </c>
      <c r="F72" t="s">
        <v>33</v>
      </c>
      <c r="G72" t="s">
        <v>26</v>
      </c>
      <c r="J72" s="6" t="str">
        <f t="shared" si="13"/>
        <v>E34B駿運南路機場空運中心</v>
      </c>
      <c r="O72" s="6" t="str">
        <f t="shared" si="12"/>
        <v/>
      </c>
      <c r="P72" s="6" t="str">
        <f t="shared" si="12"/>
        <v/>
      </c>
      <c r="Q72" s="6" t="str">
        <f t="shared" si="12"/>
        <v/>
      </c>
      <c r="R72" s="6"/>
      <c r="S72" s="6"/>
      <c r="T72" s="6"/>
      <c r="U72" s="6"/>
    </row>
    <row r="73" spans="1:21" x14ac:dyDescent="0.3">
      <c r="A73" t="s">
        <v>109</v>
      </c>
      <c r="B73" t="s">
        <v>111</v>
      </c>
      <c r="C73" t="s">
        <v>110</v>
      </c>
      <c r="D73" t="s">
        <v>149</v>
      </c>
      <c r="E73" s="1">
        <v>44281.585358796299</v>
      </c>
      <c r="F73" t="s">
        <v>37</v>
      </c>
      <c r="G73" t="s">
        <v>194</v>
      </c>
      <c r="J73" s="6" t="str">
        <f t="shared" si="13"/>
        <v>E34B機場空運中心亞洲空運中心</v>
      </c>
      <c r="O73" s="6" t="str">
        <f t="shared" si="12"/>
        <v/>
      </c>
      <c r="P73" s="6" t="str">
        <f t="shared" si="12"/>
        <v/>
      </c>
      <c r="Q73" s="6" t="str">
        <f t="shared" si="12"/>
        <v/>
      </c>
      <c r="R73" s="6"/>
      <c r="S73" s="6"/>
      <c r="T73" s="6"/>
      <c r="U73" s="6"/>
    </row>
    <row r="74" spans="1:21" x14ac:dyDescent="0.3">
      <c r="A74" t="s">
        <v>109</v>
      </c>
      <c r="B74" t="s">
        <v>111</v>
      </c>
      <c r="C74" t="s">
        <v>110</v>
      </c>
      <c r="D74" t="s">
        <v>121</v>
      </c>
      <c r="E74" s="1">
        <v>44281.585381944446</v>
      </c>
      <c r="F74" t="s">
        <v>150</v>
      </c>
      <c r="G74" t="s">
        <v>152</v>
      </c>
      <c r="J74" s="6" t="str">
        <f t="shared" si="13"/>
        <v>E34B亞洲空運中心赤角南路</v>
      </c>
      <c r="O74" s="6" t="str">
        <f t="shared" si="12"/>
        <v/>
      </c>
      <c r="P74" s="6" t="str">
        <f t="shared" si="12"/>
        <v/>
      </c>
      <c r="Q74" s="6" t="str">
        <f t="shared" si="12"/>
        <v/>
      </c>
      <c r="R74" s="6"/>
      <c r="S74" s="6"/>
      <c r="T74" s="6"/>
      <c r="U74" s="6"/>
    </row>
    <row r="75" spans="1:21" x14ac:dyDescent="0.3">
      <c r="A75" t="s">
        <v>109</v>
      </c>
      <c r="B75" t="s">
        <v>111</v>
      </c>
      <c r="C75" t="s">
        <v>110</v>
      </c>
      <c r="D75" t="s">
        <v>151</v>
      </c>
      <c r="E75" s="1">
        <v>44281.585405092592</v>
      </c>
      <c r="F75" t="s">
        <v>45</v>
      </c>
      <c r="G75" t="s">
        <v>197</v>
      </c>
      <c r="J75" s="6" t="str">
        <f t="shared" si="13"/>
        <v>E34B赤角南路東涌纜車站</v>
      </c>
      <c r="O75" s="6" t="str">
        <f t="shared" si="12"/>
        <v/>
      </c>
      <c r="P75" s="6" t="str">
        <f t="shared" si="12"/>
        <v/>
      </c>
      <c r="Q75" s="6" t="str">
        <f t="shared" si="12"/>
        <v/>
      </c>
      <c r="R75" s="6"/>
      <c r="S75" s="6"/>
      <c r="T75" s="6"/>
      <c r="U75" s="6"/>
    </row>
    <row r="76" spans="1:21" x14ac:dyDescent="0.3">
      <c r="A76" t="s">
        <v>109</v>
      </c>
      <c r="B76" t="s">
        <v>111</v>
      </c>
      <c r="C76" t="s">
        <v>110</v>
      </c>
      <c r="D76" t="s">
        <v>153</v>
      </c>
      <c r="E76" s="1">
        <v>44281.585428240738</v>
      </c>
      <c r="F76" t="s">
        <v>32</v>
      </c>
      <c r="G76" t="s">
        <v>21</v>
      </c>
      <c r="H76" t="s">
        <v>200</v>
      </c>
      <c r="J76" s="6" t="str">
        <f t="shared" si="13"/>
        <v>E34B東涌纜車站富東廣場</v>
      </c>
      <c r="O76" s="6" t="str">
        <f t="shared" si="12"/>
        <v/>
      </c>
      <c r="P76" s="6" t="str">
        <f t="shared" si="12"/>
        <v/>
      </c>
      <c r="Q76" s="6" t="str">
        <f t="shared" si="12"/>
        <v/>
      </c>
      <c r="R76" s="6"/>
      <c r="S76" s="6"/>
      <c r="T76" s="6"/>
      <c r="U76" s="6"/>
    </row>
    <row r="77" spans="1:21" x14ac:dyDescent="0.3">
      <c r="A77" t="s">
        <v>109</v>
      </c>
      <c r="B77" t="s">
        <v>111</v>
      </c>
      <c r="C77" t="s">
        <v>110</v>
      </c>
      <c r="D77" t="s">
        <v>155</v>
      </c>
      <c r="E77" s="1">
        <v>44281.585451388892</v>
      </c>
      <c r="F77" t="s">
        <v>54</v>
      </c>
      <c r="G77" t="s">
        <v>86</v>
      </c>
      <c r="H77" t="s">
        <v>143</v>
      </c>
      <c r="J77" s="6" t="str">
        <f t="shared" si="13"/>
        <v>E34B富東廣場裕東苑</v>
      </c>
      <c r="O77" s="6" t="str">
        <f t="shared" si="12"/>
        <v/>
      </c>
      <c r="P77" s="6" t="str">
        <f t="shared" si="12"/>
        <v/>
      </c>
      <c r="Q77" s="6" t="str">
        <f t="shared" si="12"/>
        <v/>
      </c>
      <c r="R77" s="6"/>
      <c r="S77" s="6"/>
      <c r="T77" s="6"/>
      <c r="U77" s="6"/>
    </row>
    <row r="78" spans="1:21" x14ac:dyDescent="0.3">
      <c r="A78" t="s">
        <v>109</v>
      </c>
      <c r="B78" t="s">
        <v>111</v>
      </c>
      <c r="C78" t="s">
        <v>110</v>
      </c>
      <c r="D78" t="s">
        <v>116</v>
      </c>
      <c r="E78" s="1">
        <v>44281.585486111115</v>
      </c>
      <c r="F78" t="s">
        <v>71</v>
      </c>
      <c r="G78" t="s">
        <v>50</v>
      </c>
      <c r="J78" s="6" t="str">
        <f t="shared" si="13"/>
        <v>E34B裕東苑青馬收費廣場</v>
      </c>
      <c r="O78" s="6" t="str">
        <f t="shared" si="12"/>
        <v/>
      </c>
      <c r="P78" s="6" t="str">
        <f t="shared" si="12"/>
        <v/>
      </c>
      <c r="Q78" s="6" t="str">
        <f t="shared" si="12"/>
        <v/>
      </c>
      <c r="R78" s="6"/>
      <c r="S78" s="6"/>
      <c r="T78" s="6"/>
      <c r="U78" s="6"/>
    </row>
    <row r="79" spans="1:21" x14ac:dyDescent="0.3">
      <c r="A79" t="s">
        <v>109</v>
      </c>
      <c r="B79" t="s">
        <v>111</v>
      </c>
      <c r="C79" t="s">
        <v>110</v>
      </c>
      <c r="D79" t="s">
        <v>73</v>
      </c>
      <c r="E79" s="1">
        <v>44281.585509259261</v>
      </c>
      <c r="F79" t="s">
        <v>54</v>
      </c>
      <c r="G79" t="s">
        <v>135</v>
      </c>
      <c r="H79" t="s">
        <v>202</v>
      </c>
      <c r="I79" s="4" t="s">
        <v>213</v>
      </c>
      <c r="J79" s="6" t="str">
        <f t="shared" si="13"/>
        <v>E34B青馬收費廣場大欖隧道</v>
      </c>
      <c r="K79" s="12" t="str">
        <f>F79</f>
        <v>3 分鐘</v>
      </c>
      <c r="L79" s="12" t="str">
        <f>G79</f>
        <v>28 分鐘</v>
      </c>
      <c r="M79" s="12" t="str">
        <f>H79</f>
        <v>51 分鐘 預定班次</v>
      </c>
      <c r="O79" s="12" t="str">
        <f t="shared" si="12"/>
        <v>3</v>
      </c>
      <c r="P79" s="12" t="str">
        <f t="shared" si="12"/>
        <v>28</v>
      </c>
      <c r="Q79" s="12" t="str">
        <f t="shared" si="12"/>
        <v>51</v>
      </c>
      <c r="R79" s="12"/>
      <c r="S79" s="12"/>
      <c r="T79" s="12"/>
      <c r="U79" s="6"/>
    </row>
    <row r="80" spans="1:21" x14ac:dyDescent="0.3">
      <c r="A80" t="s">
        <v>109</v>
      </c>
      <c r="B80" t="s">
        <v>111</v>
      </c>
      <c r="C80" t="s">
        <v>110</v>
      </c>
      <c r="D80" t="s">
        <v>70</v>
      </c>
      <c r="E80" s="1">
        <v>44281.585532407407</v>
      </c>
      <c r="F80" t="s">
        <v>104</v>
      </c>
      <c r="G80" t="s">
        <v>97</v>
      </c>
      <c r="I80" s="4" t="s">
        <v>213</v>
      </c>
      <c r="J80" s="6" t="str">
        <f t="shared" si="13"/>
        <v>E34B大欖隧道形點 I</v>
      </c>
      <c r="K80" s="12" t="str">
        <f>F80</f>
        <v>14 分鐘</v>
      </c>
      <c r="L80" s="12" t="str">
        <f>G80</f>
        <v>39 分鐘</v>
      </c>
      <c r="M80" s="12"/>
      <c r="O80" s="12" t="str">
        <f t="shared" si="12"/>
        <v>14</v>
      </c>
      <c r="P80" s="12" t="str">
        <f t="shared" si="12"/>
        <v>39</v>
      </c>
      <c r="Q80" s="12" t="str">
        <f t="shared" si="12"/>
        <v/>
      </c>
      <c r="R80" s="12"/>
      <c r="S80" s="12">
        <f>O80-O79</f>
        <v>11</v>
      </c>
      <c r="T80" s="12">
        <f>IFERROR(P80-P79,"")</f>
        <v>11</v>
      </c>
      <c r="U80" s="12" t="str">
        <f>IFERROR(Q80-Q79,"")</f>
        <v/>
      </c>
    </row>
    <row r="81" spans="1:21" x14ac:dyDescent="0.3">
      <c r="A81" t="s">
        <v>109</v>
      </c>
      <c r="B81" t="s">
        <v>111</v>
      </c>
      <c r="C81" t="s">
        <v>110</v>
      </c>
      <c r="D81" t="s">
        <v>157</v>
      </c>
      <c r="E81" s="1">
        <v>44281.585555555554</v>
      </c>
      <c r="F81" t="s">
        <v>28</v>
      </c>
      <c r="G81" t="s">
        <v>71</v>
      </c>
      <c r="H81" t="s">
        <v>102</v>
      </c>
      <c r="I81" s="4" t="s">
        <v>213</v>
      </c>
      <c r="J81" s="6" t="str">
        <f t="shared" si="13"/>
        <v>E34B形點 I又新街</v>
      </c>
      <c r="K81" s="12" t="str">
        <f t="shared" ref="K81:L82" si="14">G81</f>
        <v>16 分鐘</v>
      </c>
      <c r="L81" s="12" t="str">
        <f t="shared" si="14"/>
        <v>41 分鐘</v>
      </c>
      <c r="M81" s="12"/>
      <c r="O81" s="12" t="str">
        <f t="shared" si="12"/>
        <v>16</v>
      </c>
      <c r="P81" s="12" t="str">
        <f t="shared" si="12"/>
        <v>41</v>
      </c>
      <c r="Q81" s="12" t="str">
        <f t="shared" si="12"/>
        <v/>
      </c>
      <c r="R81" s="12"/>
      <c r="S81" s="12">
        <f t="shared" ref="S81:S82" si="15">O81-O80</f>
        <v>2</v>
      </c>
      <c r="T81" s="12">
        <f t="shared" ref="T81:U82" si="16">IFERROR(P81-P80,"")</f>
        <v>2</v>
      </c>
      <c r="U81" s="12" t="str">
        <f t="shared" si="16"/>
        <v/>
      </c>
    </row>
    <row r="82" spans="1:21" x14ac:dyDescent="0.3">
      <c r="A82" t="s">
        <v>109</v>
      </c>
      <c r="B82" t="s">
        <v>111</v>
      </c>
      <c r="C82" t="s">
        <v>110</v>
      </c>
      <c r="D82" t="s">
        <v>158</v>
      </c>
      <c r="E82" s="1">
        <v>44281.585578703707</v>
      </c>
      <c r="F82" t="s">
        <v>79</v>
      </c>
      <c r="G82" t="s">
        <v>77</v>
      </c>
      <c r="H82" t="s">
        <v>120</v>
      </c>
      <c r="I82" s="4" t="s">
        <v>213</v>
      </c>
      <c r="J82" s="6" t="str">
        <f t="shared" si="13"/>
        <v>E34B又新街大棠路</v>
      </c>
      <c r="K82" s="12" t="str">
        <f t="shared" si="14"/>
        <v>18 分鐘</v>
      </c>
      <c r="L82" s="12" t="str">
        <f t="shared" si="14"/>
        <v>43 分鐘</v>
      </c>
      <c r="M82" s="12"/>
      <c r="O82" s="12" t="str">
        <f t="shared" si="12"/>
        <v>18</v>
      </c>
      <c r="P82" s="12" t="str">
        <f t="shared" si="12"/>
        <v>43</v>
      </c>
      <c r="Q82" s="12" t="str">
        <f t="shared" si="12"/>
        <v/>
      </c>
      <c r="R82" s="12"/>
      <c r="S82" s="12">
        <f t="shared" si="15"/>
        <v>2</v>
      </c>
      <c r="T82" s="12">
        <f t="shared" si="16"/>
        <v>2</v>
      </c>
      <c r="U82" s="12" t="str">
        <f t="shared" si="16"/>
        <v/>
      </c>
    </row>
    <row r="83" spans="1:21" x14ac:dyDescent="0.3">
      <c r="A83" t="s">
        <v>109</v>
      </c>
      <c r="B83" t="s">
        <v>111</v>
      </c>
      <c r="C83" t="s">
        <v>110</v>
      </c>
      <c r="D83" t="s">
        <v>159</v>
      </c>
      <c r="E83" s="1">
        <v>44281.585601851853</v>
      </c>
      <c r="F83" t="s">
        <v>54</v>
      </c>
      <c r="G83" t="s">
        <v>156</v>
      </c>
      <c r="H83" t="s">
        <v>160</v>
      </c>
      <c r="J83" s="6" t="str">
        <f t="shared" si="13"/>
        <v>E34B大棠路康樂路</v>
      </c>
      <c r="O83" s="12" t="str">
        <f t="shared" si="12"/>
        <v/>
      </c>
      <c r="P83" s="12" t="str">
        <f t="shared" si="12"/>
        <v/>
      </c>
      <c r="Q83" s="12" t="str">
        <f t="shared" si="12"/>
        <v/>
      </c>
      <c r="R83" s="12"/>
      <c r="S83" s="12"/>
      <c r="T83" s="12"/>
      <c r="U83" s="6"/>
    </row>
    <row r="84" spans="1:21" x14ac:dyDescent="0.3">
      <c r="A84" t="s">
        <v>109</v>
      </c>
      <c r="B84" t="s">
        <v>111</v>
      </c>
      <c r="C84" t="s">
        <v>110</v>
      </c>
      <c r="D84" t="s">
        <v>161</v>
      </c>
      <c r="E84" s="1">
        <v>44281.585625</v>
      </c>
      <c r="F84" t="s">
        <v>99</v>
      </c>
      <c r="G84" t="s">
        <v>88</v>
      </c>
      <c r="H84" t="s">
        <v>126</v>
      </c>
      <c r="J84" s="6" t="str">
        <f t="shared" si="13"/>
        <v>E34B康樂路康水樓</v>
      </c>
      <c r="O84" s="6" t="str">
        <f t="shared" si="12"/>
        <v/>
      </c>
      <c r="P84" s="6" t="str">
        <f t="shared" si="12"/>
        <v/>
      </c>
      <c r="Q84" s="6" t="str">
        <f t="shared" si="12"/>
        <v/>
      </c>
      <c r="R84" s="6"/>
      <c r="S84" s="6"/>
      <c r="T84" s="6"/>
      <c r="U84" s="6"/>
    </row>
    <row r="85" spans="1:21" x14ac:dyDescent="0.3">
      <c r="A85" t="s">
        <v>109</v>
      </c>
      <c r="B85" t="s">
        <v>111</v>
      </c>
      <c r="C85" t="s">
        <v>110</v>
      </c>
      <c r="D85" t="s">
        <v>56</v>
      </c>
      <c r="E85" s="1">
        <v>44281.585648148146</v>
      </c>
      <c r="F85" t="s">
        <v>48</v>
      </c>
      <c r="G85" t="s">
        <v>66</v>
      </c>
      <c r="H85" t="s">
        <v>164</v>
      </c>
      <c r="J85" s="6" t="str">
        <f t="shared" si="13"/>
        <v>E34B康水樓山水樓</v>
      </c>
      <c r="O85" s="6" t="str">
        <f t="shared" si="12"/>
        <v/>
      </c>
      <c r="P85" s="6" t="str">
        <f t="shared" si="12"/>
        <v/>
      </c>
      <c r="Q85" s="6" t="str">
        <f t="shared" si="12"/>
        <v/>
      </c>
      <c r="R85" s="6"/>
      <c r="S85" s="6"/>
      <c r="T85" s="6"/>
      <c r="U85" s="6"/>
    </row>
    <row r="86" spans="1:21" x14ac:dyDescent="0.3">
      <c r="A86">
        <v>968</v>
      </c>
      <c r="B86" t="s">
        <v>165</v>
      </c>
      <c r="C86" t="s">
        <v>166</v>
      </c>
      <c r="D86" t="s">
        <v>167</v>
      </c>
      <c r="E86" s="1">
        <v>44281.585752314815</v>
      </c>
      <c r="F86" t="s">
        <v>24</v>
      </c>
      <c r="G86" t="s">
        <v>25</v>
      </c>
      <c r="H86" t="s">
        <v>26</v>
      </c>
      <c r="J86" s="6" t="str">
        <f t="shared" si="13"/>
        <v/>
      </c>
      <c r="O86" s="6" t="str">
        <f t="shared" si="12"/>
        <v/>
      </c>
      <c r="P86" s="6" t="str">
        <f t="shared" si="12"/>
        <v/>
      </c>
      <c r="Q86" s="6" t="str">
        <f t="shared" si="12"/>
        <v/>
      </c>
      <c r="R86" s="6"/>
      <c r="S86" s="6"/>
      <c r="T86" s="6"/>
      <c r="U86" s="6"/>
    </row>
    <row r="87" spans="1:21" x14ac:dyDescent="0.3">
      <c r="A87">
        <v>968</v>
      </c>
      <c r="B87" t="s">
        <v>165</v>
      </c>
      <c r="C87" t="s">
        <v>166</v>
      </c>
      <c r="D87" t="s">
        <v>169</v>
      </c>
      <c r="E87" s="1">
        <v>44281.585775462961</v>
      </c>
      <c r="F87" t="s">
        <v>85</v>
      </c>
      <c r="G87" t="s">
        <v>140</v>
      </c>
      <c r="J87" s="6" t="str">
        <f t="shared" si="13"/>
        <v>968元朗（西）總站元朗同樂街</v>
      </c>
      <c r="O87" s="6" t="str">
        <f t="shared" si="12"/>
        <v/>
      </c>
      <c r="P87" s="6" t="str">
        <f t="shared" si="12"/>
        <v/>
      </c>
      <c r="Q87" s="6" t="str">
        <f t="shared" si="12"/>
        <v/>
      </c>
      <c r="R87" s="6"/>
      <c r="S87" s="6"/>
      <c r="T87" s="6"/>
      <c r="U87" s="6"/>
    </row>
    <row r="88" spans="1:21" x14ac:dyDescent="0.3">
      <c r="A88">
        <v>968</v>
      </c>
      <c r="B88" t="s">
        <v>165</v>
      </c>
      <c r="C88" t="s">
        <v>166</v>
      </c>
      <c r="D88" t="s">
        <v>65</v>
      </c>
      <c r="E88" s="1">
        <v>44281.585798611108</v>
      </c>
      <c r="F88" t="s">
        <v>32</v>
      </c>
      <c r="G88" t="s">
        <v>33</v>
      </c>
      <c r="H88" t="s">
        <v>34</v>
      </c>
      <c r="I88" s="4" t="s">
        <v>213</v>
      </c>
      <c r="J88" s="6" t="str">
        <f t="shared" si="13"/>
        <v>968元朗同樂街元朗谷亭街</v>
      </c>
      <c r="K88" s="12" t="str">
        <f>F88</f>
        <v>1 分鐘</v>
      </c>
      <c r="L88" s="12" t="str">
        <f>G88</f>
        <v>16 分鐘 預定班次</v>
      </c>
      <c r="M88" s="12" t="str">
        <f>H88</f>
        <v>31 分鐘 預定班次</v>
      </c>
      <c r="N88" s="9"/>
      <c r="O88" s="12" t="str">
        <f t="shared" si="12"/>
        <v>1</v>
      </c>
      <c r="P88" s="12" t="str">
        <f t="shared" si="12"/>
        <v>16</v>
      </c>
      <c r="Q88" s="12" t="str">
        <f t="shared" si="12"/>
        <v>31</v>
      </c>
      <c r="R88" s="12"/>
      <c r="S88" s="12"/>
      <c r="T88" s="12"/>
      <c r="U88" s="12"/>
    </row>
    <row r="89" spans="1:21" x14ac:dyDescent="0.3">
      <c r="A89">
        <v>968</v>
      </c>
      <c r="B89" t="s">
        <v>165</v>
      </c>
      <c r="C89" t="s">
        <v>166</v>
      </c>
      <c r="D89" t="s">
        <v>67</v>
      </c>
      <c r="E89" s="1">
        <v>44281.585821759261</v>
      </c>
      <c r="F89" t="s">
        <v>36</v>
      </c>
      <c r="G89" t="s">
        <v>150</v>
      </c>
      <c r="H89" t="s">
        <v>82</v>
      </c>
      <c r="I89" s="4" t="s">
        <v>213</v>
      </c>
      <c r="J89" s="6" t="str">
        <f t="shared" si="13"/>
        <v>968元朗谷亭街形點 II</v>
      </c>
      <c r="K89" s="12" t="str">
        <f t="shared" ref="K89:M90" si="17">F89</f>
        <v>4 分鐘</v>
      </c>
      <c r="L89" s="12" t="str">
        <f t="shared" si="17"/>
        <v>19 分鐘 預定班次</v>
      </c>
      <c r="M89" s="12" t="str">
        <f t="shared" si="17"/>
        <v>34 分鐘 預定班次</v>
      </c>
      <c r="N89" s="9"/>
      <c r="O89" s="12" t="str">
        <f t="shared" si="12"/>
        <v>4</v>
      </c>
      <c r="P89" s="12" t="str">
        <f t="shared" si="12"/>
        <v>19</v>
      </c>
      <c r="Q89" s="12" t="str">
        <f t="shared" si="12"/>
        <v>34</v>
      </c>
      <c r="R89" s="12"/>
      <c r="S89" s="12">
        <f>O89-O88</f>
        <v>3</v>
      </c>
      <c r="T89" s="12">
        <f>IFERROR(P89-P88,"")</f>
        <v>3</v>
      </c>
      <c r="U89" s="12">
        <f>IFERROR(Q89-Q88,"")</f>
        <v>3</v>
      </c>
    </row>
    <row r="90" spans="1:21" x14ac:dyDescent="0.3">
      <c r="A90">
        <v>968</v>
      </c>
      <c r="B90" t="s">
        <v>165</v>
      </c>
      <c r="C90" t="s">
        <v>166</v>
      </c>
      <c r="D90" t="s">
        <v>70</v>
      </c>
      <c r="E90" s="1">
        <v>44281.585844907408</v>
      </c>
      <c r="F90" t="s">
        <v>40</v>
      </c>
      <c r="G90" t="s">
        <v>41</v>
      </c>
      <c r="H90" t="s">
        <v>42</v>
      </c>
      <c r="I90" s="4" t="s">
        <v>213</v>
      </c>
      <c r="J90" s="6" t="str">
        <f t="shared" si="13"/>
        <v>968形點 II形點 I</v>
      </c>
      <c r="K90" s="12" t="str">
        <f t="shared" si="17"/>
        <v>6 分鐘</v>
      </c>
      <c r="L90" s="12" t="str">
        <f t="shared" si="17"/>
        <v>20 分鐘 預定班次</v>
      </c>
      <c r="M90" s="12" t="str">
        <f t="shared" si="17"/>
        <v>35 分鐘 預定班次</v>
      </c>
      <c r="N90" s="9"/>
      <c r="O90" s="12" t="str">
        <f t="shared" si="12"/>
        <v>6</v>
      </c>
      <c r="P90" s="12" t="str">
        <f t="shared" si="12"/>
        <v>20</v>
      </c>
      <c r="Q90" s="12" t="str">
        <f t="shared" si="12"/>
        <v>35</v>
      </c>
      <c r="R90" s="12"/>
      <c r="S90" s="12">
        <f t="shared" ref="S90:S91" si="18">O90-O89</f>
        <v>2</v>
      </c>
      <c r="T90" s="12">
        <f t="shared" ref="T90:U91" si="19">IFERROR(P90-P89,"")</f>
        <v>1</v>
      </c>
      <c r="U90" s="12">
        <f t="shared" si="19"/>
        <v>1</v>
      </c>
    </row>
    <row r="91" spans="1:21" x14ac:dyDescent="0.3">
      <c r="A91">
        <v>968</v>
      </c>
      <c r="B91" t="s">
        <v>165</v>
      </c>
      <c r="C91" t="s">
        <v>166</v>
      </c>
      <c r="D91" t="s">
        <v>73</v>
      </c>
      <c r="E91" s="1">
        <v>44281.585868055554</v>
      </c>
      <c r="F91" t="s">
        <v>52</v>
      </c>
      <c r="G91" t="s">
        <v>86</v>
      </c>
      <c r="H91" t="s">
        <v>185</v>
      </c>
      <c r="I91" s="4" t="s">
        <v>213</v>
      </c>
      <c r="J91" s="6" t="str">
        <f t="shared" si="13"/>
        <v>968形點 I大欖隧道</v>
      </c>
      <c r="K91" s="12" t="str">
        <f>F91</f>
        <v>12 分鐘</v>
      </c>
      <c r="L91" s="12" t="str">
        <f>G91</f>
        <v>27 分鐘 預定班次</v>
      </c>
      <c r="M91" s="12" t="str">
        <f>H91</f>
        <v>42 分鐘 預定班次</v>
      </c>
      <c r="N91" s="9"/>
      <c r="O91" s="12" t="str">
        <f t="shared" si="12"/>
        <v>12</v>
      </c>
      <c r="P91" s="12" t="str">
        <f t="shared" si="12"/>
        <v>27</v>
      </c>
      <c r="Q91" s="12" t="str">
        <f t="shared" si="12"/>
        <v>42</v>
      </c>
      <c r="R91" s="12"/>
      <c r="S91" s="12">
        <f t="shared" si="18"/>
        <v>6</v>
      </c>
      <c r="T91" s="12">
        <f t="shared" si="19"/>
        <v>7</v>
      </c>
      <c r="U91" s="12">
        <f t="shared" si="19"/>
        <v>7</v>
      </c>
    </row>
    <row r="92" spans="1:21" x14ac:dyDescent="0.3">
      <c r="A92">
        <v>968</v>
      </c>
      <c r="B92" t="s">
        <v>165</v>
      </c>
      <c r="C92" t="s">
        <v>166</v>
      </c>
      <c r="D92" t="s">
        <v>73</v>
      </c>
      <c r="E92" s="1">
        <v>44281.585902777777</v>
      </c>
      <c r="F92" t="s">
        <v>182</v>
      </c>
      <c r="G92" t="s">
        <v>86</v>
      </c>
      <c r="H92" t="s">
        <v>185</v>
      </c>
      <c r="J92" s="6" t="str">
        <f t="shared" si="13"/>
        <v>968大欖隧道大欖隧道</v>
      </c>
      <c r="O92" s="6" t="str">
        <f t="shared" si="12"/>
        <v/>
      </c>
      <c r="P92" s="6" t="str">
        <f t="shared" si="12"/>
        <v/>
      </c>
      <c r="Q92" s="6" t="str">
        <f t="shared" si="12"/>
        <v/>
      </c>
      <c r="R92" s="6"/>
      <c r="S92" s="6"/>
      <c r="T92" s="6"/>
      <c r="U92" s="6"/>
    </row>
    <row r="93" spans="1:21" x14ac:dyDescent="0.3">
      <c r="A93">
        <v>968</v>
      </c>
      <c r="B93" t="s">
        <v>165</v>
      </c>
      <c r="C93" t="s">
        <v>166</v>
      </c>
      <c r="D93" t="s">
        <v>171</v>
      </c>
      <c r="E93" s="1">
        <v>44281.585925925923</v>
      </c>
      <c r="F93" t="s">
        <v>54</v>
      </c>
      <c r="G93" t="s">
        <v>71</v>
      </c>
      <c r="H93" t="s">
        <v>163</v>
      </c>
      <c r="J93" s="6" t="str">
        <f t="shared" si="13"/>
        <v>968大欖隧道西區海底隧道</v>
      </c>
      <c r="O93" s="6" t="str">
        <f t="shared" si="12"/>
        <v/>
      </c>
      <c r="P93" s="6" t="str">
        <f t="shared" si="12"/>
        <v/>
      </c>
      <c r="Q93" s="6" t="str">
        <f t="shared" si="12"/>
        <v/>
      </c>
      <c r="R93" s="6"/>
      <c r="S93" s="6"/>
      <c r="T93" s="6"/>
      <c r="U93" s="6"/>
    </row>
    <row r="94" spans="1:21" x14ac:dyDescent="0.3">
      <c r="A94">
        <v>968</v>
      </c>
      <c r="B94" t="s">
        <v>165</v>
      </c>
      <c r="C94" t="s">
        <v>166</v>
      </c>
      <c r="D94" t="s">
        <v>172</v>
      </c>
      <c r="E94" s="1">
        <v>44281.585949074077</v>
      </c>
      <c r="F94" t="s">
        <v>44</v>
      </c>
      <c r="G94" t="s">
        <v>61</v>
      </c>
      <c r="H94" t="s">
        <v>93</v>
      </c>
      <c r="J94" s="6" t="str">
        <f t="shared" si="13"/>
        <v>968西區海底隧道西消防街</v>
      </c>
      <c r="O94" s="6" t="str">
        <f t="shared" si="12"/>
        <v/>
      </c>
      <c r="P94" s="6" t="str">
        <f t="shared" si="12"/>
        <v/>
      </c>
      <c r="Q94" s="6" t="str">
        <f t="shared" si="12"/>
        <v/>
      </c>
      <c r="R94" s="6"/>
      <c r="S94" s="6"/>
      <c r="T94" s="6"/>
      <c r="U94" s="6"/>
    </row>
    <row r="95" spans="1:21" x14ac:dyDescent="0.3">
      <c r="A95">
        <v>968</v>
      </c>
      <c r="B95" t="s">
        <v>165</v>
      </c>
      <c r="C95" t="s">
        <v>166</v>
      </c>
      <c r="D95" t="s">
        <v>173</v>
      </c>
      <c r="E95" s="1">
        <v>44281.585972222223</v>
      </c>
      <c r="F95" t="s">
        <v>74</v>
      </c>
      <c r="G95" t="s">
        <v>88</v>
      </c>
      <c r="H95" t="s">
        <v>100</v>
      </c>
      <c r="J95" s="6" t="str">
        <f t="shared" si="13"/>
        <v>968西消防街港澳碼頭</v>
      </c>
      <c r="O95" s="6" t="str">
        <f t="shared" si="12"/>
        <v/>
      </c>
      <c r="P95" s="6" t="str">
        <f t="shared" si="12"/>
        <v/>
      </c>
      <c r="Q95" s="6" t="str">
        <f t="shared" si="12"/>
        <v/>
      </c>
      <c r="R95" s="6"/>
      <c r="S95" s="6"/>
      <c r="T95" s="6"/>
      <c r="U95" s="6"/>
    </row>
    <row r="96" spans="1:21" x14ac:dyDescent="0.3">
      <c r="A96">
        <v>968</v>
      </c>
      <c r="B96" t="s">
        <v>165</v>
      </c>
      <c r="C96" t="s">
        <v>166</v>
      </c>
      <c r="D96" t="s">
        <v>174</v>
      </c>
      <c r="E96" s="1">
        <v>44281.585995370369</v>
      </c>
      <c r="F96" t="s">
        <v>182</v>
      </c>
      <c r="G96" t="s">
        <v>118</v>
      </c>
      <c r="H96" t="s">
        <v>133</v>
      </c>
      <c r="J96" s="6" t="str">
        <f t="shared" si="13"/>
        <v>968港澳碼頭海港政府大樓</v>
      </c>
      <c r="O96" s="6" t="str">
        <f t="shared" si="12"/>
        <v/>
      </c>
      <c r="P96" s="6" t="str">
        <f t="shared" si="12"/>
        <v/>
      </c>
      <c r="Q96" s="6" t="str">
        <f t="shared" si="12"/>
        <v/>
      </c>
      <c r="R96" s="6"/>
      <c r="S96" s="6"/>
      <c r="T96" s="6"/>
      <c r="U96" s="6"/>
    </row>
    <row r="97" spans="1:21" x14ac:dyDescent="0.3">
      <c r="A97">
        <v>968</v>
      </c>
      <c r="B97" t="s">
        <v>165</v>
      </c>
      <c r="C97" t="s">
        <v>166</v>
      </c>
      <c r="D97" t="s">
        <v>175</v>
      </c>
      <c r="E97" s="1">
        <v>44281.586018518516</v>
      </c>
      <c r="F97" t="s">
        <v>68</v>
      </c>
      <c r="G97" t="s">
        <v>69</v>
      </c>
      <c r="H97" t="s">
        <v>136</v>
      </c>
      <c r="J97" s="6" t="str">
        <f t="shared" si="13"/>
        <v>968海港政府大樓怡和大廈</v>
      </c>
      <c r="O97" s="6" t="str">
        <f t="shared" ref="O97:Q123" si="20">IF(K97="","",IFERROR(LEFT(K97,FIND(" ",K97)-1),0))</f>
        <v/>
      </c>
      <c r="P97" s="6" t="str">
        <f t="shared" si="20"/>
        <v/>
      </c>
      <c r="Q97" s="6" t="str">
        <f t="shared" si="20"/>
        <v/>
      </c>
      <c r="R97" s="6"/>
      <c r="S97" s="6"/>
      <c r="T97" s="6"/>
      <c r="U97" s="6"/>
    </row>
    <row r="98" spans="1:21" x14ac:dyDescent="0.3">
      <c r="A98">
        <v>968</v>
      </c>
      <c r="B98" t="s">
        <v>165</v>
      </c>
      <c r="C98" t="s">
        <v>166</v>
      </c>
      <c r="D98" t="s">
        <v>176</v>
      </c>
      <c r="E98" s="1">
        <v>44281.586041666669</v>
      </c>
      <c r="F98" t="s">
        <v>55</v>
      </c>
      <c r="G98" t="s">
        <v>163</v>
      </c>
      <c r="H98" t="s">
        <v>105</v>
      </c>
      <c r="J98" s="6" t="str">
        <f t="shared" si="13"/>
        <v>968怡和大廈力寶中心</v>
      </c>
      <c r="O98" s="6" t="str">
        <f t="shared" si="20"/>
        <v/>
      </c>
      <c r="P98" s="6" t="str">
        <f t="shared" si="20"/>
        <v/>
      </c>
      <c r="Q98" s="6" t="str">
        <f t="shared" si="20"/>
        <v/>
      </c>
      <c r="R98" s="6"/>
      <c r="S98" s="6"/>
      <c r="T98" s="6"/>
      <c r="U98" s="6"/>
    </row>
    <row r="99" spans="1:21" x14ac:dyDescent="0.3">
      <c r="A99">
        <v>968</v>
      </c>
      <c r="B99" t="s">
        <v>165</v>
      </c>
      <c r="C99" t="s">
        <v>166</v>
      </c>
      <c r="D99" t="s">
        <v>177</v>
      </c>
      <c r="E99" s="1">
        <v>44281.586064814815</v>
      </c>
      <c r="F99" t="s">
        <v>58</v>
      </c>
      <c r="G99" t="s">
        <v>89</v>
      </c>
      <c r="J99" s="6" t="str">
        <f t="shared" si="13"/>
        <v>968力寶中心軍器廠街</v>
      </c>
      <c r="O99" s="6" t="str">
        <f t="shared" si="20"/>
        <v/>
      </c>
      <c r="P99" s="6" t="str">
        <f t="shared" si="20"/>
        <v/>
      </c>
      <c r="Q99" s="6" t="str">
        <f t="shared" si="20"/>
        <v/>
      </c>
      <c r="R99" s="6"/>
      <c r="S99" s="6"/>
      <c r="T99" s="6"/>
      <c r="U99" s="6"/>
    </row>
    <row r="100" spans="1:21" x14ac:dyDescent="0.3">
      <c r="A100">
        <v>968</v>
      </c>
      <c r="B100" t="s">
        <v>165</v>
      </c>
      <c r="C100" t="s">
        <v>166</v>
      </c>
      <c r="D100" t="s">
        <v>178</v>
      </c>
      <c r="E100" s="1">
        <v>44281.586087962962</v>
      </c>
      <c r="F100" t="s">
        <v>32</v>
      </c>
      <c r="G100" t="s">
        <v>61</v>
      </c>
      <c r="H100" t="s">
        <v>91</v>
      </c>
      <c r="J100" s="6" t="str">
        <f t="shared" si="13"/>
        <v>968軍器廠街菲林明道</v>
      </c>
      <c r="O100" s="6" t="str">
        <f t="shared" si="20"/>
        <v/>
      </c>
      <c r="P100" s="6" t="str">
        <f t="shared" si="20"/>
        <v/>
      </c>
      <c r="Q100" s="6" t="str">
        <f t="shared" si="20"/>
        <v/>
      </c>
      <c r="R100" s="6"/>
      <c r="S100" s="6"/>
      <c r="T100" s="6"/>
      <c r="U100" s="6"/>
    </row>
    <row r="101" spans="1:21" x14ac:dyDescent="0.3">
      <c r="A101">
        <v>968</v>
      </c>
      <c r="B101" t="s">
        <v>165</v>
      </c>
      <c r="C101" t="s">
        <v>166</v>
      </c>
      <c r="D101" t="s">
        <v>179</v>
      </c>
      <c r="E101" s="1">
        <v>44281.586122685185</v>
      </c>
      <c r="F101" t="s">
        <v>36</v>
      </c>
      <c r="G101" t="s">
        <v>64</v>
      </c>
      <c r="H101" t="s">
        <v>128</v>
      </c>
      <c r="J101" s="6" t="str">
        <f t="shared" si="13"/>
        <v>968菲林明道史釗域道</v>
      </c>
      <c r="O101" s="6" t="str">
        <f t="shared" si="20"/>
        <v/>
      </c>
      <c r="P101" s="6" t="str">
        <f t="shared" si="20"/>
        <v/>
      </c>
      <c r="Q101" s="6" t="str">
        <f t="shared" si="20"/>
        <v/>
      </c>
      <c r="R101" s="6"/>
      <c r="S101" s="6"/>
      <c r="T101" s="6"/>
      <c r="U101" s="6"/>
    </row>
    <row r="102" spans="1:21" x14ac:dyDescent="0.3">
      <c r="A102">
        <v>968</v>
      </c>
      <c r="B102" t="s">
        <v>165</v>
      </c>
      <c r="C102" t="s">
        <v>166</v>
      </c>
      <c r="D102" t="s">
        <v>180</v>
      </c>
      <c r="E102" s="1">
        <v>44281.586145833331</v>
      </c>
      <c r="F102" t="s">
        <v>40</v>
      </c>
      <c r="G102" t="s">
        <v>66</v>
      </c>
      <c r="J102" s="6" t="str">
        <f t="shared" si="13"/>
        <v>968史釗域道灣仔消防局</v>
      </c>
      <c r="O102" s="6" t="str">
        <f t="shared" si="20"/>
        <v/>
      </c>
      <c r="P102" s="6" t="str">
        <f t="shared" si="20"/>
        <v/>
      </c>
      <c r="Q102" s="6" t="str">
        <f t="shared" si="20"/>
        <v/>
      </c>
      <c r="R102" s="6"/>
      <c r="S102" s="6"/>
      <c r="T102" s="6"/>
      <c r="U102" s="6"/>
    </row>
    <row r="103" spans="1:21" x14ac:dyDescent="0.3">
      <c r="A103">
        <v>968</v>
      </c>
      <c r="B103" t="s">
        <v>165</v>
      </c>
      <c r="C103" t="s">
        <v>166</v>
      </c>
      <c r="D103" t="s">
        <v>181</v>
      </c>
      <c r="E103" s="1">
        <v>44281.586168981485</v>
      </c>
      <c r="F103" t="s">
        <v>32</v>
      </c>
      <c r="G103" t="s">
        <v>63</v>
      </c>
      <c r="H103" t="s">
        <v>135</v>
      </c>
      <c r="J103" s="6" t="str">
        <f t="shared" si="13"/>
        <v>968灣仔消防局怡和街</v>
      </c>
      <c r="O103" s="6" t="str">
        <f t="shared" si="20"/>
        <v/>
      </c>
      <c r="P103" s="6" t="str">
        <f t="shared" si="20"/>
        <v/>
      </c>
      <c r="Q103" s="6" t="str">
        <f t="shared" si="20"/>
        <v/>
      </c>
      <c r="R103" s="6"/>
      <c r="S103" s="6"/>
      <c r="T103" s="6"/>
      <c r="U103" s="6"/>
    </row>
    <row r="104" spans="1:21" x14ac:dyDescent="0.3">
      <c r="A104">
        <v>968</v>
      </c>
      <c r="B104" t="s">
        <v>165</v>
      </c>
      <c r="C104" t="s">
        <v>166</v>
      </c>
      <c r="D104" t="s">
        <v>183</v>
      </c>
      <c r="E104" s="1">
        <v>44281.586192129631</v>
      </c>
      <c r="F104" t="s">
        <v>54</v>
      </c>
      <c r="G104" t="s">
        <v>74</v>
      </c>
      <c r="H104" t="s">
        <v>72</v>
      </c>
      <c r="J104" s="6" t="str">
        <f t="shared" si="13"/>
        <v>968怡和街維多利亞公園</v>
      </c>
      <c r="O104" s="6" t="str">
        <f t="shared" si="20"/>
        <v/>
      </c>
      <c r="P104" s="6" t="str">
        <f t="shared" si="20"/>
        <v/>
      </c>
      <c r="Q104" s="6" t="str">
        <f t="shared" si="20"/>
        <v/>
      </c>
      <c r="R104" s="6"/>
      <c r="S104" s="6"/>
      <c r="T104" s="6"/>
      <c r="U104" s="6"/>
    </row>
    <row r="105" spans="1:21" x14ac:dyDescent="0.3">
      <c r="A105">
        <v>968</v>
      </c>
      <c r="B105" t="s">
        <v>165</v>
      </c>
      <c r="C105" t="s">
        <v>166</v>
      </c>
      <c r="D105" t="s">
        <v>184</v>
      </c>
      <c r="E105" s="1">
        <v>44281.586215277777</v>
      </c>
      <c r="F105" t="s">
        <v>36</v>
      </c>
      <c r="G105" t="s">
        <v>52</v>
      </c>
      <c r="H105" t="s">
        <v>163</v>
      </c>
      <c r="J105" s="6" t="str">
        <f t="shared" si="13"/>
        <v>968維多利亞公園銅鑼灣天后總站</v>
      </c>
      <c r="O105" s="6" t="str">
        <f t="shared" si="20"/>
        <v/>
      </c>
      <c r="P105" s="6" t="str">
        <f t="shared" si="20"/>
        <v/>
      </c>
      <c r="Q105" s="6" t="str">
        <f t="shared" si="20"/>
        <v/>
      </c>
      <c r="R105" s="6"/>
      <c r="S105" s="6"/>
      <c r="T105" s="6"/>
      <c r="U105" s="6"/>
    </row>
    <row r="106" spans="1:21" x14ac:dyDescent="0.3">
      <c r="A106">
        <v>968</v>
      </c>
      <c r="B106" t="s">
        <v>166</v>
      </c>
      <c r="C106" t="s">
        <v>165</v>
      </c>
      <c r="D106" t="s">
        <v>184</v>
      </c>
      <c r="E106" s="1">
        <v>44281.586261574077</v>
      </c>
      <c r="F106" t="s">
        <v>24</v>
      </c>
      <c r="G106" t="s">
        <v>59</v>
      </c>
      <c r="H106" t="s">
        <v>196</v>
      </c>
      <c r="J106" s="6" t="str">
        <f t="shared" si="13"/>
        <v/>
      </c>
      <c r="O106" s="6" t="str">
        <f t="shared" si="20"/>
        <v/>
      </c>
      <c r="P106" s="6" t="str">
        <f t="shared" si="20"/>
        <v/>
      </c>
      <c r="Q106" s="6" t="str">
        <f t="shared" si="20"/>
        <v/>
      </c>
      <c r="R106" s="6"/>
      <c r="S106" s="6"/>
      <c r="T106" s="6"/>
      <c r="U106" s="6"/>
    </row>
    <row r="107" spans="1:21" x14ac:dyDescent="0.3">
      <c r="A107">
        <v>968</v>
      </c>
      <c r="B107" t="s">
        <v>166</v>
      </c>
      <c r="C107" t="s">
        <v>165</v>
      </c>
      <c r="D107" t="s">
        <v>186</v>
      </c>
      <c r="E107" s="1">
        <v>44281.586284722223</v>
      </c>
      <c r="F107" t="s">
        <v>29</v>
      </c>
      <c r="G107" t="s">
        <v>42</v>
      </c>
      <c r="J107" s="6" t="str">
        <f t="shared" si="13"/>
        <v>968銅鑼灣天后總站中央圖書館</v>
      </c>
      <c r="O107" s="6" t="str">
        <f t="shared" si="20"/>
        <v/>
      </c>
      <c r="P107" s="6" t="str">
        <f t="shared" si="20"/>
        <v/>
      </c>
      <c r="Q107" s="6" t="str">
        <f t="shared" si="20"/>
        <v/>
      </c>
      <c r="R107" s="6"/>
      <c r="S107" s="6"/>
      <c r="T107" s="6"/>
      <c r="U107" s="6"/>
    </row>
    <row r="108" spans="1:21" x14ac:dyDescent="0.3">
      <c r="A108">
        <v>968</v>
      </c>
      <c r="B108" t="s">
        <v>166</v>
      </c>
      <c r="C108" t="s">
        <v>165</v>
      </c>
      <c r="D108" t="s">
        <v>181</v>
      </c>
      <c r="E108" s="1">
        <v>44281.586319444446</v>
      </c>
      <c r="F108" t="s">
        <v>79</v>
      </c>
      <c r="G108" t="s">
        <v>113</v>
      </c>
      <c r="H108" t="s">
        <v>18</v>
      </c>
      <c r="J108" s="6" t="str">
        <f t="shared" si="13"/>
        <v>968中央圖書館怡和街</v>
      </c>
      <c r="O108" s="6" t="str">
        <f t="shared" si="20"/>
        <v/>
      </c>
      <c r="P108" s="6" t="str">
        <f t="shared" si="20"/>
        <v/>
      </c>
      <c r="Q108" s="6" t="str">
        <f t="shared" si="20"/>
        <v/>
      </c>
      <c r="R108" s="6"/>
      <c r="S108" s="6"/>
      <c r="T108" s="6"/>
      <c r="U108" s="6"/>
    </row>
    <row r="109" spans="1:21" x14ac:dyDescent="0.3">
      <c r="A109">
        <v>968</v>
      </c>
      <c r="B109" t="s">
        <v>166</v>
      </c>
      <c r="C109" t="s">
        <v>165</v>
      </c>
      <c r="D109" t="s">
        <v>187</v>
      </c>
      <c r="E109" s="1">
        <v>44281.586342592593</v>
      </c>
      <c r="F109" t="s">
        <v>57</v>
      </c>
      <c r="G109" t="s">
        <v>41</v>
      </c>
      <c r="H109" t="s">
        <v>26</v>
      </c>
      <c r="J109" s="6" t="str">
        <f t="shared" si="13"/>
        <v>968怡和街天樂里</v>
      </c>
      <c r="O109" s="6" t="str">
        <f t="shared" si="20"/>
        <v/>
      </c>
      <c r="P109" s="6" t="str">
        <f t="shared" si="20"/>
        <v/>
      </c>
      <c r="Q109" s="6" t="str">
        <f t="shared" si="20"/>
        <v/>
      </c>
      <c r="R109" s="6"/>
      <c r="S109" s="6"/>
      <c r="T109" s="6"/>
      <c r="U109" s="6"/>
    </row>
    <row r="110" spans="1:21" x14ac:dyDescent="0.3">
      <c r="A110">
        <v>968</v>
      </c>
      <c r="B110" t="s">
        <v>166</v>
      </c>
      <c r="C110" t="s">
        <v>165</v>
      </c>
      <c r="D110" t="s">
        <v>188</v>
      </c>
      <c r="E110" s="1">
        <v>44281.586365740739</v>
      </c>
      <c r="F110" t="s">
        <v>99</v>
      </c>
      <c r="G110" t="s">
        <v>45</v>
      </c>
      <c r="H110" t="s">
        <v>194</v>
      </c>
      <c r="J110" s="6" t="str">
        <f t="shared" si="13"/>
        <v>968天樂里廣生行大廈</v>
      </c>
      <c r="O110" s="6" t="str">
        <f t="shared" si="20"/>
        <v/>
      </c>
      <c r="P110" s="6" t="str">
        <f t="shared" si="20"/>
        <v/>
      </c>
      <c r="Q110" s="6" t="str">
        <f t="shared" si="20"/>
        <v/>
      </c>
      <c r="R110" s="6"/>
      <c r="S110" s="6"/>
      <c r="T110" s="6"/>
      <c r="U110" s="6"/>
    </row>
    <row r="111" spans="1:21" x14ac:dyDescent="0.3">
      <c r="A111">
        <v>968</v>
      </c>
      <c r="B111" t="s">
        <v>166</v>
      </c>
      <c r="C111" t="s">
        <v>165</v>
      </c>
      <c r="D111" t="s">
        <v>178</v>
      </c>
      <c r="E111" s="1">
        <v>44281.586388888885</v>
      </c>
      <c r="F111" t="s">
        <v>63</v>
      </c>
      <c r="G111" t="s">
        <v>49</v>
      </c>
      <c r="H111" t="s">
        <v>196</v>
      </c>
      <c r="J111" s="6" t="str">
        <f t="shared" si="13"/>
        <v>968廣生行大廈菲林明道</v>
      </c>
      <c r="O111" s="6" t="str">
        <f t="shared" si="20"/>
        <v/>
      </c>
      <c r="P111" s="6" t="str">
        <f t="shared" si="20"/>
        <v/>
      </c>
      <c r="Q111" s="6" t="str">
        <f t="shared" si="20"/>
        <v/>
      </c>
      <c r="R111" s="6"/>
      <c r="S111" s="6"/>
      <c r="T111" s="6"/>
      <c r="U111" s="6"/>
    </row>
    <row r="112" spans="1:21" x14ac:dyDescent="0.3">
      <c r="A112">
        <v>968</v>
      </c>
      <c r="B112" t="s">
        <v>166</v>
      </c>
      <c r="C112" t="s">
        <v>165</v>
      </c>
      <c r="D112" t="s">
        <v>189</v>
      </c>
      <c r="E112" s="1">
        <v>44281.586412037039</v>
      </c>
      <c r="F112" t="s">
        <v>74</v>
      </c>
      <c r="G112" t="s">
        <v>21</v>
      </c>
      <c r="H112" t="s">
        <v>154</v>
      </c>
      <c r="J112" s="6" t="str">
        <f t="shared" si="13"/>
        <v>968菲林明道盧押道</v>
      </c>
      <c r="O112" s="6" t="str">
        <f t="shared" si="20"/>
        <v/>
      </c>
      <c r="P112" s="6" t="str">
        <f t="shared" si="20"/>
        <v/>
      </c>
      <c r="Q112" s="6" t="str">
        <f t="shared" si="20"/>
        <v/>
      </c>
      <c r="R112" s="6"/>
      <c r="S112" s="6"/>
      <c r="T112" s="6"/>
      <c r="U112" s="6"/>
    </row>
    <row r="113" spans="1:21" x14ac:dyDescent="0.3">
      <c r="A113">
        <v>968</v>
      </c>
      <c r="B113" t="s">
        <v>166</v>
      </c>
      <c r="C113" t="s">
        <v>165</v>
      </c>
      <c r="D113" t="s">
        <v>190</v>
      </c>
      <c r="E113" s="1">
        <v>44281.586435185185</v>
      </c>
      <c r="F113" t="s">
        <v>104</v>
      </c>
      <c r="G113" t="s">
        <v>140</v>
      </c>
      <c r="J113" s="6" t="str">
        <f t="shared" si="13"/>
        <v>968盧押道太古廣場</v>
      </c>
      <c r="O113" s="6" t="str">
        <f t="shared" si="20"/>
        <v/>
      </c>
      <c r="P113" s="6" t="str">
        <f t="shared" si="20"/>
        <v/>
      </c>
      <c r="Q113" s="6" t="str">
        <f t="shared" si="20"/>
        <v/>
      </c>
      <c r="R113" s="6"/>
      <c r="S113" s="6"/>
      <c r="T113" s="6"/>
      <c r="U113" s="6"/>
    </row>
    <row r="114" spans="1:21" x14ac:dyDescent="0.3">
      <c r="A114">
        <v>968</v>
      </c>
      <c r="B114" t="s">
        <v>166</v>
      </c>
      <c r="C114" t="s">
        <v>165</v>
      </c>
      <c r="D114" t="s">
        <v>191</v>
      </c>
      <c r="E114" s="1">
        <v>44281.586458333331</v>
      </c>
      <c r="F114" t="s">
        <v>32</v>
      </c>
      <c r="G114" t="s">
        <v>71</v>
      </c>
      <c r="H114" t="s">
        <v>199</v>
      </c>
      <c r="J114" s="6" t="str">
        <f t="shared" si="13"/>
        <v>968太古廣場豐總行</v>
      </c>
      <c r="O114" s="6" t="str">
        <f t="shared" si="20"/>
        <v/>
      </c>
      <c r="P114" s="6" t="str">
        <f t="shared" si="20"/>
        <v/>
      </c>
      <c r="Q114" s="6" t="str">
        <f t="shared" si="20"/>
        <v/>
      </c>
      <c r="R114" s="6"/>
      <c r="S114" s="6"/>
      <c r="T114" s="6"/>
      <c r="U114" s="6"/>
    </row>
    <row r="115" spans="1:21" x14ac:dyDescent="0.3">
      <c r="A115">
        <v>968</v>
      </c>
      <c r="B115" t="s">
        <v>166</v>
      </c>
      <c r="C115" t="s">
        <v>165</v>
      </c>
      <c r="D115" t="s">
        <v>192</v>
      </c>
      <c r="E115" s="1">
        <v>44281.586481481485</v>
      </c>
      <c r="F115" t="s">
        <v>57</v>
      </c>
      <c r="G115" t="s">
        <v>156</v>
      </c>
      <c r="H115" t="s">
        <v>82</v>
      </c>
      <c r="J115" s="6" t="str">
        <f t="shared" si="13"/>
        <v>968豐總行永吉街</v>
      </c>
      <c r="O115" s="6" t="str">
        <f t="shared" si="20"/>
        <v/>
      </c>
      <c r="P115" s="6" t="str">
        <f t="shared" si="20"/>
        <v/>
      </c>
      <c r="Q115" s="6" t="str">
        <f t="shared" si="20"/>
        <v/>
      </c>
      <c r="R115" s="6"/>
      <c r="S115" s="6"/>
      <c r="T115" s="6"/>
      <c r="U115" s="6"/>
    </row>
    <row r="116" spans="1:21" x14ac:dyDescent="0.3">
      <c r="A116">
        <v>968</v>
      </c>
      <c r="B116" t="s">
        <v>166</v>
      </c>
      <c r="C116" t="s">
        <v>165</v>
      </c>
      <c r="D116" t="s">
        <v>193</v>
      </c>
      <c r="E116" s="1">
        <v>44281.586504629631</v>
      </c>
      <c r="F116" t="s">
        <v>74</v>
      </c>
      <c r="G116" t="s">
        <v>66</v>
      </c>
      <c r="H116" t="s">
        <v>22</v>
      </c>
      <c r="J116" s="6" t="str">
        <f t="shared" si="13"/>
        <v>968永吉街皇后街</v>
      </c>
      <c r="O116" s="6" t="str">
        <f t="shared" si="20"/>
        <v/>
      </c>
      <c r="P116" s="6" t="str">
        <f t="shared" si="20"/>
        <v/>
      </c>
      <c r="Q116" s="6" t="str">
        <f t="shared" si="20"/>
        <v/>
      </c>
      <c r="R116" s="6"/>
      <c r="S116" s="6"/>
      <c r="T116" s="6"/>
      <c r="U116" s="6"/>
    </row>
    <row r="117" spans="1:21" x14ac:dyDescent="0.3">
      <c r="A117">
        <v>968</v>
      </c>
      <c r="B117" t="s">
        <v>166</v>
      </c>
      <c r="C117" t="s">
        <v>165</v>
      </c>
      <c r="D117" t="s">
        <v>171</v>
      </c>
      <c r="E117" s="1">
        <v>44281.586539351854</v>
      </c>
      <c r="F117" t="s">
        <v>28</v>
      </c>
      <c r="G117" t="s">
        <v>68</v>
      </c>
      <c r="H117" t="s">
        <v>72</v>
      </c>
      <c r="J117" s="6" t="str">
        <f t="shared" si="13"/>
        <v>968皇后街西區海底隧道</v>
      </c>
      <c r="O117" s="6" t="str">
        <f t="shared" si="20"/>
        <v/>
      </c>
      <c r="P117" s="6" t="str">
        <f t="shared" si="20"/>
        <v/>
      </c>
      <c r="Q117" s="6" t="str">
        <f t="shared" si="20"/>
        <v/>
      </c>
      <c r="R117" s="6"/>
      <c r="S117" s="6"/>
      <c r="T117" s="6"/>
      <c r="U117" s="6"/>
    </row>
    <row r="118" spans="1:21" x14ac:dyDescent="0.3">
      <c r="A118">
        <v>968</v>
      </c>
      <c r="B118" t="s">
        <v>166</v>
      </c>
      <c r="C118" t="s">
        <v>165</v>
      </c>
      <c r="D118" t="s">
        <v>73</v>
      </c>
      <c r="E118" s="1">
        <v>44281.586562500001</v>
      </c>
      <c r="F118" t="s">
        <v>36</v>
      </c>
      <c r="G118" t="s">
        <v>58</v>
      </c>
      <c r="H118" t="s">
        <v>91</v>
      </c>
      <c r="J118" s="6" t="str">
        <f t="shared" si="13"/>
        <v>968西區海底隧道大欖隧道</v>
      </c>
      <c r="O118" s="6" t="str">
        <f t="shared" si="20"/>
        <v/>
      </c>
      <c r="P118" s="6" t="str">
        <f t="shared" si="20"/>
        <v/>
      </c>
      <c r="Q118" s="6" t="str">
        <f t="shared" si="20"/>
        <v/>
      </c>
      <c r="R118" s="6"/>
      <c r="S118" s="6"/>
      <c r="T118" s="6"/>
      <c r="U118" s="6"/>
    </row>
    <row r="119" spans="1:21" x14ac:dyDescent="0.3">
      <c r="A119">
        <v>968</v>
      </c>
      <c r="B119" t="s">
        <v>166</v>
      </c>
      <c r="C119" t="s">
        <v>165</v>
      </c>
      <c r="D119" t="s">
        <v>73</v>
      </c>
      <c r="E119" s="1">
        <v>44281.586585648147</v>
      </c>
      <c r="F119" t="s">
        <v>57</v>
      </c>
      <c r="G119" t="s">
        <v>58</v>
      </c>
      <c r="H119" t="s">
        <v>204</v>
      </c>
      <c r="I119" s="4" t="s">
        <v>213</v>
      </c>
      <c r="J119" s="6" t="str">
        <f t="shared" si="13"/>
        <v>968大欖隧道大欖隧道</v>
      </c>
      <c r="K119" s="12" t="str">
        <f>F119</f>
        <v>5 分鐘</v>
      </c>
      <c r="L119" s="12" t="str">
        <f>G119</f>
        <v>19 分鐘</v>
      </c>
      <c r="M119" s="12" t="str">
        <f>H119</f>
        <v>35 分鐘</v>
      </c>
      <c r="O119" s="12" t="str">
        <f t="shared" si="20"/>
        <v>5</v>
      </c>
      <c r="P119" s="12" t="str">
        <f t="shared" si="20"/>
        <v>19</v>
      </c>
      <c r="Q119" s="12" t="str">
        <f t="shared" si="20"/>
        <v>35</v>
      </c>
      <c r="R119" s="12"/>
      <c r="S119" s="12"/>
      <c r="T119" s="12"/>
      <c r="U119" s="6"/>
    </row>
    <row r="120" spans="1:21" x14ac:dyDescent="0.3">
      <c r="A120">
        <v>968</v>
      </c>
      <c r="B120" t="s">
        <v>166</v>
      </c>
      <c r="C120" t="s">
        <v>165</v>
      </c>
      <c r="D120" t="s">
        <v>70</v>
      </c>
      <c r="E120" s="1">
        <v>44281.586608796293</v>
      </c>
      <c r="F120" t="s">
        <v>36</v>
      </c>
      <c r="G120" t="s">
        <v>68</v>
      </c>
      <c r="H120" t="s">
        <v>72</v>
      </c>
      <c r="I120" s="4" t="s">
        <v>213</v>
      </c>
      <c r="J120" s="6" t="str">
        <f t="shared" si="13"/>
        <v>968大欖隧道形點 I</v>
      </c>
      <c r="K120" s="12" t="str">
        <f>G120</f>
        <v>15 分鐘</v>
      </c>
      <c r="L120" s="12" t="str">
        <f>H120</f>
        <v>30 分鐘</v>
      </c>
      <c r="M120" s="12"/>
      <c r="O120" s="12" t="str">
        <f t="shared" si="20"/>
        <v>15</v>
      </c>
      <c r="P120" s="12" t="str">
        <f t="shared" si="20"/>
        <v>30</v>
      </c>
      <c r="Q120" s="12" t="str">
        <f t="shared" si="20"/>
        <v/>
      </c>
      <c r="R120" s="12"/>
      <c r="S120" s="12">
        <f>O120-O119</f>
        <v>10</v>
      </c>
      <c r="T120" s="12">
        <f>IFERROR(P120-P119,"")</f>
        <v>11</v>
      </c>
      <c r="U120" s="12" t="str">
        <f>IFERROR(Q120-Q119,"")</f>
        <v/>
      </c>
    </row>
    <row r="121" spans="1:21" x14ac:dyDescent="0.3">
      <c r="A121">
        <v>968</v>
      </c>
      <c r="B121" t="s">
        <v>166</v>
      </c>
      <c r="C121" t="s">
        <v>165</v>
      </c>
      <c r="D121" t="s">
        <v>90</v>
      </c>
      <c r="E121" s="1">
        <v>44281.586631944447</v>
      </c>
      <c r="F121" t="s">
        <v>40</v>
      </c>
      <c r="G121" t="s">
        <v>55</v>
      </c>
      <c r="I121" s="4" t="s">
        <v>213</v>
      </c>
      <c r="J121" s="6" t="str">
        <f t="shared" si="13"/>
        <v>968形點 I元朗又新街</v>
      </c>
      <c r="K121" s="12" t="str">
        <f>G121</f>
        <v>17 分鐘</v>
      </c>
      <c r="L121" s="12"/>
      <c r="M121" s="12"/>
      <c r="O121" s="12" t="str">
        <f t="shared" si="20"/>
        <v>17</v>
      </c>
      <c r="P121" s="12" t="str">
        <f t="shared" si="20"/>
        <v/>
      </c>
      <c r="Q121" s="12" t="str">
        <f t="shared" si="20"/>
        <v/>
      </c>
      <c r="R121" s="12"/>
      <c r="S121" s="12">
        <f t="shared" ref="S121:S122" si="21">O121-O120</f>
        <v>2</v>
      </c>
      <c r="T121" s="12" t="str">
        <f t="shared" ref="T121:U122" si="22">IFERROR(P121-P120,"")</f>
        <v/>
      </c>
      <c r="U121" s="12" t="str">
        <f t="shared" si="22"/>
        <v/>
      </c>
    </row>
    <row r="122" spans="1:21" x14ac:dyDescent="0.3">
      <c r="A122">
        <v>968</v>
      </c>
      <c r="B122" t="s">
        <v>166</v>
      </c>
      <c r="C122" t="s">
        <v>165</v>
      </c>
      <c r="D122" t="s">
        <v>92</v>
      </c>
      <c r="E122" s="1">
        <v>44281.586655092593</v>
      </c>
      <c r="F122" t="s">
        <v>28</v>
      </c>
      <c r="G122" t="s">
        <v>99</v>
      </c>
      <c r="H122" t="s">
        <v>58</v>
      </c>
      <c r="I122" s="4" t="s">
        <v>213</v>
      </c>
      <c r="J122" s="6" t="str">
        <f t="shared" si="13"/>
        <v>968元朗又新街元朗大棠路</v>
      </c>
      <c r="K122" s="12" t="str">
        <f>H122</f>
        <v>19 分鐘</v>
      </c>
      <c r="L122" s="12"/>
      <c r="M122" s="12"/>
      <c r="O122" s="12" t="str">
        <f t="shared" si="20"/>
        <v>19</v>
      </c>
      <c r="P122" s="12" t="str">
        <f t="shared" si="20"/>
        <v/>
      </c>
      <c r="Q122" s="12" t="str">
        <f t="shared" si="20"/>
        <v/>
      </c>
      <c r="R122" s="12"/>
      <c r="S122" s="12">
        <f t="shared" si="21"/>
        <v>2</v>
      </c>
      <c r="T122" s="12" t="str">
        <f t="shared" si="22"/>
        <v/>
      </c>
      <c r="U122" s="12" t="str">
        <f t="shared" si="22"/>
        <v/>
      </c>
    </row>
    <row r="123" spans="1:21" x14ac:dyDescent="0.3">
      <c r="A123">
        <v>968</v>
      </c>
      <c r="B123" t="s">
        <v>166</v>
      </c>
      <c r="C123" t="s">
        <v>165</v>
      </c>
      <c r="D123" t="s">
        <v>167</v>
      </c>
      <c r="E123" s="1">
        <v>44281.586678240739</v>
      </c>
      <c r="F123" t="s">
        <v>265</v>
      </c>
      <c r="G123" t="s">
        <v>74</v>
      </c>
      <c r="H123" t="s">
        <v>80</v>
      </c>
      <c r="J123" s="6" t="str">
        <f t="shared" si="13"/>
        <v>968元朗大棠路元朗（西）總站</v>
      </c>
      <c r="O123" s="6" t="str">
        <f t="shared" si="20"/>
        <v/>
      </c>
      <c r="P123" s="6" t="str">
        <f t="shared" si="20"/>
        <v/>
      </c>
      <c r="Q123" s="6" t="str">
        <f t="shared" si="20"/>
        <v/>
      </c>
      <c r="R123" s="6"/>
      <c r="S123" s="6"/>
      <c r="T123" s="6"/>
      <c r="U12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4.4" x14ac:dyDescent="0.3"/>
  <cols>
    <col min="1" max="1" width="5.88671875" bestFit="1" customWidth="1"/>
    <col min="2" max="3" width="18.33203125" bestFit="1" customWidth="1"/>
    <col min="4" max="4" width="26.5546875" bestFit="1" customWidth="1"/>
    <col min="5" max="5" width="14.6640625" bestFit="1" customWidth="1"/>
    <col min="6" max="8" width="16" bestFit="1" customWidth="1"/>
    <col min="9" max="9" width="8.88671875" style="4"/>
    <col min="10" max="10" width="33.88671875" style="6" bestFit="1" customWidth="1"/>
    <col min="11" max="13" width="16" style="6" bestFit="1" customWidth="1"/>
    <col min="14" max="14" width="4.6640625" style="7" customWidth="1"/>
    <col min="15" max="18" width="4.88671875" style="7" bestFit="1" customWidth="1"/>
    <col min="19" max="21" width="4" style="7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212</v>
      </c>
      <c r="J1" s="6" t="s">
        <v>223</v>
      </c>
      <c r="K1" s="6" t="s">
        <v>209</v>
      </c>
      <c r="L1" s="6" t="s">
        <v>210</v>
      </c>
      <c r="M1" s="6" t="s">
        <v>211</v>
      </c>
      <c r="O1" s="6" t="s">
        <v>209</v>
      </c>
      <c r="P1" s="6" t="s">
        <v>210</v>
      </c>
      <c r="Q1" s="6" t="s">
        <v>211</v>
      </c>
      <c r="R1" s="6"/>
      <c r="S1" s="6" t="s">
        <v>224</v>
      </c>
      <c r="T1" s="6" t="s">
        <v>230</v>
      </c>
      <c r="U1" s="6" t="s">
        <v>231</v>
      </c>
    </row>
    <row r="2" spans="1:21" x14ac:dyDescent="0.3">
      <c r="A2" t="s">
        <v>8</v>
      </c>
      <c r="B2" t="s">
        <v>9</v>
      </c>
      <c r="C2" t="s">
        <v>10</v>
      </c>
      <c r="D2" t="s">
        <v>11</v>
      </c>
      <c r="E2" s="1">
        <v>44282.583506944444</v>
      </c>
      <c r="F2" t="s">
        <v>28</v>
      </c>
      <c r="G2" t="s">
        <v>142</v>
      </c>
      <c r="H2" t="s">
        <v>49</v>
      </c>
      <c r="O2" s="6" t="str">
        <f t="shared" ref="O2:Q23" si="0">IF(K2="","",IFERROR(LEFT(K2,FIND(" ",K2)-1),0))</f>
        <v/>
      </c>
      <c r="P2" s="6" t="str">
        <f t="shared" si="0"/>
        <v/>
      </c>
      <c r="Q2" s="6" t="str">
        <f t="shared" si="0"/>
        <v/>
      </c>
      <c r="R2" s="6"/>
      <c r="S2" s="6"/>
      <c r="T2" s="6"/>
      <c r="U2" s="6"/>
    </row>
    <row r="3" spans="1:21" x14ac:dyDescent="0.3">
      <c r="A3" t="s">
        <v>8</v>
      </c>
      <c r="B3" t="s">
        <v>9</v>
      </c>
      <c r="C3" t="s">
        <v>10</v>
      </c>
      <c r="D3" t="s">
        <v>15</v>
      </c>
      <c r="E3" s="1">
        <v>44282.58353009259</v>
      </c>
      <c r="F3" t="s">
        <v>195</v>
      </c>
      <c r="G3" t="s">
        <v>29</v>
      </c>
      <c r="H3" t="s">
        <v>25</v>
      </c>
      <c r="J3" s="6" t="str">
        <f>IF(B3=B2,A3&amp;D2&amp;D3,"")</f>
        <v>269D天富總站天晴晴彩樓</v>
      </c>
      <c r="O3" s="6" t="str">
        <f t="shared" si="0"/>
        <v/>
      </c>
      <c r="P3" s="6" t="str">
        <f t="shared" si="0"/>
        <v/>
      </c>
      <c r="Q3" s="6" t="str">
        <f t="shared" si="0"/>
        <v/>
      </c>
      <c r="R3" s="6"/>
      <c r="S3" s="6"/>
      <c r="T3" s="6"/>
      <c r="U3" s="6"/>
    </row>
    <row r="4" spans="1:21" x14ac:dyDescent="0.3">
      <c r="A4" t="s">
        <v>8</v>
      </c>
      <c r="B4" t="s">
        <v>9</v>
      </c>
      <c r="C4" t="s">
        <v>10</v>
      </c>
      <c r="D4" t="s">
        <v>19</v>
      </c>
      <c r="E4" s="1">
        <v>44282.583564814813</v>
      </c>
      <c r="F4" t="s">
        <v>168</v>
      </c>
      <c r="G4" t="s">
        <v>138</v>
      </c>
      <c r="H4" t="s">
        <v>86</v>
      </c>
      <c r="J4" s="6" t="str">
        <f t="shared" ref="J4:J67" si="1">IF(B4=B3,A4&amp;D3&amp;D4,"")</f>
        <v>269D天晴晴彩樓天晴晴雲樓</v>
      </c>
      <c r="O4" s="6" t="str">
        <f t="shared" si="0"/>
        <v/>
      </c>
      <c r="P4" s="6" t="str">
        <f t="shared" si="0"/>
        <v/>
      </c>
      <c r="Q4" s="6" t="str">
        <f t="shared" si="0"/>
        <v/>
      </c>
      <c r="R4" s="6"/>
      <c r="S4" s="6"/>
      <c r="T4" s="6"/>
      <c r="U4" s="6"/>
    </row>
    <row r="5" spans="1:21" x14ac:dyDescent="0.3">
      <c r="A5" t="s">
        <v>8</v>
      </c>
      <c r="B5" t="s">
        <v>9</v>
      </c>
      <c r="C5" t="s">
        <v>10</v>
      </c>
      <c r="D5" t="s">
        <v>23</v>
      </c>
      <c r="E5" s="1">
        <v>44282.583587962959</v>
      </c>
      <c r="F5" t="s">
        <v>170</v>
      </c>
      <c r="G5" t="s">
        <v>113</v>
      </c>
      <c r="H5" t="s">
        <v>30</v>
      </c>
      <c r="J5" s="6" t="str">
        <f t="shared" si="1"/>
        <v>269D天晴晴雲樓天富苑能富閣</v>
      </c>
      <c r="O5" s="6" t="str">
        <f t="shared" si="0"/>
        <v/>
      </c>
      <c r="P5" s="6" t="str">
        <f t="shared" si="0"/>
        <v/>
      </c>
      <c r="Q5" s="6" t="str">
        <f t="shared" si="0"/>
        <v/>
      </c>
      <c r="R5" s="6"/>
      <c r="S5" s="6"/>
      <c r="T5" s="6"/>
      <c r="U5" s="6"/>
    </row>
    <row r="6" spans="1:21" x14ac:dyDescent="0.3">
      <c r="A6" t="s">
        <v>8</v>
      </c>
      <c r="B6" t="s">
        <v>9</v>
      </c>
      <c r="C6" t="s">
        <v>10</v>
      </c>
      <c r="D6" t="s">
        <v>27</v>
      </c>
      <c r="E6" s="1">
        <v>44282.583611111113</v>
      </c>
      <c r="F6" t="s">
        <v>12</v>
      </c>
      <c r="G6" t="s">
        <v>37</v>
      </c>
      <c r="H6" t="s">
        <v>199</v>
      </c>
      <c r="J6" s="6" t="str">
        <f t="shared" si="1"/>
        <v>269D天富苑能富閣天富苑欣富閣</v>
      </c>
      <c r="O6" s="6" t="str">
        <f t="shared" si="0"/>
        <v/>
      </c>
      <c r="P6" s="6" t="str">
        <f t="shared" si="0"/>
        <v/>
      </c>
      <c r="Q6" s="6" t="str">
        <f t="shared" si="0"/>
        <v/>
      </c>
      <c r="R6" s="6"/>
      <c r="S6" s="6"/>
      <c r="T6" s="6"/>
      <c r="U6" s="6"/>
    </row>
    <row r="7" spans="1:21" x14ac:dyDescent="0.3">
      <c r="A7" t="s">
        <v>8</v>
      </c>
      <c r="B7" t="s">
        <v>9</v>
      </c>
      <c r="C7" t="s">
        <v>10</v>
      </c>
      <c r="D7" t="s">
        <v>31</v>
      </c>
      <c r="E7" s="1">
        <v>44282.583634259259</v>
      </c>
      <c r="F7" t="s">
        <v>84</v>
      </c>
      <c r="G7" t="s">
        <v>150</v>
      </c>
      <c r="H7" t="s">
        <v>34</v>
      </c>
      <c r="J7" s="6" t="str">
        <f t="shared" si="1"/>
        <v>269D天富苑欣富閣天頌苑</v>
      </c>
      <c r="O7" s="6" t="str">
        <f t="shared" si="0"/>
        <v/>
      </c>
      <c r="P7" s="6" t="str">
        <f t="shared" si="0"/>
        <v/>
      </c>
      <c r="Q7" s="6" t="str">
        <f t="shared" si="0"/>
        <v/>
      </c>
      <c r="R7" s="6"/>
      <c r="S7" s="6"/>
      <c r="T7" s="6"/>
      <c r="U7" s="6"/>
    </row>
    <row r="8" spans="1:21" x14ac:dyDescent="0.3">
      <c r="A8" t="s">
        <v>8</v>
      </c>
      <c r="B8" t="s">
        <v>9</v>
      </c>
      <c r="C8" t="s">
        <v>10</v>
      </c>
      <c r="D8" t="s">
        <v>35</v>
      </c>
      <c r="E8" s="1">
        <v>44282.583657407406</v>
      </c>
      <c r="F8" t="s">
        <v>20</v>
      </c>
      <c r="G8" t="s">
        <v>45</v>
      </c>
      <c r="H8" t="s">
        <v>82</v>
      </c>
      <c r="J8" s="6" t="str">
        <f t="shared" si="1"/>
        <v>269D天頌苑天瑞</v>
      </c>
      <c r="O8" s="6" t="str">
        <f t="shared" si="0"/>
        <v/>
      </c>
      <c r="P8" s="6" t="str">
        <f t="shared" si="0"/>
        <v/>
      </c>
      <c r="Q8" s="6" t="str">
        <f t="shared" si="0"/>
        <v/>
      </c>
      <c r="R8" s="6"/>
      <c r="S8" s="6"/>
      <c r="T8" s="6"/>
      <c r="U8" s="6"/>
    </row>
    <row r="9" spans="1:21" x14ac:dyDescent="0.3">
      <c r="A9" t="s">
        <v>8</v>
      </c>
      <c r="B9" t="s">
        <v>9</v>
      </c>
      <c r="C9" t="s">
        <v>10</v>
      </c>
      <c r="D9" t="s">
        <v>39</v>
      </c>
      <c r="E9" s="1">
        <v>44282.583680555559</v>
      </c>
      <c r="F9" t="s">
        <v>24</v>
      </c>
      <c r="G9" t="s">
        <v>17</v>
      </c>
      <c r="J9" s="6" t="str">
        <f t="shared" si="1"/>
        <v>269D天瑞天水圍公園</v>
      </c>
      <c r="O9" s="6" t="str">
        <f t="shared" si="0"/>
        <v/>
      </c>
      <c r="P9" s="6" t="str">
        <f t="shared" si="0"/>
        <v/>
      </c>
      <c r="Q9" s="6" t="str">
        <f t="shared" si="0"/>
        <v/>
      </c>
      <c r="R9" s="6"/>
      <c r="S9" s="6"/>
      <c r="T9" s="6"/>
      <c r="U9" s="6"/>
    </row>
    <row r="10" spans="1:21" x14ac:dyDescent="0.3">
      <c r="A10" t="s">
        <v>8</v>
      </c>
      <c r="B10" t="s">
        <v>9</v>
      </c>
      <c r="C10" t="s">
        <v>10</v>
      </c>
      <c r="D10" t="s">
        <v>43</v>
      </c>
      <c r="E10" s="1">
        <v>44282.583703703705</v>
      </c>
      <c r="F10" t="s">
        <v>28</v>
      </c>
      <c r="G10" t="s">
        <v>85</v>
      </c>
      <c r="H10" t="s">
        <v>21</v>
      </c>
      <c r="J10" s="6" t="str">
        <f t="shared" si="1"/>
        <v>269D天水圍公園天耀耀盛樓</v>
      </c>
      <c r="O10" s="6" t="str">
        <f t="shared" si="0"/>
        <v/>
      </c>
      <c r="P10" s="6" t="str">
        <f t="shared" si="0"/>
        <v/>
      </c>
      <c r="Q10" s="6" t="str">
        <f t="shared" si="0"/>
        <v/>
      </c>
      <c r="R10" s="6"/>
      <c r="S10" s="6"/>
      <c r="T10" s="6"/>
      <c r="U10" s="6"/>
    </row>
    <row r="11" spans="1:21" x14ac:dyDescent="0.3">
      <c r="A11" t="s">
        <v>8</v>
      </c>
      <c r="B11" t="s">
        <v>9</v>
      </c>
      <c r="C11" t="s">
        <v>10</v>
      </c>
      <c r="D11" t="s">
        <v>47</v>
      </c>
      <c r="E11" s="1">
        <v>44282.583726851852</v>
      </c>
      <c r="F11" t="s">
        <v>79</v>
      </c>
      <c r="G11" t="s">
        <v>138</v>
      </c>
      <c r="H11" t="s">
        <v>86</v>
      </c>
      <c r="J11" s="6" t="str">
        <f t="shared" si="1"/>
        <v>269D天耀耀盛樓天耀耀民樓</v>
      </c>
      <c r="O11" s="6" t="str">
        <f t="shared" si="0"/>
        <v/>
      </c>
      <c r="P11" s="6" t="str">
        <f t="shared" si="0"/>
        <v/>
      </c>
      <c r="Q11" s="6" t="str">
        <f t="shared" si="0"/>
        <v/>
      </c>
      <c r="R11" s="6"/>
      <c r="S11" s="6"/>
      <c r="T11" s="6"/>
      <c r="U11" s="6"/>
    </row>
    <row r="12" spans="1:21" x14ac:dyDescent="0.3">
      <c r="A12" t="s">
        <v>8</v>
      </c>
      <c r="B12" t="s">
        <v>9</v>
      </c>
      <c r="C12" t="s">
        <v>10</v>
      </c>
      <c r="D12" t="s">
        <v>51</v>
      </c>
      <c r="E12" s="1">
        <v>44282.583761574075</v>
      </c>
      <c r="F12" t="s">
        <v>36</v>
      </c>
      <c r="G12" t="s">
        <v>113</v>
      </c>
      <c r="H12" t="s">
        <v>30</v>
      </c>
      <c r="J12" s="6" t="str">
        <f t="shared" si="1"/>
        <v>269D天耀耀民樓天祐苑</v>
      </c>
      <c r="O12" s="6" t="str">
        <f t="shared" si="0"/>
        <v/>
      </c>
      <c r="P12" s="6" t="str">
        <f t="shared" si="0"/>
        <v/>
      </c>
      <c r="Q12" s="6" t="str">
        <f t="shared" si="0"/>
        <v/>
      </c>
      <c r="R12" s="6"/>
      <c r="S12" s="6"/>
      <c r="T12" s="6"/>
      <c r="U12" s="6"/>
    </row>
    <row r="13" spans="1:21" x14ac:dyDescent="0.3">
      <c r="A13" t="s">
        <v>8</v>
      </c>
      <c r="B13" t="s">
        <v>9</v>
      </c>
      <c r="C13" t="s">
        <v>10</v>
      </c>
      <c r="D13" t="s">
        <v>53</v>
      </c>
      <c r="E13" s="1">
        <v>44282.583784722221</v>
      </c>
      <c r="F13" t="s">
        <v>99</v>
      </c>
      <c r="G13" t="s">
        <v>13</v>
      </c>
      <c r="H13" t="s">
        <v>38</v>
      </c>
      <c r="J13" s="6" t="str">
        <f t="shared" si="1"/>
        <v>269D天祐苑鳳池村</v>
      </c>
      <c r="O13" s="6" t="str">
        <f t="shared" si="0"/>
        <v/>
      </c>
      <c r="P13" s="6" t="str">
        <f t="shared" si="0"/>
        <v/>
      </c>
      <c r="Q13" s="6" t="str">
        <f t="shared" si="0"/>
        <v/>
      </c>
      <c r="R13" s="6"/>
      <c r="S13" s="6"/>
      <c r="T13" s="6"/>
      <c r="U13" s="6"/>
    </row>
    <row r="14" spans="1:21" x14ac:dyDescent="0.3">
      <c r="A14" t="s">
        <v>8</v>
      </c>
      <c r="B14" t="s">
        <v>9</v>
      </c>
      <c r="C14" t="s">
        <v>10</v>
      </c>
      <c r="D14" t="s">
        <v>56</v>
      </c>
      <c r="E14" s="1">
        <v>44282.583807870367</v>
      </c>
      <c r="F14" t="s">
        <v>74</v>
      </c>
      <c r="G14" t="s">
        <v>49</v>
      </c>
      <c r="J14" s="6" t="str">
        <f t="shared" si="1"/>
        <v>269D鳳池村山水樓</v>
      </c>
      <c r="O14" s="6" t="str">
        <f t="shared" si="0"/>
        <v/>
      </c>
      <c r="P14" s="6" t="str">
        <f t="shared" si="0"/>
        <v/>
      </c>
      <c r="Q14" s="6" t="str">
        <f t="shared" si="0"/>
        <v/>
      </c>
      <c r="R14" s="6"/>
      <c r="S14" s="6"/>
      <c r="T14" s="6"/>
      <c r="U14" s="6"/>
    </row>
    <row r="15" spans="1:21" x14ac:dyDescent="0.3">
      <c r="A15" t="s">
        <v>8</v>
      </c>
      <c r="B15" t="s">
        <v>9</v>
      </c>
      <c r="C15" t="s">
        <v>10</v>
      </c>
      <c r="D15" t="s">
        <v>60</v>
      </c>
      <c r="E15" s="1">
        <v>44282.583831018521</v>
      </c>
      <c r="F15" t="s">
        <v>79</v>
      </c>
      <c r="G15" t="s">
        <v>182</v>
      </c>
      <c r="H15" t="s">
        <v>25</v>
      </c>
      <c r="J15" s="6" t="str">
        <f t="shared" si="1"/>
        <v>269D山水樓水邊圍</v>
      </c>
      <c r="O15" s="6" t="str">
        <f t="shared" si="0"/>
        <v/>
      </c>
      <c r="P15" s="6" t="str">
        <f t="shared" si="0"/>
        <v/>
      </c>
      <c r="Q15" s="6" t="str">
        <f t="shared" si="0"/>
        <v/>
      </c>
      <c r="R15" s="6"/>
      <c r="S15" s="6"/>
      <c r="T15" s="6"/>
      <c r="U15" s="6"/>
    </row>
    <row r="16" spans="1:21" x14ac:dyDescent="0.3">
      <c r="A16" t="s">
        <v>8</v>
      </c>
      <c r="B16" t="s">
        <v>9</v>
      </c>
      <c r="C16" t="s">
        <v>10</v>
      </c>
      <c r="D16" t="s">
        <v>62</v>
      </c>
      <c r="E16" s="1">
        <v>44282.583854166667</v>
      </c>
      <c r="F16" t="s">
        <v>36</v>
      </c>
      <c r="G16" t="s">
        <v>68</v>
      </c>
      <c r="H16" t="s">
        <v>140</v>
      </c>
      <c r="I16" s="15"/>
      <c r="J16" s="12" t="str">
        <f t="shared" si="1"/>
        <v>269D水邊圍元朗喜利徑</v>
      </c>
      <c r="K16" s="12"/>
      <c r="L16" s="12"/>
      <c r="M16" s="12"/>
      <c r="N16" s="9"/>
      <c r="O16" s="12" t="str">
        <f t="shared" si="0"/>
        <v/>
      </c>
      <c r="P16" s="12" t="str">
        <f t="shared" si="0"/>
        <v/>
      </c>
      <c r="Q16" s="12" t="str">
        <f t="shared" si="0"/>
        <v/>
      </c>
      <c r="R16" s="12"/>
      <c r="S16" s="12"/>
      <c r="T16" s="12"/>
      <c r="U16" s="12"/>
    </row>
    <row r="17" spans="1:21" x14ac:dyDescent="0.3">
      <c r="A17" t="s">
        <v>8</v>
      </c>
      <c r="B17" t="s">
        <v>9</v>
      </c>
      <c r="C17" t="s">
        <v>10</v>
      </c>
      <c r="D17" t="s">
        <v>65</v>
      </c>
      <c r="E17" s="1">
        <v>44282.583877314813</v>
      </c>
      <c r="F17" t="s">
        <v>44</v>
      </c>
      <c r="G17" t="s">
        <v>77</v>
      </c>
      <c r="H17" t="s">
        <v>34</v>
      </c>
      <c r="I17" s="15" t="s">
        <v>213</v>
      </c>
      <c r="J17" s="12" t="str">
        <f t="shared" si="1"/>
        <v>269D元朗喜利徑元朗谷亭街</v>
      </c>
      <c r="K17" s="12" t="str">
        <f>F17</f>
        <v>7 分鐘</v>
      </c>
      <c r="L17" s="12" t="str">
        <f>G17</f>
        <v>18 分鐘</v>
      </c>
      <c r="M17" s="12" t="str">
        <f>H17</f>
        <v>31 分鐘 預定班次</v>
      </c>
      <c r="N17" s="9"/>
      <c r="O17" s="12" t="str">
        <f t="shared" si="0"/>
        <v>7</v>
      </c>
      <c r="P17" s="12" t="str">
        <f t="shared" si="0"/>
        <v>18</v>
      </c>
      <c r="Q17" s="12" t="str">
        <f t="shared" si="0"/>
        <v>31</v>
      </c>
      <c r="R17" s="12"/>
      <c r="S17" s="12"/>
      <c r="T17" s="12"/>
      <c r="U17" s="12"/>
    </row>
    <row r="18" spans="1:21" x14ac:dyDescent="0.3">
      <c r="A18" t="s">
        <v>8</v>
      </c>
      <c r="B18" t="s">
        <v>9</v>
      </c>
      <c r="C18" t="s">
        <v>10</v>
      </c>
      <c r="D18" t="s">
        <v>67</v>
      </c>
      <c r="E18" s="1">
        <v>44282.58390046296</v>
      </c>
      <c r="F18" t="s">
        <v>28</v>
      </c>
      <c r="G18" t="s">
        <v>48</v>
      </c>
      <c r="H18" t="s">
        <v>61</v>
      </c>
      <c r="I18" s="15" t="s">
        <v>213</v>
      </c>
      <c r="J18" s="12" t="str">
        <f t="shared" si="1"/>
        <v>269D元朗谷亭街形點 II</v>
      </c>
      <c r="K18" s="12" t="str">
        <f>G18</f>
        <v>10 分鐘</v>
      </c>
      <c r="L18" s="12" t="str">
        <f>H18</f>
        <v>21 分鐘</v>
      </c>
      <c r="M18" s="12"/>
      <c r="N18" s="9"/>
      <c r="O18" s="12" t="str">
        <f t="shared" si="0"/>
        <v>10</v>
      </c>
      <c r="P18" s="12" t="str">
        <f t="shared" si="0"/>
        <v>21</v>
      </c>
      <c r="Q18" s="12" t="str">
        <f t="shared" si="0"/>
        <v/>
      </c>
      <c r="R18" s="12"/>
      <c r="S18" s="12">
        <f>O18-O17</f>
        <v>3</v>
      </c>
      <c r="T18" s="12">
        <f>IFERROR(P18-P17,"")</f>
        <v>3</v>
      </c>
      <c r="U18" s="12" t="str">
        <f>IFERROR(Q18-Q17,"")</f>
        <v/>
      </c>
    </row>
    <row r="19" spans="1:21" x14ac:dyDescent="0.3">
      <c r="A19" t="s">
        <v>8</v>
      </c>
      <c r="B19" t="s">
        <v>9</v>
      </c>
      <c r="C19" t="s">
        <v>10</v>
      </c>
      <c r="D19" t="s">
        <v>70</v>
      </c>
      <c r="E19" s="1">
        <v>44282.583923611113</v>
      </c>
      <c r="F19" t="s">
        <v>32</v>
      </c>
      <c r="G19" t="s">
        <v>74</v>
      </c>
      <c r="H19" t="s">
        <v>64</v>
      </c>
      <c r="I19" s="15" t="s">
        <v>213</v>
      </c>
      <c r="J19" s="12" t="str">
        <f t="shared" si="1"/>
        <v>269D形點 II形點 I</v>
      </c>
      <c r="K19" s="12" t="str">
        <f t="shared" ref="K19:L20" si="2">G19</f>
        <v>11 分鐘</v>
      </c>
      <c r="L19" s="12" t="str">
        <f t="shared" si="2"/>
        <v>23 分鐘</v>
      </c>
      <c r="M19" s="12"/>
      <c r="N19" s="9"/>
      <c r="O19" s="12" t="str">
        <f t="shared" si="0"/>
        <v>11</v>
      </c>
      <c r="P19" s="12" t="str">
        <f t="shared" si="0"/>
        <v>23</v>
      </c>
      <c r="Q19" s="12" t="str">
        <f t="shared" si="0"/>
        <v/>
      </c>
      <c r="R19" s="12"/>
      <c r="S19" s="12">
        <f t="shared" ref="S19:S20" si="3">O19-O18</f>
        <v>1</v>
      </c>
      <c r="T19" s="12">
        <f t="shared" ref="T19:U20" si="4">IFERROR(P19-P18,"")</f>
        <v>2</v>
      </c>
      <c r="U19" s="12" t="str">
        <f t="shared" si="4"/>
        <v/>
      </c>
    </row>
    <row r="20" spans="1:21" x14ac:dyDescent="0.3">
      <c r="A20" t="s">
        <v>8</v>
      </c>
      <c r="B20" t="s">
        <v>9</v>
      </c>
      <c r="C20" t="s">
        <v>10</v>
      </c>
      <c r="D20" t="s">
        <v>73</v>
      </c>
      <c r="E20" s="1">
        <v>44282.58394675926</v>
      </c>
      <c r="F20" t="s">
        <v>99</v>
      </c>
      <c r="G20" t="s">
        <v>77</v>
      </c>
      <c r="H20" t="s">
        <v>69</v>
      </c>
      <c r="I20" s="15" t="s">
        <v>213</v>
      </c>
      <c r="J20" s="12" t="str">
        <f t="shared" si="1"/>
        <v>269D形點 I大欖隧道</v>
      </c>
      <c r="K20" s="12" t="str">
        <f t="shared" si="2"/>
        <v>18 分鐘</v>
      </c>
      <c r="L20" s="12" t="str">
        <f t="shared" si="2"/>
        <v>29 分鐘</v>
      </c>
      <c r="M20" s="12"/>
      <c r="N20" s="9"/>
      <c r="O20" s="12" t="str">
        <f t="shared" si="0"/>
        <v>18</v>
      </c>
      <c r="P20" s="12" t="str">
        <f t="shared" si="0"/>
        <v>29</v>
      </c>
      <c r="Q20" s="12" t="str">
        <f t="shared" si="0"/>
        <v/>
      </c>
      <c r="R20" s="12"/>
      <c r="S20" s="12">
        <f t="shared" si="3"/>
        <v>7</v>
      </c>
      <c r="T20" s="12">
        <f t="shared" si="4"/>
        <v>6</v>
      </c>
      <c r="U20" s="12" t="str">
        <f t="shared" si="4"/>
        <v/>
      </c>
    </row>
    <row r="21" spans="1:21" x14ac:dyDescent="0.3">
      <c r="A21" t="s">
        <v>8</v>
      </c>
      <c r="B21" t="s">
        <v>9</v>
      </c>
      <c r="C21" t="s">
        <v>10</v>
      </c>
      <c r="D21" t="s">
        <v>73</v>
      </c>
      <c r="E21" s="1">
        <v>44282.583981481483</v>
      </c>
      <c r="F21" t="s">
        <v>99</v>
      </c>
      <c r="G21" t="s">
        <v>77</v>
      </c>
      <c r="H21" t="s">
        <v>72</v>
      </c>
      <c r="I21" s="15"/>
      <c r="J21" s="12" t="str">
        <f t="shared" si="1"/>
        <v>269D大欖隧道大欖隧道</v>
      </c>
      <c r="K21" s="12"/>
      <c r="L21" s="12"/>
      <c r="M21" s="12"/>
      <c r="N21" s="9"/>
      <c r="O21" s="12" t="str">
        <f t="shared" si="0"/>
        <v/>
      </c>
      <c r="P21" s="12" t="str">
        <f t="shared" si="0"/>
        <v/>
      </c>
      <c r="Q21" s="12" t="str">
        <f t="shared" si="0"/>
        <v/>
      </c>
      <c r="R21" s="12"/>
      <c r="S21" s="12"/>
      <c r="T21" s="12"/>
      <c r="U21" s="12"/>
    </row>
    <row r="22" spans="1:21" x14ac:dyDescent="0.3">
      <c r="A22" t="s">
        <v>8</v>
      </c>
      <c r="B22" t="s">
        <v>9</v>
      </c>
      <c r="C22" t="s">
        <v>10</v>
      </c>
      <c r="D22" t="s">
        <v>75</v>
      </c>
      <c r="E22" s="1">
        <v>44282.584004629629</v>
      </c>
      <c r="F22" t="s">
        <v>40</v>
      </c>
      <c r="G22" t="s">
        <v>80</v>
      </c>
      <c r="H22" t="s">
        <v>122</v>
      </c>
      <c r="I22" s="15"/>
      <c r="J22" s="12" t="str">
        <f t="shared" si="1"/>
        <v>269D大欖隧道城門隧道轉車站</v>
      </c>
      <c r="K22" s="12"/>
      <c r="L22" s="12"/>
      <c r="M22" s="12"/>
      <c r="N22" s="9"/>
      <c r="O22" s="12" t="str">
        <f t="shared" si="0"/>
        <v/>
      </c>
      <c r="P22" s="12" t="str">
        <f t="shared" si="0"/>
        <v/>
      </c>
      <c r="Q22" s="12" t="str">
        <f t="shared" si="0"/>
        <v/>
      </c>
      <c r="R22" s="12"/>
      <c r="S22" s="12"/>
      <c r="T22" s="12"/>
      <c r="U22" s="12"/>
    </row>
    <row r="23" spans="1:21" x14ac:dyDescent="0.3">
      <c r="A23" t="s">
        <v>8</v>
      </c>
      <c r="B23" t="s">
        <v>9</v>
      </c>
      <c r="C23" t="s">
        <v>10</v>
      </c>
      <c r="D23" t="s">
        <v>75</v>
      </c>
      <c r="E23" s="1">
        <v>44282.584027777775</v>
      </c>
      <c r="F23" t="s">
        <v>44</v>
      </c>
      <c r="G23" t="s">
        <v>64</v>
      </c>
      <c r="H23" t="s">
        <v>89</v>
      </c>
      <c r="I23" s="15"/>
      <c r="J23" s="12" t="str">
        <f t="shared" si="1"/>
        <v>269D城門隧道轉車站城門隧道轉車站</v>
      </c>
      <c r="K23" s="12"/>
      <c r="L23" s="12"/>
      <c r="M23" s="12"/>
      <c r="N23" s="9"/>
      <c r="O23" s="12" t="str">
        <f t="shared" si="0"/>
        <v/>
      </c>
      <c r="P23" s="12" t="str">
        <f t="shared" si="0"/>
        <v/>
      </c>
      <c r="Q23" s="12" t="str">
        <f t="shared" si="0"/>
        <v/>
      </c>
      <c r="R23" s="12"/>
      <c r="S23" s="12"/>
      <c r="T23" s="12"/>
      <c r="U23" s="12"/>
    </row>
    <row r="24" spans="1:21" x14ac:dyDescent="0.3">
      <c r="A24" t="s">
        <v>8</v>
      </c>
      <c r="B24" t="s">
        <v>9</v>
      </c>
      <c r="C24" t="s">
        <v>10</v>
      </c>
      <c r="D24" t="s">
        <v>76</v>
      </c>
      <c r="E24" s="1">
        <v>44282.584050925929</v>
      </c>
      <c r="F24" t="s">
        <v>28</v>
      </c>
      <c r="G24" t="s">
        <v>79</v>
      </c>
      <c r="H24" t="s">
        <v>55</v>
      </c>
      <c r="I24" s="15"/>
      <c r="J24" s="12" t="str">
        <f t="shared" si="1"/>
        <v>269D城門隧道轉車站沙田市中心總站</v>
      </c>
      <c r="K24" s="12"/>
      <c r="L24" s="12"/>
      <c r="M24" s="12"/>
      <c r="N24" s="9"/>
      <c r="O24" s="12"/>
      <c r="P24" s="12"/>
      <c r="Q24" s="12"/>
      <c r="R24" s="12"/>
      <c r="S24" s="12"/>
      <c r="T24" s="12"/>
      <c r="U24" s="12"/>
    </row>
    <row r="25" spans="1:21" x14ac:dyDescent="0.3">
      <c r="A25" t="s">
        <v>8</v>
      </c>
      <c r="B25" t="s">
        <v>9</v>
      </c>
      <c r="C25" t="s">
        <v>10</v>
      </c>
      <c r="D25" t="s">
        <v>78</v>
      </c>
      <c r="E25" s="1">
        <v>44282.584074074075</v>
      </c>
      <c r="F25" t="s">
        <v>267</v>
      </c>
      <c r="G25" t="s">
        <v>40</v>
      </c>
      <c r="H25" t="s">
        <v>61</v>
      </c>
      <c r="J25" s="6" t="str">
        <f t="shared" si="1"/>
        <v>269D沙田市中心總站祿泉樓</v>
      </c>
      <c r="O25" s="6"/>
      <c r="P25" s="6"/>
      <c r="Q25" s="6"/>
      <c r="R25" s="6"/>
      <c r="S25" s="6"/>
      <c r="T25" s="6"/>
      <c r="U25" s="6"/>
    </row>
    <row r="26" spans="1:21" x14ac:dyDescent="0.3">
      <c r="A26" t="s">
        <v>8</v>
      </c>
      <c r="B26" t="s">
        <v>9</v>
      </c>
      <c r="C26" t="s">
        <v>10</v>
      </c>
      <c r="D26" t="s">
        <v>81</v>
      </c>
      <c r="E26" s="1">
        <v>44282.584097222221</v>
      </c>
      <c r="F26" t="s">
        <v>268</v>
      </c>
      <c r="G26" t="s">
        <v>99</v>
      </c>
      <c r="H26" t="s">
        <v>64</v>
      </c>
      <c r="J26" s="6" t="str">
        <f t="shared" si="1"/>
        <v>269D祿泉樓瀝源巴士總站</v>
      </c>
      <c r="O26" s="6"/>
      <c r="P26" s="6"/>
      <c r="Q26" s="6"/>
      <c r="R26" s="6"/>
      <c r="S26" s="6"/>
      <c r="T26" s="6"/>
      <c r="U26" s="6"/>
    </row>
    <row r="27" spans="1:21" x14ac:dyDescent="0.3">
      <c r="A27" t="s">
        <v>8</v>
      </c>
      <c r="B27" t="s">
        <v>10</v>
      </c>
      <c r="C27" t="s">
        <v>9</v>
      </c>
      <c r="D27" t="s">
        <v>81</v>
      </c>
      <c r="E27" s="1">
        <v>44282.584143518521</v>
      </c>
      <c r="F27" t="s">
        <v>12</v>
      </c>
      <c r="G27" t="s">
        <v>150</v>
      </c>
      <c r="H27" t="s">
        <v>82</v>
      </c>
      <c r="J27" s="6" t="str">
        <f t="shared" si="1"/>
        <v/>
      </c>
      <c r="O27" s="6"/>
      <c r="P27" s="6"/>
      <c r="Q27" s="6"/>
      <c r="R27" s="6"/>
      <c r="S27" s="6"/>
      <c r="T27" s="6"/>
      <c r="U27" s="6"/>
    </row>
    <row r="28" spans="1:21" x14ac:dyDescent="0.3">
      <c r="A28" t="s">
        <v>8</v>
      </c>
      <c r="B28" t="s">
        <v>10</v>
      </c>
      <c r="C28" t="s">
        <v>9</v>
      </c>
      <c r="D28" t="s">
        <v>83</v>
      </c>
      <c r="E28" s="1">
        <v>44282.584178240744</v>
      </c>
      <c r="F28" t="s">
        <v>84</v>
      </c>
      <c r="G28" t="s">
        <v>41</v>
      </c>
      <c r="H28" t="s">
        <v>42</v>
      </c>
      <c r="J28" s="6" t="str">
        <f t="shared" si="1"/>
        <v>269D瀝源巴士總站瀝源</v>
      </c>
      <c r="O28" s="6"/>
      <c r="P28" s="6"/>
      <c r="Q28" s="6"/>
      <c r="R28" s="6"/>
      <c r="S28" s="6"/>
      <c r="T28" s="6"/>
      <c r="U28" s="6"/>
    </row>
    <row r="29" spans="1:21" x14ac:dyDescent="0.3">
      <c r="A29" t="s">
        <v>8</v>
      </c>
      <c r="B29" t="s">
        <v>10</v>
      </c>
      <c r="C29" t="s">
        <v>9</v>
      </c>
      <c r="D29" t="s">
        <v>76</v>
      </c>
      <c r="E29" s="1">
        <v>44282.584201388891</v>
      </c>
      <c r="F29" t="s">
        <v>29</v>
      </c>
      <c r="G29" t="s">
        <v>86</v>
      </c>
      <c r="J29" s="6" t="str">
        <f t="shared" si="1"/>
        <v>269D瀝源沙田市中心總站</v>
      </c>
      <c r="O29" s="6"/>
      <c r="P29" s="6"/>
      <c r="Q29" s="6"/>
      <c r="R29" s="6"/>
      <c r="S29" s="6"/>
      <c r="T29" s="6"/>
      <c r="U29" s="6"/>
    </row>
    <row r="30" spans="1:21" x14ac:dyDescent="0.3">
      <c r="A30" t="s">
        <v>8</v>
      </c>
      <c r="B30" t="s">
        <v>10</v>
      </c>
      <c r="C30" t="s">
        <v>9</v>
      </c>
      <c r="D30" t="s">
        <v>75</v>
      </c>
      <c r="E30" s="1">
        <v>44282.584224537037</v>
      </c>
      <c r="F30" t="s">
        <v>63</v>
      </c>
      <c r="G30" t="s">
        <v>49</v>
      </c>
      <c r="H30" t="s">
        <v>46</v>
      </c>
      <c r="J30" s="6" t="str">
        <f t="shared" si="1"/>
        <v>269D沙田市中心總站城門隧道轉車站</v>
      </c>
      <c r="O30" s="6"/>
      <c r="P30" s="6"/>
      <c r="Q30" s="6"/>
      <c r="R30" s="6"/>
      <c r="S30" s="6"/>
      <c r="T30" s="6"/>
      <c r="U30" s="6"/>
    </row>
    <row r="31" spans="1:21" x14ac:dyDescent="0.3">
      <c r="A31" t="s">
        <v>8</v>
      </c>
      <c r="B31" t="s">
        <v>10</v>
      </c>
      <c r="C31" t="s">
        <v>9</v>
      </c>
      <c r="D31" t="s">
        <v>75</v>
      </c>
      <c r="E31" s="1">
        <v>44282.584247685183</v>
      </c>
      <c r="F31" t="s">
        <v>63</v>
      </c>
      <c r="G31" t="s">
        <v>49</v>
      </c>
      <c r="H31" t="s">
        <v>46</v>
      </c>
      <c r="J31" s="6" t="str">
        <f t="shared" si="1"/>
        <v>269D城門隧道轉車站城門隧道轉車站</v>
      </c>
      <c r="O31" s="6"/>
      <c r="P31" s="6"/>
      <c r="Q31" s="6"/>
      <c r="R31" s="6"/>
      <c r="S31" s="6"/>
      <c r="T31" s="6"/>
      <c r="U31" s="6"/>
    </row>
    <row r="32" spans="1:21" x14ac:dyDescent="0.3">
      <c r="A32" t="s">
        <v>8</v>
      </c>
      <c r="B32" t="s">
        <v>10</v>
      </c>
      <c r="C32" t="s">
        <v>9</v>
      </c>
      <c r="D32" t="s">
        <v>73</v>
      </c>
      <c r="E32" s="1">
        <v>44282.584270833337</v>
      </c>
      <c r="F32" t="s">
        <v>44</v>
      </c>
      <c r="G32" t="s">
        <v>80</v>
      </c>
      <c r="H32" t="s">
        <v>46</v>
      </c>
      <c r="J32" s="6" t="str">
        <f t="shared" si="1"/>
        <v>269D城門隧道轉車站大欖隧道</v>
      </c>
      <c r="O32" s="6"/>
      <c r="P32" s="6"/>
      <c r="Q32" s="6"/>
      <c r="R32" s="6"/>
      <c r="S32" s="6"/>
      <c r="T32" s="6"/>
      <c r="U32" s="6"/>
    </row>
    <row r="33" spans="1:21" x14ac:dyDescent="0.3">
      <c r="A33" t="s">
        <v>8</v>
      </c>
      <c r="B33" t="s">
        <v>10</v>
      </c>
      <c r="C33" t="s">
        <v>9</v>
      </c>
      <c r="D33" t="s">
        <v>73</v>
      </c>
      <c r="E33" s="1">
        <v>44282.584293981483</v>
      </c>
      <c r="F33" t="s">
        <v>40</v>
      </c>
      <c r="G33" t="s">
        <v>64</v>
      </c>
      <c r="H33" t="s">
        <v>46</v>
      </c>
      <c r="I33" s="4" t="s">
        <v>213</v>
      </c>
      <c r="J33" s="6" t="str">
        <f t="shared" si="1"/>
        <v>269D大欖隧道大欖隧道</v>
      </c>
      <c r="K33" s="12" t="str">
        <f>F33</f>
        <v>6 分鐘</v>
      </c>
      <c r="L33" s="12" t="str">
        <f>G33</f>
        <v>23 分鐘</v>
      </c>
      <c r="M33" s="12" t="str">
        <f>H33</f>
        <v>37 分鐘 預定班次</v>
      </c>
      <c r="O33" s="12" t="str">
        <f t="shared" ref="O33:Q64" si="5">IF(K33="","",IFERROR(LEFT(K33,FIND(" ",K33)-1),0))</f>
        <v>6</v>
      </c>
      <c r="P33" s="12" t="str">
        <f t="shared" si="5"/>
        <v>23</v>
      </c>
      <c r="Q33" s="12" t="str">
        <f t="shared" si="5"/>
        <v>37</v>
      </c>
      <c r="R33" s="12"/>
      <c r="S33" s="12"/>
      <c r="T33" s="12"/>
      <c r="U33" s="12"/>
    </row>
    <row r="34" spans="1:21" x14ac:dyDescent="0.3">
      <c r="A34" t="s">
        <v>8</v>
      </c>
      <c r="B34" t="s">
        <v>10</v>
      </c>
      <c r="C34" t="s">
        <v>9</v>
      </c>
      <c r="D34" t="s">
        <v>70</v>
      </c>
      <c r="E34" s="1">
        <v>44282.584317129629</v>
      </c>
      <c r="F34" t="s">
        <v>40</v>
      </c>
      <c r="G34" t="s">
        <v>55</v>
      </c>
      <c r="H34" t="s">
        <v>89</v>
      </c>
      <c r="I34" s="4" t="s">
        <v>213</v>
      </c>
      <c r="J34" s="6" t="str">
        <f t="shared" si="1"/>
        <v>269D大欖隧道形點 I</v>
      </c>
      <c r="K34" s="12" t="str">
        <f>G34</f>
        <v>17 分鐘</v>
      </c>
      <c r="L34" s="12" t="str">
        <f>H34</f>
        <v>33 分鐘</v>
      </c>
      <c r="M34" s="12"/>
      <c r="O34" s="12" t="str">
        <f t="shared" si="5"/>
        <v>17</v>
      </c>
      <c r="P34" s="12" t="str">
        <f t="shared" si="5"/>
        <v>33</v>
      </c>
      <c r="Q34" s="12" t="str">
        <f t="shared" si="5"/>
        <v/>
      </c>
      <c r="R34" s="12"/>
      <c r="S34" s="12">
        <f>O34-O33</f>
        <v>11</v>
      </c>
      <c r="T34" s="12">
        <f>IFERROR(P34-P33,"")</f>
        <v>10</v>
      </c>
      <c r="U34" s="12" t="str">
        <f>IFERROR(Q34-Q33,"")</f>
        <v/>
      </c>
    </row>
    <row r="35" spans="1:21" x14ac:dyDescent="0.3">
      <c r="A35" t="s">
        <v>8</v>
      </c>
      <c r="B35" t="s">
        <v>10</v>
      </c>
      <c r="C35" t="s">
        <v>9</v>
      </c>
      <c r="D35" t="s">
        <v>90</v>
      </c>
      <c r="E35" s="1">
        <v>44282.584340277775</v>
      </c>
      <c r="F35" t="s">
        <v>99</v>
      </c>
      <c r="G35" t="s">
        <v>58</v>
      </c>
      <c r="H35" t="s">
        <v>204</v>
      </c>
      <c r="I35" s="4" t="s">
        <v>213</v>
      </c>
      <c r="J35" s="6" t="str">
        <f t="shared" si="1"/>
        <v>269D形點 I元朗又新街</v>
      </c>
      <c r="K35" s="12" t="str">
        <f>G35</f>
        <v>19 分鐘</v>
      </c>
      <c r="L35" s="12" t="str">
        <f>H35</f>
        <v>35 分鐘</v>
      </c>
      <c r="M35" s="12"/>
      <c r="O35" s="12" t="str">
        <f t="shared" si="5"/>
        <v>19</v>
      </c>
      <c r="P35" s="12" t="str">
        <f t="shared" si="5"/>
        <v>35</v>
      </c>
      <c r="Q35" s="12" t="str">
        <f t="shared" si="5"/>
        <v/>
      </c>
      <c r="R35" s="12"/>
      <c r="S35" s="12">
        <f t="shared" ref="S35:S36" si="6">O35-O34</f>
        <v>2</v>
      </c>
      <c r="T35" s="12">
        <f t="shared" ref="T35:U36" si="7">IFERROR(P35-P34,"")</f>
        <v>2</v>
      </c>
      <c r="U35" s="12" t="str">
        <f t="shared" si="7"/>
        <v/>
      </c>
    </row>
    <row r="36" spans="1:21" x14ac:dyDescent="0.3">
      <c r="A36" t="s">
        <v>8</v>
      </c>
      <c r="B36" t="s">
        <v>10</v>
      </c>
      <c r="C36" t="s">
        <v>9</v>
      </c>
      <c r="D36" t="s">
        <v>92</v>
      </c>
      <c r="E36" s="1">
        <v>44282.584374999999</v>
      </c>
      <c r="F36" t="s">
        <v>48</v>
      </c>
      <c r="G36" t="s">
        <v>61</v>
      </c>
      <c r="H36" t="s">
        <v>128</v>
      </c>
      <c r="I36" s="4" t="s">
        <v>213</v>
      </c>
      <c r="J36" s="6" t="str">
        <f t="shared" si="1"/>
        <v>269D元朗又新街元朗大棠路</v>
      </c>
      <c r="K36" s="12" t="str">
        <f>G36</f>
        <v>21 分鐘</v>
      </c>
      <c r="L36" s="12" t="str">
        <f>H36</f>
        <v>37 分鐘</v>
      </c>
      <c r="M36" s="12"/>
      <c r="O36" s="12" t="str">
        <f t="shared" si="5"/>
        <v>21</v>
      </c>
      <c r="P36" s="12" t="str">
        <f t="shared" si="5"/>
        <v>37</v>
      </c>
      <c r="Q36" s="12" t="str">
        <f t="shared" si="5"/>
        <v/>
      </c>
      <c r="R36" s="12"/>
      <c r="S36" s="12">
        <f t="shared" si="6"/>
        <v>2</v>
      </c>
      <c r="T36" s="12">
        <f t="shared" si="7"/>
        <v>2</v>
      </c>
      <c r="U36" s="12" t="str">
        <f t="shared" si="7"/>
        <v/>
      </c>
    </row>
    <row r="37" spans="1:21" x14ac:dyDescent="0.3">
      <c r="A37" t="s">
        <v>8</v>
      </c>
      <c r="B37" t="s">
        <v>10</v>
      </c>
      <c r="C37" t="s">
        <v>9</v>
      </c>
      <c r="D37" t="s">
        <v>94</v>
      </c>
      <c r="E37" s="1">
        <v>44282.584398148145</v>
      </c>
      <c r="F37" t="s">
        <v>52</v>
      </c>
      <c r="G37" t="s">
        <v>64</v>
      </c>
      <c r="J37" s="6" t="str">
        <f t="shared" si="1"/>
        <v>269D元朗大棠路元朗康樂路</v>
      </c>
      <c r="O37" s="12" t="str">
        <f t="shared" si="5"/>
        <v/>
      </c>
      <c r="P37" s="12" t="str">
        <f t="shared" si="5"/>
        <v/>
      </c>
      <c r="Q37" s="12" t="str">
        <f t="shared" si="5"/>
        <v/>
      </c>
      <c r="R37" s="12"/>
      <c r="S37" s="12"/>
      <c r="T37" s="12"/>
      <c r="U37" s="12"/>
    </row>
    <row r="38" spans="1:21" x14ac:dyDescent="0.3">
      <c r="A38" t="s">
        <v>8</v>
      </c>
      <c r="B38" t="s">
        <v>10</v>
      </c>
      <c r="C38" t="s">
        <v>9</v>
      </c>
      <c r="D38" t="s">
        <v>96</v>
      </c>
      <c r="E38" s="1">
        <v>44282.584421296298</v>
      </c>
      <c r="F38" t="s">
        <v>28</v>
      </c>
      <c r="G38" t="s">
        <v>182</v>
      </c>
      <c r="H38" t="s">
        <v>87</v>
      </c>
      <c r="J38" s="6" t="str">
        <f t="shared" si="1"/>
        <v>269D元朗康樂路元朗警署</v>
      </c>
      <c r="O38" s="12" t="str">
        <f t="shared" si="5"/>
        <v/>
      </c>
      <c r="P38" s="12" t="str">
        <f t="shared" si="5"/>
        <v/>
      </c>
      <c r="Q38" s="12" t="str">
        <f t="shared" si="5"/>
        <v/>
      </c>
      <c r="R38" s="12"/>
      <c r="S38" s="12"/>
      <c r="T38" s="12"/>
      <c r="U38" s="12"/>
    </row>
    <row r="39" spans="1:21" x14ac:dyDescent="0.3">
      <c r="A39" t="s">
        <v>8</v>
      </c>
      <c r="B39" t="s">
        <v>10</v>
      </c>
      <c r="C39" t="s">
        <v>9</v>
      </c>
      <c r="D39" t="s">
        <v>98</v>
      </c>
      <c r="E39" s="1">
        <v>44282.584444444445</v>
      </c>
      <c r="F39" t="s">
        <v>79</v>
      </c>
      <c r="G39" t="s">
        <v>68</v>
      </c>
      <c r="H39" t="s">
        <v>66</v>
      </c>
      <c r="J39" s="6" t="str">
        <f t="shared" si="1"/>
        <v>269D元朗警署水邊村</v>
      </c>
      <c r="O39" s="6" t="str">
        <f t="shared" si="5"/>
        <v/>
      </c>
      <c r="P39" s="6" t="str">
        <f t="shared" si="5"/>
        <v/>
      </c>
      <c r="Q39" s="6" t="str">
        <f t="shared" si="5"/>
        <v/>
      </c>
      <c r="R39" s="6"/>
      <c r="S39" s="6"/>
      <c r="T39" s="6"/>
      <c r="U39" s="6"/>
    </row>
    <row r="40" spans="1:21" x14ac:dyDescent="0.3">
      <c r="A40" t="s">
        <v>8</v>
      </c>
      <c r="B40" t="s">
        <v>10</v>
      </c>
      <c r="C40" t="s">
        <v>9</v>
      </c>
      <c r="D40" t="s">
        <v>101</v>
      </c>
      <c r="E40" s="1">
        <v>44282.584467592591</v>
      </c>
      <c r="F40" t="s">
        <v>79</v>
      </c>
      <c r="G40" t="s">
        <v>68</v>
      </c>
      <c r="H40" t="s">
        <v>66</v>
      </c>
      <c r="J40" s="6" t="str">
        <f t="shared" si="1"/>
        <v>269D水邊村元朗公園</v>
      </c>
      <c r="O40" s="6" t="str">
        <f t="shared" si="5"/>
        <v/>
      </c>
      <c r="P40" s="6" t="str">
        <f t="shared" si="5"/>
        <v/>
      </c>
      <c r="Q40" s="6" t="str">
        <f t="shared" si="5"/>
        <v/>
      </c>
      <c r="R40" s="6"/>
      <c r="S40" s="6"/>
      <c r="T40" s="6"/>
      <c r="U40" s="6"/>
    </row>
    <row r="41" spans="1:21" x14ac:dyDescent="0.3">
      <c r="A41" t="s">
        <v>8</v>
      </c>
      <c r="B41" t="s">
        <v>10</v>
      </c>
      <c r="C41" t="s">
        <v>9</v>
      </c>
      <c r="D41" t="s">
        <v>103</v>
      </c>
      <c r="E41" s="1">
        <v>44282.584490740737</v>
      </c>
      <c r="F41" t="s">
        <v>32</v>
      </c>
      <c r="G41" t="s">
        <v>99</v>
      </c>
      <c r="H41" t="s">
        <v>61</v>
      </c>
      <c r="J41" s="6" t="str">
        <f t="shared" si="1"/>
        <v>269D元朗公園聚星樓</v>
      </c>
      <c r="O41" s="6" t="str">
        <f t="shared" si="5"/>
        <v/>
      </c>
      <c r="P41" s="6" t="str">
        <f t="shared" si="5"/>
        <v/>
      </c>
      <c r="Q41" s="6" t="str">
        <f t="shared" si="5"/>
        <v/>
      </c>
      <c r="R41" s="6"/>
      <c r="S41" s="6"/>
      <c r="T41" s="6"/>
      <c r="U41" s="6"/>
    </row>
    <row r="42" spans="1:21" x14ac:dyDescent="0.3">
      <c r="A42" t="s">
        <v>8</v>
      </c>
      <c r="B42" t="s">
        <v>10</v>
      </c>
      <c r="C42" t="s">
        <v>9</v>
      </c>
      <c r="D42" t="s">
        <v>106</v>
      </c>
      <c r="E42" s="1">
        <v>44282.584513888891</v>
      </c>
      <c r="F42" t="s">
        <v>36</v>
      </c>
      <c r="G42" t="s">
        <v>74</v>
      </c>
      <c r="J42" s="6" t="str">
        <f t="shared" si="1"/>
        <v>269D聚星樓天盛苑</v>
      </c>
      <c r="O42" s="6" t="str">
        <f t="shared" si="5"/>
        <v/>
      </c>
      <c r="P42" s="6" t="str">
        <f t="shared" si="5"/>
        <v/>
      </c>
      <c r="Q42" s="6" t="str">
        <f t="shared" si="5"/>
        <v/>
      </c>
      <c r="R42" s="6"/>
      <c r="S42" s="6"/>
      <c r="T42" s="6"/>
      <c r="U42" s="6"/>
    </row>
    <row r="43" spans="1:21" x14ac:dyDescent="0.3">
      <c r="A43" t="s">
        <v>8</v>
      </c>
      <c r="B43" t="s">
        <v>10</v>
      </c>
      <c r="C43" t="s">
        <v>9</v>
      </c>
      <c r="D43" t="s">
        <v>107</v>
      </c>
      <c r="E43" s="1">
        <v>44282.584537037037</v>
      </c>
      <c r="F43" t="s">
        <v>28</v>
      </c>
      <c r="G43" t="s">
        <v>40</v>
      </c>
      <c r="H43" t="s">
        <v>182</v>
      </c>
      <c r="J43" s="6" t="str">
        <f t="shared" si="1"/>
        <v>269D天盛苑賞湖居</v>
      </c>
      <c r="O43" s="6" t="str">
        <f t="shared" si="5"/>
        <v/>
      </c>
      <c r="P43" s="6" t="str">
        <f t="shared" si="5"/>
        <v/>
      </c>
      <c r="Q43" s="6" t="str">
        <f t="shared" si="5"/>
        <v/>
      </c>
      <c r="R43" s="6"/>
      <c r="S43" s="6"/>
      <c r="T43" s="6"/>
      <c r="U43" s="6"/>
    </row>
    <row r="44" spans="1:21" x14ac:dyDescent="0.3">
      <c r="A44" t="s">
        <v>8</v>
      </c>
      <c r="B44" t="s">
        <v>10</v>
      </c>
      <c r="C44" t="s">
        <v>9</v>
      </c>
      <c r="D44" t="s">
        <v>39</v>
      </c>
      <c r="E44" s="1">
        <v>44282.584560185183</v>
      </c>
      <c r="F44" t="s">
        <v>79</v>
      </c>
      <c r="G44" t="s">
        <v>99</v>
      </c>
      <c r="H44" t="s">
        <v>68</v>
      </c>
      <c r="J44" s="6" t="str">
        <f t="shared" si="1"/>
        <v>269D賞湖居天水圍公園</v>
      </c>
      <c r="O44" s="6" t="str">
        <f t="shared" si="5"/>
        <v/>
      </c>
      <c r="P44" s="6" t="str">
        <f t="shared" si="5"/>
        <v/>
      </c>
      <c r="Q44" s="6" t="str">
        <f t="shared" si="5"/>
        <v/>
      </c>
      <c r="R44" s="6"/>
      <c r="S44" s="6"/>
      <c r="T44" s="6"/>
      <c r="U44" s="6"/>
    </row>
    <row r="45" spans="1:21" x14ac:dyDescent="0.3">
      <c r="A45" t="s">
        <v>8</v>
      </c>
      <c r="B45" t="s">
        <v>10</v>
      </c>
      <c r="C45" t="s">
        <v>9</v>
      </c>
      <c r="D45" t="s">
        <v>35</v>
      </c>
      <c r="E45" s="1">
        <v>44282.584594907406</v>
      </c>
      <c r="F45" t="s">
        <v>54</v>
      </c>
      <c r="G45" t="s">
        <v>63</v>
      </c>
      <c r="H45" t="s">
        <v>71</v>
      </c>
      <c r="J45" s="6" t="str">
        <f t="shared" si="1"/>
        <v>269D天水圍公園天瑞</v>
      </c>
      <c r="O45" s="6" t="str">
        <f t="shared" si="5"/>
        <v/>
      </c>
      <c r="P45" s="6" t="str">
        <f t="shared" si="5"/>
        <v/>
      </c>
      <c r="Q45" s="6" t="str">
        <f t="shared" si="5"/>
        <v/>
      </c>
      <c r="R45" s="6"/>
      <c r="S45" s="6"/>
      <c r="T45" s="6"/>
      <c r="U45" s="6"/>
    </row>
    <row r="46" spans="1:21" x14ac:dyDescent="0.3">
      <c r="A46" t="s">
        <v>8</v>
      </c>
      <c r="B46" t="s">
        <v>10</v>
      </c>
      <c r="C46" t="s">
        <v>9</v>
      </c>
      <c r="D46" t="s">
        <v>108</v>
      </c>
      <c r="E46" s="1">
        <v>44282.584618055553</v>
      </c>
      <c r="F46" t="s">
        <v>40</v>
      </c>
      <c r="G46" t="s">
        <v>52</v>
      </c>
      <c r="H46" t="s">
        <v>58</v>
      </c>
      <c r="J46" s="6" t="str">
        <f t="shared" si="1"/>
        <v>269D天瑞天華</v>
      </c>
      <c r="O46" s="6" t="str">
        <f t="shared" si="5"/>
        <v/>
      </c>
      <c r="P46" s="6" t="str">
        <f t="shared" si="5"/>
        <v/>
      </c>
      <c r="Q46" s="6" t="str">
        <f t="shared" si="5"/>
        <v/>
      </c>
      <c r="R46" s="6"/>
      <c r="S46" s="6"/>
      <c r="T46" s="6"/>
      <c r="U46" s="6"/>
    </row>
    <row r="47" spans="1:21" x14ac:dyDescent="0.3">
      <c r="A47" t="s">
        <v>8</v>
      </c>
      <c r="B47" t="s">
        <v>10</v>
      </c>
      <c r="C47" t="s">
        <v>9</v>
      </c>
      <c r="D47" t="s">
        <v>11</v>
      </c>
      <c r="E47" s="1">
        <v>44282.584641203706</v>
      </c>
      <c r="F47" t="s">
        <v>99</v>
      </c>
      <c r="G47" t="s">
        <v>104</v>
      </c>
      <c r="H47" t="s">
        <v>61</v>
      </c>
      <c r="J47" s="6" t="str">
        <f t="shared" si="1"/>
        <v>269D天華天富總站</v>
      </c>
      <c r="O47" s="6" t="str">
        <f t="shared" si="5"/>
        <v/>
      </c>
      <c r="P47" s="6" t="str">
        <f t="shared" si="5"/>
        <v/>
      </c>
      <c r="Q47" s="6" t="str">
        <f t="shared" si="5"/>
        <v/>
      </c>
      <c r="R47" s="6"/>
      <c r="S47" s="6"/>
      <c r="T47" s="6"/>
      <c r="U47" s="6"/>
    </row>
    <row r="48" spans="1:21" x14ac:dyDescent="0.3">
      <c r="A48" t="s">
        <v>109</v>
      </c>
      <c r="B48" t="s">
        <v>110</v>
      </c>
      <c r="C48" t="s">
        <v>111</v>
      </c>
      <c r="D48" t="s">
        <v>56</v>
      </c>
      <c r="E48" s="1">
        <v>44282.584733796299</v>
      </c>
      <c r="F48" t="s">
        <v>17</v>
      </c>
      <c r="G48" t="s">
        <v>141</v>
      </c>
      <c r="J48" s="6" t="str">
        <f t="shared" si="1"/>
        <v/>
      </c>
      <c r="O48" s="6" t="str">
        <f t="shared" si="5"/>
        <v/>
      </c>
      <c r="P48" s="6" t="str">
        <f t="shared" si="5"/>
        <v/>
      </c>
      <c r="Q48" s="6" t="str">
        <f t="shared" si="5"/>
        <v/>
      </c>
      <c r="R48" s="6"/>
      <c r="S48" s="6"/>
      <c r="T48" s="6"/>
      <c r="U48" s="6"/>
    </row>
    <row r="49" spans="1:21" x14ac:dyDescent="0.3">
      <c r="A49" t="s">
        <v>109</v>
      </c>
      <c r="B49" t="s">
        <v>110</v>
      </c>
      <c r="C49" t="s">
        <v>111</v>
      </c>
      <c r="D49" t="s">
        <v>60</v>
      </c>
      <c r="E49" s="1">
        <v>44282.584756944445</v>
      </c>
      <c r="F49" t="s">
        <v>21</v>
      </c>
      <c r="G49" t="s">
        <v>200</v>
      </c>
      <c r="J49" s="6" t="str">
        <f t="shared" si="1"/>
        <v>E34B山水樓水邊圍</v>
      </c>
      <c r="O49" s="6" t="str">
        <f t="shared" si="5"/>
        <v/>
      </c>
      <c r="P49" s="6" t="str">
        <f t="shared" si="5"/>
        <v/>
      </c>
      <c r="Q49" s="6" t="str">
        <f t="shared" si="5"/>
        <v/>
      </c>
      <c r="R49" s="6"/>
      <c r="S49" s="6"/>
      <c r="T49" s="6"/>
      <c r="U49" s="6"/>
    </row>
    <row r="50" spans="1:21" x14ac:dyDescent="0.3">
      <c r="A50" t="s">
        <v>109</v>
      </c>
      <c r="B50" t="s">
        <v>110</v>
      </c>
      <c r="C50" t="s">
        <v>111</v>
      </c>
      <c r="D50" t="s">
        <v>112</v>
      </c>
      <c r="E50" s="1">
        <v>44282.584780092591</v>
      </c>
      <c r="F50" t="s">
        <v>28</v>
      </c>
      <c r="G50" t="s">
        <v>25</v>
      </c>
      <c r="H50" t="s">
        <v>202</v>
      </c>
      <c r="J50" s="6" t="str">
        <f t="shared" si="1"/>
        <v>E34B水邊圍元朗廣場</v>
      </c>
      <c r="O50" s="6" t="str">
        <f t="shared" si="5"/>
        <v/>
      </c>
      <c r="P50" s="6" t="str">
        <f t="shared" si="5"/>
        <v/>
      </c>
      <c r="Q50" s="6" t="str">
        <f t="shared" si="5"/>
        <v/>
      </c>
      <c r="R50" s="6"/>
      <c r="S50" s="6"/>
      <c r="T50" s="6"/>
      <c r="U50" s="6"/>
    </row>
    <row r="51" spans="1:21" x14ac:dyDescent="0.3">
      <c r="A51" t="s">
        <v>109</v>
      </c>
      <c r="B51" t="s">
        <v>110</v>
      </c>
      <c r="C51" t="s">
        <v>111</v>
      </c>
      <c r="D51" t="s">
        <v>114</v>
      </c>
      <c r="E51" s="1">
        <v>44282.584814814814</v>
      </c>
      <c r="F51" t="s">
        <v>54</v>
      </c>
      <c r="G51" t="s">
        <v>30</v>
      </c>
      <c r="H51" t="s">
        <v>145</v>
      </c>
      <c r="J51" s="6" t="str">
        <f t="shared" si="1"/>
        <v>E34B元朗廣場同樂街</v>
      </c>
      <c r="O51" s="6" t="str">
        <f t="shared" si="5"/>
        <v/>
      </c>
      <c r="P51" s="6" t="str">
        <f t="shared" si="5"/>
        <v/>
      </c>
      <c r="Q51" s="6" t="str">
        <f t="shared" si="5"/>
        <v/>
      </c>
      <c r="R51" s="6"/>
      <c r="S51" s="6"/>
      <c r="T51" s="6"/>
      <c r="U51" s="6"/>
    </row>
    <row r="52" spans="1:21" x14ac:dyDescent="0.3">
      <c r="A52" t="s">
        <v>109</v>
      </c>
      <c r="B52" t="s">
        <v>110</v>
      </c>
      <c r="C52" t="s">
        <v>111</v>
      </c>
      <c r="D52" t="s">
        <v>115</v>
      </c>
      <c r="E52" s="1">
        <v>44282.584837962961</v>
      </c>
      <c r="F52" t="s">
        <v>57</v>
      </c>
      <c r="G52" t="s">
        <v>34</v>
      </c>
      <c r="H52" t="s">
        <v>147</v>
      </c>
      <c r="I52" s="4" t="s">
        <v>213</v>
      </c>
      <c r="J52" s="6" t="str">
        <f t="shared" si="1"/>
        <v>E34B同樂街谷亭街</v>
      </c>
      <c r="K52" s="12" t="str">
        <f>F52</f>
        <v>5 分鐘</v>
      </c>
      <c r="L52" s="12" t="str">
        <f>G52</f>
        <v>31 分鐘 預定班次</v>
      </c>
      <c r="M52" s="12" t="str">
        <f>H52</f>
        <v>56 分鐘 預定班次</v>
      </c>
      <c r="N52" s="9"/>
      <c r="O52" s="12" t="str">
        <f t="shared" si="5"/>
        <v>5</v>
      </c>
      <c r="P52" s="12" t="str">
        <f t="shared" si="5"/>
        <v>31</v>
      </c>
      <c r="Q52" s="12" t="str">
        <f t="shared" si="5"/>
        <v>56</v>
      </c>
      <c r="R52" s="12"/>
      <c r="S52" s="12"/>
      <c r="T52" s="12"/>
      <c r="U52" s="12"/>
    </row>
    <row r="53" spans="1:21" x14ac:dyDescent="0.3">
      <c r="A53" t="s">
        <v>109</v>
      </c>
      <c r="B53" t="s">
        <v>110</v>
      </c>
      <c r="C53" t="s">
        <v>111</v>
      </c>
      <c r="D53" t="s">
        <v>67</v>
      </c>
      <c r="E53" s="1">
        <v>44282.584861111114</v>
      </c>
      <c r="F53" t="s">
        <v>99</v>
      </c>
      <c r="G53" t="s">
        <v>82</v>
      </c>
      <c r="I53" s="4" t="s">
        <v>213</v>
      </c>
      <c r="J53" s="6" t="str">
        <f t="shared" si="1"/>
        <v>E34B谷亭街形點 II</v>
      </c>
      <c r="K53" s="12" t="str">
        <f t="shared" ref="K53:L53" si="8">F53</f>
        <v>8 分鐘</v>
      </c>
      <c r="L53" s="12" t="str">
        <f t="shared" si="8"/>
        <v>34 分鐘 預定班次</v>
      </c>
      <c r="M53" s="12"/>
      <c r="N53" s="9"/>
      <c r="O53" s="12" t="str">
        <f t="shared" si="5"/>
        <v>8</v>
      </c>
      <c r="P53" s="12" t="str">
        <f t="shared" si="5"/>
        <v>34</v>
      </c>
      <c r="Q53" s="12" t="str">
        <f t="shared" si="5"/>
        <v/>
      </c>
      <c r="R53" s="12"/>
      <c r="S53" s="12">
        <f>O53-O52</f>
        <v>3</v>
      </c>
      <c r="T53" s="12">
        <f>IFERROR(P53-P52,"")</f>
        <v>3</v>
      </c>
      <c r="U53" s="12" t="str">
        <f>IFERROR(Q53-Q52,"")</f>
        <v/>
      </c>
    </row>
    <row r="54" spans="1:21" x14ac:dyDescent="0.3">
      <c r="A54" t="s">
        <v>109</v>
      </c>
      <c r="B54" t="s">
        <v>110</v>
      </c>
      <c r="C54" t="s">
        <v>111</v>
      </c>
      <c r="D54" t="s">
        <v>70</v>
      </c>
      <c r="E54" s="1">
        <v>44282.58488425926</v>
      </c>
      <c r="F54" t="s">
        <v>63</v>
      </c>
      <c r="G54" t="s">
        <v>42</v>
      </c>
      <c r="I54" s="4" t="s">
        <v>213</v>
      </c>
      <c r="J54" s="6" t="str">
        <f t="shared" si="1"/>
        <v>E34B形點 II形點 I</v>
      </c>
      <c r="K54" s="12" t="str">
        <f>F54</f>
        <v>9 分鐘</v>
      </c>
      <c r="L54" s="12" t="str">
        <f>G54</f>
        <v>35 分鐘 預定班次</v>
      </c>
      <c r="M54" s="12"/>
      <c r="N54" s="9"/>
      <c r="O54" s="12" t="str">
        <f t="shared" si="5"/>
        <v>9</v>
      </c>
      <c r="P54" s="12" t="str">
        <f t="shared" si="5"/>
        <v>35</v>
      </c>
      <c r="Q54" s="12" t="str">
        <f t="shared" si="5"/>
        <v/>
      </c>
      <c r="R54" s="12"/>
      <c r="S54" s="12">
        <f t="shared" ref="S54:S55" si="9">O54-O53</f>
        <v>1</v>
      </c>
      <c r="T54" s="12">
        <f t="shared" ref="T54:U55" si="10">IFERROR(P54-P53,"")</f>
        <v>1</v>
      </c>
      <c r="U54" s="12" t="str">
        <f t="shared" si="10"/>
        <v/>
      </c>
    </row>
    <row r="55" spans="1:21" x14ac:dyDescent="0.3">
      <c r="A55" t="s">
        <v>109</v>
      </c>
      <c r="B55" t="s">
        <v>110</v>
      </c>
      <c r="C55" t="s">
        <v>111</v>
      </c>
      <c r="D55" t="s">
        <v>73</v>
      </c>
      <c r="E55" s="1">
        <v>44282.584907407407</v>
      </c>
      <c r="F55" t="s">
        <v>71</v>
      </c>
      <c r="G55" t="s">
        <v>26</v>
      </c>
      <c r="I55" s="4" t="s">
        <v>213</v>
      </c>
      <c r="J55" s="6" t="str">
        <f t="shared" si="1"/>
        <v>E34B形點 I大欖隧道</v>
      </c>
      <c r="K55" s="12" t="str">
        <f>F55</f>
        <v>16 分鐘</v>
      </c>
      <c r="L55" s="12" t="str">
        <f>G55</f>
        <v>41 分鐘 預定班次</v>
      </c>
      <c r="M55" s="12"/>
      <c r="N55" s="9"/>
      <c r="O55" s="12" t="str">
        <f t="shared" si="5"/>
        <v>16</v>
      </c>
      <c r="P55" s="12" t="str">
        <f t="shared" si="5"/>
        <v>41</v>
      </c>
      <c r="Q55" s="12" t="str">
        <f t="shared" si="5"/>
        <v/>
      </c>
      <c r="R55" s="12"/>
      <c r="S55" s="12">
        <f t="shared" si="9"/>
        <v>7</v>
      </c>
      <c r="T55" s="12">
        <f t="shared" si="10"/>
        <v>6</v>
      </c>
      <c r="U55" s="12" t="str">
        <f t="shared" si="10"/>
        <v/>
      </c>
    </row>
    <row r="56" spans="1:21" x14ac:dyDescent="0.3">
      <c r="A56" t="s">
        <v>109</v>
      </c>
      <c r="B56" t="s">
        <v>110</v>
      </c>
      <c r="C56" t="s">
        <v>111</v>
      </c>
      <c r="D56" t="s">
        <v>116</v>
      </c>
      <c r="E56" s="1">
        <v>44282.584930555553</v>
      </c>
      <c r="F56" t="s">
        <v>74</v>
      </c>
      <c r="G56" t="s">
        <v>135</v>
      </c>
      <c r="H56" t="s">
        <v>145</v>
      </c>
      <c r="J56" s="6" t="str">
        <f t="shared" si="1"/>
        <v>E34B大欖隧道青馬收費廣場</v>
      </c>
      <c r="O56" s="6" t="str">
        <f t="shared" si="5"/>
        <v/>
      </c>
      <c r="P56" s="6" t="str">
        <f t="shared" si="5"/>
        <v/>
      </c>
      <c r="Q56" s="6" t="str">
        <f t="shared" si="5"/>
        <v/>
      </c>
      <c r="R56" s="6"/>
      <c r="S56" s="6"/>
      <c r="T56" s="6"/>
      <c r="U56" s="6"/>
    </row>
    <row r="57" spans="1:21" x14ac:dyDescent="0.3">
      <c r="A57" t="s">
        <v>109</v>
      </c>
      <c r="B57" t="s">
        <v>110</v>
      </c>
      <c r="C57" t="s">
        <v>111</v>
      </c>
      <c r="D57" t="s">
        <v>117</v>
      </c>
      <c r="E57" s="1">
        <v>44282.584953703707</v>
      </c>
      <c r="F57" t="s">
        <v>99</v>
      </c>
      <c r="G57" t="s">
        <v>87</v>
      </c>
      <c r="H57" t="s">
        <v>102</v>
      </c>
      <c r="J57" s="6" t="str">
        <f t="shared" si="1"/>
        <v>E34B青馬收費廣場東涌消防局</v>
      </c>
      <c r="O57" s="6" t="str">
        <f t="shared" si="5"/>
        <v/>
      </c>
      <c r="P57" s="6" t="str">
        <f t="shared" si="5"/>
        <v/>
      </c>
      <c r="Q57" s="6" t="str">
        <f t="shared" si="5"/>
        <v/>
      </c>
      <c r="R57" s="6"/>
      <c r="S57" s="6"/>
      <c r="T57" s="6"/>
      <c r="U57" s="6"/>
    </row>
    <row r="58" spans="1:21" x14ac:dyDescent="0.3">
      <c r="A58" t="s">
        <v>109</v>
      </c>
      <c r="B58" t="s">
        <v>110</v>
      </c>
      <c r="C58" t="s">
        <v>111</v>
      </c>
      <c r="D58" t="s">
        <v>119</v>
      </c>
      <c r="E58" s="1">
        <v>44282.584976851853</v>
      </c>
      <c r="F58" t="s">
        <v>63</v>
      </c>
      <c r="G58" t="s">
        <v>66</v>
      </c>
      <c r="H58" t="s">
        <v>133</v>
      </c>
      <c r="J58" s="6" t="str">
        <f t="shared" si="1"/>
        <v>E34B東涌消防局東堤灣畔</v>
      </c>
      <c r="O58" s="6" t="str">
        <f t="shared" si="5"/>
        <v/>
      </c>
      <c r="P58" s="6" t="str">
        <f t="shared" si="5"/>
        <v/>
      </c>
      <c r="Q58" s="6" t="str">
        <f t="shared" si="5"/>
        <v/>
      </c>
      <c r="R58" s="6"/>
      <c r="S58" s="6"/>
      <c r="T58" s="6"/>
      <c r="U58" s="6"/>
    </row>
    <row r="59" spans="1:21" x14ac:dyDescent="0.3">
      <c r="A59" t="s">
        <v>109</v>
      </c>
      <c r="B59" t="s">
        <v>110</v>
      </c>
      <c r="C59" t="s">
        <v>111</v>
      </c>
      <c r="D59" t="s">
        <v>121</v>
      </c>
      <c r="E59" s="1">
        <v>44282.584999999999</v>
      </c>
      <c r="F59" t="s">
        <v>74</v>
      </c>
      <c r="G59" t="s">
        <v>135</v>
      </c>
      <c r="H59" t="s">
        <v>160</v>
      </c>
      <c r="J59" s="6" t="str">
        <f t="shared" si="1"/>
        <v>E34B東堤灣畔赤角南路</v>
      </c>
      <c r="O59" s="6" t="str">
        <f t="shared" si="5"/>
        <v/>
      </c>
      <c r="P59" s="6" t="str">
        <f t="shared" si="5"/>
        <v/>
      </c>
      <c r="Q59" s="6" t="str">
        <f t="shared" si="5"/>
        <v/>
      </c>
      <c r="R59" s="6"/>
      <c r="S59" s="6"/>
      <c r="T59" s="6"/>
      <c r="U59" s="6"/>
    </row>
    <row r="60" spans="1:21" x14ac:dyDescent="0.3">
      <c r="A60" t="s">
        <v>109</v>
      </c>
      <c r="B60" t="s">
        <v>110</v>
      </c>
      <c r="C60" t="s">
        <v>111</v>
      </c>
      <c r="D60" t="s">
        <v>123</v>
      </c>
      <c r="E60" s="1">
        <v>44282.585034722222</v>
      </c>
      <c r="F60" t="s">
        <v>182</v>
      </c>
      <c r="G60" t="s">
        <v>69</v>
      </c>
      <c r="H60" t="s">
        <v>207</v>
      </c>
      <c r="J60" s="6" t="str">
        <f t="shared" si="1"/>
        <v>E34B赤角南路駿運北路</v>
      </c>
      <c r="O60" s="6" t="str">
        <f t="shared" si="5"/>
        <v/>
      </c>
      <c r="P60" s="6" t="str">
        <f t="shared" si="5"/>
        <v/>
      </c>
      <c r="Q60" s="6" t="str">
        <f t="shared" si="5"/>
        <v/>
      </c>
      <c r="R60" s="6"/>
      <c r="S60" s="6"/>
      <c r="T60" s="6"/>
      <c r="U60" s="6"/>
    </row>
    <row r="61" spans="1:21" x14ac:dyDescent="0.3">
      <c r="A61" t="s">
        <v>109</v>
      </c>
      <c r="B61" t="s">
        <v>110</v>
      </c>
      <c r="C61" t="s">
        <v>111</v>
      </c>
      <c r="D61" t="s">
        <v>125</v>
      </c>
      <c r="E61" s="1">
        <v>44282.585057870368</v>
      </c>
      <c r="F61" t="s">
        <v>68</v>
      </c>
      <c r="G61" t="s">
        <v>163</v>
      </c>
      <c r="H61" t="s">
        <v>124</v>
      </c>
      <c r="J61" s="6" t="str">
        <f t="shared" si="1"/>
        <v>E34B駿運北路香港空運貨站</v>
      </c>
      <c r="O61" s="6" t="str">
        <f t="shared" si="5"/>
        <v/>
      </c>
      <c r="P61" s="6" t="str">
        <f t="shared" si="5"/>
        <v/>
      </c>
      <c r="Q61" s="6" t="str">
        <f t="shared" si="5"/>
        <v/>
      </c>
      <c r="R61" s="6"/>
      <c r="S61" s="6"/>
      <c r="T61" s="6"/>
      <c r="U61" s="6"/>
    </row>
    <row r="62" spans="1:21" x14ac:dyDescent="0.3">
      <c r="A62" t="s">
        <v>109</v>
      </c>
      <c r="B62" t="s">
        <v>110</v>
      </c>
      <c r="C62" t="s">
        <v>111</v>
      </c>
      <c r="D62" t="s">
        <v>127</v>
      </c>
      <c r="E62" s="1">
        <v>44282.585081018522</v>
      </c>
      <c r="F62" t="s">
        <v>71</v>
      </c>
      <c r="G62" t="s">
        <v>122</v>
      </c>
      <c r="J62" s="6" t="str">
        <f t="shared" si="1"/>
        <v>E34B香港空運貨站空郵中心</v>
      </c>
      <c r="O62" s="6" t="str">
        <f t="shared" si="5"/>
        <v/>
      </c>
      <c r="P62" s="6" t="str">
        <f t="shared" si="5"/>
        <v/>
      </c>
      <c r="Q62" s="6" t="str">
        <f t="shared" si="5"/>
        <v/>
      </c>
      <c r="R62" s="6"/>
      <c r="S62" s="6"/>
      <c r="T62" s="6"/>
      <c r="U62" s="6"/>
    </row>
    <row r="63" spans="1:21" x14ac:dyDescent="0.3">
      <c r="A63" t="s">
        <v>109</v>
      </c>
      <c r="B63" t="s">
        <v>110</v>
      </c>
      <c r="C63" t="s">
        <v>111</v>
      </c>
      <c r="D63" t="s">
        <v>129</v>
      </c>
      <c r="E63" s="1">
        <v>44282.585104166668</v>
      </c>
      <c r="F63" t="s">
        <v>28</v>
      </c>
      <c r="G63" t="s">
        <v>77</v>
      </c>
      <c r="H63" t="s">
        <v>91</v>
      </c>
      <c r="J63" s="6" t="str">
        <f t="shared" si="1"/>
        <v>E34B空郵中心國泰城</v>
      </c>
      <c r="O63" s="6" t="str">
        <f t="shared" si="5"/>
        <v/>
      </c>
      <c r="P63" s="6" t="str">
        <f t="shared" si="5"/>
        <v/>
      </c>
      <c r="Q63" s="6" t="str">
        <f t="shared" si="5"/>
        <v/>
      </c>
      <c r="R63" s="6"/>
      <c r="S63" s="6"/>
      <c r="T63" s="6"/>
      <c r="U63" s="6"/>
    </row>
    <row r="64" spans="1:21" x14ac:dyDescent="0.3">
      <c r="A64" t="s">
        <v>109</v>
      </c>
      <c r="B64" t="s">
        <v>110</v>
      </c>
      <c r="C64" t="s">
        <v>111</v>
      </c>
      <c r="D64" t="s">
        <v>131</v>
      </c>
      <c r="E64" s="1">
        <v>44282.585127314815</v>
      </c>
      <c r="F64" t="s">
        <v>79</v>
      </c>
      <c r="G64" t="s">
        <v>61</v>
      </c>
      <c r="H64" t="s">
        <v>128</v>
      </c>
      <c r="J64" s="6" t="str">
        <f t="shared" si="1"/>
        <v>E34B國泰城暢連路</v>
      </c>
      <c r="O64" s="6" t="str">
        <f t="shared" si="5"/>
        <v/>
      </c>
      <c r="P64" s="6" t="str">
        <f t="shared" si="5"/>
        <v/>
      </c>
      <c r="Q64" s="6" t="str">
        <f t="shared" si="5"/>
        <v/>
      </c>
      <c r="R64" s="6"/>
      <c r="S64" s="6"/>
      <c r="T64" s="6"/>
      <c r="U64" s="6"/>
    </row>
    <row r="65" spans="1:21" x14ac:dyDescent="0.3">
      <c r="A65" t="s">
        <v>109</v>
      </c>
      <c r="B65" t="s">
        <v>110</v>
      </c>
      <c r="C65" t="s">
        <v>111</v>
      </c>
      <c r="D65" t="s">
        <v>134</v>
      </c>
      <c r="E65" s="1">
        <v>44282.585150462961</v>
      </c>
      <c r="F65" t="s">
        <v>57</v>
      </c>
      <c r="G65" t="s">
        <v>64</v>
      </c>
      <c r="H65" t="s">
        <v>97</v>
      </c>
      <c r="J65" s="6" t="str">
        <f t="shared" si="1"/>
        <v>E34B暢連路一號客運大樓 (落客站)</v>
      </c>
      <c r="O65" s="6" t="str">
        <f t="shared" ref="O65:Q96" si="11">IF(K65="","",IFERROR(LEFT(K65,FIND(" ",K65)-1),0))</f>
        <v/>
      </c>
      <c r="P65" s="6" t="str">
        <f t="shared" si="11"/>
        <v/>
      </c>
      <c r="Q65" s="6" t="str">
        <f t="shared" si="11"/>
        <v/>
      </c>
      <c r="R65" s="6"/>
      <c r="S65" s="6"/>
      <c r="T65" s="6"/>
      <c r="U65" s="6"/>
    </row>
    <row r="66" spans="1:21" x14ac:dyDescent="0.3">
      <c r="A66" t="s">
        <v>109</v>
      </c>
      <c r="B66" t="s">
        <v>110</v>
      </c>
      <c r="C66" t="s">
        <v>111</v>
      </c>
      <c r="D66" t="s">
        <v>137</v>
      </c>
      <c r="E66" s="1">
        <v>44282.585173611114</v>
      </c>
      <c r="F66" t="s">
        <v>63</v>
      </c>
      <c r="G66" t="s">
        <v>118</v>
      </c>
      <c r="H66" t="s">
        <v>120</v>
      </c>
      <c r="J66" s="6" t="str">
        <f t="shared" si="1"/>
        <v>E34B一號客運大樓 (落客站)機場(地面運輸中心)巴士總站</v>
      </c>
      <c r="O66" s="6" t="str">
        <f t="shared" si="11"/>
        <v/>
      </c>
      <c r="P66" s="6" t="str">
        <f t="shared" si="11"/>
        <v/>
      </c>
      <c r="Q66" s="6" t="str">
        <f t="shared" si="11"/>
        <v/>
      </c>
      <c r="R66" s="6"/>
      <c r="S66" s="6"/>
      <c r="T66" s="6"/>
      <c r="U66" s="6"/>
    </row>
    <row r="67" spans="1:21" x14ac:dyDescent="0.3">
      <c r="A67" t="s">
        <v>109</v>
      </c>
      <c r="B67" t="s">
        <v>110</v>
      </c>
      <c r="C67" t="s">
        <v>111</v>
      </c>
      <c r="D67" t="s">
        <v>137</v>
      </c>
      <c r="E67" s="1">
        <v>44282.585196759261</v>
      </c>
      <c r="F67" t="s">
        <v>52</v>
      </c>
      <c r="G67" t="s">
        <v>163</v>
      </c>
      <c r="J67" s="6" t="str">
        <f t="shared" si="1"/>
        <v>E34B機場(地面運輸中心)巴士總站機場(地面運輸中心)巴士總站</v>
      </c>
      <c r="O67" s="6" t="str">
        <f t="shared" si="11"/>
        <v/>
      </c>
      <c r="P67" s="6" t="str">
        <f t="shared" si="11"/>
        <v/>
      </c>
      <c r="Q67" s="6" t="str">
        <f t="shared" si="11"/>
        <v/>
      </c>
      <c r="R67" s="6"/>
      <c r="S67" s="6"/>
      <c r="T67" s="6"/>
      <c r="U67" s="6"/>
    </row>
    <row r="68" spans="1:21" x14ac:dyDescent="0.3">
      <c r="A68" t="s">
        <v>109</v>
      </c>
      <c r="B68" t="s">
        <v>111</v>
      </c>
      <c r="C68" t="s">
        <v>110</v>
      </c>
      <c r="D68" t="s">
        <v>139</v>
      </c>
      <c r="E68" s="1">
        <v>44282.58525462963</v>
      </c>
      <c r="F68" t="s">
        <v>84</v>
      </c>
      <c r="G68" t="s">
        <v>59</v>
      </c>
      <c r="H68" t="s">
        <v>206</v>
      </c>
      <c r="J68" s="6" t="str">
        <f t="shared" ref="J68:J123" si="12">IF(B68=B67,A68&amp;D67&amp;D68,"")</f>
        <v/>
      </c>
      <c r="O68" s="6" t="str">
        <f t="shared" si="11"/>
        <v/>
      </c>
      <c r="P68" s="6" t="str">
        <f t="shared" si="11"/>
        <v/>
      </c>
      <c r="Q68" s="6" t="str">
        <f t="shared" si="11"/>
        <v/>
      </c>
      <c r="R68" s="6"/>
      <c r="S68" s="6"/>
      <c r="T68" s="6"/>
      <c r="U68" s="6"/>
    </row>
    <row r="69" spans="1:21" x14ac:dyDescent="0.3">
      <c r="A69" t="s">
        <v>109</v>
      </c>
      <c r="B69" t="s">
        <v>111</v>
      </c>
      <c r="C69" t="s">
        <v>110</v>
      </c>
      <c r="D69" t="s">
        <v>129</v>
      </c>
      <c r="E69" s="1">
        <v>44282.585277777776</v>
      </c>
      <c r="F69" t="s">
        <v>24</v>
      </c>
      <c r="G69" t="s">
        <v>14</v>
      </c>
      <c r="J69" s="6" t="str">
        <f t="shared" si="12"/>
        <v>E34B機場(地面運輸中心)總站國泰城</v>
      </c>
      <c r="O69" s="6" t="str">
        <f t="shared" si="11"/>
        <v/>
      </c>
      <c r="P69" s="6" t="str">
        <f t="shared" si="11"/>
        <v/>
      </c>
      <c r="Q69" s="6" t="str">
        <f t="shared" si="11"/>
        <v/>
      </c>
      <c r="R69" s="6"/>
      <c r="S69" s="6"/>
      <c r="T69" s="6"/>
      <c r="U69" s="6"/>
    </row>
    <row r="70" spans="1:21" x14ac:dyDescent="0.3">
      <c r="A70" t="s">
        <v>109</v>
      </c>
      <c r="B70" t="s">
        <v>111</v>
      </c>
      <c r="C70" t="s">
        <v>110</v>
      </c>
      <c r="D70" t="s">
        <v>144</v>
      </c>
      <c r="E70" s="1">
        <v>44282.585300925923</v>
      </c>
      <c r="F70" t="s">
        <v>85</v>
      </c>
      <c r="G70" t="s">
        <v>18</v>
      </c>
      <c r="J70" s="6" t="str">
        <f t="shared" si="12"/>
        <v>E34B國泰城機場警署</v>
      </c>
      <c r="O70" s="6" t="str">
        <f t="shared" si="11"/>
        <v/>
      </c>
      <c r="P70" s="6" t="str">
        <f t="shared" si="11"/>
        <v/>
      </c>
      <c r="Q70" s="6" t="str">
        <f t="shared" si="11"/>
        <v/>
      </c>
      <c r="R70" s="6"/>
      <c r="S70" s="6"/>
      <c r="T70" s="6"/>
      <c r="U70" s="6"/>
    </row>
    <row r="71" spans="1:21" x14ac:dyDescent="0.3">
      <c r="A71" t="s">
        <v>109</v>
      </c>
      <c r="B71" t="s">
        <v>111</v>
      </c>
      <c r="C71" t="s">
        <v>110</v>
      </c>
      <c r="D71" t="s">
        <v>146</v>
      </c>
      <c r="E71" s="1">
        <v>44282.585324074076</v>
      </c>
      <c r="F71" t="s">
        <v>138</v>
      </c>
      <c r="G71" t="s">
        <v>22</v>
      </c>
      <c r="J71" s="6" t="str">
        <f t="shared" si="12"/>
        <v>E34B機場警署駿運南路</v>
      </c>
      <c r="O71" s="6" t="str">
        <f t="shared" si="11"/>
        <v/>
      </c>
      <c r="P71" s="6" t="str">
        <f t="shared" si="11"/>
        <v/>
      </c>
      <c r="Q71" s="6" t="str">
        <f t="shared" si="11"/>
        <v/>
      </c>
      <c r="R71" s="6"/>
      <c r="S71" s="6"/>
      <c r="T71" s="6"/>
      <c r="U71" s="6"/>
    </row>
    <row r="72" spans="1:21" x14ac:dyDescent="0.3">
      <c r="A72" t="s">
        <v>109</v>
      </c>
      <c r="B72" t="s">
        <v>111</v>
      </c>
      <c r="C72" t="s">
        <v>110</v>
      </c>
      <c r="D72" t="s">
        <v>148</v>
      </c>
      <c r="E72" s="1">
        <v>44282.585347222222</v>
      </c>
      <c r="F72" t="s">
        <v>33</v>
      </c>
      <c r="G72" t="s">
        <v>26</v>
      </c>
      <c r="J72" s="6" t="str">
        <f t="shared" si="12"/>
        <v>E34B駿運南路機場空運中心</v>
      </c>
      <c r="O72" s="6" t="str">
        <f t="shared" si="11"/>
        <v/>
      </c>
      <c r="P72" s="6" t="str">
        <f t="shared" si="11"/>
        <v/>
      </c>
      <c r="Q72" s="6" t="str">
        <f t="shared" si="11"/>
        <v/>
      </c>
      <c r="R72" s="6"/>
      <c r="S72" s="6"/>
      <c r="T72" s="6"/>
      <c r="U72" s="6"/>
    </row>
    <row r="73" spans="1:21" x14ac:dyDescent="0.3">
      <c r="A73" t="s">
        <v>109</v>
      </c>
      <c r="B73" t="s">
        <v>111</v>
      </c>
      <c r="C73" t="s">
        <v>110</v>
      </c>
      <c r="D73" t="s">
        <v>149</v>
      </c>
      <c r="E73" s="1">
        <v>44282.585370370369</v>
      </c>
      <c r="F73" t="s">
        <v>113</v>
      </c>
      <c r="G73" t="s">
        <v>185</v>
      </c>
      <c r="J73" s="6" t="str">
        <f t="shared" si="12"/>
        <v>E34B機場空運中心亞洲空運中心</v>
      </c>
      <c r="O73" s="6" t="str">
        <f t="shared" si="11"/>
        <v/>
      </c>
      <c r="P73" s="6" t="str">
        <f t="shared" si="11"/>
        <v/>
      </c>
      <c r="Q73" s="6" t="str">
        <f t="shared" si="11"/>
        <v/>
      </c>
      <c r="R73" s="6"/>
      <c r="S73" s="6"/>
      <c r="T73" s="6"/>
      <c r="U73" s="6"/>
    </row>
    <row r="74" spans="1:21" x14ac:dyDescent="0.3">
      <c r="A74" t="s">
        <v>109</v>
      </c>
      <c r="B74" t="s">
        <v>111</v>
      </c>
      <c r="C74" t="s">
        <v>110</v>
      </c>
      <c r="D74" t="s">
        <v>121</v>
      </c>
      <c r="E74" s="1">
        <v>44282.585393518515</v>
      </c>
      <c r="F74" t="s">
        <v>150</v>
      </c>
      <c r="G74" t="s">
        <v>152</v>
      </c>
      <c r="J74" s="6" t="str">
        <f t="shared" si="12"/>
        <v>E34B亞洲空運中心赤角南路</v>
      </c>
      <c r="O74" s="6" t="str">
        <f t="shared" si="11"/>
        <v/>
      </c>
      <c r="P74" s="6" t="str">
        <f t="shared" si="11"/>
        <v/>
      </c>
      <c r="Q74" s="6" t="str">
        <f t="shared" si="11"/>
        <v/>
      </c>
      <c r="R74" s="6"/>
      <c r="S74" s="6"/>
      <c r="T74" s="6"/>
      <c r="U74" s="6"/>
    </row>
    <row r="75" spans="1:21" x14ac:dyDescent="0.3">
      <c r="A75" t="s">
        <v>109</v>
      </c>
      <c r="B75" t="s">
        <v>111</v>
      </c>
      <c r="C75" t="s">
        <v>110</v>
      </c>
      <c r="D75" t="s">
        <v>151</v>
      </c>
      <c r="E75" s="1">
        <v>44282.585416666669</v>
      </c>
      <c r="F75" t="s">
        <v>45</v>
      </c>
      <c r="G75" t="s">
        <v>197</v>
      </c>
      <c r="J75" s="6" t="str">
        <f t="shared" si="12"/>
        <v>E34B赤角南路東涌纜車站</v>
      </c>
      <c r="O75" s="6" t="str">
        <f t="shared" si="11"/>
        <v/>
      </c>
      <c r="P75" s="6" t="str">
        <f t="shared" si="11"/>
        <v/>
      </c>
      <c r="Q75" s="6" t="str">
        <f t="shared" si="11"/>
        <v/>
      </c>
      <c r="R75" s="6"/>
      <c r="S75" s="6"/>
      <c r="T75" s="6"/>
      <c r="U75" s="6"/>
    </row>
    <row r="76" spans="1:21" x14ac:dyDescent="0.3">
      <c r="A76" t="s">
        <v>109</v>
      </c>
      <c r="B76" t="s">
        <v>111</v>
      </c>
      <c r="C76" t="s">
        <v>110</v>
      </c>
      <c r="D76" t="s">
        <v>153</v>
      </c>
      <c r="E76" s="1">
        <v>44282.585439814815</v>
      </c>
      <c r="F76" t="s">
        <v>28</v>
      </c>
      <c r="G76" t="s">
        <v>21</v>
      </c>
      <c r="H76" t="s">
        <v>200</v>
      </c>
      <c r="J76" s="6" t="str">
        <f t="shared" si="12"/>
        <v>E34B東涌纜車站富東廣場</v>
      </c>
      <c r="O76" s="6" t="str">
        <f t="shared" si="11"/>
        <v/>
      </c>
      <c r="P76" s="6" t="str">
        <f t="shared" si="11"/>
        <v/>
      </c>
      <c r="Q76" s="6" t="str">
        <f t="shared" si="11"/>
        <v/>
      </c>
      <c r="R76" s="6"/>
      <c r="S76" s="6"/>
      <c r="T76" s="6"/>
      <c r="U76" s="6"/>
    </row>
    <row r="77" spans="1:21" x14ac:dyDescent="0.3">
      <c r="A77" t="s">
        <v>109</v>
      </c>
      <c r="B77" t="s">
        <v>111</v>
      </c>
      <c r="C77" t="s">
        <v>110</v>
      </c>
      <c r="D77" t="s">
        <v>155</v>
      </c>
      <c r="E77" s="1">
        <v>44282.585474537038</v>
      </c>
      <c r="F77" t="s">
        <v>79</v>
      </c>
      <c r="G77" t="s">
        <v>86</v>
      </c>
      <c r="H77" t="s">
        <v>143</v>
      </c>
      <c r="J77" s="6" t="str">
        <f t="shared" si="12"/>
        <v>E34B富東廣場裕東苑</v>
      </c>
      <c r="O77" s="6" t="str">
        <f t="shared" si="11"/>
        <v/>
      </c>
      <c r="P77" s="6" t="str">
        <f t="shared" si="11"/>
        <v/>
      </c>
      <c r="Q77" s="6" t="str">
        <f t="shared" si="11"/>
        <v/>
      </c>
      <c r="R77" s="6"/>
      <c r="S77" s="6"/>
      <c r="T77" s="6"/>
      <c r="U77" s="6"/>
    </row>
    <row r="78" spans="1:21" x14ac:dyDescent="0.3">
      <c r="A78" t="s">
        <v>109</v>
      </c>
      <c r="B78" t="s">
        <v>111</v>
      </c>
      <c r="C78" t="s">
        <v>110</v>
      </c>
      <c r="D78" t="s">
        <v>116</v>
      </c>
      <c r="E78" s="1">
        <v>44282.585497685184</v>
      </c>
      <c r="F78" t="s">
        <v>104</v>
      </c>
      <c r="G78" t="s">
        <v>50</v>
      </c>
      <c r="J78" s="6" t="str">
        <f t="shared" si="12"/>
        <v>E34B裕東苑青馬收費廣場</v>
      </c>
      <c r="O78" s="6" t="str">
        <f t="shared" si="11"/>
        <v/>
      </c>
      <c r="P78" s="6" t="str">
        <f t="shared" si="11"/>
        <v/>
      </c>
      <c r="Q78" s="6" t="str">
        <f t="shared" si="11"/>
        <v/>
      </c>
      <c r="R78" s="6"/>
      <c r="S78" s="6"/>
      <c r="T78" s="6"/>
      <c r="U78" s="6"/>
    </row>
    <row r="79" spans="1:21" x14ac:dyDescent="0.3">
      <c r="A79" t="s">
        <v>109</v>
      </c>
      <c r="B79" t="s">
        <v>111</v>
      </c>
      <c r="C79" t="s">
        <v>110</v>
      </c>
      <c r="D79" t="s">
        <v>73</v>
      </c>
      <c r="E79" s="1">
        <v>44282.585520833331</v>
      </c>
      <c r="F79" t="s">
        <v>79</v>
      </c>
      <c r="G79" t="s">
        <v>63</v>
      </c>
      <c r="H79" t="s">
        <v>118</v>
      </c>
      <c r="I79" s="4" t="s">
        <v>213</v>
      </c>
      <c r="J79" s="6" t="str">
        <f t="shared" si="12"/>
        <v>E34B青馬收費廣場大欖隧道</v>
      </c>
      <c r="K79" s="12" t="str">
        <f>F79</f>
        <v>2 分鐘</v>
      </c>
      <c r="L79" s="12" t="str">
        <f>G79</f>
        <v>9 分鐘</v>
      </c>
      <c r="M79" s="12" t="str">
        <f>H79</f>
        <v>27 分鐘</v>
      </c>
      <c r="O79" s="12" t="str">
        <f t="shared" si="11"/>
        <v>2</v>
      </c>
      <c r="P79" s="12" t="str">
        <f t="shared" si="11"/>
        <v>9</v>
      </c>
      <c r="Q79" s="12" t="str">
        <f t="shared" si="11"/>
        <v>27</v>
      </c>
      <c r="R79" s="12"/>
      <c r="S79" s="12"/>
      <c r="T79" s="12"/>
      <c r="U79" s="6"/>
    </row>
    <row r="80" spans="1:21" x14ac:dyDescent="0.3">
      <c r="A80" t="s">
        <v>109</v>
      </c>
      <c r="B80" t="s">
        <v>111</v>
      </c>
      <c r="C80" t="s">
        <v>110</v>
      </c>
      <c r="D80" t="s">
        <v>70</v>
      </c>
      <c r="E80" s="1">
        <v>44282.585543981484</v>
      </c>
      <c r="F80" t="s">
        <v>182</v>
      </c>
      <c r="G80" t="s">
        <v>58</v>
      </c>
      <c r="H80" t="s">
        <v>128</v>
      </c>
      <c r="I80" s="4" t="s">
        <v>213</v>
      </c>
      <c r="J80" s="6" t="str">
        <f t="shared" si="12"/>
        <v>E34B大欖隧道形點 I</v>
      </c>
      <c r="K80" s="12" t="str">
        <f>F80</f>
        <v>13 分鐘</v>
      </c>
      <c r="L80" s="12" t="str">
        <f>G80</f>
        <v>19 分鐘</v>
      </c>
      <c r="M80" s="12" t="str">
        <f>H80</f>
        <v>37 分鐘</v>
      </c>
      <c r="O80" s="12" t="str">
        <f t="shared" si="11"/>
        <v>13</v>
      </c>
      <c r="P80" s="12" t="str">
        <f t="shared" si="11"/>
        <v>19</v>
      </c>
      <c r="Q80" s="12" t="str">
        <f t="shared" si="11"/>
        <v>37</v>
      </c>
      <c r="R80" s="12"/>
      <c r="S80" s="12">
        <f>O80-O79</f>
        <v>11</v>
      </c>
      <c r="T80" s="12">
        <f>IFERROR(P80-P79,"")</f>
        <v>10</v>
      </c>
      <c r="U80" s="12">
        <f>IFERROR(Q80-Q79,"")</f>
        <v>10</v>
      </c>
    </row>
    <row r="81" spans="1:21" x14ac:dyDescent="0.3">
      <c r="A81" t="s">
        <v>109</v>
      </c>
      <c r="B81" t="s">
        <v>111</v>
      </c>
      <c r="C81" t="s">
        <v>110</v>
      </c>
      <c r="D81" t="s">
        <v>157</v>
      </c>
      <c r="E81" s="1">
        <v>44282.58556712963</v>
      </c>
      <c r="F81" t="s">
        <v>104</v>
      </c>
      <c r="G81" t="s">
        <v>61</v>
      </c>
      <c r="H81" t="s">
        <v>97</v>
      </c>
      <c r="I81" s="4" t="s">
        <v>213</v>
      </c>
      <c r="J81" s="6" t="str">
        <f t="shared" si="12"/>
        <v>E34B形點 I又新街</v>
      </c>
      <c r="K81" s="12" t="str">
        <f t="shared" ref="K81:M82" si="13">F81</f>
        <v>14 分鐘</v>
      </c>
      <c r="L81" s="12" t="str">
        <f t="shared" si="13"/>
        <v>21 分鐘</v>
      </c>
      <c r="M81" s="12" t="str">
        <f t="shared" si="13"/>
        <v>39 分鐘</v>
      </c>
      <c r="O81" s="12" t="str">
        <f t="shared" si="11"/>
        <v>14</v>
      </c>
      <c r="P81" s="12" t="str">
        <f t="shared" si="11"/>
        <v>21</v>
      </c>
      <c r="Q81" s="12" t="str">
        <f t="shared" si="11"/>
        <v>39</v>
      </c>
      <c r="R81" s="12"/>
      <c r="S81" s="12">
        <f t="shared" ref="S81:S82" si="14">O81-O80</f>
        <v>1</v>
      </c>
      <c r="T81" s="12">
        <f t="shared" ref="T81:U82" si="15">IFERROR(P81-P80,"")</f>
        <v>2</v>
      </c>
      <c r="U81" s="12">
        <f t="shared" si="15"/>
        <v>2</v>
      </c>
    </row>
    <row r="82" spans="1:21" x14ac:dyDescent="0.3">
      <c r="A82" t="s">
        <v>109</v>
      </c>
      <c r="B82" t="s">
        <v>111</v>
      </c>
      <c r="C82" t="s">
        <v>110</v>
      </c>
      <c r="D82" t="s">
        <v>158</v>
      </c>
      <c r="E82" s="1">
        <v>44282.585590277777</v>
      </c>
      <c r="F82" t="s">
        <v>55</v>
      </c>
      <c r="G82" t="s">
        <v>64</v>
      </c>
      <c r="H82" t="s">
        <v>102</v>
      </c>
      <c r="I82" s="4" t="s">
        <v>213</v>
      </c>
      <c r="J82" s="6" t="str">
        <f t="shared" si="12"/>
        <v>E34B又新街大棠路</v>
      </c>
      <c r="K82" s="12" t="str">
        <f t="shared" si="13"/>
        <v>17 分鐘</v>
      </c>
      <c r="L82" s="12" t="str">
        <f t="shared" si="13"/>
        <v>23 分鐘</v>
      </c>
      <c r="M82" s="12" t="str">
        <f t="shared" si="13"/>
        <v>41 分鐘</v>
      </c>
      <c r="O82" s="12" t="str">
        <f t="shared" si="11"/>
        <v>17</v>
      </c>
      <c r="P82" s="12" t="str">
        <f t="shared" si="11"/>
        <v>23</v>
      </c>
      <c r="Q82" s="12" t="str">
        <f t="shared" si="11"/>
        <v>41</v>
      </c>
      <c r="R82" s="12"/>
      <c r="S82" s="12">
        <f t="shared" si="14"/>
        <v>3</v>
      </c>
      <c r="T82" s="12">
        <f t="shared" si="15"/>
        <v>2</v>
      </c>
      <c r="U82" s="12">
        <f t="shared" si="15"/>
        <v>2</v>
      </c>
    </row>
    <row r="83" spans="1:21" x14ac:dyDescent="0.3">
      <c r="A83" t="s">
        <v>109</v>
      </c>
      <c r="B83" t="s">
        <v>111</v>
      </c>
      <c r="C83" t="s">
        <v>110</v>
      </c>
      <c r="D83" t="s">
        <v>159</v>
      </c>
      <c r="E83" s="1">
        <v>44282.585613425923</v>
      </c>
      <c r="F83" t="s">
        <v>77</v>
      </c>
      <c r="G83" t="s">
        <v>88</v>
      </c>
      <c r="H83" t="s">
        <v>120</v>
      </c>
      <c r="J83" s="6" t="str">
        <f t="shared" si="12"/>
        <v>E34B大棠路康樂路</v>
      </c>
      <c r="O83" s="12" t="str">
        <f t="shared" si="11"/>
        <v/>
      </c>
      <c r="P83" s="12" t="str">
        <f t="shared" si="11"/>
        <v/>
      </c>
      <c r="Q83" s="12" t="str">
        <f t="shared" si="11"/>
        <v/>
      </c>
      <c r="R83" s="12"/>
      <c r="S83" s="12"/>
      <c r="T83" s="12"/>
      <c r="U83" s="6"/>
    </row>
    <row r="84" spans="1:21" x14ac:dyDescent="0.3">
      <c r="A84" t="s">
        <v>109</v>
      </c>
      <c r="B84" t="s">
        <v>111</v>
      </c>
      <c r="C84" t="s">
        <v>110</v>
      </c>
      <c r="D84" t="s">
        <v>161</v>
      </c>
      <c r="E84" s="1">
        <v>44282.585636574076</v>
      </c>
      <c r="F84" t="s">
        <v>28</v>
      </c>
      <c r="G84" t="s">
        <v>64</v>
      </c>
      <c r="H84" t="s">
        <v>72</v>
      </c>
      <c r="J84" s="6" t="str">
        <f t="shared" si="12"/>
        <v>E34B康樂路康水樓</v>
      </c>
      <c r="O84" s="6" t="str">
        <f t="shared" si="11"/>
        <v/>
      </c>
      <c r="P84" s="6" t="str">
        <f t="shared" si="11"/>
        <v/>
      </c>
      <c r="Q84" s="6" t="str">
        <f t="shared" si="11"/>
        <v/>
      </c>
      <c r="R84" s="6"/>
      <c r="S84" s="6"/>
      <c r="T84" s="6"/>
      <c r="U84" s="6"/>
    </row>
    <row r="85" spans="1:21" x14ac:dyDescent="0.3">
      <c r="A85" t="s">
        <v>109</v>
      </c>
      <c r="B85" t="s">
        <v>111</v>
      </c>
      <c r="C85" t="s">
        <v>110</v>
      </c>
      <c r="D85" t="s">
        <v>56</v>
      </c>
      <c r="E85" s="1">
        <v>44282.5856712963</v>
      </c>
      <c r="F85" t="s">
        <v>32</v>
      </c>
      <c r="G85" t="s">
        <v>87</v>
      </c>
      <c r="H85" t="s">
        <v>163</v>
      </c>
      <c r="J85" s="6" t="str">
        <f t="shared" si="12"/>
        <v>E34B康水樓山水樓</v>
      </c>
      <c r="O85" s="6" t="str">
        <f t="shared" si="11"/>
        <v/>
      </c>
      <c r="P85" s="6" t="str">
        <f t="shared" si="11"/>
        <v/>
      </c>
      <c r="Q85" s="6" t="str">
        <f t="shared" si="11"/>
        <v/>
      </c>
      <c r="R85" s="6"/>
      <c r="S85" s="6"/>
      <c r="T85" s="6"/>
      <c r="U85" s="6"/>
    </row>
    <row r="86" spans="1:21" x14ac:dyDescent="0.3">
      <c r="A86">
        <v>968</v>
      </c>
      <c r="B86" t="s">
        <v>165</v>
      </c>
      <c r="C86" t="s">
        <v>166</v>
      </c>
      <c r="D86" t="s">
        <v>167</v>
      </c>
      <c r="E86" s="1">
        <v>44282.585763888892</v>
      </c>
      <c r="F86" t="s">
        <v>170</v>
      </c>
      <c r="G86" t="s">
        <v>29</v>
      </c>
      <c r="H86" t="s">
        <v>17</v>
      </c>
      <c r="J86" s="6" t="str">
        <f t="shared" si="12"/>
        <v/>
      </c>
      <c r="O86" s="6" t="str">
        <f t="shared" si="11"/>
        <v/>
      </c>
      <c r="P86" s="6" t="str">
        <f t="shared" si="11"/>
        <v/>
      </c>
      <c r="Q86" s="6" t="str">
        <f t="shared" si="11"/>
        <v/>
      </c>
      <c r="R86" s="6"/>
      <c r="S86" s="6"/>
      <c r="T86" s="6"/>
      <c r="U86" s="6"/>
    </row>
    <row r="87" spans="1:21" x14ac:dyDescent="0.3">
      <c r="A87">
        <v>968</v>
      </c>
      <c r="B87" t="s">
        <v>165</v>
      </c>
      <c r="C87" t="s">
        <v>166</v>
      </c>
      <c r="D87" t="s">
        <v>169</v>
      </c>
      <c r="E87" s="1">
        <v>44282.585787037038</v>
      </c>
      <c r="F87" t="s">
        <v>84</v>
      </c>
      <c r="G87" t="s">
        <v>33</v>
      </c>
      <c r="H87" t="s">
        <v>21</v>
      </c>
      <c r="J87" s="6" t="str">
        <f t="shared" si="12"/>
        <v>968元朗（西）總站元朗同樂街</v>
      </c>
      <c r="O87" s="6" t="str">
        <f t="shared" si="11"/>
        <v/>
      </c>
      <c r="P87" s="6" t="str">
        <f t="shared" si="11"/>
        <v/>
      </c>
      <c r="Q87" s="6" t="str">
        <f t="shared" si="11"/>
        <v/>
      </c>
      <c r="R87" s="6"/>
      <c r="S87" s="6"/>
      <c r="T87" s="6"/>
      <c r="U87" s="6"/>
    </row>
    <row r="88" spans="1:21" x14ac:dyDescent="0.3">
      <c r="A88">
        <v>968</v>
      </c>
      <c r="B88" t="s">
        <v>165</v>
      </c>
      <c r="C88" t="s">
        <v>166</v>
      </c>
      <c r="D88" t="s">
        <v>65</v>
      </c>
      <c r="E88" s="1">
        <v>44282.585810185185</v>
      </c>
      <c r="F88" t="s">
        <v>20</v>
      </c>
      <c r="G88" t="s">
        <v>150</v>
      </c>
      <c r="I88" s="4" t="s">
        <v>213</v>
      </c>
      <c r="J88" s="6" t="str">
        <f t="shared" si="12"/>
        <v>968元朗同樂街元朗谷亭街</v>
      </c>
      <c r="K88" s="12" t="str">
        <f>F88</f>
        <v>10 分鐘 預定班次</v>
      </c>
      <c r="L88" s="12" t="str">
        <f>G88</f>
        <v>19 分鐘 預定班次</v>
      </c>
      <c r="M88" s="12"/>
      <c r="N88" s="9"/>
      <c r="O88" s="12" t="str">
        <f t="shared" si="11"/>
        <v>10</v>
      </c>
      <c r="P88" s="12" t="str">
        <f t="shared" si="11"/>
        <v>19</v>
      </c>
      <c r="Q88" s="12" t="str">
        <f t="shared" si="11"/>
        <v/>
      </c>
      <c r="R88" s="12"/>
      <c r="S88" s="12"/>
      <c r="T88" s="12"/>
      <c r="U88" s="12"/>
    </row>
    <row r="89" spans="1:21" x14ac:dyDescent="0.3">
      <c r="A89">
        <v>968</v>
      </c>
      <c r="B89" t="s">
        <v>165</v>
      </c>
      <c r="C89" t="s">
        <v>166</v>
      </c>
      <c r="D89" t="s">
        <v>67</v>
      </c>
      <c r="E89" s="1">
        <v>44282.585833333331</v>
      </c>
      <c r="F89" t="s">
        <v>79</v>
      </c>
      <c r="G89" t="s">
        <v>85</v>
      </c>
      <c r="H89" t="s">
        <v>45</v>
      </c>
      <c r="I89" s="4" t="s">
        <v>213</v>
      </c>
      <c r="J89" s="6" t="str">
        <f t="shared" si="12"/>
        <v>968元朗谷亭街形點 II</v>
      </c>
      <c r="K89" s="12" t="str">
        <f>G89</f>
        <v>13 分鐘 預定班次</v>
      </c>
      <c r="L89" s="12" t="str">
        <f>H89</f>
        <v>22 分鐘 預定班次</v>
      </c>
      <c r="M89" s="12"/>
      <c r="N89" s="9"/>
      <c r="O89" s="12" t="str">
        <f t="shared" si="11"/>
        <v>13</v>
      </c>
      <c r="P89" s="12" t="str">
        <f t="shared" si="11"/>
        <v>22</v>
      </c>
      <c r="Q89" s="12" t="str">
        <f t="shared" si="11"/>
        <v/>
      </c>
      <c r="R89" s="12"/>
      <c r="S89" s="12">
        <f>O89-O88</f>
        <v>3</v>
      </c>
      <c r="T89" s="12">
        <f>IFERROR(P89-P88,"")</f>
        <v>3</v>
      </c>
      <c r="U89" s="12" t="str">
        <f>IFERROR(Q89-Q88,"")</f>
        <v/>
      </c>
    </row>
    <row r="90" spans="1:21" x14ac:dyDescent="0.3">
      <c r="A90">
        <v>968</v>
      </c>
      <c r="B90" t="s">
        <v>165</v>
      </c>
      <c r="C90" t="s">
        <v>166</v>
      </c>
      <c r="D90" t="s">
        <v>70</v>
      </c>
      <c r="E90" s="1">
        <v>44282.585856481484</v>
      </c>
      <c r="F90" t="s">
        <v>54</v>
      </c>
      <c r="G90" t="s">
        <v>29</v>
      </c>
      <c r="H90" t="s">
        <v>17</v>
      </c>
      <c r="I90" s="4" t="s">
        <v>213</v>
      </c>
      <c r="J90" s="6" t="str">
        <f t="shared" si="12"/>
        <v>968形點 II形點 I</v>
      </c>
      <c r="K90" s="12" t="str">
        <f>G90</f>
        <v>14 分鐘 預定班次</v>
      </c>
      <c r="L90" s="12" t="str">
        <f>H90</f>
        <v>23 分鐘 預定班次</v>
      </c>
      <c r="M90" s="12"/>
      <c r="N90" s="9"/>
      <c r="O90" s="12" t="str">
        <f t="shared" si="11"/>
        <v>14</v>
      </c>
      <c r="P90" s="12" t="str">
        <f t="shared" si="11"/>
        <v>23</v>
      </c>
      <c r="Q90" s="12" t="str">
        <f t="shared" si="11"/>
        <v/>
      </c>
      <c r="R90" s="12"/>
      <c r="S90" s="12">
        <f t="shared" ref="S90:S91" si="16">O90-O89</f>
        <v>1</v>
      </c>
      <c r="T90" s="12">
        <f t="shared" ref="T90:U91" si="17">IFERROR(P90-P89,"")</f>
        <v>1</v>
      </c>
      <c r="U90" s="12" t="str">
        <f t="shared" si="17"/>
        <v/>
      </c>
    </row>
    <row r="91" spans="1:21" x14ac:dyDescent="0.3">
      <c r="A91">
        <v>968</v>
      </c>
      <c r="B91" t="s">
        <v>165</v>
      </c>
      <c r="C91" t="s">
        <v>166</v>
      </c>
      <c r="D91" t="s">
        <v>73</v>
      </c>
      <c r="E91" s="1">
        <v>44282.5858912037</v>
      </c>
      <c r="F91" t="s">
        <v>36</v>
      </c>
      <c r="G91" t="s">
        <v>48</v>
      </c>
      <c r="H91" t="s">
        <v>13</v>
      </c>
      <c r="I91" s="4" t="s">
        <v>213</v>
      </c>
      <c r="J91" s="6" t="str">
        <f t="shared" si="12"/>
        <v>968形點 I大欖隧道</v>
      </c>
      <c r="K91" s="12" t="str">
        <f>H91</f>
        <v>21 分鐘 預定班次</v>
      </c>
      <c r="L91" s="12"/>
      <c r="M91" s="12"/>
      <c r="N91" s="9"/>
      <c r="O91" s="12" t="str">
        <f t="shared" si="11"/>
        <v>21</v>
      </c>
      <c r="P91" s="12" t="str">
        <f t="shared" si="11"/>
        <v/>
      </c>
      <c r="Q91" s="12" t="str">
        <f t="shared" si="11"/>
        <v/>
      </c>
      <c r="R91" s="12"/>
      <c r="S91" s="12">
        <f t="shared" si="16"/>
        <v>7</v>
      </c>
      <c r="T91" s="12" t="str">
        <f t="shared" si="17"/>
        <v/>
      </c>
      <c r="U91" s="12" t="str">
        <f t="shared" si="17"/>
        <v/>
      </c>
    </row>
    <row r="92" spans="1:21" x14ac:dyDescent="0.3">
      <c r="A92">
        <v>968</v>
      </c>
      <c r="B92" t="s">
        <v>165</v>
      </c>
      <c r="C92" t="s">
        <v>166</v>
      </c>
      <c r="D92" t="s">
        <v>73</v>
      </c>
      <c r="E92" s="1">
        <v>44282.585914351854</v>
      </c>
      <c r="F92" t="s">
        <v>36</v>
      </c>
      <c r="G92" t="s">
        <v>48</v>
      </c>
      <c r="H92" t="s">
        <v>13</v>
      </c>
      <c r="J92" s="6" t="str">
        <f t="shared" si="12"/>
        <v>968大欖隧道大欖隧道</v>
      </c>
      <c r="O92" s="6" t="str">
        <f t="shared" si="11"/>
        <v/>
      </c>
      <c r="P92" s="6" t="str">
        <f t="shared" si="11"/>
        <v/>
      </c>
      <c r="Q92" s="6" t="str">
        <f t="shared" si="11"/>
        <v/>
      </c>
      <c r="R92" s="6"/>
      <c r="S92" s="6"/>
      <c r="T92" s="6"/>
      <c r="U92" s="6"/>
    </row>
    <row r="93" spans="1:21" x14ac:dyDescent="0.3">
      <c r="A93">
        <v>968</v>
      </c>
      <c r="B93" t="s">
        <v>165</v>
      </c>
      <c r="C93" t="s">
        <v>166</v>
      </c>
      <c r="D93" t="s">
        <v>171</v>
      </c>
      <c r="E93" s="1">
        <v>44282.5859375</v>
      </c>
      <c r="F93" t="s">
        <v>79</v>
      </c>
      <c r="G93" t="s">
        <v>48</v>
      </c>
      <c r="J93" s="6" t="str">
        <f t="shared" si="12"/>
        <v>968大欖隧道西區海底隧道</v>
      </c>
      <c r="O93" s="6" t="str">
        <f t="shared" si="11"/>
        <v/>
      </c>
      <c r="P93" s="6" t="str">
        <f t="shared" si="11"/>
        <v/>
      </c>
      <c r="Q93" s="6" t="str">
        <f t="shared" si="11"/>
        <v/>
      </c>
      <c r="R93" s="6"/>
      <c r="S93" s="6"/>
      <c r="T93" s="6"/>
      <c r="U93" s="6"/>
    </row>
    <row r="94" spans="1:21" x14ac:dyDescent="0.3">
      <c r="A94">
        <v>968</v>
      </c>
      <c r="B94" t="s">
        <v>165</v>
      </c>
      <c r="C94" t="s">
        <v>166</v>
      </c>
      <c r="D94" t="s">
        <v>172</v>
      </c>
      <c r="E94" s="1">
        <v>44282.585960648146</v>
      </c>
      <c r="F94" t="s">
        <v>36</v>
      </c>
      <c r="G94" t="s">
        <v>44</v>
      </c>
      <c r="H94" t="s">
        <v>104</v>
      </c>
      <c r="J94" s="6" t="str">
        <f t="shared" si="12"/>
        <v>968西區海底隧道西消防街</v>
      </c>
      <c r="O94" s="6" t="str">
        <f t="shared" si="11"/>
        <v/>
      </c>
      <c r="P94" s="6" t="str">
        <f t="shared" si="11"/>
        <v/>
      </c>
      <c r="Q94" s="6" t="str">
        <f t="shared" si="11"/>
        <v/>
      </c>
      <c r="R94" s="6"/>
      <c r="S94" s="6"/>
      <c r="T94" s="6"/>
      <c r="U94" s="6"/>
    </row>
    <row r="95" spans="1:21" x14ac:dyDescent="0.3">
      <c r="A95">
        <v>968</v>
      </c>
      <c r="B95" t="s">
        <v>165</v>
      </c>
      <c r="C95" t="s">
        <v>166</v>
      </c>
      <c r="D95" t="s">
        <v>173</v>
      </c>
      <c r="E95" s="1">
        <v>44282.5859837963</v>
      </c>
      <c r="F95" t="s">
        <v>99</v>
      </c>
      <c r="G95" t="s">
        <v>74</v>
      </c>
      <c r="H95" t="s">
        <v>77</v>
      </c>
      <c r="J95" s="6" t="str">
        <f t="shared" si="12"/>
        <v>968西消防街港澳碼頭</v>
      </c>
      <c r="O95" s="6" t="str">
        <f t="shared" si="11"/>
        <v/>
      </c>
      <c r="P95" s="6" t="str">
        <f t="shared" si="11"/>
        <v/>
      </c>
      <c r="Q95" s="6" t="str">
        <f t="shared" si="11"/>
        <v/>
      </c>
      <c r="R95" s="6"/>
      <c r="S95" s="6"/>
      <c r="T95" s="6"/>
      <c r="U95" s="6"/>
    </row>
    <row r="96" spans="1:21" x14ac:dyDescent="0.3">
      <c r="A96">
        <v>968</v>
      </c>
      <c r="B96" t="s">
        <v>165</v>
      </c>
      <c r="C96" t="s">
        <v>166</v>
      </c>
      <c r="D96" t="s">
        <v>174</v>
      </c>
      <c r="E96" s="1">
        <v>44282.586006944446</v>
      </c>
      <c r="F96" t="s">
        <v>48</v>
      </c>
      <c r="G96" t="s">
        <v>182</v>
      </c>
      <c r="J96" s="6" t="str">
        <f t="shared" si="12"/>
        <v>968港澳碼頭海港政府大樓</v>
      </c>
      <c r="O96" s="6" t="str">
        <f t="shared" si="11"/>
        <v/>
      </c>
      <c r="P96" s="6" t="str">
        <f t="shared" si="11"/>
        <v/>
      </c>
      <c r="Q96" s="6" t="str">
        <f t="shared" si="11"/>
        <v/>
      </c>
      <c r="R96" s="6"/>
      <c r="S96" s="6"/>
      <c r="T96" s="6"/>
      <c r="U96" s="6"/>
    </row>
    <row r="97" spans="1:21" x14ac:dyDescent="0.3">
      <c r="A97">
        <v>968</v>
      </c>
      <c r="B97" t="s">
        <v>165</v>
      </c>
      <c r="C97" t="s">
        <v>166</v>
      </c>
      <c r="D97" t="s">
        <v>175</v>
      </c>
      <c r="E97" s="1">
        <v>44282.586030092592</v>
      </c>
      <c r="F97" t="s">
        <v>32</v>
      </c>
      <c r="G97" t="s">
        <v>52</v>
      </c>
      <c r="H97" t="s">
        <v>68</v>
      </c>
      <c r="J97" s="6" t="str">
        <f t="shared" si="12"/>
        <v>968海港政府大樓怡和大廈</v>
      </c>
      <c r="O97" s="6" t="str">
        <f t="shared" ref="O97:Q123" si="18">IF(K97="","",IFERROR(LEFT(K97,FIND(" ",K97)-1),0))</f>
        <v/>
      </c>
      <c r="P97" s="6" t="str">
        <f t="shared" si="18"/>
        <v/>
      </c>
      <c r="Q97" s="6" t="str">
        <f t="shared" si="18"/>
        <v/>
      </c>
      <c r="R97" s="6"/>
      <c r="S97" s="6"/>
      <c r="T97" s="6"/>
      <c r="U97" s="6"/>
    </row>
    <row r="98" spans="1:21" x14ac:dyDescent="0.3">
      <c r="A98">
        <v>968</v>
      </c>
      <c r="B98" t="s">
        <v>165</v>
      </c>
      <c r="C98" t="s">
        <v>166</v>
      </c>
      <c r="D98" t="s">
        <v>176</v>
      </c>
      <c r="E98" s="1">
        <v>44282.586053240739</v>
      </c>
      <c r="F98" t="s">
        <v>36</v>
      </c>
      <c r="G98" t="s">
        <v>104</v>
      </c>
      <c r="H98" t="s">
        <v>55</v>
      </c>
      <c r="J98" s="6" t="str">
        <f t="shared" si="12"/>
        <v>968怡和大廈力寶中心</v>
      </c>
      <c r="O98" s="6" t="str">
        <f t="shared" si="18"/>
        <v/>
      </c>
      <c r="P98" s="6" t="str">
        <f t="shared" si="18"/>
        <v/>
      </c>
      <c r="Q98" s="6" t="str">
        <f t="shared" si="18"/>
        <v/>
      </c>
      <c r="R98" s="6"/>
      <c r="S98" s="6"/>
      <c r="T98" s="6"/>
      <c r="U98" s="6"/>
    </row>
    <row r="99" spans="1:21" x14ac:dyDescent="0.3">
      <c r="A99">
        <v>968</v>
      </c>
      <c r="B99" t="s">
        <v>165</v>
      </c>
      <c r="C99" t="s">
        <v>166</v>
      </c>
      <c r="D99" t="s">
        <v>177</v>
      </c>
      <c r="E99" s="1">
        <v>44282.586076388892</v>
      </c>
      <c r="F99" t="s">
        <v>57</v>
      </c>
      <c r="G99" t="s">
        <v>71</v>
      </c>
      <c r="H99" t="s">
        <v>58</v>
      </c>
      <c r="J99" s="6" t="str">
        <f t="shared" si="12"/>
        <v>968力寶中心軍器廠街</v>
      </c>
      <c r="O99" s="6" t="str">
        <f t="shared" si="18"/>
        <v/>
      </c>
      <c r="P99" s="6" t="str">
        <f t="shared" si="18"/>
        <v/>
      </c>
      <c r="Q99" s="6" t="str">
        <f t="shared" si="18"/>
        <v/>
      </c>
      <c r="R99" s="6"/>
      <c r="S99" s="6"/>
      <c r="T99" s="6"/>
      <c r="U99" s="6"/>
    </row>
    <row r="100" spans="1:21" x14ac:dyDescent="0.3">
      <c r="A100">
        <v>968</v>
      </c>
      <c r="B100" t="s">
        <v>165</v>
      </c>
      <c r="C100" t="s">
        <v>166</v>
      </c>
      <c r="D100" t="s">
        <v>178</v>
      </c>
      <c r="E100" s="1">
        <v>44282.586111111108</v>
      </c>
      <c r="F100" t="s">
        <v>44</v>
      </c>
      <c r="G100" t="s">
        <v>77</v>
      </c>
      <c r="H100" t="s">
        <v>61</v>
      </c>
      <c r="J100" s="6" t="str">
        <f t="shared" si="12"/>
        <v>968軍器廠街菲林明道</v>
      </c>
      <c r="O100" s="6" t="str">
        <f t="shared" si="18"/>
        <v/>
      </c>
      <c r="P100" s="6" t="str">
        <f t="shared" si="18"/>
        <v/>
      </c>
      <c r="Q100" s="6" t="str">
        <f t="shared" si="18"/>
        <v/>
      </c>
      <c r="R100" s="6"/>
      <c r="S100" s="6"/>
      <c r="T100" s="6"/>
      <c r="U100" s="6"/>
    </row>
    <row r="101" spans="1:21" x14ac:dyDescent="0.3">
      <c r="A101">
        <v>968</v>
      </c>
      <c r="B101" t="s">
        <v>165</v>
      </c>
      <c r="C101" t="s">
        <v>166</v>
      </c>
      <c r="D101" t="s">
        <v>179</v>
      </c>
      <c r="E101" s="1">
        <v>44282.586134259262</v>
      </c>
      <c r="F101" t="s">
        <v>48</v>
      </c>
      <c r="G101" t="s">
        <v>156</v>
      </c>
      <c r="H101" t="s">
        <v>64</v>
      </c>
      <c r="J101" s="6" t="str">
        <f t="shared" si="12"/>
        <v>968菲林明道史釗域道</v>
      </c>
      <c r="O101" s="6" t="str">
        <f t="shared" si="18"/>
        <v/>
      </c>
      <c r="P101" s="6" t="str">
        <f t="shared" si="18"/>
        <v/>
      </c>
      <c r="Q101" s="6" t="str">
        <f t="shared" si="18"/>
        <v/>
      </c>
      <c r="R101" s="6"/>
      <c r="S101" s="6"/>
      <c r="T101" s="6"/>
      <c r="U101" s="6"/>
    </row>
    <row r="102" spans="1:21" x14ac:dyDescent="0.3">
      <c r="A102">
        <v>968</v>
      </c>
      <c r="B102" t="s">
        <v>165</v>
      </c>
      <c r="C102" t="s">
        <v>166</v>
      </c>
      <c r="D102" t="s">
        <v>180</v>
      </c>
      <c r="E102" s="1">
        <v>44282.586157407408</v>
      </c>
      <c r="F102" t="s">
        <v>52</v>
      </c>
      <c r="G102" t="s">
        <v>64</v>
      </c>
      <c r="H102" t="s">
        <v>66</v>
      </c>
      <c r="J102" s="6" t="str">
        <f t="shared" si="12"/>
        <v>968史釗域道灣仔消防局</v>
      </c>
      <c r="O102" s="6" t="str">
        <f t="shared" si="18"/>
        <v/>
      </c>
      <c r="P102" s="6" t="str">
        <f t="shared" si="18"/>
        <v/>
      </c>
      <c r="Q102" s="6" t="str">
        <f t="shared" si="18"/>
        <v/>
      </c>
      <c r="R102" s="6"/>
      <c r="S102" s="6"/>
      <c r="T102" s="6"/>
      <c r="U102" s="6"/>
    </row>
    <row r="103" spans="1:21" x14ac:dyDescent="0.3">
      <c r="A103">
        <v>968</v>
      </c>
      <c r="B103" t="s">
        <v>165</v>
      </c>
      <c r="C103" t="s">
        <v>166</v>
      </c>
      <c r="D103" t="s">
        <v>181</v>
      </c>
      <c r="E103" s="1">
        <v>44282.586180555554</v>
      </c>
      <c r="F103" t="s">
        <v>28</v>
      </c>
      <c r="G103" t="s">
        <v>68</v>
      </c>
      <c r="H103" t="s">
        <v>88</v>
      </c>
      <c r="J103" s="6" t="str">
        <f t="shared" si="12"/>
        <v>968灣仔消防局怡和街</v>
      </c>
      <c r="O103" s="6" t="str">
        <f t="shared" si="18"/>
        <v/>
      </c>
      <c r="P103" s="6" t="str">
        <f t="shared" si="18"/>
        <v/>
      </c>
      <c r="Q103" s="6" t="str">
        <f t="shared" si="18"/>
        <v/>
      </c>
      <c r="R103" s="6"/>
      <c r="S103" s="6"/>
      <c r="T103" s="6"/>
      <c r="U103" s="6"/>
    </row>
    <row r="104" spans="1:21" x14ac:dyDescent="0.3">
      <c r="A104">
        <v>968</v>
      </c>
      <c r="B104" t="s">
        <v>165</v>
      </c>
      <c r="C104" t="s">
        <v>166</v>
      </c>
      <c r="D104" t="s">
        <v>183</v>
      </c>
      <c r="E104" s="1">
        <v>44282.5862037037</v>
      </c>
      <c r="F104" t="s">
        <v>79</v>
      </c>
      <c r="G104" t="s">
        <v>55</v>
      </c>
      <c r="H104" t="s">
        <v>118</v>
      </c>
      <c r="J104" s="6" t="str">
        <f t="shared" si="12"/>
        <v>968怡和街維多利亞公園</v>
      </c>
      <c r="O104" s="6" t="str">
        <f t="shared" si="18"/>
        <v/>
      </c>
      <c r="P104" s="6" t="str">
        <f t="shared" si="18"/>
        <v/>
      </c>
      <c r="Q104" s="6" t="str">
        <f t="shared" si="18"/>
        <v/>
      </c>
      <c r="R104" s="6"/>
      <c r="S104" s="6"/>
      <c r="T104" s="6"/>
      <c r="U104" s="6"/>
    </row>
    <row r="105" spans="1:21" x14ac:dyDescent="0.3">
      <c r="A105">
        <v>968</v>
      </c>
      <c r="B105" t="s">
        <v>165</v>
      </c>
      <c r="C105" t="s">
        <v>166</v>
      </c>
      <c r="D105" t="s">
        <v>184</v>
      </c>
      <c r="E105" s="1">
        <v>44282.586226851854</v>
      </c>
      <c r="F105" t="s">
        <v>54</v>
      </c>
      <c r="G105" t="s">
        <v>77</v>
      </c>
      <c r="H105" t="s">
        <v>135</v>
      </c>
      <c r="J105" s="6" t="str">
        <f t="shared" si="12"/>
        <v>968維多利亞公園銅鑼灣天后總站</v>
      </c>
      <c r="O105" s="6" t="str">
        <f t="shared" si="18"/>
        <v/>
      </c>
      <c r="P105" s="6" t="str">
        <f t="shared" si="18"/>
        <v/>
      </c>
      <c r="Q105" s="6" t="str">
        <f t="shared" si="18"/>
        <v/>
      </c>
      <c r="R105" s="6"/>
      <c r="S105" s="6"/>
      <c r="T105" s="6"/>
      <c r="U105" s="6"/>
    </row>
    <row r="106" spans="1:21" x14ac:dyDescent="0.3">
      <c r="A106">
        <v>968</v>
      </c>
      <c r="B106" t="s">
        <v>166</v>
      </c>
      <c r="C106" t="s">
        <v>165</v>
      </c>
      <c r="D106" t="s">
        <v>184</v>
      </c>
      <c r="E106" s="1">
        <v>44282.586273148147</v>
      </c>
      <c r="F106" t="s">
        <v>132</v>
      </c>
      <c r="G106" t="s">
        <v>142</v>
      </c>
      <c r="H106" t="s">
        <v>14</v>
      </c>
      <c r="J106" s="6" t="str">
        <f t="shared" si="12"/>
        <v/>
      </c>
      <c r="O106" s="6" t="str">
        <f t="shared" si="18"/>
        <v/>
      </c>
      <c r="P106" s="6" t="str">
        <f t="shared" si="18"/>
        <v/>
      </c>
      <c r="Q106" s="6" t="str">
        <f t="shared" si="18"/>
        <v/>
      </c>
      <c r="R106" s="6"/>
      <c r="S106" s="6"/>
      <c r="T106" s="6"/>
      <c r="U106" s="6"/>
    </row>
    <row r="107" spans="1:21" x14ac:dyDescent="0.3">
      <c r="A107">
        <v>968</v>
      </c>
      <c r="B107" t="s">
        <v>166</v>
      </c>
      <c r="C107" t="s">
        <v>165</v>
      </c>
      <c r="D107" t="s">
        <v>186</v>
      </c>
      <c r="E107" s="1">
        <v>44282.58630787037</v>
      </c>
      <c r="F107" t="s">
        <v>84</v>
      </c>
      <c r="G107" t="s">
        <v>138</v>
      </c>
      <c r="H107" t="s">
        <v>50</v>
      </c>
      <c r="J107" s="6" t="str">
        <f t="shared" si="12"/>
        <v>968銅鑼灣天后總站中央圖書館</v>
      </c>
      <c r="O107" s="6" t="str">
        <f t="shared" si="18"/>
        <v/>
      </c>
      <c r="P107" s="6" t="str">
        <f t="shared" si="18"/>
        <v/>
      </c>
      <c r="Q107" s="6" t="str">
        <f t="shared" si="18"/>
        <v/>
      </c>
      <c r="R107" s="6"/>
      <c r="S107" s="6"/>
      <c r="T107" s="6"/>
      <c r="U107" s="6"/>
    </row>
    <row r="108" spans="1:21" x14ac:dyDescent="0.3">
      <c r="A108">
        <v>968</v>
      </c>
      <c r="B108" t="s">
        <v>166</v>
      </c>
      <c r="C108" t="s">
        <v>165</v>
      </c>
      <c r="D108" t="s">
        <v>181</v>
      </c>
      <c r="E108" s="1">
        <v>44282.586331018516</v>
      </c>
      <c r="F108" t="s">
        <v>20</v>
      </c>
      <c r="G108" t="s">
        <v>37</v>
      </c>
      <c r="J108" s="6" t="str">
        <f t="shared" si="12"/>
        <v>968中央圖書館怡和街</v>
      </c>
      <c r="O108" s="6" t="str">
        <f t="shared" si="18"/>
        <v/>
      </c>
      <c r="P108" s="6" t="str">
        <f t="shared" si="18"/>
        <v/>
      </c>
      <c r="Q108" s="6" t="str">
        <f t="shared" si="18"/>
        <v/>
      </c>
      <c r="R108" s="6"/>
      <c r="S108" s="6"/>
      <c r="T108" s="6"/>
      <c r="U108" s="6"/>
    </row>
    <row r="109" spans="1:21" x14ac:dyDescent="0.3">
      <c r="A109">
        <v>968</v>
      </c>
      <c r="B109" t="s">
        <v>166</v>
      </c>
      <c r="C109" t="s">
        <v>165</v>
      </c>
      <c r="D109" t="s">
        <v>187</v>
      </c>
      <c r="E109" s="1">
        <v>44282.586354166669</v>
      </c>
      <c r="F109" t="s">
        <v>79</v>
      </c>
      <c r="G109" t="s">
        <v>85</v>
      </c>
      <c r="H109" t="s">
        <v>13</v>
      </c>
      <c r="J109" s="6" t="str">
        <f t="shared" si="12"/>
        <v>968怡和街天樂里</v>
      </c>
      <c r="O109" s="6" t="str">
        <f t="shared" si="18"/>
        <v/>
      </c>
      <c r="P109" s="6" t="str">
        <f t="shared" si="18"/>
        <v/>
      </c>
      <c r="Q109" s="6" t="str">
        <f t="shared" si="18"/>
        <v/>
      </c>
      <c r="R109" s="6"/>
      <c r="S109" s="6"/>
      <c r="T109" s="6"/>
      <c r="U109" s="6"/>
    </row>
    <row r="110" spans="1:21" x14ac:dyDescent="0.3">
      <c r="A110">
        <v>968</v>
      </c>
      <c r="B110" t="s">
        <v>166</v>
      </c>
      <c r="C110" t="s">
        <v>165</v>
      </c>
      <c r="D110" t="s">
        <v>188</v>
      </c>
      <c r="E110" s="1">
        <v>44282.586377314816</v>
      </c>
      <c r="F110" t="s">
        <v>54</v>
      </c>
      <c r="G110" t="s">
        <v>29</v>
      </c>
      <c r="H110" t="s">
        <v>45</v>
      </c>
      <c r="J110" s="6" t="str">
        <f t="shared" si="12"/>
        <v>968天樂里廣生行大廈</v>
      </c>
      <c r="O110" s="6" t="str">
        <f t="shared" si="18"/>
        <v/>
      </c>
      <c r="P110" s="6" t="str">
        <f t="shared" si="18"/>
        <v/>
      </c>
      <c r="Q110" s="6" t="str">
        <f t="shared" si="18"/>
        <v/>
      </c>
      <c r="R110" s="6"/>
      <c r="S110" s="6"/>
      <c r="T110" s="6"/>
      <c r="U110" s="6"/>
    </row>
    <row r="111" spans="1:21" x14ac:dyDescent="0.3">
      <c r="A111">
        <v>968</v>
      </c>
      <c r="B111" t="s">
        <v>166</v>
      </c>
      <c r="C111" t="s">
        <v>165</v>
      </c>
      <c r="D111" t="s">
        <v>178</v>
      </c>
      <c r="E111" s="1">
        <v>44282.586400462962</v>
      </c>
      <c r="F111" t="s">
        <v>40</v>
      </c>
      <c r="G111" t="s">
        <v>113</v>
      </c>
      <c r="J111" s="6" t="str">
        <f t="shared" si="12"/>
        <v>968廣生行大廈菲林明道</v>
      </c>
      <c r="O111" s="6" t="str">
        <f t="shared" si="18"/>
        <v/>
      </c>
      <c r="P111" s="6" t="str">
        <f t="shared" si="18"/>
        <v/>
      </c>
      <c r="Q111" s="6" t="str">
        <f t="shared" si="18"/>
        <v/>
      </c>
      <c r="R111" s="6"/>
      <c r="S111" s="6"/>
      <c r="T111" s="6"/>
      <c r="U111" s="6"/>
    </row>
    <row r="112" spans="1:21" x14ac:dyDescent="0.3">
      <c r="A112">
        <v>968</v>
      </c>
      <c r="B112" t="s">
        <v>166</v>
      </c>
      <c r="C112" t="s">
        <v>165</v>
      </c>
      <c r="D112" t="s">
        <v>189</v>
      </c>
      <c r="E112" s="1">
        <v>44282.586423611108</v>
      </c>
      <c r="F112" t="s">
        <v>99</v>
      </c>
      <c r="G112" t="s">
        <v>150</v>
      </c>
      <c r="J112" s="6" t="str">
        <f t="shared" si="12"/>
        <v>968菲林明道盧押道</v>
      </c>
      <c r="O112" s="6" t="str">
        <f t="shared" si="18"/>
        <v/>
      </c>
      <c r="P112" s="6" t="str">
        <f t="shared" si="18"/>
        <v/>
      </c>
      <c r="Q112" s="6" t="str">
        <f t="shared" si="18"/>
        <v/>
      </c>
      <c r="R112" s="6"/>
      <c r="S112" s="6"/>
      <c r="T112" s="6"/>
      <c r="U112" s="6"/>
    </row>
    <row r="113" spans="1:21" x14ac:dyDescent="0.3">
      <c r="A113">
        <v>968</v>
      </c>
      <c r="B113" t="s">
        <v>166</v>
      </c>
      <c r="C113" t="s">
        <v>165</v>
      </c>
      <c r="D113" t="s">
        <v>190</v>
      </c>
      <c r="E113" s="1">
        <v>44282.586446759262</v>
      </c>
      <c r="F113" t="s">
        <v>32</v>
      </c>
      <c r="G113" t="s">
        <v>48</v>
      </c>
      <c r="H113" t="s">
        <v>13</v>
      </c>
      <c r="J113" s="6" t="str">
        <f t="shared" si="12"/>
        <v>968盧押道太古廣場</v>
      </c>
      <c r="O113" s="6" t="str">
        <f t="shared" si="18"/>
        <v/>
      </c>
      <c r="P113" s="6" t="str">
        <f t="shared" si="18"/>
        <v/>
      </c>
      <c r="Q113" s="6" t="str">
        <f t="shared" si="18"/>
        <v/>
      </c>
      <c r="R113" s="6"/>
      <c r="S113" s="6"/>
      <c r="T113" s="6"/>
      <c r="U113" s="6"/>
    </row>
    <row r="114" spans="1:21" x14ac:dyDescent="0.3">
      <c r="A114">
        <v>968</v>
      </c>
      <c r="B114" t="s">
        <v>166</v>
      </c>
      <c r="C114" t="s">
        <v>165</v>
      </c>
      <c r="D114" t="s">
        <v>191</v>
      </c>
      <c r="E114" s="1">
        <v>44282.586469907408</v>
      </c>
      <c r="F114" t="s">
        <v>54</v>
      </c>
      <c r="G114" t="s">
        <v>182</v>
      </c>
      <c r="H114" t="s">
        <v>17</v>
      </c>
      <c r="J114" s="6" t="str">
        <f t="shared" si="12"/>
        <v>968太古廣場豐總行</v>
      </c>
      <c r="O114" s="6" t="str">
        <f t="shared" si="18"/>
        <v/>
      </c>
      <c r="P114" s="6" t="str">
        <f t="shared" si="18"/>
        <v/>
      </c>
      <c r="Q114" s="6" t="str">
        <f t="shared" si="18"/>
        <v/>
      </c>
      <c r="R114" s="6"/>
      <c r="S114" s="6"/>
      <c r="T114" s="6"/>
      <c r="U114" s="6"/>
    </row>
    <row r="115" spans="1:21" x14ac:dyDescent="0.3">
      <c r="A115">
        <v>968</v>
      </c>
      <c r="B115" t="s">
        <v>166</v>
      </c>
      <c r="C115" t="s">
        <v>165</v>
      </c>
      <c r="D115" t="s">
        <v>192</v>
      </c>
      <c r="E115" s="1">
        <v>44282.586504629631</v>
      </c>
      <c r="F115" t="s">
        <v>44</v>
      </c>
      <c r="G115" t="s">
        <v>71</v>
      </c>
      <c r="H115" t="s">
        <v>86</v>
      </c>
      <c r="J115" s="6" t="str">
        <f t="shared" si="12"/>
        <v>968豐總行永吉街</v>
      </c>
      <c r="O115" s="6" t="str">
        <f t="shared" si="18"/>
        <v/>
      </c>
      <c r="P115" s="6" t="str">
        <f t="shared" si="18"/>
        <v/>
      </c>
      <c r="Q115" s="6" t="str">
        <f t="shared" si="18"/>
        <v/>
      </c>
      <c r="R115" s="6"/>
      <c r="S115" s="6"/>
      <c r="T115" s="6"/>
      <c r="U115" s="6"/>
    </row>
    <row r="116" spans="1:21" x14ac:dyDescent="0.3">
      <c r="A116">
        <v>968</v>
      </c>
      <c r="B116" t="s">
        <v>166</v>
      </c>
      <c r="C116" t="s">
        <v>165</v>
      </c>
      <c r="D116" t="s">
        <v>193</v>
      </c>
      <c r="E116" s="1">
        <v>44282.586527777778</v>
      </c>
      <c r="F116" t="s">
        <v>32</v>
      </c>
      <c r="G116" t="s">
        <v>182</v>
      </c>
      <c r="H116" t="s">
        <v>80</v>
      </c>
      <c r="J116" s="6" t="str">
        <f t="shared" si="12"/>
        <v>968永吉街皇后街</v>
      </c>
      <c r="O116" s="6" t="str">
        <f t="shared" si="18"/>
        <v/>
      </c>
      <c r="P116" s="6" t="str">
        <f t="shared" si="18"/>
        <v/>
      </c>
      <c r="Q116" s="6" t="str">
        <f t="shared" si="18"/>
        <v/>
      </c>
      <c r="R116" s="6"/>
      <c r="S116" s="6"/>
      <c r="T116" s="6"/>
      <c r="U116" s="6"/>
    </row>
    <row r="117" spans="1:21" x14ac:dyDescent="0.3">
      <c r="A117">
        <v>968</v>
      </c>
      <c r="B117" t="s">
        <v>166</v>
      </c>
      <c r="C117" t="s">
        <v>165</v>
      </c>
      <c r="D117" t="s">
        <v>171</v>
      </c>
      <c r="E117" s="1">
        <v>44282.586550925924</v>
      </c>
      <c r="F117" t="s">
        <v>40</v>
      </c>
      <c r="G117" t="s">
        <v>77</v>
      </c>
      <c r="H117" t="s">
        <v>118</v>
      </c>
      <c r="J117" s="6" t="str">
        <f t="shared" si="12"/>
        <v>968皇后街西區海底隧道</v>
      </c>
      <c r="O117" s="6" t="str">
        <f t="shared" si="18"/>
        <v/>
      </c>
      <c r="P117" s="6" t="str">
        <f t="shared" si="18"/>
        <v/>
      </c>
      <c r="Q117" s="6" t="str">
        <f t="shared" si="18"/>
        <v/>
      </c>
      <c r="R117" s="6"/>
      <c r="S117" s="6"/>
      <c r="T117" s="6"/>
      <c r="U117" s="6"/>
    </row>
    <row r="118" spans="1:21" x14ac:dyDescent="0.3">
      <c r="A118">
        <v>968</v>
      </c>
      <c r="B118" t="s">
        <v>166</v>
      </c>
      <c r="C118" t="s">
        <v>165</v>
      </c>
      <c r="D118" t="s">
        <v>73</v>
      </c>
      <c r="E118" s="1">
        <v>44282.586574074077</v>
      </c>
      <c r="F118" t="s">
        <v>54</v>
      </c>
      <c r="J118" s="6" t="str">
        <f t="shared" si="12"/>
        <v>968西區海底隧道大欖隧道</v>
      </c>
      <c r="O118" s="6" t="str">
        <f t="shared" si="18"/>
        <v/>
      </c>
      <c r="P118" s="6" t="str">
        <f t="shared" si="18"/>
        <v/>
      </c>
      <c r="Q118" s="6" t="str">
        <f t="shared" si="18"/>
        <v/>
      </c>
      <c r="R118" s="6"/>
      <c r="S118" s="6"/>
      <c r="T118" s="6"/>
      <c r="U118" s="6"/>
    </row>
    <row r="119" spans="1:21" x14ac:dyDescent="0.3">
      <c r="A119">
        <v>968</v>
      </c>
      <c r="B119" t="s">
        <v>166</v>
      </c>
      <c r="C119" t="s">
        <v>165</v>
      </c>
      <c r="D119" t="s">
        <v>73</v>
      </c>
      <c r="E119" s="1">
        <v>44282.586597222224</v>
      </c>
      <c r="F119" t="s">
        <v>54</v>
      </c>
      <c r="I119" s="4" t="s">
        <v>213</v>
      </c>
      <c r="J119" s="6" t="str">
        <f t="shared" si="12"/>
        <v>968大欖隧道大欖隧道</v>
      </c>
      <c r="K119" s="12" t="str">
        <f>F119</f>
        <v>3 分鐘</v>
      </c>
      <c r="L119" s="12"/>
      <c r="M119" s="12"/>
      <c r="O119" s="12" t="str">
        <f t="shared" si="18"/>
        <v>3</v>
      </c>
      <c r="P119" s="12" t="str">
        <f t="shared" si="18"/>
        <v/>
      </c>
      <c r="Q119" s="12" t="str">
        <f t="shared" si="18"/>
        <v/>
      </c>
      <c r="R119" s="12"/>
      <c r="S119" s="12"/>
      <c r="T119" s="12"/>
      <c r="U119" s="6"/>
    </row>
    <row r="120" spans="1:21" x14ac:dyDescent="0.3">
      <c r="A120">
        <v>968</v>
      </c>
      <c r="B120" t="s">
        <v>166</v>
      </c>
      <c r="C120" t="s">
        <v>165</v>
      </c>
      <c r="D120" t="s">
        <v>70</v>
      </c>
      <c r="E120" s="1">
        <v>44282.58662037037</v>
      </c>
      <c r="F120" t="s">
        <v>63</v>
      </c>
      <c r="G120" t="s">
        <v>63</v>
      </c>
      <c r="H120" t="s">
        <v>104</v>
      </c>
      <c r="I120" s="4" t="s">
        <v>213</v>
      </c>
      <c r="J120" s="6" t="str">
        <f t="shared" si="12"/>
        <v>968大欖隧道形點 I</v>
      </c>
      <c r="K120" s="12" t="str">
        <f>H120</f>
        <v>14 分鐘</v>
      </c>
      <c r="L120" s="12"/>
      <c r="M120" s="12"/>
      <c r="O120" s="12" t="str">
        <f t="shared" si="18"/>
        <v>14</v>
      </c>
      <c r="P120" s="12" t="str">
        <f t="shared" si="18"/>
        <v/>
      </c>
      <c r="Q120" s="12" t="str">
        <f t="shared" si="18"/>
        <v/>
      </c>
      <c r="R120" s="12"/>
      <c r="S120" s="12">
        <f>O120-O119</f>
        <v>11</v>
      </c>
      <c r="T120" s="12" t="str">
        <f>IFERROR(P120-P119,"")</f>
        <v/>
      </c>
      <c r="U120" s="12" t="str">
        <f>IFERROR(Q120-Q119,"")</f>
        <v/>
      </c>
    </row>
    <row r="121" spans="1:21" x14ac:dyDescent="0.3">
      <c r="A121">
        <v>968</v>
      </c>
      <c r="B121" t="s">
        <v>166</v>
      </c>
      <c r="C121" t="s">
        <v>165</v>
      </c>
      <c r="D121" t="s">
        <v>90</v>
      </c>
      <c r="E121" s="1">
        <v>44282.586643518516</v>
      </c>
      <c r="F121" t="s">
        <v>74</v>
      </c>
      <c r="G121" t="s">
        <v>74</v>
      </c>
      <c r="H121" t="s">
        <v>71</v>
      </c>
      <c r="I121" s="4" t="s">
        <v>213</v>
      </c>
      <c r="J121" s="6" t="str">
        <f t="shared" si="12"/>
        <v>968形點 I元朗又新街</v>
      </c>
      <c r="K121" s="12" t="str">
        <f t="shared" ref="K121:K122" si="19">H121</f>
        <v>16 分鐘</v>
      </c>
      <c r="L121" s="12"/>
      <c r="M121" s="12"/>
      <c r="O121" s="12" t="str">
        <f t="shared" si="18"/>
        <v>16</v>
      </c>
      <c r="P121" s="12" t="str">
        <f t="shared" si="18"/>
        <v/>
      </c>
      <c r="Q121" s="12" t="str">
        <f t="shared" si="18"/>
        <v/>
      </c>
      <c r="R121" s="12"/>
      <c r="S121" s="12">
        <f t="shared" ref="S121:S122" si="20">O121-O120</f>
        <v>2</v>
      </c>
      <c r="T121" s="12" t="str">
        <f t="shared" ref="T121:U122" si="21">IFERROR(P121-P120,"")</f>
        <v/>
      </c>
      <c r="U121" s="12" t="str">
        <f t="shared" si="21"/>
        <v/>
      </c>
    </row>
    <row r="122" spans="1:21" x14ac:dyDescent="0.3">
      <c r="A122">
        <v>968</v>
      </c>
      <c r="B122" t="s">
        <v>166</v>
      </c>
      <c r="C122" t="s">
        <v>165</v>
      </c>
      <c r="D122" t="s">
        <v>92</v>
      </c>
      <c r="E122" s="1">
        <v>44282.58666666667</v>
      </c>
      <c r="F122" t="s">
        <v>182</v>
      </c>
      <c r="G122" t="s">
        <v>182</v>
      </c>
      <c r="H122" t="s">
        <v>77</v>
      </c>
      <c r="I122" s="4" t="s">
        <v>213</v>
      </c>
      <c r="J122" s="6" t="str">
        <f t="shared" si="12"/>
        <v>968元朗又新街元朗大棠路</v>
      </c>
      <c r="K122" s="12" t="str">
        <f t="shared" si="19"/>
        <v>18 分鐘</v>
      </c>
      <c r="L122" s="12"/>
      <c r="M122" s="12"/>
      <c r="O122" s="12" t="str">
        <f t="shared" si="18"/>
        <v>18</v>
      </c>
      <c r="P122" s="12" t="str">
        <f t="shared" si="18"/>
        <v/>
      </c>
      <c r="Q122" s="12" t="str">
        <f t="shared" si="18"/>
        <v/>
      </c>
      <c r="R122" s="12"/>
      <c r="S122" s="12">
        <f t="shared" si="20"/>
        <v>2</v>
      </c>
      <c r="T122" s="12" t="str">
        <f t="shared" si="21"/>
        <v/>
      </c>
      <c r="U122" s="12" t="str">
        <f t="shared" si="21"/>
        <v/>
      </c>
    </row>
    <row r="123" spans="1:21" x14ac:dyDescent="0.3">
      <c r="A123">
        <v>968</v>
      </c>
      <c r="B123" t="s">
        <v>166</v>
      </c>
      <c r="C123" t="s">
        <v>165</v>
      </c>
      <c r="D123" t="s">
        <v>167</v>
      </c>
      <c r="E123" s="1">
        <v>44282.586689814816</v>
      </c>
      <c r="F123" t="s">
        <v>71</v>
      </c>
      <c r="G123" t="s">
        <v>71</v>
      </c>
      <c r="J123" s="6" t="str">
        <f t="shared" si="12"/>
        <v>968元朗大棠路元朗（西）總站</v>
      </c>
      <c r="O123" s="6" t="str">
        <f t="shared" si="18"/>
        <v/>
      </c>
      <c r="P123" s="6" t="str">
        <f t="shared" si="18"/>
        <v/>
      </c>
      <c r="Q123" s="6" t="str">
        <f t="shared" si="18"/>
        <v/>
      </c>
      <c r="R123" s="6"/>
      <c r="S123" s="6"/>
      <c r="T123" s="6"/>
      <c r="U123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4.4" x14ac:dyDescent="0.3"/>
  <cols>
    <col min="1" max="1" width="5.88671875" bestFit="1" customWidth="1"/>
    <col min="2" max="3" width="18.33203125" bestFit="1" customWidth="1"/>
    <col min="4" max="4" width="26.5546875" bestFit="1" customWidth="1"/>
    <col min="5" max="5" width="14.6640625" bestFit="1" customWidth="1"/>
    <col min="6" max="8" width="16" bestFit="1" customWidth="1"/>
    <col min="9" max="9" width="8.88671875" style="4"/>
    <col min="10" max="10" width="33.88671875" style="6" bestFit="1" customWidth="1"/>
    <col min="11" max="13" width="16" style="6" bestFit="1" customWidth="1"/>
    <col min="14" max="14" width="4.6640625" style="7" customWidth="1"/>
    <col min="15" max="18" width="4.88671875" style="7" bestFit="1" customWidth="1"/>
    <col min="19" max="21" width="4" style="7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212</v>
      </c>
      <c r="J1" s="6" t="s">
        <v>223</v>
      </c>
      <c r="K1" s="6" t="s">
        <v>209</v>
      </c>
      <c r="L1" s="6" t="s">
        <v>210</v>
      </c>
      <c r="M1" s="6" t="s">
        <v>211</v>
      </c>
      <c r="O1" s="6" t="s">
        <v>209</v>
      </c>
      <c r="P1" s="6" t="s">
        <v>210</v>
      </c>
      <c r="Q1" s="6" t="s">
        <v>211</v>
      </c>
      <c r="R1" s="6"/>
      <c r="S1" s="6" t="s">
        <v>224</v>
      </c>
      <c r="T1" s="6" t="s">
        <v>230</v>
      </c>
      <c r="U1" s="6" t="s">
        <v>231</v>
      </c>
    </row>
    <row r="2" spans="1:21" x14ac:dyDescent="0.3">
      <c r="A2" t="s">
        <v>8</v>
      </c>
      <c r="B2" t="s">
        <v>9</v>
      </c>
      <c r="C2" t="s">
        <v>10</v>
      </c>
      <c r="D2" t="s">
        <v>11</v>
      </c>
      <c r="E2" s="1">
        <v>44280.666620370372</v>
      </c>
      <c r="F2" t="s">
        <v>28</v>
      </c>
      <c r="G2" t="s">
        <v>24</v>
      </c>
      <c r="H2" t="s">
        <v>13</v>
      </c>
      <c r="O2" s="6" t="str">
        <f t="shared" ref="O2:O23" si="0">IF(K2="","",IFERROR(LEFT(K2,FIND(" ",K2)-1),0))</f>
        <v/>
      </c>
      <c r="P2" s="6" t="str">
        <f t="shared" ref="P2:P23" si="1">IF(L2="","",IFERROR(LEFT(L2,FIND(" ",L2)-1),0))</f>
        <v/>
      </c>
      <c r="Q2" s="6" t="str">
        <f t="shared" ref="Q2:Q23" si="2">IF(M2="","",IFERROR(LEFT(M2,FIND(" ",M2)-1),0))</f>
        <v/>
      </c>
      <c r="R2" s="6"/>
      <c r="S2" s="6"/>
      <c r="T2" s="6"/>
      <c r="U2" s="6"/>
    </row>
    <row r="3" spans="1:21" x14ac:dyDescent="0.3">
      <c r="A3" t="s">
        <v>8</v>
      </c>
      <c r="B3" t="s">
        <v>9</v>
      </c>
      <c r="C3" t="s">
        <v>10</v>
      </c>
      <c r="D3" t="s">
        <v>15</v>
      </c>
      <c r="E3" s="1">
        <v>44280.666643518518</v>
      </c>
      <c r="F3" t="s">
        <v>195</v>
      </c>
      <c r="G3" t="s">
        <v>85</v>
      </c>
      <c r="H3" t="s">
        <v>17</v>
      </c>
      <c r="J3" s="6" t="str">
        <f>IF(B3=B2,A3&amp;D2&amp;D3,"")</f>
        <v>269D天富總站天晴晴彩樓</v>
      </c>
      <c r="O3" s="6" t="str">
        <f t="shared" si="0"/>
        <v/>
      </c>
      <c r="P3" s="6" t="str">
        <f t="shared" si="1"/>
        <v/>
      </c>
      <c r="Q3" s="6" t="str">
        <f t="shared" si="2"/>
        <v/>
      </c>
      <c r="R3" s="6"/>
      <c r="S3" s="6"/>
      <c r="T3" s="6"/>
      <c r="U3" s="6"/>
    </row>
    <row r="4" spans="1:21" x14ac:dyDescent="0.3">
      <c r="A4" t="s">
        <v>8</v>
      </c>
      <c r="B4" t="s">
        <v>9</v>
      </c>
      <c r="C4" t="s">
        <v>10</v>
      </c>
      <c r="D4" t="s">
        <v>19</v>
      </c>
      <c r="E4" s="1">
        <v>44280.666666666664</v>
      </c>
      <c r="F4" t="s">
        <v>168</v>
      </c>
      <c r="G4" t="s">
        <v>29</v>
      </c>
      <c r="H4" t="s">
        <v>49</v>
      </c>
      <c r="J4" s="6" t="str">
        <f t="shared" ref="J4:J67" si="3">IF(B4=B3,A4&amp;D3&amp;D4,"")</f>
        <v>269D天晴晴彩樓天晴晴雲樓</v>
      </c>
      <c r="O4" s="6" t="str">
        <f t="shared" si="0"/>
        <v/>
      </c>
      <c r="P4" s="6" t="str">
        <f t="shared" si="1"/>
        <v/>
      </c>
      <c r="Q4" s="6" t="str">
        <f t="shared" si="2"/>
        <v/>
      </c>
      <c r="R4" s="6"/>
      <c r="S4" s="6"/>
      <c r="T4" s="6"/>
      <c r="U4" s="6"/>
    </row>
    <row r="5" spans="1:21" x14ac:dyDescent="0.3">
      <c r="A5" t="s">
        <v>8</v>
      </c>
      <c r="B5" t="s">
        <v>9</v>
      </c>
      <c r="C5" t="s">
        <v>10</v>
      </c>
      <c r="D5" t="s">
        <v>23</v>
      </c>
      <c r="E5" s="1">
        <v>44280.666689814818</v>
      </c>
      <c r="F5" t="s">
        <v>170</v>
      </c>
      <c r="G5" t="s">
        <v>33</v>
      </c>
      <c r="H5" t="s">
        <v>25</v>
      </c>
      <c r="J5" s="6" t="str">
        <f t="shared" si="3"/>
        <v>269D天晴晴雲樓天富苑能富閣</v>
      </c>
      <c r="O5" s="6" t="str">
        <f t="shared" si="0"/>
        <v/>
      </c>
      <c r="P5" s="6" t="str">
        <f t="shared" si="1"/>
        <v/>
      </c>
      <c r="Q5" s="6" t="str">
        <f t="shared" si="2"/>
        <v/>
      </c>
      <c r="R5" s="6"/>
      <c r="S5" s="6"/>
      <c r="T5" s="6"/>
      <c r="U5" s="6"/>
    </row>
    <row r="6" spans="1:21" x14ac:dyDescent="0.3">
      <c r="A6" t="s">
        <v>8</v>
      </c>
      <c r="B6" t="s">
        <v>9</v>
      </c>
      <c r="C6" t="s">
        <v>10</v>
      </c>
      <c r="D6" t="s">
        <v>27</v>
      </c>
      <c r="E6" s="1">
        <v>44280.666712962964</v>
      </c>
      <c r="F6" t="s">
        <v>16</v>
      </c>
      <c r="G6" t="s">
        <v>150</v>
      </c>
      <c r="H6" t="s">
        <v>30</v>
      </c>
      <c r="J6" s="6" t="str">
        <f t="shared" si="3"/>
        <v>269D天富苑能富閣天富苑欣富閣</v>
      </c>
      <c r="O6" s="6" t="str">
        <f t="shared" si="0"/>
        <v/>
      </c>
      <c r="P6" s="6" t="str">
        <f t="shared" si="1"/>
        <v/>
      </c>
      <c r="Q6" s="6" t="str">
        <f t="shared" si="2"/>
        <v/>
      </c>
      <c r="R6" s="6"/>
      <c r="S6" s="6"/>
      <c r="T6" s="6"/>
      <c r="U6" s="6"/>
    </row>
    <row r="7" spans="1:21" x14ac:dyDescent="0.3">
      <c r="A7" t="s">
        <v>8</v>
      </c>
      <c r="B7" t="s">
        <v>9</v>
      </c>
      <c r="C7" t="s">
        <v>10</v>
      </c>
      <c r="D7" t="s">
        <v>31</v>
      </c>
      <c r="E7" s="1">
        <v>44280.666747685187</v>
      </c>
      <c r="F7" t="s">
        <v>201</v>
      </c>
      <c r="G7" t="s">
        <v>41</v>
      </c>
      <c r="H7" t="s">
        <v>199</v>
      </c>
      <c r="J7" s="6" t="str">
        <f t="shared" si="3"/>
        <v>269D天富苑欣富閣天頌苑</v>
      </c>
      <c r="O7" s="6" t="str">
        <f t="shared" si="0"/>
        <v/>
      </c>
      <c r="P7" s="6" t="str">
        <f t="shared" si="1"/>
        <v/>
      </c>
      <c r="Q7" s="6" t="str">
        <f t="shared" si="2"/>
        <v/>
      </c>
      <c r="R7" s="6"/>
      <c r="S7" s="6"/>
      <c r="T7" s="6"/>
      <c r="U7" s="6"/>
    </row>
    <row r="8" spans="1:21" x14ac:dyDescent="0.3">
      <c r="A8" t="s">
        <v>8</v>
      </c>
      <c r="B8" t="s">
        <v>9</v>
      </c>
      <c r="C8" t="s">
        <v>10</v>
      </c>
      <c r="D8" t="s">
        <v>35</v>
      </c>
      <c r="E8" s="1">
        <v>44280.666770833333</v>
      </c>
      <c r="F8" t="s">
        <v>142</v>
      </c>
      <c r="G8" t="s">
        <v>17</v>
      </c>
      <c r="H8" t="s">
        <v>38</v>
      </c>
      <c r="J8" s="6" t="str">
        <f t="shared" si="3"/>
        <v>269D天頌苑天瑞</v>
      </c>
      <c r="O8" s="6" t="str">
        <f t="shared" si="0"/>
        <v/>
      </c>
      <c r="P8" s="6" t="str">
        <f t="shared" si="1"/>
        <v/>
      </c>
      <c r="Q8" s="6" t="str">
        <f t="shared" si="2"/>
        <v/>
      </c>
      <c r="R8" s="6"/>
      <c r="S8" s="6"/>
      <c r="T8" s="6"/>
      <c r="U8" s="6"/>
    </row>
    <row r="9" spans="1:21" x14ac:dyDescent="0.3">
      <c r="A9" t="s">
        <v>8</v>
      </c>
      <c r="B9" t="s">
        <v>9</v>
      </c>
      <c r="C9" t="s">
        <v>10</v>
      </c>
      <c r="D9" t="s">
        <v>39</v>
      </c>
      <c r="E9" s="1">
        <v>44280.66679398148</v>
      </c>
      <c r="F9" t="s">
        <v>85</v>
      </c>
      <c r="G9" t="s">
        <v>49</v>
      </c>
      <c r="H9" t="s">
        <v>82</v>
      </c>
      <c r="J9" s="6" t="str">
        <f t="shared" si="3"/>
        <v>269D天瑞天水圍公園</v>
      </c>
      <c r="O9" s="6" t="str">
        <f t="shared" si="0"/>
        <v/>
      </c>
      <c r="P9" s="6" t="str">
        <f t="shared" si="1"/>
        <v/>
      </c>
      <c r="Q9" s="6" t="str">
        <f t="shared" si="2"/>
        <v/>
      </c>
      <c r="R9" s="6"/>
      <c r="S9" s="6"/>
      <c r="T9" s="6"/>
      <c r="U9" s="6"/>
    </row>
    <row r="10" spans="1:21" x14ac:dyDescent="0.3">
      <c r="A10" t="s">
        <v>8</v>
      </c>
      <c r="B10" t="s">
        <v>9</v>
      </c>
      <c r="C10" t="s">
        <v>10</v>
      </c>
      <c r="D10" t="s">
        <v>43</v>
      </c>
      <c r="E10" s="1">
        <v>44280.666817129626</v>
      </c>
      <c r="F10" t="s">
        <v>28</v>
      </c>
      <c r="G10" t="s">
        <v>138</v>
      </c>
      <c r="H10" t="s">
        <v>25</v>
      </c>
      <c r="J10" s="6" t="str">
        <f t="shared" si="3"/>
        <v>269D天水圍公園天耀耀盛樓</v>
      </c>
      <c r="O10" s="6" t="str">
        <f t="shared" si="0"/>
        <v/>
      </c>
      <c r="P10" s="6" t="str">
        <f t="shared" si="1"/>
        <v/>
      </c>
      <c r="Q10" s="6" t="str">
        <f t="shared" si="2"/>
        <v/>
      </c>
      <c r="R10" s="6"/>
      <c r="S10" s="6"/>
      <c r="T10" s="6"/>
      <c r="U10" s="6"/>
    </row>
    <row r="11" spans="1:21" x14ac:dyDescent="0.3">
      <c r="A11" t="s">
        <v>8</v>
      </c>
      <c r="B11" t="s">
        <v>9</v>
      </c>
      <c r="C11" t="s">
        <v>10</v>
      </c>
      <c r="D11" t="s">
        <v>47</v>
      </c>
      <c r="E11" s="1">
        <v>44280.66684027778</v>
      </c>
      <c r="F11" t="s">
        <v>79</v>
      </c>
      <c r="G11" t="s">
        <v>113</v>
      </c>
      <c r="H11" t="s">
        <v>140</v>
      </c>
      <c r="J11" s="6" t="str">
        <f t="shared" si="3"/>
        <v>269D天耀耀盛樓天耀耀民樓</v>
      </c>
      <c r="O11" s="6" t="str">
        <f t="shared" si="0"/>
        <v/>
      </c>
      <c r="P11" s="6" t="str">
        <f t="shared" si="1"/>
        <v/>
      </c>
      <c r="Q11" s="6" t="str">
        <f t="shared" si="2"/>
        <v/>
      </c>
      <c r="R11" s="6"/>
      <c r="S11" s="6"/>
      <c r="T11" s="6"/>
      <c r="U11" s="6"/>
    </row>
    <row r="12" spans="1:21" x14ac:dyDescent="0.3">
      <c r="A12" t="s">
        <v>8</v>
      </c>
      <c r="B12" t="s">
        <v>9</v>
      </c>
      <c r="C12" t="s">
        <v>10</v>
      </c>
      <c r="D12" t="s">
        <v>51</v>
      </c>
      <c r="E12" s="1">
        <v>44280.666863425926</v>
      </c>
      <c r="F12" t="s">
        <v>36</v>
      </c>
      <c r="G12" t="s">
        <v>150</v>
      </c>
      <c r="H12" t="s">
        <v>199</v>
      </c>
      <c r="J12" s="6" t="str">
        <f t="shared" si="3"/>
        <v>269D天耀耀民樓天祐苑</v>
      </c>
      <c r="O12" s="6" t="str">
        <f t="shared" si="0"/>
        <v/>
      </c>
      <c r="P12" s="6" t="str">
        <f t="shared" si="1"/>
        <v/>
      </c>
      <c r="Q12" s="6" t="str">
        <f t="shared" si="2"/>
        <v/>
      </c>
      <c r="R12" s="6"/>
      <c r="S12" s="6"/>
      <c r="T12" s="6"/>
      <c r="U12" s="6"/>
    </row>
    <row r="13" spans="1:21" x14ac:dyDescent="0.3">
      <c r="A13" t="s">
        <v>8</v>
      </c>
      <c r="B13" t="s">
        <v>9</v>
      </c>
      <c r="C13" t="s">
        <v>10</v>
      </c>
      <c r="D13" t="s">
        <v>53</v>
      </c>
      <c r="E13" s="1">
        <v>44280.666886574072</v>
      </c>
      <c r="F13" t="s">
        <v>63</v>
      </c>
      <c r="G13" t="s">
        <v>64</v>
      </c>
      <c r="H13" t="s">
        <v>82</v>
      </c>
      <c r="J13" s="6" t="str">
        <f t="shared" si="3"/>
        <v>269D天祐苑鳳池村</v>
      </c>
      <c r="O13" s="6" t="str">
        <f t="shared" si="0"/>
        <v/>
      </c>
      <c r="P13" s="6" t="str">
        <f t="shared" si="1"/>
        <v/>
      </c>
      <c r="Q13" s="6" t="str">
        <f t="shared" si="2"/>
        <v/>
      </c>
      <c r="R13" s="6"/>
      <c r="S13" s="6"/>
      <c r="T13" s="6"/>
      <c r="U13" s="6"/>
    </row>
    <row r="14" spans="1:21" x14ac:dyDescent="0.3">
      <c r="A14" t="s">
        <v>8</v>
      </c>
      <c r="B14" t="s">
        <v>9</v>
      </c>
      <c r="C14" t="s">
        <v>10</v>
      </c>
      <c r="D14" t="s">
        <v>56</v>
      </c>
      <c r="E14" s="1">
        <v>44280.666909722226</v>
      </c>
      <c r="F14" t="s">
        <v>74</v>
      </c>
      <c r="G14" t="s">
        <v>66</v>
      </c>
      <c r="H14" t="s">
        <v>46</v>
      </c>
      <c r="J14" s="6" t="str">
        <f t="shared" si="3"/>
        <v>269D鳳池村山水樓</v>
      </c>
      <c r="O14" s="6" t="str">
        <f t="shared" si="0"/>
        <v/>
      </c>
      <c r="P14" s="6" t="str">
        <f t="shared" si="1"/>
        <v/>
      </c>
      <c r="Q14" s="6" t="str">
        <f t="shared" si="2"/>
        <v/>
      </c>
      <c r="R14" s="6"/>
      <c r="S14" s="6"/>
      <c r="T14" s="6"/>
      <c r="U14" s="6"/>
    </row>
    <row r="15" spans="1:21" x14ac:dyDescent="0.3">
      <c r="A15" t="s">
        <v>8</v>
      </c>
      <c r="B15" t="s">
        <v>9</v>
      </c>
      <c r="C15" t="s">
        <v>10</v>
      </c>
      <c r="D15" t="s">
        <v>60</v>
      </c>
      <c r="E15" s="1">
        <v>44280.666932870372</v>
      </c>
      <c r="F15" t="s">
        <v>104</v>
      </c>
      <c r="G15" t="s">
        <v>135</v>
      </c>
      <c r="J15" s="6" t="str">
        <f t="shared" si="3"/>
        <v>269D山水樓水邊圍</v>
      </c>
      <c r="O15" s="6" t="str">
        <f t="shared" si="0"/>
        <v/>
      </c>
      <c r="P15" s="6" t="str">
        <f t="shared" si="1"/>
        <v/>
      </c>
      <c r="Q15" s="6" t="str">
        <f t="shared" si="2"/>
        <v/>
      </c>
      <c r="R15" s="6"/>
      <c r="S15" s="6"/>
      <c r="T15" s="6"/>
      <c r="U15" s="6"/>
    </row>
    <row r="16" spans="1:21" x14ac:dyDescent="0.3">
      <c r="A16" t="s">
        <v>8</v>
      </c>
      <c r="B16" t="s">
        <v>9</v>
      </c>
      <c r="C16" t="s">
        <v>10</v>
      </c>
      <c r="D16" t="s">
        <v>62</v>
      </c>
      <c r="E16" s="1">
        <v>44280.666967592595</v>
      </c>
      <c r="F16" t="s">
        <v>32</v>
      </c>
      <c r="G16" t="s">
        <v>71</v>
      </c>
      <c r="H16" t="s">
        <v>72</v>
      </c>
      <c r="I16" s="15"/>
      <c r="J16" s="12" t="str">
        <f t="shared" si="3"/>
        <v>269D水邊圍元朗喜利徑</v>
      </c>
      <c r="K16" s="12"/>
      <c r="L16" s="12"/>
      <c r="M16" s="12"/>
      <c r="N16" s="9"/>
      <c r="O16" s="12" t="str">
        <f t="shared" si="0"/>
        <v/>
      </c>
      <c r="P16" s="12" t="str">
        <f t="shared" si="1"/>
        <v/>
      </c>
      <c r="Q16" s="12" t="str">
        <f t="shared" si="2"/>
        <v/>
      </c>
      <c r="R16" s="12"/>
      <c r="S16" s="12"/>
      <c r="T16" s="12"/>
      <c r="U16" s="12"/>
    </row>
    <row r="17" spans="1:21" x14ac:dyDescent="0.3">
      <c r="A17" t="s">
        <v>8</v>
      </c>
      <c r="B17" t="s">
        <v>9</v>
      </c>
      <c r="C17" t="s">
        <v>10</v>
      </c>
      <c r="D17" t="s">
        <v>65</v>
      </c>
      <c r="E17" s="1">
        <v>44280.666990740741</v>
      </c>
      <c r="F17" t="s">
        <v>36</v>
      </c>
      <c r="G17" t="s">
        <v>58</v>
      </c>
      <c r="H17" t="s">
        <v>89</v>
      </c>
      <c r="I17" s="15" t="s">
        <v>213</v>
      </c>
      <c r="J17" s="12" t="str">
        <f t="shared" si="3"/>
        <v>269D元朗喜利徑元朗谷亭街</v>
      </c>
      <c r="K17" s="12" t="str">
        <f>F17</f>
        <v>4 分鐘</v>
      </c>
      <c r="L17" s="12" t="str">
        <f>G17</f>
        <v>19 分鐘</v>
      </c>
      <c r="M17" s="12" t="str">
        <f>H17</f>
        <v>33 分鐘</v>
      </c>
      <c r="N17" s="9"/>
      <c r="O17" s="12" t="str">
        <f t="shared" si="0"/>
        <v>4</v>
      </c>
      <c r="P17" s="12" t="str">
        <f t="shared" si="1"/>
        <v>19</v>
      </c>
      <c r="Q17" s="12" t="str">
        <f t="shared" si="2"/>
        <v>33</v>
      </c>
      <c r="R17" s="12"/>
      <c r="S17" s="12"/>
      <c r="T17" s="12"/>
      <c r="U17" s="12"/>
    </row>
    <row r="18" spans="1:21" x14ac:dyDescent="0.3">
      <c r="A18" t="s">
        <v>8</v>
      </c>
      <c r="B18" t="s">
        <v>9</v>
      </c>
      <c r="C18" t="s">
        <v>10</v>
      </c>
      <c r="D18" t="s">
        <v>67</v>
      </c>
      <c r="E18" s="1">
        <v>44280.667013888888</v>
      </c>
      <c r="F18" t="s">
        <v>44</v>
      </c>
      <c r="G18" t="s">
        <v>80</v>
      </c>
      <c r="H18" t="s">
        <v>128</v>
      </c>
      <c r="I18" s="15" t="s">
        <v>213</v>
      </c>
      <c r="J18" s="12" t="str">
        <f t="shared" si="3"/>
        <v>269D元朗谷亭街形點 II</v>
      </c>
      <c r="K18" s="12" t="str">
        <f>F18</f>
        <v>7 分鐘</v>
      </c>
      <c r="L18" s="12" t="str">
        <f t="shared" ref="L18:M20" si="4">G18</f>
        <v>22 分鐘</v>
      </c>
      <c r="M18" s="12" t="str">
        <f t="shared" si="4"/>
        <v>37 分鐘</v>
      </c>
      <c r="N18" s="9"/>
      <c r="O18" s="12" t="str">
        <f t="shared" si="0"/>
        <v>7</v>
      </c>
      <c r="P18" s="12" t="str">
        <f t="shared" si="1"/>
        <v>22</v>
      </c>
      <c r="Q18" s="12" t="str">
        <f t="shared" si="2"/>
        <v>37</v>
      </c>
      <c r="R18" s="12"/>
      <c r="S18" s="12">
        <f>O18-O17</f>
        <v>3</v>
      </c>
      <c r="T18" s="12">
        <f>IFERROR(P18-P17,"")</f>
        <v>3</v>
      </c>
      <c r="U18" s="12">
        <f>IFERROR(Q18-Q17,"")</f>
        <v>4</v>
      </c>
    </row>
    <row r="19" spans="1:21" x14ac:dyDescent="0.3">
      <c r="A19" t="s">
        <v>8</v>
      </c>
      <c r="B19" t="s">
        <v>9</v>
      </c>
      <c r="C19" t="s">
        <v>10</v>
      </c>
      <c r="D19" t="s">
        <v>70</v>
      </c>
      <c r="E19" s="1">
        <v>44280.667037037034</v>
      </c>
      <c r="F19" t="s">
        <v>63</v>
      </c>
      <c r="G19" t="s">
        <v>64</v>
      </c>
      <c r="H19" t="s">
        <v>95</v>
      </c>
      <c r="I19" s="15" t="s">
        <v>213</v>
      </c>
      <c r="J19" s="12" t="str">
        <f t="shared" si="3"/>
        <v>269D形點 II形點 I</v>
      </c>
      <c r="K19" s="12" t="str">
        <f t="shared" ref="K19:K20" si="5">F19</f>
        <v>9 分鐘</v>
      </c>
      <c r="L19" s="12" t="str">
        <f t="shared" si="4"/>
        <v>23 分鐘</v>
      </c>
      <c r="M19" s="12" t="str">
        <f t="shared" si="4"/>
        <v>38 分鐘</v>
      </c>
      <c r="N19" s="9"/>
      <c r="O19" s="12" t="str">
        <f t="shared" si="0"/>
        <v>9</v>
      </c>
      <c r="P19" s="12" t="str">
        <f t="shared" si="1"/>
        <v>23</v>
      </c>
      <c r="Q19" s="12" t="str">
        <f t="shared" si="2"/>
        <v>38</v>
      </c>
      <c r="R19" s="12"/>
      <c r="S19" s="12">
        <f t="shared" ref="S19:S20" si="6">O19-O18</f>
        <v>2</v>
      </c>
      <c r="T19" s="12">
        <f t="shared" ref="T19:U20" si="7">IFERROR(P19-P18,"")</f>
        <v>1</v>
      </c>
      <c r="U19" s="12">
        <f t="shared" si="7"/>
        <v>1</v>
      </c>
    </row>
    <row r="20" spans="1:21" x14ac:dyDescent="0.3">
      <c r="A20" t="s">
        <v>8</v>
      </c>
      <c r="B20" t="s">
        <v>9</v>
      </c>
      <c r="C20" t="s">
        <v>10</v>
      </c>
      <c r="D20" t="s">
        <v>73</v>
      </c>
      <c r="E20" s="1">
        <v>44280.667060185187</v>
      </c>
      <c r="F20" t="s">
        <v>68</v>
      </c>
      <c r="G20" t="s">
        <v>72</v>
      </c>
      <c r="H20" t="s">
        <v>136</v>
      </c>
      <c r="I20" s="15" t="s">
        <v>213</v>
      </c>
      <c r="J20" s="12" t="str">
        <f t="shared" si="3"/>
        <v>269D形點 I大欖隧道</v>
      </c>
      <c r="K20" s="12" t="str">
        <f t="shared" si="5"/>
        <v>15 分鐘</v>
      </c>
      <c r="L20" s="12" t="str">
        <f t="shared" si="4"/>
        <v>30 分鐘</v>
      </c>
      <c r="M20" s="12" t="str">
        <f t="shared" si="4"/>
        <v>44 分鐘</v>
      </c>
      <c r="N20" s="9"/>
      <c r="O20" s="12" t="str">
        <f t="shared" si="0"/>
        <v>15</v>
      </c>
      <c r="P20" s="12" t="str">
        <f t="shared" si="1"/>
        <v>30</v>
      </c>
      <c r="Q20" s="12" t="str">
        <f t="shared" si="2"/>
        <v>44</v>
      </c>
      <c r="R20" s="12"/>
      <c r="S20" s="12">
        <f t="shared" si="6"/>
        <v>6</v>
      </c>
      <c r="T20" s="12">
        <f t="shared" si="7"/>
        <v>7</v>
      </c>
      <c r="U20" s="12">
        <f t="shared" si="7"/>
        <v>6</v>
      </c>
    </row>
    <row r="21" spans="1:21" x14ac:dyDescent="0.3">
      <c r="A21" t="s">
        <v>8</v>
      </c>
      <c r="B21" t="s">
        <v>9</v>
      </c>
      <c r="C21" t="s">
        <v>10</v>
      </c>
      <c r="D21" t="s">
        <v>73</v>
      </c>
      <c r="E21" s="1">
        <v>44280.667083333334</v>
      </c>
      <c r="F21" t="s">
        <v>68</v>
      </c>
      <c r="G21" t="s">
        <v>72</v>
      </c>
      <c r="H21" t="s">
        <v>160</v>
      </c>
      <c r="I21" s="15"/>
      <c r="J21" s="12" t="str">
        <f t="shared" si="3"/>
        <v>269D大欖隧道大欖隧道</v>
      </c>
      <c r="K21" s="12"/>
      <c r="L21" s="12"/>
      <c r="M21" s="12"/>
      <c r="N21" s="9"/>
      <c r="O21" s="12" t="str">
        <f t="shared" si="0"/>
        <v/>
      </c>
      <c r="P21" s="12" t="str">
        <f t="shared" si="1"/>
        <v/>
      </c>
      <c r="Q21" s="12" t="str">
        <f t="shared" si="2"/>
        <v/>
      </c>
      <c r="R21" s="12"/>
      <c r="S21" s="12"/>
      <c r="T21" s="12"/>
      <c r="U21" s="12"/>
    </row>
    <row r="22" spans="1:21" x14ac:dyDescent="0.3">
      <c r="A22" t="s">
        <v>8</v>
      </c>
      <c r="B22" t="s">
        <v>9</v>
      </c>
      <c r="C22" t="s">
        <v>10</v>
      </c>
      <c r="D22" t="s">
        <v>75</v>
      </c>
      <c r="E22" s="1">
        <v>44280.66710648148</v>
      </c>
      <c r="F22" t="s">
        <v>40</v>
      </c>
      <c r="G22" t="s">
        <v>69</v>
      </c>
      <c r="H22" t="s">
        <v>136</v>
      </c>
      <c r="I22" s="15"/>
      <c r="J22" s="12" t="str">
        <f t="shared" si="3"/>
        <v>269D大欖隧道城門隧道轉車站</v>
      </c>
      <c r="K22" s="12"/>
      <c r="L22" s="12"/>
      <c r="M22" s="12"/>
      <c r="N22" s="9"/>
      <c r="O22" s="12" t="str">
        <f t="shared" si="0"/>
        <v/>
      </c>
      <c r="P22" s="12" t="str">
        <f t="shared" si="1"/>
        <v/>
      </c>
      <c r="Q22" s="12" t="str">
        <f t="shared" si="2"/>
        <v/>
      </c>
      <c r="R22" s="12"/>
      <c r="S22" s="12"/>
      <c r="T22" s="12"/>
      <c r="U22" s="12"/>
    </row>
    <row r="23" spans="1:21" x14ac:dyDescent="0.3">
      <c r="A23" t="s">
        <v>8</v>
      </c>
      <c r="B23" t="s">
        <v>9</v>
      </c>
      <c r="C23" t="s">
        <v>10</v>
      </c>
      <c r="D23" t="s">
        <v>75</v>
      </c>
      <c r="E23" s="1">
        <v>44280.667129629626</v>
      </c>
      <c r="F23" t="s">
        <v>44</v>
      </c>
      <c r="G23" t="s">
        <v>69</v>
      </c>
      <c r="H23" t="s">
        <v>136</v>
      </c>
      <c r="I23" s="15"/>
      <c r="J23" s="12" t="str">
        <f t="shared" si="3"/>
        <v>269D城門隧道轉車站城門隧道轉車站</v>
      </c>
      <c r="K23" s="12"/>
      <c r="L23" s="12"/>
      <c r="M23" s="12"/>
      <c r="N23" s="9"/>
      <c r="O23" s="12" t="str">
        <f t="shared" si="0"/>
        <v/>
      </c>
      <c r="P23" s="12" t="str">
        <f t="shared" si="1"/>
        <v/>
      </c>
      <c r="Q23" s="12" t="str">
        <f t="shared" si="2"/>
        <v/>
      </c>
      <c r="R23" s="12"/>
      <c r="S23" s="12"/>
      <c r="T23" s="12"/>
      <c r="U23" s="12"/>
    </row>
    <row r="24" spans="1:21" x14ac:dyDescent="0.3">
      <c r="A24" t="s">
        <v>8</v>
      </c>
      <c r="B24" t="s">
        <v>9</v>
      </c>
      <c r="C24" t="s">
        <v>10</v>
      </c>
      <c r="D24" t="s">
        <v>76</v>
      </c>
      <c r="E24" s="1">
        <v>44280.667164351849</v>
      </c>
      <c r="F24" t="s">
        <v>55</v>
      </c>
      <c r="G24" t="s">
        <v>97</v>
      </c>
      <c r="H24" t="s">
        <v>218</v>
      </c>
      <c r="I24" s="15"/>
      <c r="J24" s="12" t="str">
        <f t="shared" si="3"/>
        <v>269D城門隧道轉車站沙田市中心總站</v>
      </c>
      <c r="K24" s="12"/>
      <c r="L24" s="12"/>
      <c r="M24" s="12"/>
      <c r="N24" s="9"/>
      <c r="O24" s="12"/>
      <c r="P24" s="12"/>
      <c r="Q24" s="12"/>
      <c r="R24" s="12"/>
      <c r="S24" s="12"/>
      <c r="T24" s="12"/>
      <c r="U24" s="12"/>
    </row>
    <row r="25" spans="1:21" x14ac:dyDescent="0.3">
      <c r="A25" t="s">
        <v>8</v>
      </c>
      <c r="B25" t="s">
        <v>9</v>
      </c>
      <c r="C25" t="s">
        <v>10</v>
      </c>
      <c r="D25" t="s">
        <v>78</v>
      </c>
      <c r="E25" s="1">
        <v>44280.667187500003</v>
      </c>
      <c r="F25" t="s">
        <v>61</v>
      </c>
      <c r="G25" t="s">
        <v>136</v>
      </c>
      <c r="J25" s="6" t="str">
        <f t="shared" si="3"/>
        <v>269D沙田市中心總站祿泉樓</v>
      </c>
      <c r="O25" s="6"/>
      <c r="P25" s="6"/>
      <c r="Q25" s="6"/>
      <c r="R25" s="6"/>
      <c r="S25" s="6"/>
      <c r="T25" s="6"/>
      <c r="U25" s="6"/>
    </row>
    <row r="26" spans="1:21" x14ac:dyDescent="0.3">
      <c r="A26" t="s">
        <v>8</v>
      </c>
      <c r="B26" t="s">
        <v>9</v>
      </c>
      <c r="C26" t="s">
        <v>10</v>
      </c>
      <c r="D26" t="s">
        <v>81</v>
      </c>
      <c r="E26" s="1">
        <v>44280.667210648149</v>
      </c>
      <c r="F26" t="s">
        <v>64</v>
      </c>
      <c r="G26" t="s">
        <v>160</v>
      </c>
      <c r="J26" s="6" t="str">
        <f t="shared" si="3"/>
        <v>269D祿泉樓瀝源巴士總站</v>
      </c>
      <c r="O26" s="6"/>
      <c r="P26" s="6"/>
      <c r="Q26" s="6"/>
      <c r="R26" s="6"/>
      <c r="S26" s="6"/>
      <c r="T26" s="6"/>
      <c r="U26" s="6"/>
    </row>
    <row r="27" spans="1:21" x14ac:dyDescent="0.3">
      <c r="A27" t="s">
        <v>8</v>
      </c>
      <c r="B27" t="s">
        <v>10</v>
      </c>
      <c r="C27" t="s">
        <v>9</v>
      </c>
      <c r="D27" t="s">
        <v>81</v>
      </c>
      <c r="E27" s="1">
        <v>44280.667256944442</v>
      </c>
      <c r="F27" t="s">
        <v>168</v>
      </c>
      <c r="G27" t="s">
        <v>138</v>
      </c>
      <c r="H27" t="s">
        <v>30</v>
      </c>
      <c r="J27" s="6" t="str">
        <f t="shared" si="3"/>
        <v/>
      </c>
      <c r="O27" s="6"/>
      <c r="P27" s="6"/>
      <c r="Q27" s="6"/>
      <c r="R27" s="6"/>
      <c r="S27" s="6"/>
      <c r="T27" s="6"/>
      <c r="U27" s="6"/>
    </row>
    <row r="28" spans="1:21" x14ac:dyDescent="0.3">
      <c r="A28" t="s">
        <v>8</v>
      </c>
      <c r="B28" t="s">
        <v>10</v>
      </c>
      <c r="C28" t="s">
        <v>9</v>
      </c>
      <c r="D28" t="s">
        <v>83</v>
      </c>
      <c r="E28" s="1">
        <v>44280.667280092595</v>
      </c>
      <c r="F28" t="s">
        <v>170</v>
      </c>
      <c r="G28" t="s">
        <v>113</v>
      </c>
      <c r="H28" t="s">
        <v>34</v>
      </c>
      <c r="J28" s="6" t="str">
        <f t="shared" si="3"/>
        <v>269D瀝源巴士總站瀝源</v>
      </c>
      <c r="O28" s="6"/>
      <c r="P28" s="6"/>
      <c r="Q28" s="6"/>
      <c r="R28" s="6"/>
      <c r="S28" s="6"/>
      <c r="T28" s="6"/>
      <c r="U28" s="6"/>
    </row>
    <row r="29" spans="1:21" x14ac:dyDescent="0.3">
      <c r="A29" t="s">
        <v>8</v>
      </c>
      <c r="B29" t="s">
        <v>10</v>
      </c>
      <c r="C29" t="s">
        <v>9</v>
      </c>
      <c r="D29" t="s">
        <v>76</v>
      </c>
      <c r="E29" s="1">
        <v>44280.667303240742</v>
      </c>
      <c r="F29" t="s">
        <v>24</v>
      </c>
      <c r="G29" t="s">
        <v>17</v>
      </c>
      <c r="H29" t="s">
        <v>46</v>
      </c>
      <c r="J29" s="6" t="str">
        <f t="shared" si="3"/>
        <v>269D瀝源沙田市中心總站</v>
      </c>
      <c r="O29" s="6"/>
      <c r="P29" s="6"/>
      <c r="Q29" s="6"/>
      <c r="R29" s="6"/>
      <c r="S29" s="6"/>
      <c r="T29" s="6"/>
      <c r="U29" s="6"/>
    </row>
    <row r="30" spans="1:21" x14ac:dyDescent="0.3">
      <c r="A30" t="s">
        <v>8</v>
      </c>
      <c r="B30" t="s">
        <v>10</v>
      </c>
      <c r="C30" t="s">
        <v>9</v>
      </c>
      <c r="D30" t="s">
        <v>75</v>
      </c>
      <c r="E30" s="1">
        <v>44280.667326388888</v>
      </c>
      <c r="F30" t="s">
        <v>36</v>
      </c>
      <c r="G30" t="s">
        <v>13</v>
      </c>
      <c r="H30" t="s">
        <v>38</v>
      </c>
      <c r="J30" s="6" t="str">
        <f t="shared" si="3"/>
        <v>269D沙田市中心總站城門隧道轉車站</v>
      </c>
      <c r="O30" s="6"/>
      <c r="P30" s="6"/>
      <c r="Q30" s="6"/>
      <c r="R30" s="6"/>
      <c r="S30" s="6"/>
      <c r="T30" s="6"/>
      <c r="U30" s="6"/>
    </row>
    <row r="31" spans="1:21" x14ac:dyDescent="0.3">
      <c r="A31" t="s">
        <v>8</v>
      </c>
      <c r="B31" t="s">
        <v>10</v>
      </c>
      <c r="C31" t="s">
        <v>9</v>
      </c>
      <c r="D31" t="s">
        <v>75</v>
      </c>
      <c r="E31" s="1">
        <v>44280.667349537034</v>
      </c>
      <c r="F31" t="s">
        <v>36</v>
      </c>
      <c r="G31" t="s">
        <v>13</v>
      </c>
      <c r="H31" t="s">
        <v>38</v>
      </c>
      <c r="J31" s="6" t="str">
        <f t="shared" si="3"/>
        <v>269D城門隧道轉車站城門隧道轉車站</v>
      </c>
      <c r="O31" s="6"/>
      <c r="P31" s="6"/>
      <c r="Q31" s="6"/>
      <c r="R31" s="6"/>
      <c r="S31" s="6"/>
      <c r="T31" s="6"/>
      <c r="U31" s="6"/>
    </row>
    <row r="32" spans="1:21" x14ac:dyDescent="0.3">
      <c r="A32" t="s">
        <v>8</v>
      </c>
      <c r="B32" t="s">
        <v>10</v>
      </c>
      <c r="C32" t="s">
        <v>9</v>
      </c>
      <c r="D32" t="s">
        <v>73</v>
      </c>
      <c r="E32" s="1">
        <v>44280.667384259257</v>
      </c>
      <c r="F32" t="s">
        <v>57</v>
      </c>
      <c r="G32" t="s">
        <v>55</v>
      </c>
      <c r="H32" t="s">
        <v>82</v>
      </c>
      <c r="J32" s="6" t="str">
        <f t="shared" si="3"/>
        <v>269D城門隧道轉車站大欖隧道</v>
      </c>
      <c r="O32" s="6"/>
      <c r="P32" s="6"/>
      <c r="Q32" s="6"/>
      <c r="R32" s="6"/>
      <c r="S32" s="6"/>
      <c r="T32" s="6"/>
      <c r="U32" s="6"/>
    </row>
    <row r="33" spans="1:21" x14ac:dyDescent="0.3">
      <c r="A33" t="s">
        <v>8</v>
      </c>
      <c r="B33" t="s">
        <v>10</v>
      </c>
      <c r="C33" t="s">
        <v>9</v>
      </c>
      <c r="D33" t="s">
        <v>73</v>
      </c>
      <c r="E33" s="1">
        <v>44280.667407407411</v>
      </c>
      <c r="F33" t="s">
        <v>40</v>
      </c>
      <c r="G33" t="s">
        <v>77</v>
      </c>
      <c r="H33" t="s">
        <v>42</v>
      </c>
      <c r="I33" s="4" t="s">
        <v>213</v>
      </c>
      <c r="J33" s="6" t="str">
        <f t="shared" si="3"/>
        <v>269D大欖隧道大欖隧道</v>
      </c>
      <c r="K33" s="12" t="str">
        <f>F33</f>
        <v>6 分鐘</v>
      </c>
      <c r="L33" s="12" t="str">
        <f>G33</f>
        <v>18 分鐘</v>
      </c>
      <c r="M33" s="12" t="str">
        <f>H33</f>
        <v>35 分鐘 預定班次</v>
      </c>
      <c r="O33" s="12" t="str">
        <f t="shared" ref="O33:O64" si="8">IF(K33="","",IFERROR(LEFT(K33,FIND(" ",K33)-1),0))</f>
        <v>6</v>
      </c>
      <c r="P33" s="12" t="str">
        <f t="shared" ref="P33:P64" si="9">IF(L33="","",IFERROR(LEFT(L33,FIND(" ",L33)-1),0))</f>
        <v>18</v>
      </c>
      <c r="Q33" s="12" t="str">
        <f t="shared" ref="Q33:Q64" si="10">IF(M33="","",IFERROR(LEFT(M33,FIND(" ",M33)-1),0))</f>
        <v>35</v>
      </c>
      <c r="R33" s="12"/>
      <c r="S33" s="12"/>
      <c r="T33" s="12"/>
      <c r="U33" s="12"/>
    </row>
    <row r="34" spans="1:21" x14ac:dyDescent="0.3">
      <c r="A34" t="s">
        <v>8</v>
      </c>
      <c r="B34" t="s">
        <v>10</v>
      </c>
      <c r="C34" t="s">
        <v>9</v>
      </c>
      <c r="D34" t="s">
        <v>70</v>
      </c>
      <c r="E34" s="1">
        <v>44280.667430555557</v>
      </c>
      <c r="F34" t="s">
        <v>32</v>
      </c>
      <c r="G34" t="s">
        <v>104</v>
      </c>
      <c r="H34" t="s">
        <v>118</v>
      </c>
      <c r="I34" s="4" t="s">
        <v>213</v>
      </c>
      <c r="J34" s="6" t="str">
        <f t="shared" si="3"/>
        <v>269D大欖隧道形點 I</v>
      </c>
      <c r="K34" s="12" t="str">
        <f>G34</f>
        <v>14 分鐘</v>
      </c>
      <c r="L34" s="12" t="str">
        <f>H34</f>
        <v>27 分鐘</v>
      </c>
      <c r="M34" s="12"/>
      <c r="O34" s="12" t="str">
        <f t="shared" si="8"/>
        <v>14</v>
      </c>
      <c r="P34" s="12" t="str">
        <f t="shared" si="9"/>
        <v>27</v>
      </c>
      <c r="Q34" s="12" t="str">
        <f t="shared" si="10"/>
        <v/>
      </c>
      <c r="R34" s="12"/>
      <c r="S34" s="12">
        <f>O34-O33</f>
        <v>8</v>
      </c>
      <c r="T34" s="12">
        <f>IFERROR(P34-P33,"")</f>
        <v>9</v>
      </c>
      <c r="U34" s="12" t="str">
        <f>IFERROR(Q34-Q33,"")</f>
        <v/>
      </c>
    </row>
    <row r="35" spans="1:21" x14ac:dyDescent="0.3">
      <c r="A35" t="s">
        <v>8</v>
      </c>
      <c r="B35" t="s">
        <v>10</v>
      </c>
      <c r="C35" t="s">
        <v>9</v>
      </c>
      <c r="D35" t="s">
        <v>90</v>
      </c>
      <c r="E35" s="1">
        <v>44280.667453703703</v>
      </c>
      <c r="F35" t="s">
        <v>79</v>
      </c>
      <c r="G35" t="s">
        <v>71</v>
      </c>
      <c r="H35" t="s">
        <v>69</v>
      </c>
      <c r="I35" s="4" t="s">
        <v>213</v>
      </c>
      <c r="J35" s="6" t="str">
        <f t="shared" si="3"/>
        <v>269D形點 I元朗又新街</v>
      </c>
      <c r="K35" s="12" t="str">
        <f t="shared" ref="K35:K36" si="11">G35</f>
        <v>16 分鐘</v>
      </c>
      <c r="L35" s="12" t="str">
        <f t="shared" ref="L35:L36" si="12">H35</f>
        <v>29 分鐘</v>
      </c>
      <c r="M35" s="12"/>
      <c r="O35" s="12" t="str">
        <f t="shared" si="8"/>
        <v>16</v>
      </c>
      <c r="P35" s="12" t="str">
        <f t="shared" si="9"/>
        <v>29</v>
      </c>
      <c r="Q35" s="12" t="str">
        <f t="shared" si="10"/>
        <v/>
      </c>
      <c r="R35" s="12"/>
      <c r="S35" s="12">
        <f t="shared" ref="S35:S36" si="13">O35-O34</f>
        <v>2</v>
      </c>
      <c r="T35" s="12">
        <f t="shared" ref="T35:U36" si="14">IFERROR(P35-P34,"")</f>
        <v>2</v>
      </c>
      <c r="U35" s="12" t="str">
        <f t="shared" si="14"/>
        <v/>
      </c>
    </row>
    <row r="36" spans="1:21" x14ac:dyDescent="0.3">
      <c r="A36" t="s">
        <v>8</v>
      </c>
      <c r="B36" t="s">
        <v>10</v>
      </c>
      <c r="C36" t="s">
        <v>9</v>
      </c>
      <c r="D36" t="s">
        <v>92</v>
      </c>
      <c r="E36" s="1">
        <v>44280.66747685185</v>
      </c>
      <c r="F36" t="s">
        <v>57</v>
      </c>
      <c r="G36" t="s">
        <v>77</v>
      </c>
      <c r="H36" t="s">
        <v>163</v>
      </c>
      <c r="I36" s="4" t="s">
        <v>213</v>
      </c>
      <c r="J36" s="6" t="str">
        <f t="shared" si="3"/>
        <v>269D元朗又新街元朗大棠路</v>
      </c>
      <c r="K36" s="12" t="str">
        <f t="shared" si="11"/>
        <v>18 分鐘</v>
      </c>
      <c r="L36" s="12" t="str">
        <f t="shared" si="12"/>
        <v>31 分鐘</v>
      </c>
      <c r="M36" s="12"/>
      <c r="O36" s="12" t="str">
        <f t="shared" si="8"/>
        <v>18</v>
      </c>
      <c r="P36" s="12" t="str">
        <f t="shared" si="9"/>
        <v>31</v>
      </c>
      <c r="Q36" s="12" t="str">
        <f t="shared" si="10"/>
        <v/>
      </c>
      <c r="R36" s="12"/>
      <c r="S36" s="12">
        <f t="shared" si="13"/>
        <v>2</v>
      </c>
      <c r="T36" s="12">
        <f t="shared" si="14"/>
        <v>2</v>
      </c>
      <c r="U36" s="12" t="str">
        <f t="shared" si="14"/>
        <v/>
      </c>
    </row>
    <row r="37" spans="1:21" x14ac:dyDescent="0.3">
      <c r="A37" t="s">
        <v>8</v>
      </c>
      <c r="B37" t="s">
        <v>10</v>
      </c>
      <c r="C37" t="s">
        <v>9</v>
      </c>
      <c r="D37" t="s">
        <v>94</v>
      </c>
      <c r="E37" s="1">
        <v>44280.667500000003</v>
      </c>
      <c r="F37" t="s">
        <v>40</v>
      </c>
      <c r="G37" t="s">
        <v>156</v>
      </c>
      <c r="H37" t="s">
        <v>89</v>
      </c>
      <c r="J37" s="6" t="str">
        <f t="shared" si="3"/>
        <v>269D元朗大棠路元朗康樂路</v>
      </c>
      <c r="O37" s="12" t="str">
        <f t="shared" si="8"/>
        <v/>
      </c>
      <c r="P37" s="12" t="str">
        <f t="shared" si="9"/>
        <v/>
      </c>
      <c r="Q37" s="12" t="str">
        <f t="shared" si="10"/>
        <v/>
      </c>
      <c r="R37" s="12"/>
      <c r="S37" s="12"/>
      <c r="T37" s="12"/>
      <c r="U37" s="12"/>
    </row>
    <row r="38" spans="1:21" x14ac:dyDescent="0.3">
      <c r="A38" t="s">
        <v>8</v>
      </c>
      <c r="B38" t="s">
        <v>10</v>
      </c>
      <c r="C38" t="s">
        <v>9</v>
      </c>
      <c r="D38" t="s">
        <v>96</v>
      </c>
      <c r="E38" s="1">
        <v>44280.667523148149</v>
      </c>
      <c r="F38" t="s">
        <v>99</v>
      </c>
      <c r="G38" t="s">
        <v>80</v>
      </c>
      <c r="H38" t="s">
        <v>91</v>
      </c>
      <c r="J38" s="6" t="str">
        <f t="shared" si="3"/>
        <v>269D元朗康樂路元朗警署</v>
      </c>
      <c r="O38" s="12" t="str">
        <f t="shared" si="8"/>
        <v/>
      </c>
      <c r="P38" s="12" t="str">
        <f t="shared" si="9"/>
        <v/>
      </c>
      <c r="Q38" s="12" t="str">
        <f t="shared" si="10"/>
        <v/>
      </c>
      <c r="R38" s="12"/>
      <c r="S38" s="12"/>
      <c r="T38" s="12"/>
      <c r="U38" s="12"/>
    </row>
    <row r="39" spans="1:21" x14ac:dyDescent="0.3">
      <c r="A39" t="s">
        <v>8</v>
      </c>
      <c r="B39" t="s">
        <v>10</v>
      </c>
      <c r="C39" t="s">
        <v>9</v>
      </c>
      <c r="D39" t="s">
        <v>98</v>
      </c>
      <c r="E39" s="1">
        <v>44280.667546296296</v>
      </c>
      <c r="F39" t="s">
        <v>63</v>
      </c>
      <c r="G39" t="s">
        <v>64</v>
      </c>
      <c r="H39" t="s">
        <v>93</v>
      </c>
      <c r="J39" s="6" t="str">
        <f t="shared" si="3"/>
        <v>269D元朗警署水邊村</v>
      </c>
      <c r="O39" s="6" t="str">
        <f t="shared" si="8"/>
        <v/>
      </c>
      <c r="P39" s="6" t="str">
        <f t="shared" si="9"/>
        <v/>
      </c>
      <c r="Q39" s="6" t="str">
        <f t="shared" si="10"/>
        <v/>
      </c>
      <c r="R39" s="6"/>
      <c r="S39" s="6"/>
      <c r="T39" s="6"/>
      <c r="U39" s="6"/>
    </row>
    <row r="40" spans="1:21" x14ac:dyDescent="0.3">
      <c r="A40" t="s">
        <v>8</v>
      </c>
      <c r="B40" t="s">
        <v>10</v>
      </c>
      <c r="C40" t="s">
        <v>9</v>
      </c>
      <c r="D40" t="s">
        <v>101</v>
      </c>
      <c r="E40" s="1">
        <v>44280.667581018519</v>
      </c>
      <c r="F40" t="s">
        <v>63</v>
      </c>
      <c r="G40" t="s">
        <v>64</v>
      </c>
      <c r="H40" t="s">
        <v>204</v>
      </c>
      <c r="J40" s="6" t="str">
        <f t="shared" si="3"/>
        <v>269D水邊村元朗公園</v>
      </c>
      <c r="O40" s="6" t="str">
        <f t="shared" si="8"/>
        <v/>
      </c>
      <c r="P40" s="6" t="str">
        <f t="shared" si="9"/>
        <v/>
      </c>
      <c r="Q40" s="6" t="str">
        <f t="shared" si="10"/>
        <v/>
      </c>
      <c r="R40" s="6"/>
      <c r="S40" s="6"/>
      <c r="T40" s="6"/>
      <c r="U40" s="6"/>
    </row>
    <row r="41" spans="1:21" x14ac:dyDescent="0.3">
      <c r="A41" t="s">
        <v>8</v>
      </c>
      <c r="B41" t="s">
        <v>10</v>
      </c>
      <c r="C41" t="s">
        <v>9</v>
      </c>
      <c r="D41" t="s">
        <v>103</v>
      </c>
      <c r="E41" s="1">
        <v>44280.667604166665</v>
      </c>
      <c r="F41" t="s">
        <v>54</v>
      </c>
      <c r="G41" t="s">
        <v>68</v>
      </c>
      <c r="H41" t="s">
        <v>69</v>
      </c>
      <c r="J41" s="6" t="str">
        <f t="shared" si="3"/>
        <v>269D元朗公園聚星樓</v>
      </c>
      <c r="O41" s="6" t="str">
        <f t="shared" si="8"/>
        <v/>
      </c>
      <c r="P41" s="6" t="str">
        <f t="shared" si="9"/>
        <v/>
      </c>
      <c r="Q41" s="6" t="str">
        <f t="shared" si="10"/>
        <v/>
      </c>
      <c r="R41" s="6"/>
      <c r="S41" s="6"/>
      <c r="T41" s="6"/>
      <c r="U41" s="6"/>
    </row>
    <row r="42" spans="1:21" x14ac:dyDescent="0.3">
      <c r="A42" t="s">
        <v>8</v>
      </c>
      <c r="B42" t="s">
        <v>10</v>
      </c>
      <c r="C42" t="s">
        <v>9</v>
      </c>
      <c r="D42" t="s">
        <v>106</v>
      </c>
      <c r="E42" s="1">
        <v>44280.667627314811</v>
      </c>
      <c r="F42" t="s">
        <v>57</v>
      </c>
      <c r="G42" t="s">
        <v>77</v>
      </c>
      <c r="H42" t="s">
        <v>122</v>
      </c>
      <c r="J42" s="6" t="str">
        <f t="shared" si="3"/>
        <v>269D聚星樓天盛苑</v>
      </c>
      <c r="O42" s="6" t="str">
        <f t="shared" si="8"/>
        <v/>
      </c>
      <c r="P42" s="6" t="str">
        <f t="shared" si="9"/>
        <v/>
      </c>
      <c r="Q42" s="6" t="str">
        <f t="shared" si="10"/>
        <v/>
      </c>
      <c r="R42" s="6"/>
      <c r="S42" s="6"/>
      <c r="T42" s="6"/>
      <c r="U42" s="6"/>
    </row>
    <row r="43" spans="1:21" x14ac:dyDescent="0.3">
      <c r="A43" t="s">
        <v>8</v>
      </c>
      <c r="B43" t="s">
        <v>10</v>
      </c>
      <c r="C43" t="s">
        <v>9</v>
      </c>
      <c r="D43" t="s">
        <v>107</v>
      </c>
      <c r="E43" s="1">
        <v>44280.667650462965</v>
      </c>
      <c r="F43" t="s">
        <v>99</v>
      </c>
      <c r="G43" t="s">
        <v>156</v>
      </c>
      <c r="H43" t="s">
        <v>91</v>
      </c>
      <c r="J43" s="6" t="str">
        <f t="shared" si="3"/>
        <v>269D天盛苑賞湖居</v>
      </c>
      <c r="O43" s="6" t="str">
        <f t="shared" si="8"/>
        <v/>
      </c>
      <c r="P43" s="6" t="str">
        <f t="shared" si="9"/>
        <v/>
      </c>
      <c r="Q43" s="6" t="str">
        <f t="shared" si="10"/>
        <v/>
      </c>
      <c r="R43" s="6"/>
      <c r="S43" s="6"/>
      <c r="T43" s="6"/>
      <c r="U43" s="6"/>
    </row>
    <row r="44" spans="1:21" x14ac:dyDescent="0.3">
      <c r="A44" t="s">
        <v>8</v>
      </c>
      <c r="B44" t="s">
        <v>10</v>
      </c>
      <c r="C44" t="s">
        <v>9</v>
      </c>
      <c r="D44" t="s">
        <v>39</v>
      </c>
      <c r="E44" s="1">
        <v>44280.667673611111</v>
      </c>
      <c r="F44" t="s">
        <v>48</v>
      </c>
      <c r="G44" t="s">
        <v>64</v>
      </c>
      <c r="H44" t="s">
        <v>128</v>
      </c>
      <c r="J44" s="6" t="str">
        <f t="shared" si="3"/>
        <v>269D賞湖居天水圍公園</v>
      </c>
      <c r="O44" s="6" t="str">
        <f t="shared" si="8"/>
        <v/>
      </c>
      <c r="P44" s="6" t="str">
        <f t="shared" si="9"/>
        <v/>
      </c>
      <c r="Q44" s="6" t="str">
        <f t="shared" si="10"/>
        <v/>
      </c>
      <c r="R44" s="6"/>
      <c r="S44" s="6"/>
      <c r="T44" s="6"/>
      <c r="U44" s="6"/>
    </row>
    <row r="45" spans="1:21" x14ac:dyDescent="0.3">
      <c r="A45" t="s">
        <v>8</v>
      </c>
      <c r="B45" t="s">
        <v>10</v>
      </c>
      <c r="C45" t="s">
        <v>9</v>
      </c>
      <c r="D45" t="s">
        <v>35</v>
      </c>
      <c r="E45" s="1">
        <v>44280.667696759258</v>
      </c>
      <c r="F45" t="s">
        <v>74</v>
      </c>
      <c r="G45" t="s">
        <v>87</v>
      </c>
      <c r="H45" t="s">
        <v>95</v>
      </c>
      <c r="J45" s="6" t="str">
        <f t="shared" si="3"/>
        <v>269D天水圍公園天瑞</v>
      </c>
      <c r="O45" s="6" t="str">
        <f t="shared" si="8"/>
        <v/>
      </c>
      <c r="P45" s="6" t="str">
        <f t="shared" si="9"/>
        <v/>
      </c>
      <c r="Q45" s="6" t="str">
        <f t="shared" si="10"/>
        <v/>
      </c>
      <c r="R45" s="6"/>
      <c r="S45" s="6"/>
      <c r="T45" s="6"/>
      <c r="U45" s="6"/>
    </row>
    <row r="46" spans="1:21" x14ac:dyDescent="0.3">
      <c r="A46" t="s">
        <v>8</v>
      </c>
      <c r="B46" t="s">
        <v>10</v>
      </c>
      <c r="C46" t="s">
        <v>9</v>
      </c>
      <c r="D46" t="s">
        <v>108</v>
      </c>
      <c r="E46" s="1">
        <v>44280.667719907404</v>
      </c>
      <c r="F46" t="s">
        <v>104</v>
      </c>
      <c r="G46" t="s">
        <v>66</v>
      </c>
      <c r="H46" t="s">
        <v>100</v>
      </c>
      <c r="J46" s="6" t="str">
        <f t="shared" si="3"/>
        <v>269D天瑞天華</v>
      </c>
      <c r="O46" s="6" t="str">
        <f t="shared" si="8"/>
        <v/>
      </c>
      <c r="P46" s="6" t="str">
        <f t="shared" si="9"/>
        <v/>
      </c>
      <c r="Q46" s="6" t="str">
        <f t="shared" si="10"/>
        <v/>
      </c>
      <c r="R46" s="6"/>
      <c r="S46" s="6"/>
      <c r="T46" s="6"/>
      <c r="U46" s="6"/>
    </row>
    <row r="47" spans="1:21" x14ac:dyDescent="0.3">
      <c r="A47" t="s">
        <v>8</v>
      </c>
      <c r="B47" t="s">
        <v>10</v>
      </c>
      <c r="C47" t="s">
        <v>9</v>
      </c>
      <c r="D47" t="s">
        <v>11</v>
      </c>
      <c r="E47" s="1">
        <v>44280.667743055557</v>
      </c>
      <c r="F47" t="s">
        <v>71</v>
      </c>
      <c r="G47" t="s">
        <v>69</v>
      </c>
      <c r="H47" t="s">
        <v>133</v>
      </c>
      <c r="J47" s="6" t="str">
        <f t="shared" si="3"/>
        <v>269D天華天富總站</v>
      </c>
      <c r="O47" s="6" t="str">
        <f t="shared" si="8"/>
        <v/>
      </c>
      <c r="P47" s="6" t="str">
        <f t="shared" si="9"/>
        <v/>
      </c>
      <c r="Q47" s="6" t="str">
        <f t="shared" si="10"/>
        <v/>
      </c>
      <c r="R47" s="6"/>
      <c r="S47" s="6"/>
      <c r="T47" s="6"/>
      <c r="U47" s="6"/>
    </row>
    <row r="48" spans="1:21" x14ac:dyDescent="0.3">
      <c r="A48" t="s">
        <v>109</v>
      </c>
      <c r="B48" t="s">
        <v>110</v>
      </c>
      <c r="C48" t="s">
        <v>111</v>
      </c>
      <c r="D48" t="s">
        <v>56</v>
      </c>
      <c r="E48" s="1">
        <v>44280.667847222219</v>
      </c>
      <c r="F48" t="s">
        <v>168</v>
      </c>
      <c r="G48" t="s">
        <v>140</v>
      </c>
      <c r="H48" t="s">
        <v>203</v>
      </c>
      <c r="J48" s="6" t="str">
        <f t="shared" si="3"/>
        <v/>
      </c>
      <c r="O48" s="6" t="str">
        <f t="shared" si="8"/>
        <v/>
      </c>
      <c r="P48" s="6" t="str">
        <f t="shared" si="9"/>
        <v/>
      </c>
      <c r="Q48" s="6" t="str">
        <f t="shared" si="10"/>
        <v/>
      </c>
      <c r="R48" s="6"/>
      <c r="S48" s="6"/>
      <c r="T48" s="6"/>
      <c r="U48" s="6"/>
    </row>
    <row r="49" spans="1:21" x14ac:dyDescent="0.3">
      <c r="A49" t="s">
        <v>109</v>
      </c>
      <c r="B49" t="s">
        <v>110</v>
      </c>
      <c r="C49" t="s">
        <v>111</v>
      </c>
      <c r="D49" t="s">
        <v>60</v>
      </c>
      <c r="E49" s="1">
        <v>44280.667870370373</v>
      </c>
      <c r="F49" t="s">
        <v>170</v>
      </c>
      <c r="G49" t="s">
        <v>199</v>
      </c>
      <c r="H49" t="s">
        <v>205</v>
      </c>
      <c r="J49" s="6" t="str">
        <f t="shared" si="3"/>
        <v>E34B山水樓水邊圍</v>
      </c>
      <c r="O49" s="6" t="str">
        <f t="shared" si="8"/>
        <v/>
      </c>
      <c r="P49" s="6" t="str">
        <f t="shared" si="9"/>
        <v/>
      </c>
      <c r="Q49" s="6" t="str">
        <f t="shared" si="10"/>
        <v/>
      </c>
      <c r="R49" s="6"/>
      <c r="S49" s="6"/>
      <c r="T49" s="6"/>
      <c r="U49" s="6"/>
    </row>
    <row r="50" spans="1:21" x14ac:dyDescent="0.3">
      <c r="A50" t="s">
        <v>109</v>
      </c>
      <c r="B50" t="s">
        <v>110</v>
      </c>
      <c r="C50" t="s">
        <v>111</v>
      </c>
      <c r="D50" t="s">
        <v>112</v>
      </c>
      <c r="E50" s="1">
        <v>44280.667893518519</v>
      </c>
      <c r="F50" t="s">
        <v>12</v>
      </c>
      <c r="G50" t="s">
        <v>34</v>
      </c>
      <c r="H50" t="s">
        <v>147</v>
      </c>
      <c r="J50" s="6" t="str">
        <f t="shared" si="3"/>
        <v>E34B水邊圍元朗廣場</v>
      </c>
      <c r="O50" s="6" t="str">
        <f t="shared" si="8"/>
        <v/>
      </c>
      <c r="P50" s="6" t="str">
        <f t="shared" si="9"/>
        <v/>
      </c>
      <c r="Q50" s="6" t="str">
        <f t="shared" si="10"/>
        <v/>
      </c>
      <c r="R50" s="6"/>
      <c r="S50" s="6"/>
      <c r="T50" s="6"/>
      <c r="U50" s="6"/>
    </row>
    <row r="51" spans="1:21" x14ac:dyDescent="0.3">
      <c r="A51" t="s">
        <v>109</v>
      </c>
      <c r="B51" t="s">
        <v>110</v>
      </c>
      <c r="C51" t="s">
        <v>111</v>
      </c>
      <c r="D51" t="s">
        <v>114</v>
      </c>
      <c r="E51" s="1">
        <v>44280.667916666665</v>
      </c>
      <c r="F51" t="s">
        <v>16</v>
      </c>
      <c r="G51" t="s">
        <v>38</v>
      </c>
      <c r="J51" s="6" t="str">
        <f t="shared" si="3"/>
        <v>E34B元朗廣場同樂街</v>
      </c>
      <c r="O51" s="6" t="str">
        <f t="shared" si="8"/>
        <v/>
      </c>
      <c r="P51" s="6" t="str">
        <f t="shared" si="9"/>
        <v/>
      </c>
      <c r="Q51" s="6" t="str">
        <f t="shared" si="10"/>
        <v/>
      </c>
      <c r="R51" s="6"/>
      <c r="S51" s="6"/>
      <c r="T51" s="6"/>
      <c r="U51" s="6"/>
    </row>
    <row r="52" spans="1:21" x14ac:dyDescent="0.3">
      <c r="A52" t="s">
        <v>109</v>
      </c>
      <c r="B52" t="s">
        <v>110</v>
      </c>
      <c r="C52" t="s">
        <v>111</v>
      </c>
      <c r="D52" t="s">
        <v>115</v>
      </c>
      <c r="E52" s="1">
        <v>44280.667939814812</v>
      </c>
      <c r="F52" t="s">
        <v>20</v>
      </c>
      <c r="G52" t="s">
        <v>42</v>
      </c>
      <c r="I52" s="4" t="s">
        <v>213</v>
      </c>
      <c r="J52" s="6" t="str">
        <f t="shared" si="3"/>
        <v>E34B同樂街谷亭街</v>
      </c>
      <c r="K52" s="12" t="str">
        <f>F52</f>
        <v>10 分鐘 預定班次</v>
      </c>
      <c r="L52" s="12" t="str">
        <f>G52</f>
        <v>35 分鐘 預定班次</v>
      </c>
      <c r="M52" s="12"/>
      <c r="N52" s="9"/>
      <c r="O52" s="12" t="str">
        <f t="shared" si="8"/>
        <v>10</v>
      </c>
      <c r="P52" s="12" t="str">
        <f t="shared" si="9"/>
        <v>35</v>
      </c>
      <c r="Q52" s="12" t="str">
        <f t="shared" si="10"/>
        <v/>
      </c>
      <c r="R52" s="12"/>
      <c r="S52" s="12"/>
      <c r="T52" s="12"/>
      <c r="U52" s="12"/>
    </row>
    <row r="53" spans="1:21" x14ac:dyDescent="0.3">
      <c r="A53" t="s">
        <v>109</v>
      </c>
      <c r="B53" t="s">
        <v>110</v>
      </c>
      <c r="C53" t="s">
        <v>111</v>
      </c>
      <c r="D53" t="s">
        <v>67</v>
      </c>
      <c r="E53" s="1">
        <v>44280.667962962965</v>
      </c>
      <c r="F53" t="s">
        <v>85</v>
      </c>
      <c r="G53" t="s">
        <v>18</v>
      </c>
      <c r="I53" s="4" t="s">
        <v>213</v>
      </c>
      <c r="J53" s="6" t="str">
        <f t="shared" si="3"/>
        <v>E34B谷亭街形點 II</v>
      </c>
      <c r="K53" s="12" t="str">
        <f t="shared" ref="K53:L55" si="15">F53</f>
        <v>13 分鐘 預定班次</v>
      </c>
      <c r="L53" s="12" t="str">
        <f t="shared" si="15"/>
        <v>38 分鐘 預定班次</v>
      </c>
      <c r="M53" s="12"/>
      <c r="N53" s="9"/>
      <c r="O53" s="12" t="str">
        <f t="shared" si="8"/>
        <v>13</v>
      </c>
      <c r="P53" s="12" t="str">
        <f t="shared" si="9"/>
        <v>38</v>
      </c>
      <c r="Q53" s="12" t="str">
        <f t="shared" si="10"/>
        <v/>
      </c>
      <c r="R53" s="12"/>
      <c r="S53" s="12">
        <f>O53-O52</f>
        <v>3</v>
      </c>
      <c r="T53" s="12">
        <f>IFERROR(P53-P52,"")</f>
        <v>3</v>
      </c>
      <c r="U53" s="12" t="str">
        <f>IFERROR(Q53-Q52,"")</f>
        <v/>
      </c>
    </row>
    <row r="54" spans="1:21" x14ac:dyDescent="0.3">
      <c r="A54" t="s">
        <v>109</v>
      </c>
      <c r="B54" t="s">
        <v>110</v>
      </c>
      <c r="C54" t="s">
        <v>111</v>
      </c>
      <c r="D54" t="s">
        <v>70</v>
      </c>
      <c r="E54" s="1">
        <v>44280.667986111112</v>
      </c>
      <c r="F54" t="s">
        <v>29</v>
      </c>
      <c r="G54" t="s">
        <v>50</v>
      </c>
      <c r="I54" s="4" t="s">
        <v>213</v>
      </c>
      <c r="J54" s="6" t="str">
        <f t="shared" si="3"/>
        <v>E34B形點 II形點 I</v>
      </c>
      <c r="K54" s="12" t="str">
        <f t="shared" si="15"/>
        <v>14 分鐘 預定班次</v>
      </c>
      <c r="L54" s="12" t="str">
        <f t="shared" si="15"/>
        <v>39 分鐘 預定班次</v>
      </c>
      <c r="M54" s="12"/>
      <c r="N54" s="9"/>
      <c r="O54" s="12" t="str">
        <f t="shared" si="8"/>
        <v>14</v>
      </c>
      <c r="P54" s="12" t="str">
        <f t="shared" si="9"/>
        <v>39</v>
      </c>
      <c r="Q54" s="12" t="str">
        <f t="shared" si="10"/>
        <v/>
      </c>
      <c r="R54" s="12"/>
      <c r="S54" s="12">
        <f t="shared" ref="S54:S55" si="16">O54-O53</f>
        <v>1</v>
      </c>
      <c r="T54" s="12">
        <f t="shared" ref="T54:U55" si="17">IFERROR(P54-P53,"")</f>
        <v>1</v>
      </c>
      <c r="U54" s="12" t="str">
        <f t="shared" si="17"/>
        <v/>
      </c>
    </row>
    <row r="55" spans="1:21" x14ac:dyDescent="0.3">
      <c r="A55" t="s">
        <v>109</v>
      </c>
      <c r="B55" t="s">
        <v>110</v>
      </c>
      <c r="C55" t="s">
        <v>111</v>
      </c>
      <c r="D55" t="s">
        <v>73</v>
      </c>
      <c r="E55" s="1">
        <v>44280.668020833335</v>
      </c>
      <c r="F55" t="s">
        <v>41</v>
      </c>
      <c r="G55" t="s">
        <v>196</v>
      </c>
      <c r="I55" s="4" t="s">
        <v>213</v>
      </c>
      <c r="J55" s="6" t="str">
        <f t="shared" si="3"/>
        <v>E34B形點 I大欖隧道</v>
      </c>
      <c r="K55" s="12" t="str">
        <f t="shared" si="15"/>
        <v>20 分鐘 預定班次</v>
      </c>
      <c r="L55" s="12" t="str">
        <f t="shared" si="15"/>
        <v>45 分鐘 預定班次</v>
      </c>
      <c r="M55" s="12"/>
      <c r="N55" s="9"/>
      <c r="O55" s="12" t="str">
        <f t="shared" si="8"/>
        <v>20</v>
      </c>
      <c r="P55" s="12" t="str">
        <f t="shared" si="9"/>
        <v>45</v>
      </c>
      <c r="Q55" s="12" t="str">
        <f t="shared" si="10"/>
        <v/>
      </c>
      <c r="R55" s="12"/>
      <c r="S55" s="12">
        <f t="shared" si="16"/>
        <v>6</v>
      </c>
      <c r="T55" s="12">
        <f t="shared" si="17"/>
        <v>6</v>
      </c>
      <c r="U55" s="12" t="str">
        <f t="shared" si="17"/>
        <v/>
      </c>
    </row>
    <row r="56" spans="1:21" x14ac:dyDescent="0.3">
      <c r="A56" t="s">
        <v>109</v>
      </c>
      <c r="B56" t="s">
        <v>110</v>
      </c>
      <c r="C56" t="s">
        <v>111</v>
      </c>
      <c r="D56" t="s">
        <v>116</v>
      </c>
      <c r="E56" s="1">
        <v>44280.668043981481</v>
      </c>
      <c r="F56" t="s">
        <v>99</v>
      </c>
      <c r="G56" t="s">
        <v>38</v>
      </c>
      <c r="H56" t="s">
        <v>216</v>
      </c>
      <c r="J56" s="6" t="str">
        <f t="shared" si="3"/>
        <v>E34B大欖隧道青馬收費廣場</v>
      </c>
      <c r="O56" s="6" t="str">
        <f t="shared" si="8"/>
        <v/>
      </c>
      <c r="P56" s="6" t="str">
        <f t="shared" si="9"/>
        <v/>
      </c>
      <c r="Q56" s="6" t="str">
        <f t="shared" si="10"/>
        <v/>
      </c>
      <c r="R56" s="6"/>
      <c r="S56" s="6"/>
      <c r="T56" s="6"/>
      <c r="U56" s="6"/>
    </row>
    <row r="57" spans="1:21" x14ac:dyDescent="0.3">
      <c r="A57" t="s">
        <v>109</v>
      </c>
      <c r="B57" t="s">
        <v>110</v>
      </c>
      <c r="C57" t="s">
        <v>111</v>
      </c>
      <c r="D57" t="s">
        <v>117</v>
      </c>
      <c r="E57" s="1">
        <v>44280.668067129627</v>
      </c>
      <c r="F57" t="s">
        <v>156</v>
      </c>
      <c r="G57" t="s">
        <v>196</v>
      </c>
      <c r="J57" s="6" t="str">
        <f t="shared" si="3"/>
        <v>E34B青馬收費廣場東涌消防局</v>
      </c>
      <c r="O57" s="6" t="str">
        <f t="shared" si="8"/>
        <v/>
      </c>
      <c r="P57" s="6" t="str">
        <f t="shared" si="9"/>
        <v/>
      </c>
      <c r="Q57" s="6" t="str">
        <f t="shared" si="10"/>
        <v/>
      </c>
      <c r="R57" s="6"/>
      <c r="S57" s="6"/>
      <c r="T57" s="6"/>
      <c r="U57" s="6"/>
    </row>
    <row r="58" spans="1:21" x14ac:dyDescent="0.3">
      <c r="A58" t="s">
        <v>109</v>
      </c>
      <c r="B58" t="s">
        <v>110</v>
      </c>
      <c r="C58" t="s">
        <v>111</v>
      </c>
      <c r="D58" t="s">
        <v>119</v>
      </c>
      <c r="E58" s="1">
        <v>44280.668090277781</v>
      </c>
      <c r="F58" t="s">
        <v>80</v>
      </c>
      <c r="G58" t="s">
        <v>154</v>
      </c>
      <c r="J58" s="6" t="str">
        <f t="shared" si="3"/>
        <v>E34B東涌消防局東堤灣畔</v>
      </c>
      <c r="O58" s="6" t="str">
        <f t="shared" si="8"/>
        <v/>
      </c>
      <c r="P58" s="6" t="str">
        <f t="shared" si="9"/>
        <v/>
      </c>
      <c r="Q58" s="6" t="str">
        <f t="shared" si="10"/>
        <v/>
      </c>
      <c r="R58" s="6"/>
      <c r="S58" s="6"/>
      <c r="T58" s="6"/>
      <c r="U58" s="6"/>
    </row>
    <row r="59" spans="1:21" x14ac:dyDescent="0.3">
      <c r="A59" t="s">
        <v>109</v>
      </c>
      <c r="B59" t="s">
        <v>110</v>
      </c>
      <c r="C59" t="s">
        <v>111</v>
      </c>
      <c r="D59" t="s">
        <v>121</v>
      </c>
      <c r="E59" s="1">
        <v>44280.668113425927</v>
      </c>
      <c r="F59" t="s">
        <v>79</v>
      </c>
      <c r="G59" t="s">
        <v>87</v>
      </c>
      <c r="H59" t="s">
        <v>198</v>
      </c>
      <c r="J59" s="6" t="str">
        <f t="shared" si="3"/>
        <v>E34B東堤灣畔赤角南路</v>
      </c>
      <c r="O59" s="6" t="str">
        <f t="shared" si="8"/>
        <v/>
      </c>
      <c r="P59" s="6" t="str">
        <f t="shared" si="9"/>
        <v/>
      </c>
      <c r="Q59" s="6" t="str">
        <f t="shared" si="10"/>
        <v/>
      </c>
      <c r="R59" s="6"/>
      <c r="S59" s="6"/>
      <c r="T59" s="6"/>
      <c r="U59" s="6"/>
    </row>
    <row r="60" spans="1:21" x14ac:dyDescent="0.3">
      <c r="A60" t="s">
        <v>109</v>
      </c>
      <c r="B60" t="s">
        <v>110</v>
      </c>
      <c r="C60" t="s">
        <v>111</v>
      </c>
      <c r="D60" t="s">
        <v>123</v>
      </c>
      <c r="E60" s="1">
        <v>44280.668136574073</v>
      </c>
      <c r="F60" t="s">
        <v>54</v>
      </c>
      <c r="G60" t="s">
        <v>66</v>
      </c>
      <c r="H60" t="s">
        <v>202</v>
      </c>
      <c r="J60" s="6" t="str">
        <f t="shared" si="3"/>
        <v>E34B赤角南路駿運北路</v>
      </c>
      <c r="O60" s="6" t="str">
        <f t="shared" si="8"/>
        <v/>
      </c>
      <c r="P60" s="6" t="str">
        <f t="shared" si="9"/>
        <v/>
      </c>
      <c r="Q60" s="6" t="str">
        <f t="shared" si="10"/>
        <v/>
      </c>
      <c r="R60" s="6"/>
      <c r="S60" s="6"/>
      <c r="T60" s="6"/>
      <c r="U60" s="6"/>
    </row>
    <row r="61" spans="1:21" x14ac:dyDescent="0.3">
      <c r="A61" t="s">
        <v>109</v>
      </c>
      <c r="B61" t="s">
        <v>110</v>
      </c>
      <c r="C61" t="s">
        <v>111</v>
      </c>
      <c r="D61" t="s">
        <v>125</v>
      </c>
      <c r="E61" s="1">
        <v>44280.66815972222</v>
      </c>
      <c r="F61" t="s">
        <v>57</v>
      </c>
      <c r="G61" t="s">
        <v>118</v>
      </c>
      <c r="H61" t="s">
        <v>143</v>
      </c>
      <c r="J61" s="6" t="str">
        <f t="shared" si="3"/>
        <v>E34B駿運北路香港空運貨站</v>
      </c>
      <c r="O61" s="6" t="str">
        <f t="shared" si="8"/>
        <v/>
      </c>
      <c r="P61" s="6" t="str">
        <f t="shared" si="9"/>
        <v/>
      </c>
      <c r="Q61" s="6" t="str">
        <f t="shared" si="10"/>
        <v/>
      </c>
      <c r="R61" s="6"/>
      <c r="S61" s="6"/>
      <c r="T61" s="6"/>
      <c r="U61" s="6"/>
    </row>
    <row r="62" spans="1:21" x14ac:dyDescent="0.3">
      <c r="A62" t="s">
        <v>109</v>
      </c>
      <c r="B62" t="s">
        <v>110</v>
      </c>
      <c r="C62" t="s">
        <v>111</v>
      </c>
      <c r="D62" t="s">
        <v>127</v>
      </c>
      <c r="E62" s="1">
        <v>44280.668182870373</v>
      </c>
      <c r="F62" t="s">
        <v>40</v>
      </c>
      <c r="G62" t="s">
        <v>69</v>
      </c>
      <c r="H62" t="s">
        <v>145</v>
      </c>
      <c r="J62" s="6" t="str">
        <f t="shared" si="3"/>
        <v>E34B香港空運貨站空郵中心</v>
      </c>
      <c r="O62" s="6" t="str">
        <f t="shared" si="8"/>
        <v/>
      </c>
      <c r="P62" s="6" t="str">
        <f t="shared" si="9"/>
        <v/>
      </c>
      <c r="Q62" s="6" t="str">
        <f t="shared" si="10"/>
        <v/>
      </c>
      <c r="R62" s="6"/>
      <c r="S62" s="6"/>
      <c r="T62" s="6"/>
      <c r="U62" s="6"/>
    </row>
    <row r="63" spans="1:21" x14ac:dyDescent="0.3">
      <c r="A63" t="s">
        <v>109</v>
      </c>
      <c r="B63" t="s">
        <v>110</v>
      </c>
      <c r="C63" t="s">
        <v>111</v>
      </c>
      <c r="D63" t="s">
        <v>129</v>
      </c>
      <c r="E63" s="1">
        <v>44280.668206018519</v>
      </c>
      <c r="F63" t="s">
        <v>44</v>
      </c>
      <c r="G63" t="s">
        <v>72</v>
      </c>
      <c r="H63" t="s">
        <v>205</v>
      </c>
      <c r="J63" s="6" t="str">
        <f t="shared" si="3"/>
        <v>E34B空郵中心國泰城</v>
      </c>
      <c r="O63" s="6" t="str">
        <f t="shared" si="8"/>
        <v/>
      </c>
      <c r="P63" s="6" t="str">
        <f t="shared" si="9"/>
        <v/>
      </c>
      <c r="Q63" s="6" t="str">
        <f t="shared" si="10"/>
        <v/>
      </c>
      <c r="R63" s="6"/>
      <c r="S63" s="6"/>
      <c r="T63" s="6"/>
      <c r="U63" s="6"/>
    </row>
    <row r="64" spans="1:21" x14ac:dyDescent="0.3">
      <c r="A64" t="s">
        <v>109</v>
      </c>
      <c r="B64" t="s">
        <v>110</v>
      </c>
      <c r="C64" t="s">
        <v>111</v>
      </c>
      <c r="D64" t="s">
        <v>131</v>
      </c>
      <c r="E64" s="1">
        <v>44280.668240740742</v>
      </c>
      <c r="F64" t="s">
        <v>48</v>
      </c>
      <c r="G64" t="s">
        <v>122</v>
      </c>
      <c r="H64" t="s">
        <v>206</v>
      </c>
      <c r="J64" s="6" t="str">
        <f t="shared" si="3"/>
        <v>E34B國泰城暢連路</v>
      </c>
      <c r="O64" s="6" t="str">
        <f t="shared" si="8"/>
        <v/>
      </c>
      <c r="P64" s="6" t="str">
        <f t="shared" si="9"/>
        <v/>
      </c>
      <c r="Q64" s="6" t="str">
        <f t="shared" si="10"/>
        <v/>
      </c>
      <c r="R64" s="6"/>
      <c r="S64" s="6"/>
      <c r="T64" s="6"/>
      <c r="U64" s="6"/>
    </row>
    <row r="65" spans="1:21" x14ac:dyDescent="0.3">
      <c r="A65" t="s">
        <v>109</v>
      </c>
      <c r="B65" t="s">
        <v>110</v>
      </c>
      <c r="C65" t="s">
        <v>111</v>
      </c>
      <c r="D65" t="s">
        <v>134</v>
      </c>
      <c r="E65" s="1">
        <v>44280.668263888889</v>
      </c>
      <c r="F65" t="s">
        <v>52</v>
      </c>
      <c r="G65" t="s">
        <v>91</v>
      </c>
      <c r="J65" s="6" t="str">
        <f t="shared" si="3"/>
        <v>E34B暢連路一號客運大樓 (落客站)</v>
      </c>
      <c r="O65" s="6" t="str">
        <f t="shared" ref="O65:O96" si="18">IF(K65="","",IFERROR(LEFT(K65,FIND(" ",K65)-1),0))</f>
        <v/>
      </c>
      <c r="P65" s="6" t="str">
        <f t="shared" ref="P65:P96" si="19">IF(L65="","",IFERROR(LEFT(L65,FIND(" ",L65)-1),0))</f>
        <v/>
      </c>
      <c r="Q65" s="6" t="str">
        <f t="shared" ref="Q65:Q96" si="20">IF(M65="","",IFERROR(LEFT(M65,FIND(" ",M65)-1),0))</f>
        <v/>
      </c>
      <c r="R65" s="6"/>
      <c r="S65" s="6"/>
      <c r="T65" s="6"/>
      <c r="U65" s="6"/>
    </row>
    <row r="66" spans="1:21" x14ac:dyDescent="0.3">
      <c r="A66" t="s">
        <v>109</v>
      </c>
      <c r="B66" t="s">
        <v>110</v>
      </c>
      <c r="C66" t="s">
        <v>111</v>
      </c>
      <c r="D66" t="s">
        <v>137</v>
      </c>
      <c r="E66" s="1">
        <v>44280.668287037035</v>
      </c>
      <c r="F66" t="s">
        <v>68</v>
      </c>
      <c r="G66" t="s">
        <v>128</v>
      </c>
      <c r="J66" s="6" t="str">
        <f t="shared" si="3"/>
        <v>E34B一號客運大樓 (落客站)機場(地面運輸中心)巴士總站</v>
      </c>
      <c r="O66" s="6" t="str">
        <f t="shared" si="18"/>
        <v/>
      </c>
      <c r="P66" s="6" t="str">
        <f t="shared" si="19"/>
        <v/>
      </c>
      <c r="Q66" s="6" t="str">
        <f t="shared" si="20"/>
        <v/>
      </c>
      <c r="R66" s="6"/>
      <c r="S66" s="6"/>
      <c r="T66" s="6"/>
      <c r="U66" s="6"/>
    </row>
    <row r="67" spans="1:21" x14ac:dyDescent="0.3">
      <c r="A67" t="s">
        <v>109</v>
      </c>
      <c r="B67" t="s">
        <v>110</v>
      </c>
      <c r="C67" t="s">
        <v>111</v>
      </c>
      <c r="D67" t="s">
        <v>137</v>
      </c>
      <c r="E67" s="1">
        <v>44280.668310185189</v>
      </c>
      <c r="F67" t="s">
        <v>55</v>
      </c>
      <c r="G67" t="s">
        <v>97</v>
      </c>
      <c r="J67" s="6" t="str">
        <f t="shared" si="3"/>
        <v>E34B機場(地面運輸中心)巴士總站機場(地面運輸中心)巴士總站</v>
      </c>
      <c r="O67" s="6" t="str">
        <f t="shared" si="18"/>
        <v/>
      </c>
      <c r="P67" s="6" t="str">
        <f t="shared" si="19"/>
        <v/>
      </c>
      <c r="Q67" s="6" t="str">
        <f t="shared" si="20"/>
        <v/>
      </c>
      <c r="R67" s="6"/>
      <c r="S67" s="6"/>
      <c r="T67" s="6"/>
      <c r="U67" s="6"/>
    </row>
    <row r="68" spans="1:21" x14ac:dyDescent="0.3">
      <c r="A68" t="s">
        <v>109</v>
      </c>
      <c r="B68" t="s">
        <v>111</v>
      </c>
      <c r="C68" t="s">
        <v>110</v>
      </c>
      <c r="D68" t="s">
        <v>139</v>
      </c>
      <c r="E68" s="1">
        <v>44280.668356481481</v>
      </c>
      <c r="F68" t="s">
        <v>142</v>
      </c>
      <c r="G68" t="s">
        <v>86</v>
      </c>
      <c r="H68" t="s">
        <v>185</v>
      </c>
      <c r="J68" s="6" t="str">
        <f t="shared" ref="J68:J123" si="21">IF(B68=B67,A68&amp;D67&amp;D68,"")</f>
        <v/>
      </c>
      <c r="O68" s="6" t="str">
        <f t="shared" si="18"/>
        <v/>
      </c>
      <c r="P68" s="6" t="str">
        <f t="shared" si="19"/>
        <v/>
      </c>
      <c r="Q68" s="6" t="str">
        <f t="shared" si="20"/>
        <v/>
      </c>
      <c r="R68" s="6"/>
      <c r="S68" s="6"/>
      <c r="T68" s="6"/>
      <c r="U68" s="6"/>
    </row>
    <row r="69" spans="1:21" x14ac:dyDescent="0.3">
      <c r="A69" t="s">
        <v>109</v>
      </c>
      <c r="B69" t="s">
        <v>111</v>
      </c>
      <c r="C69" t="s">
        <v>110</v>
      </c>
      <c r="D69" t="s">
        <v>129</v>
      </c>
      <c r="E69" s="1">
        <v>44280.668379629627</v>
      </c>
      <c r="F69" t="s">
        <v>28</v>
      </c>
      <c r="G69" t="s">
        <v>33</v>
      </c>
      <c r="H69" t="s">
        <v>34</v>
      </c>
      <c r="J69" s="6" t="str">
        <f t="shared" si="21"/>
        <v>E34B機場(地面運輸中心)總站國泰城</v>
      </c>
      <c r="O69" s="6" t="str">
        <f t="shared" si="18"/>
        <v/>
      </c>
      <c r="P69" s="6" t="str">
        <f t="shared" si="19"/>
        <v/>
      </c>
      <c r="Q69" s="6" t="str">
        <f t="shared" si="20"/>
        <v/>
      </c>
      <c r="R69" s="6"/>
      <c r="S69" s="6"/>
      <c r="T69" s="6"/>
      <c r="U69" s="6"/>
    </row>
    <row r="70" spans="1:21" x14ac:dyDescent="0.3">
      <c r="A70" t="s">
        <v>109</v>
      </c>
      <c r="B70" t="s">
        <v>111</v>
      </c>
      <c r="C70" t="s">
        <v>110</v>
      </c>
      <c r="D70" t="s">
        <v>144</v>
      </c>
      <c r="E70" s="1">
        <v>44280.668402777781</v>
      </c>
      <c r="F70" t="s">
        <v>54</v>
      </c>
      <c r="G70" t="s">
        <v>37</v>
      </c>
      <c r="H70" t="s">
        <v>38</v>
      </c>
      <c r="J70" s="6" t="str">
        <f t="shared" si="21"/>
        <v>E34B國泰城機場警署</v>
      </c>
      <c r="O70" s="6" t="str">
        <f t="shared" si="18"/>
        <v/>
      </c>
      <c r="P70" s="6" t="str">
        <f t="shared" si="19"/>
        <v/>
      </c>
      <c r="Q70" s="6" t="str">
        <f t="shared" si="20"/>
        <v/>
      </c>
      <c r="R70" s="6"/>
      <c r="S70" s="6"/>
      <c r="T70" s="6"/>
      <c r="U70" s="6"/>
    </row>
    <row r="71" spans="1:21" x14ac:dyDescent="0.3">
      <c r="A71" t="s">
        <v>109</v>
      </c>
      <c r="B71" t="s">
        <v>111</v>
      </c>
      <c r="C71" t="s">
        <v>110</v>
      </c>
      <c r="D71" t="s">
        <v>146</v>
      </c>
      <c r="E71" s="1">
        <v>44280.668437499997</v>
      </c>
      <c r="F71" t="s">
        <v>57</v>
      </c>
      <c r="G71" t="s">
        <v>41</v>
      </c>
      <c r="H71" t="s">
        <v>42</v>
      </c>
      <c r="J71" s="6" t="str">
        <f t="shared" si="21"/>
        <v>E34B機場警署駿運南路</v>
      </c>
      <c r="O71" s="6" t="str">
        <f t="shared" si="18"/>
        <v/>
      </c>
      <c r="P71" s="6" t="str">
        <f t="shared" si="19"/>
        <v/>
      </c>
      <c r="Q71" s="6" t="str">
        <f t="shared" si="20"/>
        <v/>
      </c>
      <c r="R71" s="6"/>
      <c r="S71" s="6"/>
      <c r="T71" s="6"/>
      <c r="U71" s="6"/>
    </row>
    <row r="72" spans="1:21" x14ac:dyDescent="0.3">
      <c r="A72" t="s">
        <v>109</v>
      </c>
      <c r="B72" t="s">
        <v>111</v>
      </c>
      <c r="C72" t="s">
        <v>110</v>
      </c>
      <c r="D72" t="s">
        <v>148</v>
      </c>
      <c r="E72" s="1">
        <v>44280.66846064815</v>
      </c>
      <c r="F72" t="s">
        <v>40</v>
      </c>
      <c r="G72" t="s">
        <v>13</v>
      </c>
      <c r="H72" t="s">
        <v>14</v>
      </c>
      <c r="J72" s="6" t="str">
        <f t="shared" si="21"/>
        <v>E34B駿運南路機場空運中心</v>
      </c>
      <c r="O72" s="6" t="str">
        <f t="shared" si="18"/>
        <v/>
      </c>
      <c r="P72" s="6" t="str">
        <f t="shared" si="19"/>
        <v/>
      </c>
      <c r="Q72" s="6" t="str">
        <f t="shared" si="20"/>
        <v/>
      </c>
      <c r="R72" s="6"/>
      <c r="S72" s="6"/>
      <c r="T72" s="6"/>
      <c r="U72" s="6"/>
    </row>
    <row r="73" spans="1:21" x14ac:dyDescent="0.3">
      <c r="A73" t="s">
        <v>109</v>
      </c>
      <c r="B73" t="s">
        <v>111</v>
      </c>
      <c r="C73" t="s">
        <v>110</v>
      </c>
      <c r="D73" t="s">
        <v>149</v>
      </c>
      <c r="E73" s="1">
        <v>44280.668483796297</v>
      </c>
      <c r="F73" t="s">
        <v>99</v>
      </c>
      <c r="G73" t="s">
        <v>17</v>
      </c>
      <c r="H73" t="s">
        <v>18</v>
      </c>
      <c r="J73" s="6" t="str">
        <f t="shared" si="21"/>
        <v>E34B機場空運中心亞洲空運中心</v>
      </c>
      <c r="O73" s="6" t="str">
        <f t="shared" si="18"/>
        <v/>
      </c>
      <c r="P73" s="6" t="str">
        <f t="shared" si="19"/>
        <v/>
      </c>
      <c r="Q73" s="6" t="str">
        <f t="shared" si="20"/>
        <v/>
      </c>
      <c r="R73" s="6"/>
      <c r="S73" s="6"/>
      <c r="T73" s="6"/>
      <c r="U73" s="6"/>
    </row>
    <row r="74" spans="1:21" x14ac:dyDescent="0.3">
      <c r="A74" t="s">
        <v>109</v>
      </c>
      <c r="B74" t="s">
        <v>111</v>
      </c>
      <c r="C74" t="s">
        <v>110</v>
      </c>
      <c r="D74" t="s">
        <v>121</v>
      </c>
      <c r="E74" s="1">
        <v>44280.668506944443</v>
      </c>
      <c r="F74" t="s">
        <v>48</v>
      </c>
      <c r="G74" t="s">
        <v>21</v>
      </c>
      <c r="J74" s="6" t="str">
        <f t="shared" si="21"/>
        <v>E34B亞洲空運中心赤角南路</v>
      </c>
      <c r="O74" s="6" t="str">
        <f t="shared" si="18"/>
        <v/>
      </c>
      <c r="P74" s="6" t="str">
        <f t="shared" si="19"/>
        <v/>
      </c>
      <c r="Q74" s="6" t="str">
        <f t="shared" si="20"/>
        <v/>
      </c>
      <c r="R74" s="6"/>
      <c r="S74" s="6"/>
      <c r="T74" s="6"/>
      <c r="U74" s="6"/>
    </row>
    <row r="75" spans="1:21" x14ac:dyDescent="0.3">
      <c r="A75" t="s">
        <v>109</v>
      </c>
      <c r="B75" t="s">
        <v>111</v>
      </c>
      <c r="C75" t="s">
        <v>110</v>
      </c>
      <c r="D75" t="s">
        <v>151</v>
      </c>
      <c r="E75" s="1">
        <v>44280.668530092589</v>
      </c>
      <c r="F75" t="s">
        <v>79</v>
      </c>
      <c r="G75" t="s">
        <v>182</v>
      </c>
      <c r="H75" t="s">
        <v>140</v>
      </c>
      <c r="J75" s="6" t="str">
        <f t="shared" si="21"/>
        <v>E34B赤角南路東涌纜車站</v>
      </c>
      <c r="O75" s="6" t="str">
        <f t="shared" si="18"/>
        <v/>
      </c>
      <c r="P75" s="6" t="str">
        <f t="shared" si="19"/>
        <v/>
      </c>
      <c r="Q75" s="6" t="str">
        <f t="shared" si="20"/>
        <v/>
      </c>
      <c r="R75" s="6"/>
      <c r="S75" s="6"/>
      <c r="T75" s="6"/>
      <c r="U75" s="6"/>
    </row>
    <row r="76" spans="1:21" x14ac:dyDescent="0.3">
      <c r="A76" t="s">
        <v>109</v>
      </c>
      <c r="B76" t="s">
        <v>111</v>
      </c>
      <c r="C76" t="s">
        <v>110</v>
      </c>
      <c r="D76" t="s">
        <v>153</v>
      </c>
      <c r="E76" s="1">
        <v>44280.668553240743</v>
      </c>
      <c r="F76" t="s">
        <v>36</v>
      </c>
      <c r="G76" t="s">
        <v>68</v>
      </c>
      <c r="H76" t="s">
        <v>199</v>
      </c>
      <c r="J76" s="6" t="str">
        <f t="shared" si="21"/>
        <v>E34B東涌纜車站富東廣場</v>
      </c>
      <c r="O76" s="6" t="str">
        <f t="shared" si="18"/>
        <v/>
      </c>
      <c r="P76" s="6" t="str">
        <f t="shared" si="19"/>
        <v/>
      </c>
      <c r="Q76" s="6" t="str">
        <f t="shared" si="20"/>
        <v/>
      </c>
      <c r="R76" s="6"/>
      <c r="S76" s="6"/>
      <c r="T76" s="6"/>
      <c r="U76" s="6"/>
    </row>
    <row r="77" spans="1:21" x14ac:dyDescent="0.3">
      <c r="A77" t="s">
        <v>109</v>
      </c>
      <c r="B77" t="s">
        <v>111</v>
      </c>
      <c r="C77" t="s">
        <v>110</v>
      </c>
      <c r="D77" t="s">
        <v>155</v>
      </c>
      <c r="E77" s="1">
        <v>44280.668576388889</v>
      </c>
      <c r="F77" t="s">
        <v>40</v>
      </c>
      <c r="G77" t="s">
        <v>55</v>
      </c>
      <c r="H77" t="s">
        <v>59</v>
      </c>
      <c r="J77" s="6" t="str">
        <f t="shared" si="21"/>
        <v>E34B富東廣場裕東苑</v>
      </c>
      <c r="O77" s="6" t="str">
        <f t="shared" si="18"/>
        <v/>
      </c>
      <c r="P77" s="6" t="str">
        <f t="shared" si="19"/>
        <v/>
      </c>
      <c r="Q77" s="6" t="str">
        <f t="shared" si="20"/>
        <v/>
      </c>
      <c r="R77" s="6"/>
      <c r="S77" s="6"/>
      <c r="T77" s="6"/>
      <c r="U77" s="6"/>
    </row>
    <row r="78" spans="1:21" x14ac:dyDescent="0.3">
      <c r="A78" t="s">
        <v>109</v>
      </c>
      <c r="B78" t="s">
        <v>111</v>
      </c>
      <c r="C78" t="s">
        <v>110</v>
      </c>
      <c r="D78" t="s">
        <v>116</v>
      </c>
      <c r="E78" s="1">
        <v>44280.668599537035</v>
      </c>
      <c r="F78" t="s">
        <v>79</v>
      </c>
      <c r="G78" t="s">
        <v>77</v>
      </c>
      <c r="H78" t="s">
        <v>69</v>
      </c>
      <c r="J78" s="6" t="str">
        <f t="shared" si="21"/>
        <v>E34B裕東苑青馬收費廣場</v>
      </c>
      <c r="O78" s="6" t="str">
        <f t="shared" si="18"/>
        <v/>
      </c>
      <c r="P78" s="6" t="str">
        <f t="shared" si="19"/>
        <v/>
      </c>
      <c r="Q78" s="6" t="str">
        <f t="shared" si="20"/>
        <v/>
      </c>
      <c r="R78" s="6"/>
      <c r="S78" s="6"/>
      <c r="T78" s="6"/>
      <c r="U78" s="6"/>
    </row>
    <row r="79" spans="1:21" x14ac:dyDescent="0.3">
      <c r="A79" t="s">
        <v>109</v>
      </c>
      <c r="B79" t="s">
        <v>111</v>
      </c>
      <c r="C79" t="s">
        <v>110</v>
      </c>
      <c r="D79" t="s">
        <v>73</v>
      </c>
      <c r="E79" s="1">
        <v>44280.668622685182</v>
      </c>
      <c r="F79" t="s">
        <v>99</v>
      </c>
      <c r="G79" t="s">
        <v>104</v>
      </c>
      <c r="H79" t="s">
        <v>163</v>
      </c>
      <c r="I79" s="4" t="s">
        <v>213</v>
      </c>
      <c r="J79" s="6" t="str">
        <f t="shared" si="21"/>
        <v>E34B青馬收費廣場大欖隧道</v>
      </c>
      <c r="K79" s="12" t="str">
        <f>F79</f>
        <v>8 分鐘</v>
      </c>
      <c r="L79" s="12" t="str">
        <f>G79</f>
        <v>14 分鐘</v>
      </c>
      <c r="M79" s="12" t="str">
        <f>H79</f>
        <v>31 分鐘</v>
      </c>
      <c r="O79" s="12" t="str">
        <f t="shared" si="18"/>
        <v>8</v>
      </c>
      <c r="P79" s="12" t="str">
        <f t="shared" si="19"/>
        <v>14</v>
      </c>
      <c r="Q79" s="12" t="str">
        <f t="shared" si="20"/>
        <v>31</v>
      </c>
      <c r="R79" s="12"/>
      <c r="S79" s="12"/>
      <c r="T79" s="12"/>
      <c r="U79" s="6"/>
    </row>
    <row r="80" spans="1:21" x14ac:dyDescent="0.3">
      <c r="A80" t="s">
        <v>109</v>
      </c>
      <c r="B80" t="s">
        <v>111</v>
      </c>
      <c r="C80" t="s">
        <v>110</v>
      </c>
      <c r="D80" t="s">
        <v>70</v>
      </c>
      <c r="E80" s="1">
        <v>44280.668657407405</v>
      </c>
      <c r="F80" t="s">
        <v>54</v>
      </c>
      <c r="G80" t="s">
        <v>55</v>
      </c>
      <c r="H80" t="s">
        <v>64</v>
      </c>
      <c r="I80" s="4" t="s">
        <v>213</v>
      </c>
      <c r="J80" s="6" t="str">
        <f t="shared" si="21"/>
        <v>E34B大欖隧道形點 I</v>
      </c>
      <c r="K80" s="12" t="str">
        <f>G80</f>
        <v>17 分鐘</v>
      </c>
      <c r="L80" s="12" t="str">
        <f>H80</f>
        <v>23 分鐘</v>
      </c>
      <c r="M80" s="12"/>
      <c r="O80" s="12" t="str">
        <f t="shared" si="18"/>
        <v>17</v>
      </c>
      <c r="P80" s="12" t="str">
        <f t="shared" si="19"/>
        <v>23</v>
      </c>
      <c r="Q80" s="12" t="str">
        <f t="shared" si="20"/>
        <v/>
      </c>
      <c r="R80" s="12"/>
      <c r="S80" s="12">
        <f>O80-O79</f>
        <v>9</v>
      </c>
      <c r="T80" s="12">
        <f>IFERROR(P80-P79,"")</f>
        <v>9</v>
      </c>
      <c r="U80" s="12" t="str">
        <f>IFERROR(Q80-Q79,"")</f>
        <v/>
      </c>
    </row>
    <row r="81" spans="1:21" x14ac:dyDescent="0.3">
      <c r="A81" t="s">
        <v>109</v>
      </c>
      <c r="B81" t="s">
        <v>111</v>
      </c>
      <c r="C81" t="s">
        <v>110</v>
      </c>
      <c r="D81" t="s">
        <v>157</v>
      </c>
      <c r="E81" s="1">
        <v>44280.668680555558</v>
      </c>
      <c r="F81" t="s">
        <v>57</v>
      </c>
      <c r="G81" t="s">
        <v>58</v>
      </c>
      <c r="H81" t="s">
        <v>88</v>
      </c>
      <c r="I81" s="4" t="s">
        <v>213</v>
      </c>
      <c r="J81" s="6" t="str">
        <f t="shared" si="21"/>
        <v>E34B形點 I又新街</v>
      </c>
      <c r="K81" s="12" t="str">
        <f t="shared" ref="K81:L82" si="22">G81</f>
        <v>19 分鐘</v>
      </c>
      <c r="L81" s="12" t="str">
        <f t="shared" si="22"/>
        <v>25 分鐘</v>
      </c>
      <c r="M81" s="12"/>
      <c r="O81" s="12" t="str">
        <f t="shared" si="18"/>
        <v>19</v>
      </c>
      <c r="P81" s="12" t="str">
        <f t="shared" si="19"/>
        <v>25</v>
      </c>
      <c r="Q81" s="12" t="str">
        <f t="shared" si="20"/>
        <v/>
      </c>
      <c r="R81" s="12"/>
      <c r="S81" s="12">
        <f t="shared" ref="S81:S82" si="23">O81-O80</f>
        <v>2</v>
      </c>
      <c r="T81" s="12">
        <f t="shared" ref="T81:U82" si="24">IFERROR(P81-P80,"")</f>
        <v>2</v>
      </c>
      <c r="U81" s="12" t="str">
        <f t="shared" si="24"/>
        <v/>
      </c>
    </row>
    <row r="82" spans="1:21" x14ac:dyDescent="0.3">
      <c r="A82" t="s">
        <v>109</v>
      </c>
      <c r="B82" t="s">
        <v>111</v>
      </c>
      <c r="C82" t="s">
        <v>110</v>
      </c>
      <c r="D82" t="s">
        <v>158</v>
      </c>
      <c r="E82" s="1">
        <v>44280.668703703705</v>
      </c>
      <c r="F82" t="s">
        <v>40</v>
      </c>
      <c r="G82" t="s">
        <v>61</v>
      </c>
      <c r="H82" t="s">
        <v>118</v>
      </c>
      <c r="I82" s="4" t="s">
        <v>213</v>
      </c>
      <c r="J82" s="6" t="str">
        <f t="shared" si="21"/>
        <v>E34B又新街大棠路</v>
      </c>
      <c r="K82" s="12" t="str">
        <f t="shared" si="22"/>
        <v>21 分鐘</v>
      </c>
      <c r="L82" s="12" t="str">
        <f t="shared" si="22"/>
        <v>27 分鐘</v>
      </c>
      <c r="M82" s="12"/>
      <c r="O82" s="12" t="str">
        <f t="shared" si="18"/>
        <v>21</v>
      </c>
      <c r="P82" s="12" t="str">
        <f t="shared" si="19"/>
        <v>27</v>
      </c>
      <c r="Q82" s="12" t="str">
        <f t="shared" si="20"/>
        <v/>
      </c>
      <c r="R82" s="12"/>
      <c r="S82" s="12">
        <f t="shared" si="23"/>
        <v>2</v>
      </c>
      <c r="T82" s="12">
        <f t="shared" si="24"/>
        <v>2</v>
      </c>
      <c r="U82" s="12" t="str">
        <f t="shared" si="24"/>
        <v/>
      </c>
    </row>
    <row r="83" spans="1:21" x14ac:dyDescent="0.3">
      <c r="A83" t="s">
        <v>109</v>
      </c>
      <c r="B83" t="s">
        <v>111</v>
      </c>
      <c r="C83" t="s">
        <v>110</v>
      </c>
      <c r="D83" t="s">
        <v>159</v>
      </c>
      <c r="E83" s="1">
        <v>44280.668726851851</v>
      </c>
      <c r="F83" t="s">
        <v>99</v>
      </c>
      <c r="G83" t="s">
        <v>80</v>
      </c>
      <c r="H83" t="s">
        <v>135</v>
      </c>
      <c r="J83" s="6" t="str">
        <f t="shared" si="21"/>
        <v>E34B大棠路康樂路</v>
      </c>
      <c r="O83" s="12" t="str">
        <f t="shared" si="18"/>
        <v/>
      </c>
      <c r="P83" s="12" t="str">
        <f t="shared" si="19"/>
        <v/>
      </c>
      <c r="Q83" s="12" t="str">
        <f t="shared" si="20"/>
        <v/>
      </c>
      <c r="R83" s="12"/>
      <c r="S83" s="12"/>
      <c r="T83" s="12"/>
      <c r="U83" s="6"/>
    </row>
    <row r="84" spans="1:21" x14ac:dyDescent="0.3">
      <c r="A84" t="s">
        <v>109</v>
      </c>
      <c r="B84" t="s">
        <v>111</v>
      </c>
      <c r="C84" t="s">
        <v>110</v>
      </c>
      <c r="D84" t="s">
        <v>161</v>
      </c>
      <c r="E84" s="1">
        <v>44280.668749999997</v>
      </c>
      <c r="F84" t="s">
        <v>32</v>
      </c>
      <c r="G84" t="s">
        <v>52</v>
      </c>
      <c r="H84" t="s">
        <v>118</v>
      </c>
      <c r="J84" s="6" t="str">
        <f t="shared" si="21"/>
        <v>E34B康樂路康水樓</v>
      </c>
      <c r="O84" s="6" t="str">
        <f t="shared" si="18"/>
        <v/>
      </c>
      <c r="P84" s="6" t="str">
        <f t="shared" si="19"/>
        <v/>
      </c>
      <c r="Q84" s="6" t="str">
        <f t="shared" si="20"/>
        <v/>
      </c>
      <c r="R84" s="6"/>
      <c r="S84" s="6"/>
      <c r="T84" s="6"/>
      <c r="U84" s="6"/>
    </row>
    <row r="85" spans="1:21" x14ac:dyDescent="0.3">
      <c r="A85" t="s">
        <v>109</v>
      </c>
      <c r="B85" t="s">
        <v>111</v>
      </c>
      <c r="C85" t="s">
        <v>110</v>
      </c>
      <c r="D85" t="s">
        <v>56</v>
      </c>
      <c r="E85" s="1">
        <v>44280.668773148151</v>
      </c>
      <c r="F85" t="s">
        <v>79</v>
      </c>
      <c r="G85" t="s">
        <v>104</v>
      </c>
      <c r="H85" t="s">
        <v>135</v>
      </c>
      <c r="J85" s="6" t="str">
        <f t="shared" si="21"/>
        <v>E34B康水樓山水樓</v>
      </c>
      <c r="O85" s="6" t="str">
        <f t="shared" si="18"/>
        <v/>
      </c>
      <c r="P85" s="6" t="str">
        <f t="shared" si="19"/>
        <v/>
      </c>
      <c r="Q85" s="6" t="str">
        <f t="shared" si="20"/>
        <v/>
      </c>
      <c r="R85" s="6"/>
      <c r="S85" s="6"/>
      <c r="T85" s="6"/>
      <c r="U85" s="6"/>
    </row>
    <row r="86" spans="1:21" x14ac:dyDescent="0.3">
      <c r="A86">
        <v>968</v>
      </c>
      <c r="B86" t="s">
        <v>165</v>
      </c>
      <c r="C86" t="s">
        <v>166</v>
      </c>
      <c r="D86" t="s">
        <v>167</v>
      </c>
      <c r="E86" s="1">
        <v>44280.668877314813</v>
      </c>
      <c r="F86" t="s">
        <v>84</v>
      </c>
      <c r="G86" t="s">
        <v>113</v>
      </c>
      <c r="H86" t="s">
        <v>86</v>
      </c>
      <c r="J86" s="6" t="str">
        <f t="shared" si="21"/>
        <v/>
      </c>
      <c r="O86" s="6" t="str">
        <f t="shared" si="18"/>
        <v/>
      </c>
      <c r="P86" s="6" t="str">
        <f t="shared" si="19"/>
        <v/>
      </c>
      <c r="Q86" s="6" t="str">
        <f t="shared" si="20"/>
        <v/>
      </c>
      <c r="R86" s="6"/>
      <c r="S86" s="6"/>
      <c r="T86" s="6"/>
      <c r="U86" s="6"/>
    </row>
    <row r="87" spans="1:21" x14ac:dyDescent="0.3">
      <c r="A87">
        <v>968</v>
      </c>
      <c r="B87" t="s">
        <v>165</v>
      </c>
      <c r="C87" t="s">
        <v>166</v>
      </c>
      <c r="D87" t="s">
        <v>169</v>
      </c>
      <c r="E87" s="1">
        <v>44280.668900462966</v>
      </c>
      <c r="F87" t="s">
        <v>28</v>
      </c>
      <c r="G87" t="s">
        <v>201</v>
      </c>
      <c r="H87" t="s">
        <v>150</v>
      </c>
      <c r="J87" s="6" t="str">
        <f t="shared" si="21"/>
        <v>968元朗（西）總站元朗同樂街</v>
      </c>
      <c r="O87" s="6" t="str">
        <f t="shared" si="18"/>
        <v/>
      </c>
      <c r="P87" s="6" t="str">
        <f t="shared" si="19"/>
        <v/>
      </c>
      <c r="Q87" s="6" t="str">
        <f t="shared" si="20"/>
        <v/>
      </c>
      <c r="R87" s="6"/>
      <c r="S87" s="6"/>
      <c r="T87" s="6"/>
      <c r="U87" s="6"/>
    </row>
    <row r="88" spans="1:21" x14ac:dyDescent="0.3">
      <c r="A88">
        <v>968</v>
      </c>
      <c r="B88" t="s">
        <v>165</v>
      </c>
      <c r="C88" t="s">
        <v>166</v>
      </c>
      <c r="D88" t="s">
        <v>65</v>
      </c>
      <c r="E88" s="1">
        <v>44280.668923611112</v>
      </c>
      <c r="F88" t="s">
        <v>32</v>
      </c>
      <c r="G88" t="s">
        <v>24</v>
      </c>
      <c r="H88" t="s">
        <v>13</v>
      </c>
      <c r="I88" s="4" t="s">
        <v>213</v>
      </c>
      <c r="J88" s="6" t="str">
        <f t="shared" si="21"/>
        <v>968元朗同樂街元朗谷亭街</v>
      </c>
      <c r="K88" s="12" t="str">
        <f>F88</f>
        <v>1 分鐘</v>
      </c>
      <c r="L88" s="12" t="str">
        <f>G88</f>
        <v>11 分鐘 預定班次</v>
      </c>
      <c r="M88" s="12" t="str">
        <f>H88</f>
        <v>21 分鐘 預定班次</v>
      </c>
      <c r="N88" s="9"/>
      <c r="O88" s="12" t="str">
        <f t="shared" si="18"/>
        <v>1</v>
      </c>
      <c r="P88" s="12" t="str">
        <f t="shared" si="19"/>
        <v>11</v>
      </c>
      <c r="Q88" s="12" t="str">
        <f t="shared" si="20"/>
        <v>21</v>
      </c>
      <c r="R88" s="12"/>
      <c r="S88" s="12"/>
      <c r="T88" s="12"/>
      <c r="U88" s="12"/>
    </row>
    <row r="89" spans="1:21" x14ac:dyDescent="0.3">
      <c r="A89">
        <v>968</v>
      </c>
      <c r="B89" t="s">
        <v>165</v>
      </c>
      <c r="C89" t="s">
        <v>166</v>
      </c>
      <c r="D89" t="s">
        <v>67</v>
      </c>
      <c r="E89" s="1">
        <v>44280.668946759259</v>
      </c>
      <c r="F89" t="s">
        <v>36</v>
      </c>
      <c r="G89" t="s">
        <v>29</v>
      </c>
      <c r="H89" t="s">
        <v>49</v>
      </c>
      <c r="I89" s="4" t="s">
        <v>213</v>
      </c>
      <c r="J89" s="6" t="str">
        <f t="shared" si="21"/>
        <v>968元朗谷亭街形點 II</v>
      </c>
      <c r="K89" s="12" t="str">
        <f t="shared" ref="K89:M91" si="25">F89</f>
        <v>4 分鐘</v>
      </c>
      <c r="L89" s="12" t="str">
        <f t="shared" si="25"/>
        <v>14 分鐘 預定班次</v>
      </c>
      <c r="M89" s="12" t="str">
        <f t="shared" si="25"/>
        <v>24 分鐘 預定班次</v>
      </c>
      <c r="N89" s="9"/>
      <c r="O89" s="12" t="str">
        <f t="shared" si="18"/>
        <v>4</v>
      </c>
      <c r="P89" s="12" t="str">
        <f t="shared" si="19"/>
        <v>14</v>
      </c>
      <c r="Q89" s="12" t="str">
        <f t="shared" si="20"/>
        <v>24</v>
      </c>
      <c r="R89" s="12"/>
      <c r="S89" s="12">
        <f>O89-O88</f>
        <v>3</v>
      </c>
      <c r="T89" s="12">
        <f>IFERROR(P89-P88,"")</f>
        <v>3</v>
      </c>
      <c r="U89" s="12">
        <f>IFERROR(Q89-Q88,"")</f>
        <v>3</v>
      </c>
    </row>
    <row r="90" spans="1:21" x14ac:dyDescent="0.3">
      <c r="A90">
        <v>968</v>
      </c>
      <c r="B90" t="s">
        <v>165</v>
      </c>
      <c r="C90" t="s">
        <v>166</v>
      </c>
      <c r="D90" t="s">
        <v>70</v>
      </c>
      <c r="E90" s="1">
        <v>44280.668969907405</v>
      </c>
      <c r="F90" t="s">
        <v>40</v>
      </c>
      <c r="G90" t="s">
        <v>33</v>
      </c>
      <c r="H90" t="s">
        <v>25</v>
      </c>
      <c r="I90" s="4" t="s">
        <v>213</v>
      </c>
      <c r="J90" s="6" t="str">
        <f t="shared" si="21"/>
        <v>968形點 II形點 I</v>
      </c>
      <c r="K90" s="12" t="str">
        <f t="shared" si="25"/>
        <v>6 分鐘</v>
      </c>
      <c r="L90" s="12" t="str">
        <f t="shared" si="25"/>
        <v>16 分鐘 預定班次</v>
      </c>
      <c r="M90" s="12" t="str">
        <f t="shared" si="25"/>
        <v>26 分鐘 預定班次</v>
      </c>
      <c r="N90" s="9"/>
      <c r="O90" s="12" t="str">
        <f t="shared" si="18"/>
        <v>6</v>
      </c>
      <c r="P90" s="12" t="str">
        <f t="shared" si="19"/>
        <v>16</v>
      </c>
      <c r="Q90" s="12" t="str">
        <f t="shared" si="20"/>
        <v>26</v>
      </c>
      <c r="R90" s="12"/>
      <c r="S90" s="12">
        <f t="shared" ref="S90:S91" si="26">O90-O89</f>
        <v>2</v>
      </c>
      <c r="T90" s="12">
        <f t="shared" ref="T90:U91" si="27">IFERROR(P90-P89,"")</f>
        <v>2</v>
      </c>
      <c r="U90" s="12">
        <f t="shared" si="27"/>
        <v>2</v>
      </c>
    </row>
    <row r="91" spans="1:21" x14ac:dyDescent="0.3">
      <c r="A91">
        <v>968</v>
      </c>
      <c r="B91" t="s">
        <v>165</v>
      </c>
      <c r="C91" t="s">
        <v>166</v>
      </c>
      <c r="D91" t="s">
        <v>73</v>
      </c>
      <c r="E91" s="1">
        <v>44280.668993055559</v>
      </c>
      <c r="F91" t="s">
        <v>74</v>
      </c>
      <c r="G91" t="s">
        <v>13</v>
      </c>
      <c r="H91" t="s">
        <v>34</v>
      </c>
      <c r="I91" s="4" t="s">
        <v>213</v>
      </c>
      <c r="J91" s="6" t="str">
        <f t="shared" si="21"/>
        <v>968形點 I大欖隧道</v>
      </c>
      <c r="K91" s="12" t="str">
        <f t="shared" si="25"/>
        <v>11 分鐘</v>
      </c>
      <c r="L91" s="12" t="str">
        <f t="shared" si="25"/>
        <v>21 分鐘 預定班次</v>
      </c>
      <c r="M91" s="12" t="str">
        <f t="shared" si="25"/>
        <v>31 分鐘 預定班次</v>
      </c>
      <c r="N91" s="9"/>
      <c r="O91" s="12" t="str">
        <f t="shared" si="18"/>
        <v>11</v>
      </c>
      <c r="P91" s="12" t="str">
        <f t="shared" si="19"/>
        <v>21</v>
      </c>
      <c r="Q91" s="12" t="str">
        <f t="shared" si="20"/>
        <v>31</v>
      </c>
      <c r="R91" s="12"/>
      <c r="S91" s="12">
        <f t="shared" si="26"/>
        <v>5</v>
      </c>
      <c r="T91" s="12">
        <f t="shared" si="27"/>
        <v>5</v>
      </c>
      <c r="U91" s="12">
        <f t="shared" si="27"/>
        <v>5</v>
      </c>
    </row>
    <row r="92" spans="1:21" x14ac:dyDescent="0.3">
      <c r="A92">
        <v>968</v>
      </c>
      <c r="B92" t="s">
        <v>165</v>
      </c>
      <c r="C92" t="s">
        <v>166</v>
      </c>
      <c r="D92" t="s">
        <v>73</v>
      </c>
      <c r="E92" s="1">
        <v>44280.669016203705</v>
      </c>
      <c r="F92" t="s">
        <v>52</v>
      </c>
      <c r="G92" t="s">
        <v>13</v>
      </c>
      <c r="H92" t="s">
        <v>34</v>
      </c>
      <c r="J92" s="6" t="str">
        <f t="shared" si="21"/>
        <v>968大欖隧道大欖隧道</v>
      </c>
      <c r="O92" s="6" t="str">
        <f t="shared" si="18"/>
        <v/>
      </c>
      <c r="P92" s="6" t="str">
        <f t="shared" si="19"/>
        <v/>
      </c>
      <c r="Q92" s="6" t="str">
        <f t="shared" si="20"/>
        <v/>
      </c>
      <c r="R92" s="6"/>
      <c r="S92" s="6"/>
      <c r="T92" s="6"/>
      <c r="U92" s="6"/>
    </row>
    <row r="93" spans="1:21" x14ac:dyDescent="0.3">
      <c r="A93">
        <v>968</v>
      </c>
      <c r="B93" t="s">
        <v>165</v>
      </c>
      <c r="C93" t="s">
        <v>166</v>
      </c>
      <c r="D93" t="s">
        <v>171</v>
      </c>
      <c r="E93" s="1">
        <v>44280.669039351851</v>
      </c>
      <c r="F93" t="s">
        <v>57</v>
      </c>
      <c r="G93" t="s">
        <v>68</v>
      </c>
      <c r="H93" t="s">
        <v>72</v>
      </c>
      <c r="J93" s="6" t="str">
        <f t="shared" si="21"/>
        <v>968大欖隧道西區海底隧道</v>
      </c>
      <c r="O93" s="6" t="str">
        <f t="shared" si="18"/>
        <v/>
      </c>
      <c r="P93" s="6" t="str">
        <f t="shared" si="19"/>
        <v/>
      </c>
      <c r="Q93" s="6" t="str">
        <f t="shared" si="20"/>
        <v/>
      </c>
      <c r="R93" s="6"/>
      <c r="S93" s="6"/>
      <c r="T93" s="6"/>
      <c r="U93" s="6"/>
    </row>
    <row r="94" spans="1:21" x14ac:dyDescent="0.3">
      <c r="A94">
        <v>968</v>
      </c>
      <c r="B94" t="s">
        <v>165</v>
      </c>
      <c r="C94" t="s">
        <v>166</v>
      </c>
      <c r="D94" t="s">
        <v>172</v>
      </c>
      <c r="E94" s="1">
        <v>44280.669074074074</v>
      </c>
      <c r="F94" t="s">
        <v>63</v>
      </c>
      <c r="G94" t="s">
        <v>156</v>
      </c>
      <c r="H94" t="s">
        <v>204</v>
      </c>
      <c r="J94" s="6" t="str">
        <f t="shared" si="21"/>
        <v>968西區海底隧道西消防街</v>
      </c>
      <c r="O94" s="6" t="str">
        <f t="shared" si="18"/>
        <v/>
      </c>
      <c r="P94" s="6" t="str">
        <f t="shared" si="19"/>
        <v/>
      </c>
      <c r="Q94" s="6" t="str">
        <f t="shared" si="20"/>
        <v/>
      </c>
      <c r="R94" s="6"/>
      <c r="S94" s="6"/>
      <c r="T94" s="6"/>
      <c r="U94" s="6"/>
    </row>
    <row r="95" spans="1:21" x14ac:dyDescent="0.3">
      <c r="A95">
        <v>968</v>
      </c>
      <c r="B95" t="s">
        <v>165</v>
      </c>
      <c r="C95" t="s">
        <v>166</v>
      </c>
      <c r="D95" t="s">
        <v>173</v>
      </c>
      <c r="E95" s="1">
        <v>44280.66909722222</v>
      </c>
      <c r="F95" t="s">
        <v>32</v>
      </c>
      <c r="G95" t="s">
        <v>182</v>
      </c>
      <c r="H95" t="s">
        <v>87</v>
      </c>
      <c r="J95" s="6" t="str">
        <f t="shared" si="21"/>
        <v>968西消防街港澳碼頭</v>
      </c>
      <c r="O95" s="6" t="str">
        <f t="shared" si="18"/>
        <v/>
      </c>
      <c r="P95" s="6" t="str">
        <f t="shared" si="19"/>
        <v/>
      </c>
      <c r="Q95" s="6" t="str">
        <f t="shared" si="20"/>
        <v/>
      </c>
      <c r="R95" s="6"/>
      <c r="S95" s="6"/>
      <c r="T95" s="6"/>
      <c r="U95" s="6"/>
    </row>
    <row r="96" spans="1:21" x14ac:dyDescent="0.3">
      <c r="A96">
        <v>968</v>
      </c>
      <c r="B96" t="s">
        <v>165</v>
      </c>
      <c r="C96" t="s">
        <v>166</v>
      </c>
      <c r="D96" t="s">
        <v>174</v>
      </c>
      <c r="E96" s="1">
        <v>44280.669120370374</v>
      </c>
      <c r="F96" t="s">
        <v>54</v>
      </c>
      <c r="G96" t="s">
        <v>104</v>
      </c>
      <c r="H96" t="s">
        <v>88</v>
      </c>
      <c r="J96" s="6" t="str">
        <f t="shared" si="21"/>
        <v>968港澳碼頭海港政府大樓</v>
      </c>
      <c r="O96" s="6" t="str">
        <f t="shared" si="18"/>
        <v/>
      </c>
      <c r="P96" s="6" t="str">
        <f t="shared" si="19"/>
        <v/>
      </c>
      <c r="Q96" s="6" t="str">
        <f t="shared" si="20"/>
        <v/>
      </c>
      <c r="R96" s="6"/>
      <c r="S96" s="6"/>
      <c r="T96" s="6"/>
      <c r="U96" s="6"/>
    </row>
    <row r="97" spans="1:21" x14ac:dyDescent="0.3">
      <c r="A97">
        <v>968</v>
      </c>
      <c r="B97" t="s">
        <v>165</v>
      </c>
      <c r="C97" t="s">
        <v>166</v>
      </c>
      <c r="D97" t="s">
        <v>175</v>
      </c>
      <c r="E97" s="1">
        <v>44280.66914351852</v>
      </c>
      <c r="F97" t="s">
        <v>57</v>
      </c>
      <c r="G97" t="s">
        <v>55</v>
      </c>
      <c r="H97" t="s">
        <v>135</v>
      </c>
      <c r="J97" s="6" t="str">
        <f t="shared" si="21"/>
        <v>968海港政府大樓怡和大廈</v>
      </c>
      <c r="O97" s="6" t="str">
        <f t="shared" ref="O97:O123" si="28">IF(K97="","",IFERROR(LEFT(K97,FIND(" ",K97)-1),0))</f>
        <v/>
      </c>
      <c r="P97" s="6" t="str">
        <f t="shared" ref="P97:P123" si="29">IF(L97="","",IFERROR(LEFT(L97,FIND(" ",L97)-1),0))</f>
        <v/>
      </c>
      <c r="Q97" s="6" t="str">
        <f t="shared" ref="Q97:Q123" si="30">IF(M97="","",IFERROR(LEFT(M97,FIND(" ",M97)-1),0))</f>
        <v/>
      </c>
      <c r="R97" s="6"/>
      <c r="S97" s="6"/>
      <c r="T97" s="6"/>
      <c r="U97" s="6"/>
    </row>
    <row r="98" spans="1:21" x14ac:dyDescent="0.3">
      <c r="A98">
        <v>968</v>
      </c>
      <c r="B98" t="s">
        <v>165</v>
      </c>
      <c r="C98" t="s">
        <v>166</v>
      </c>
      <c r="D98" t="s">
        <v>176</v>
      </c>
      <c r="E98" s="1">
        <v>44280.669166666667</v>
      </c>
      <c r="F98" t="s">
        <v>44</v>
      </c>
      <c r="G98" t="s">
        <v>58</v>
      </c>
      <c r="H98" t="s">
        <v>72</v>
      </c>
      <c r="J98" s="6" t="str">
        <f t="shared" si="21"/>
        <v>968怡和大廈力寶中心</v>
      </c>
      <c r="O98" s="6" t="str">
        <f t="shared" si="28"/>
        <v/>
      </c>
      <c r="P98" s="6" t="str">
        <f t="shared" si="29"/>
        <v/>
      </c>
      <c r="Q98" s="6" t="str">
        <f t="shared" si="30"/>
        <v/>
      </c>
      <c r="R98" s="6"/>
      <c r="S98" s="6"/>
      <c r="T98" s="6"/>
      <c r="U98" s="6"/>
    </row>
    <row r="99" spans="1:21" x14ac:dyDescent="0.3">
      <c r="A99">
        <v>968</v>
      </c>
      <c r="B99" t="s">
        <v>165</v>
      </c>
      <c r="C99" t="s">
        <v>166</v>
      </c>
      <c r="D99" t="s">
        <v>177</v>
      </c>
      <c r="E99" s="1">
        <v>44280.669189814813</v>
      </c>
      <c r="F99" t="s">
        <v>63</v>
      </c>
      <c r="G99" t="s">
        <v>156</v>
      </c>
      <c r="H99" t="s">
        <v>163</v>
      </c>
      <c r="J99" s="6" t="str">
        <f t="shared" si="21"/>
        <v>968力寶中心軍器廠街</v>
      </c>
      <c r="O99" s="6" t="str">
        <f t="shared" si="28"/>
        <v/>
      </c>
      <c r="P99" s="6" t="str">
        <f t="shared" si="29"/>
        <v/>
      </c>
      <c r="Q99" s="6" t="str">
        <f t="shared" si="30"/>
        <v/>
      </c>
      <c r="R99" s="6"/>
      <c r="S99" s="6"/>
      <c r="T99" s="6"/>
      <c r="U99" s="6"/>
    </row>
    <row r="100" spans="1:21" x14ac:dyDescent="0.3">
      <c r="A100">
        <v>968</v>
      </c>
      <c r="B100" t="s">
        <v>165</v>
      </c>
      <c r="C100" t="s">
        <v>166</v>
      </c>
      <c r="D100" t="s">
        <v>178</v>
      </c>
      <c r="E100" s="1">
        <v>44280.669212962966</v>
      </c>
      <c r="F100" t="s">
        <v>74</v>
      </c>
      <c r="G100" t="s">
        <v>80</v>
      </c>
      <c r="J100" s="6" t="str">
        <f t="shared" si="21"/>
        <v>968軍器廠街菲林明道</v>
      </c>
      <c r="O100" s="6" t="str">
        <f t="shared" si="28"/>
        <v/>
      </c>
      <c r="P100" s="6" t="str">
        <f t="shared" si="29"/>
        <v/>
      </c>
      <c r="Q100" s="6" t="str">
        <f t="shared" si="30"/>
        <v/>
      </c>
      <c r="R100" s="6"/>
      <c r="S100" s="6"/>
      <c r="T100" s="6"/>
      <c r="U100" s="6"/>
    </row>
    <row r="101" spans="1:21" x14ac:dyDescent="0.3">
      <c r="A101">
        <v>968</v>
      </c>
      <c r="B101" t="s">
        <v>165</v>
      </c>
      <c r="C101" t="s">
        <v>166</v>
      </c>
      <c r="D101" t="s">
        <v>179</v>
      </c>
      <c r="E101" s="1">
        <v>44280.669236111113</v>
      </c>
      <c r="F101" t="s">
        <v>32</v>
      </c>
      <c r="G101" t="s">
        <v>182</v>
      </c>
      <c r="J101" s="6" t="str">
        <f t="shared" si="21"/>
        <v>968菲林明道史釗域道</v>
      </c>
      <c r="O101" s="6" t="str">
        <f t="shared" si="28"/>
        <v/>
      </c>
      <c r="P101" s="6" t="str">
        <f t="shared" si="29"/>
        <v/>
      </c>
      <c r="Q101" s="6" t="str">
        <f t="shared" si="30"/>
        <v/>
      </c>
      <c r="R101" s="6"/>
      <c r="S101" s="6"/>
      <c r="T101" s="6"/>
      <c r="U101" s="6"/>
    </row>
    <row r="102" spans="1:21" x14ac:dyDescent="0.3">
      <c r="A102">
        <v>968</v>
      </c>
      <c r="B102" t="s">
        <v>165</v>
      </c>
      <c r="C102" t="s">
        <v>166</v>
      </c>
      <c r="D102" t="s">
        <v>180</v>
      </c>
      <c r="E102" s="1">
        <v>44280.669259259259</v>
      </c>
      <c r="F102" t="s">
        <v>32</v>
      </c>
      <c r="G102" t="s">
        <v>54</v>
      </c>
      <c r="H102" t="s">
        <v>71</v>
      </c>
      <c r="J102" s="6" t="str">
        <f t="shared" si="21"/>
        <v>968史釗域道灣仔消防局</v>
      </c>
      <c r="O102" s="6" t="str">
        <f t="shared" si="28"/>
        <v/>
      </c>
      <c r="P102" s="6" t="str">
        <f t="shared" si="29"/>
        <v/>
      </c>
      <c r="Q102" s="6" t="str">
        <f t="shared" si="30"/>
        <v/>
      </c>
      <c r="R102" s="6"/>
      <c r="S102" s="6"/>
      <c r="T102" s="6"/>
      <c r="U102" s="6"/>
    </row>
    <row r="103" spans="1:21" x14ac:dyDescent="0.3">
      <c r="A103">
        <v>968</v>
      </c>
      <c r="B103" t="s">
        <v>165</v>
      </c>
      <c r="C103" t="s">
        <v>166</v>
      </c>
      <c r="D103" t="s">
        <v>181</v>
      </c>
      <c r="E103" s="1">
        <v>44280.669293981482</v>
      </c>
      <c r="F103" t="s">
        <v>36</v>
      </c>
      <c r="G103" t="s">
        <v>40</v>
      </c>
      <c r="H103" t="s">
        <v>77</v>
      </c>
      <c r="J103" s="6" t="str">
        <f t="shared" si="21"/>
        <v>968灣仔消防局怡和街</v>
      </c>
      <c r="O103" s="6" t="str">
        <f t="shared" si="28"/>
        <v/>
      </c>
      <c r="P103" s="6" t="str">
        <f t="shared" si="29"/>
        <v/>
      </c>
      <c r="Q103" s="6" t="str">
        <f t="shared" si="30"/>
        <v/>
      </c>
      <c r="R103" s="6"/>
      <c r="S103" s="6"/>
      <c r="T103" s="6"/>
      <c r="U103" s="6"/>
    </row>
    <row r="104" spans="1:21" x14ac:dyDescent="0.3">
      <c r="A104">
        <v>968</v>
      </c>
      <c r="B104" t="s">
        <v>165</v>
      </c>
      <c r="C104" t="s">
        <v>166</v>
      </c>
      <c r="D104" t="s">
        <v>183</v>
      </c>
      <c r="E104" s="1">
        <v>44280.669317129628</v>
      </c>
      <c r="F104" t="s">
        <v>57</v>
      </c>
      <c r="G104" t="s">
        <v>44</v>
      </c>
      <c r="H104" t="s">
        <v>156</v>
      </c>
      <c r="J104" s="6" t="str">
        <f t="shared" si="21"/>
        <v>968怡和街維多利亞公園</v>
      </c>
      <c r="O104" s="6" t="str">
        <f t="shared" si="28"/>
        <v/>
      </c>
      <c r="P104" s="6" t="str">
        <f t="shared" si="29"/>
        <v/>
      </c>
      <c r="Q104" s="6" t="str">
        <f t="shared" si="30"/>
        <v/>
      </c>
      <c r="R104" s="6"/>
      <c r="S104" s="6"/>
      <c r="T104" s="6"/>
      <c r="U104" s="6"/>
    </row>
    <row r="105" spans="1:21" x14ac:dyDescent="0.3">
      <c r="A105">
        <v>968</v>
      </c>
      <c r="B105" t="s">
        <v>165</v>
      </c>
      <c r="C105" t="s">
        <v>166</v>
      </c>
      <c r="D105" t="s">
        <v>184</v>
      </c>
      <c r="E105" s="1">
        <v>44280.669340277775</v>
      </c>
      <c r="F105" t="s">
        <v>44</v>
      </c>
      <c r="G105" t="s">
        <v>63</v>
      </c>
      <c r="H105" t="s">
        <v>61</v>
      </c>
      <c r="J105" s="6" t="str">
        <f t="shared" si="21"/>
        <v>968維多利亞公園銅鑼灣天后總站</v>
      </c>
      <c r="O105" s="6" t="str">
        <f t="shared" si="28"/>
        <v/>
      </c>
      <c r="P105" s="6" t="str">
        <f t="shared" si="29"/>
        <v/>
      </c>
      <c r="Q105" s="6" t="str">
        <f t="shared" si="30"/>
        <v/>
      </c>
      <c r="R105" s="6"/>
      <c r="S105" s="6"/>
      <c r="T105" s="6"/>
      <c r="U105" s="6"/>
    </row>
    <row r="106" spans="1:21" x14ac:dyDescent="0.3">
      <c r="A106">
        <v>968</v>
      </c>
      <c r="B106" t="s">
        <v>166</v>
      </c>
      <c r="C106" t="s">
        <v>165</v>
      </c>
      <c r="D106" t="s">
        <v>184</v>
      </c>
      <c r="E106" s="1">
        <v>44280.669386574074</v>
      </c>
      <c r="F106" t="s">
        <v>28</v>
      </c>
      <c r="G106" t="s">
        <v>142</v>
      </c>
      <c r="H106" t="s">
        <v>45</v>
      </c>
      <c r="J106" s="6" t="str">
        <f t="shared" si="21"/>
        <v/>
      </c>
      <c r="O106" s="6" t="str">
        <f t="shared" si="28"/>
        <v/>
      </c>
      <c r="P106" s="6" t="str">
        <f t="shared" si="29"/>
        <v/>
      </c>
      <c r="Q106" s="6" t="str">
        <f t="shared" si="30"/>
        <v/>
      </c>
      <c r="R106" s="6"/>
      <c r="S106" s="6"/>
      <c r="T106" s="6"/>
      <c r="U106" s="6"/>
    </row>
    <row r="107" spans="1:21" x14ac:dyDescent="0.3">
      <c r="A107">
        <v>968</v>
      </c>
      <c r="B107" t="s">
        <v>166</v>
      </c>
      <c r="C107" t="s">
        <v>165</v>
      </c>
      <c r="D107" t="s">
        <v>186</v>
      </c>
      <c r="E107" s="1">
        <v>44280.669409722221</v>
      </c>
      <c r="F107" t="s">
        <v>168</v>
      </c>
      <c r="G107" t="s">
        <v>138</v>
      </c>
      <c r="H107" t="s">
        <v>21</v>
      </c>
      <c r="J107" s="6" t="str">
        <f t="shared" si="21"/>
        <v>968銅鑼灣天后總站中央圖書館</v>
      </c>
      <c r="O107" s="6" t="str">
        <f t="shared" si="28"/>
        <v/>
      </c>
      <c r="P107" s="6" t="str">
        <f t="shared" si="29"/>
        <v/>
      </c>
      <c r="Q107" s="6" t="str">
        <f t="shared" si="30"/>
        <v/>
      </c>
      <c r="R107" s="6"/>
      <c r="S107" s="6"/>
      <c r="T107" s="6"/>
      <c r="U107" s="6"/>
    </row>
    <row r="108" spans="1:21" x14ac:dyDescent="0.3">
      <c r="A108">
        <v>968</v>
      </c>
      <c r="B108" t="s">
        <v>166</v>
      </c>
      <c r="C108" t="s">
        <v>165</v>
      </c>
      <c r="D108" t="s">
        <v>181</v>
      </c>
      <c r="E108" s="1">
        <v>44280.669432870367</v>
      </c>
      <c r="F108" t="s">
        <v>12</v>
      </c>
      <c r="G108" t="s">
        <v>37</v>
      </c>
      <c r="H108" t="s">
        <v>140</v>
      </c>
      <c r="J108" s="6" t="str">
        <f t="shared" si="21"/>
        <v>968中央圖書館怡和街</v>
      </c>
      <c r="O108" s="6" t="str">
        <f t="shared" si="28"/>
        <v/>
      </c>
      <c r="P108" s="6" t="str">
        <f t="shared" si="29"/>
        <v/>
      </c>
      <c r="Q108" s="6" t="str">
        <f t="shared" si="30"/>
        <v/>
      </c>
      <c r="R108" s="6"/>
      <c r="S108" s="6"/>
      <c r="T108" s="6"/>
      <c r="U108" s="6"/>
    </row>
    <row r="109" spans="1:21" x14ac:dyDescent="0.3">
      <c r="A109">
        <v>968</v>
      </c>
      <c r="B109" t="s">
        <v>166</v>
      </c>
      <c r="C109" t="s">
        <v>165</v>
      </c>
      <c r="D109" t="s">
        <v>187</v>
      </c>
      <c r="E109" s="1">
        <v>44280.669456018521</v>
      </c>
      <c r="F109" t="s">
        <v>201</v>
      </c>
      <c r="G109" t="s">
        <v>13</v>
      </c>
      <c r="H109" t="s">
        <v>34</v>
      </c>
      <c r="J109" s="6" t="str">
        <f t="shared" si="21"/>
        <v>968怡和街天樂里</v>
      </c>
      <c r="O109" s="6" t="str">
        <f t="shared" si="28"/>
        <v/>
      </c>
      <c r="P109" s="6" t="str">
        <f t="shared" si="29"/>
        <v/>
      </c>
      <c r="Q109" s="6" t="str">
        <f t="shared" si="30"/>
        <v/>
      </c>
      <c r="R109" s="6"/>
      <c r="S109" s="6"/>
      <c r="T109" s="6"/>
      <c r="U109" s="6"/>
    </row>
    <row r="110" spans="1:21" x14ac:dyDescent="0.3">
      <c r="A110">
        <v>968</v>
      </c>
      <c r="B110" t="s">
        <v>166</v>
      </c>
      <c r="C110" t="s">
        <v>165</v>
      </c>
      <c r="D110" t="s">
        <v>188</v>
      </c>
      <c r="E110" s="1">
        <v>44280.669490740744</v>
      </c>
      <c r="F110" t="s">
        <v>24</v>
      </c>
      <c r="G110" t="s">
        <v>17</v>
      </c>
      <c r="H110" t="s">
        <v>38</v>
      </c>
      <c r="J110" s="6" t="str">
        <f t="shared" si="21"/>
        <v>968天樂里廣生行大廈</v>
      </c>
      <c r="O110" s="6" t="str">
        <f t="shared" si="28"/>
        <v/>
      </c>
      <c r="P110" s="6" t="str">
        <f t="shared" si="29"/>
        <v/>
      </c>
      <c r="Q110" s="6" t="str">
        <f t="shared" si="30"/>
        <v/>
      </c>
      <c r="R110" s="6"/>
      <c r="S110" s="6"/>
      <c r="T110" s="6"/>
      <c r="U110" s="6"/>
    </row>
    <row r="111" spans="1:21" x14ac:dyDescent="0.3">
      <c r="A111">
        <v>968</v>
      </c>
      <c r="B111" t="s">
        <v>166</v>
      </c>
      <c r="C111" t="s">
        <v>165</v>
      </c>
      <c r="D111" t="s">
        <v>178</v>
      </c>
      <c r="E111" s="1">
        <v>44280.66951388889</v>
      </c>
      <c r="F111" t="s">
        <v>28</v>
      </c>
      <c r="G111" t="s">
        <v>29</v>
      </c>
      <c r="H111" t="s">
        <v>25</v>
      </c>
      <c r="J111" s="6" t="str">
        <f t="shared" si="21"/>
        <v>968廣生行大廈菲林明道</v>
      </c>
      <c r="O111" s="6" t="str">
        <f t="shared" si="28"/>
        <v/>
      </c>
      <c r="P111" s="6" t="str">
        <f t="shared" si="29"/>
        <v/>
      </c>
      <c r="Q111" s="6" t="str">
        <f t="shared" si="30"/>
        <v/>
      </c>
      <c r="R111" s="6"/>
      <c r="S111" s="6"/>
      <c r="T111" s="6"/>
      <c r="U111" s="6"/>
    </row>
    <row r="112" spans="1:21" x14ac:dyDescent="0.3">
      <c r="A112">
        <v>968</v>
      </c>
      <c r="B112" t="s">
        <v>166</v>
      </c>
      <c r="C112" t="s">
        <v>165</v>
      </c>
      <c r="D112" t="s">
        <v>189</v>
      </c>
      <c r="E112" s="1">
        <v>44280.669537037036</v>
      </c>
      <c r="F112" t="s">
        <v>79</v>
      </c>
      <c r="G112" t="s">
        <v>33</v>
      </c>
      <c r="H112" t="s">
        <v>140</v>
      </c>
      <c r="J112" s="6" t="str">
        <f t="shared" si="21"/>
        <v>968菲林明道盧押道</v>
      </c>
      <c r="O112" s="6" t="str">
        <f t="shared" si="28"/>
        <v/>
      </c>
      <c r="P112" s="6" t="str">
        <f t="shared" si="29"/>
        <v/>
      </c>
      <c r="Q112" s="6" t="str">
        <f t="shared" si="30"/>
        <v/>
      </c>
      <c r="R112" s="6"/>
      <c r="S112" s="6"/>
      <c r="T112" s="6"/>
      <c r="U112" s="6"/>
    </row>
    <row r="113" spans="1:21" x14ac:dyDescent="0.3">
      <c r="A113">
        <v>968</v>
      </c>
      <c r="B113" t="s">
        <v>166</v>
      </c>
      <c r="C113" t="s">
        <v>165</v>
      </c>
      <c r="D113" t="s">
        <v>190</v>
      </c>
      <c r="E113" s="1">
        <v>44280.669560185182</v>
      </c>
      <c r="F113" t="s">
        <v>57</v>
      </c>
      <c r="G113" t="s">
        <v>150</v>
      </c>
      <c r="H113" t="s">
        <v>34</v>
      </c>
      <c r="J113" s="6" t="str">
        <f t="shared" si="21"/>
        <v>968盧押道太古廣場</v>
      </c>
      <c r="O113" s="6" t="str">
        <f t="shared" si="28"/>
        <v/>
      </c>
      <c r="P113" s="6" t="str">
        <f t="shared" si="29"/>
        <v/>
      </c>
      <c r="Q113" s="6" t="str">
        <f t="shared" si="30"/>
        <v/>
      </c>
      <c r="R113" s="6"/>
      <c r="S113" s="6"/>
      <c r="T113" s="6"/>
      <c r="U113" s="6"/>
    </row>
    <row r="114" spans="1:21" x14ac:dyDescent="0.3">
      <c r="A114">
        <v>968</v>
      </c>
      <c r="B114" t="s">
        <v>166</v>
      </c>
      <c r="C114" t="s">
        <v>165</v>
      </c>
      <c r="D114" t="s">
        <v>191</v>
      </c>
      <c r="E114" s="1">
        <v>44280.669583333336</v>
      </c>
      <c r="F114" t="s">
        <v>44</v>
      </c>
      <c r="G114" t="s">
        <v>13</v>
      </c>
      <c r="H114" t="s">
        <v>38</v>
      </c>
      <c r="J114" s="6" t="str">
        <f t="shared" si="21"/>
        <v>968太古廣場豐總行</v>
      </c>
      <c r="O114" s="6" t="str">
        <f t="shared" si="28"/>
        <v/>
      </c>
      <c r="P114" s="6" t="str">
        <f t="shared" si="29"/>
        <v/>
      </c>
      <c r="Q114" s="6" t="str">
        <f t="shared" si="30"/>
        <v/>
      </c>
      <c r="R114" s="6"/>
      <c r="S114" s="6"/>
      <c r="T114" s="6"/>
      <c r="U114" s="6"/>
    </row>
    <row r="115" spans="1:21" x14ac:dyDescent="0.3">
      <c r="A115">
        <v>968</v>
      </c>
      <c r="B115" t="s">
        <v>166</v>
      </c>
      <c r="C115" t="s">
        <v>165</v>
      </c>
      <c r="D115" t="s">
        <v>192</v>
      </c>
      <c r="E115" s="1">
        <v>44280.669606481482</v>
      </c>
      <c r="F115" t="s">
        <v>74</v>
      </c>
      <c r="G115" t="s">
        <v>21</v>
      </c>
      <c r="J115" s="6" t="str">
        <f t="shared" si="21"/>
        <v>968豐總行永吉街</v>
      </c>
      <c r="O115" s="6" t="str">
        <f t="shared" si="28"/>
        <v/>
      </c>
      <c r="P115" s="6" t="str">
        <f t="shared" si="29"/>
        <v/>
      </c>
      <c r="Q115" s="6" t="str">
        <f t="shared" si="30"/>
        <v/>
      </c>
      <c r="R115" s="6"/>
      <c r="S115" s="6"/>
      <c r="T115" s="6"/>
      <c r="U115" s="6"/>
    </row>
    <row r="116" spans="1:21" x14ac:dyDescent="0.3">
      <c r="A116">
        <v>968</v>
      </c>
      <c r="B116" t="s">
        <v>166</v>
      </c>
      <c r="C116" t="s">
        <v>165</v>
      </c>
      <c r="D116" t="s">
        <v>193</v>
      </c>
      <c r="E116" s="1">
        <v>44280.669629629629</v>
      </c>
      <c r="F116" t="s">
        <v>57</v>
      </c>
      <c r="G116" t="s">
        <v>55</v>
      </c>
      <c r="H116" t="s">
        <v>199</v>
      </c>
      <c r="J116" s="6" t="str">
        <f t="shared" si="21"/>
        <v>968永吉街皇后街</v>
      </c>
      <c r="O116" s="6" t="str">
        <f t="shared" si="28"/>
        <v/>
      </c>
      <c r="P116" s="6" t="str">
        <f t="shared" si="29"/>
        <v/>
      </c>
      <c r="Q116" s="6" t="str">
        <f t="shared" si="30"/>
        <v/>
      </c>
      <c r="R116" s="6"/>
      <c r="S116" s="6"/>
      <c r="T116" s="6"/>
      <c r="U116" s="6"/>
    </row>
    <row r="117" spans="1:21" x14ac:dyDescent="0.3">
      <c r="A117">
        <v>968</v>
      </c>
      <c r="B117" t="s">
        <v>166</v>
      </c>
      <c r="C117" t="s">
        <v>165</v>
      </c>
      <c r="D117" t="s">
        <v>171</v>
      </c>
      <c r="E117" s="1">
        <v>44280.669652777775</v>
      </c>
      <c r="F117" t="s">
        <v>48</v>
      </c>
      <c r="G117" t="s">
        <v>80</v>
      </c>
      <c r="J117" s="6" t="str">
        <f t="shared" si="21"/>
        <v>968皇后街西區海底隧道</v>
      </c>
      <c r="O117" s="6" t="str">
        <f t="shared" si="28"/>
        <v/>
      </c>
      <c r="P117" s="6" t="str">
        <f t="shared" si="29"/>
        <v/>
      </c>
      <c r="Q117" s="6" t="str">
        <f t="shared" si="30"/>
        <v/>
      </c>
      <c r="R117" s="6"/>
      <c r="S117" s="6"/>
      <c r="T117" s="6"/>
      <c r="U117" s="6"/>
    </row>
    <row r="118" spans="1:21" x14ac:dyDescent="0.3">
      <c r="A118">
        <v>968</v>
      </c>
      <c r="B118" t="s">
        <v>166</v>
      </c>
      <c r="C118" t="s">
        <v>165</v>
      </c>
      <c r="D118" t="s">
        <v>73</v>
      </c>
      <c r="E118" s="1">
        <v>44280.669675925928</v>
      </c>
      <c r="F118" t="s">
        <v>71</v>
      </c>
      <c r="G118" t="s">
        <v>135</v>
      </c>
      <c r="H118" t="s">
        <v>97</v>
      </c>
      <c r="J118" s="6" t="str">
        <f t="shared" si="21"/>
        <v>968西區海底隧道大欖隧道</v>
      </c>
      <c r="O118" s="6" t="str">
        <f t="shared" si="28"/>
        <v/>
      </c>
      <c r="P118" s="6" t="str">
        <f t="shared" si="29"/>
        <v/>
      </c>
      <c r="Q118" s="6" t="str">
        <f t="shared" si="30"/>
        <v/>
      </c>
      <c r="R118" s="6"/>
      <c r="S118" s="6"/>
      <c r="T118" s="6"/>
      <c r="U118" s="6"/>
    </row>
    <row r="119" spans="1:21" x14ac:dyDescent="0.3">
      <c r="A119">
        <v>968</v>
      </c>
      <c r="B119" t="s">
        <v>166</v>
      </c>
      <c r="C119" t="s">
        <v>165</v>
      </c>
      <c r="D119" t="s">
        <v>73</v>
      </c>
      <c r="E119" s="1">
        <v>44280.669710648152</v>
      </c>
      <c r="F119" t="s">
        <v>55</v>
      </c>
      <c r="G119" t="s">
        <v>69</v>
      </c>
      <c r="H119" t="s">
        <v>100</v>
      </c>
      <c r="I119" s="4" t="s">
        <v>213</v>
      </c>
      <c r="J119" s="6" t="str">
        <f t="shared" si="21"/>
        <v>968大欖隧道大欖隧道</v>
      </c>
      <c r="K119" s="12" t="str">
        <f>F119</f>
        <v>17 分鐘</v>
      </c>
      <c r="L119" s="12" t="str">
        <f>G119</f>
        <v>29 分鐘</v>
      </c>
      <c r="M119" s="12" t="str">
        <f>H119</f>
        <v>40 分鐘</v>
      </c>
      <c r="O119" s="12" t="str">
        <f t="shared" si="28"/>
        <v>17</v>
      </c>
      <c r="P119" s="12" t="str">
        <f t="shared" si="29"/>
        <v>29</v>
      </c>
      <c r="Q119" s="12" t="str">
        <f t="shared" si="30"/>
        <v>40</v>
      </c>
      <c r="R119" s="12"/>
      <c r="S119" s="12"/>
      <c r="T119" s="12"/>
      <c r="U119" s="6"/>
    </row>
    <row r="120" spans="1:21" x14ac:dyDescent="0.3">
      <c r="A120">
        <v>968</v>
      </c>
      <c r="B120" t="s">
        <v>166</v>
      </c>
      <c r="C120" t="s">
        <v>165</v>
      </c>
      <c r="D120" t="s">
        <v>70</v>
      </c>
      <c r="E120" s="1">
        <v>44280.669733796298</v>
      </c>
      <c r="F120" t="s">
        <v>28</v>
      </c>
      <c r="G120" t="s">
        <v>44</v>
      </c>
      <c r="H120" t="s">
        <v>118</v>
      </c>
      <c r="I120" s="4" t="s">
        <v>213</v>
      </c>
      <c r="J120" s="6" t="str">
        <f t="shared" si="21"/>
        <v>968大欖隧道形點 I</v>
      </c>
      <c r="K120" s="12" t="str">
        <f>H120</f>
        <v>27 分鐘</v>
      </c>
      <c r="L120" s="12"/>
      <c r="M120" s="12"/>
      <c r="O120" s="12" t="str">
        <f t="shared" si="28"/>
        <v>27</v>
      </c>
      <c r="P120" s="12" t="str">
        <f t="shared" si="29"/>
        <v/>
      </c>
      <c r="Q120" s="12" t="str">
        <f t="shared" si="30"/>
        <v/>
      </c>
      <c r="R120" s="12"/>
      <c r="S120" s="12">
        <f>O120-O119</f>
        <v>10</v>
      </c>
      <c r="T120" s="12" t="str">
        <f>IFERROR(P120-P119,"")</f>
        <v/>
      </c>
      <c r="U120" s="12" t="str">
        <f>IFERROR(Q120-Q119,"")</f>
        <v/>
      </c>
    </row>
    <row r="121" spans="1:21" x14ac:dyDescent="0.3">
      <c r="A121">
        <v>968</v>
      </c>
      <c r="B121" t="s">
        <v>166</v>
      </c>
      <c r="C121" t="s">
        <v>165</v>
      </c>
      <c r="D121" t="s">
        <v>90</v>
      </c>
      <c r="E121" s="1">
        <v>44280.669756944444</v>
      </c>
      <c r="F121" t="s">
        <v>79</v>
      </c>
      <c r="G121" t="s">
        <v>63</v>
      </c>
      <c r="H121" t="s">
        <v>69</v>
      </c>
      <c r="I121" s="4" t="s">
        <v>213</v>
      </c>
      <c r="J121" s="6" t="str">
        <f t="shared" si="21"/>
        <v>968形點 I元朗又新街</v>
      </c>
      <c r="K121" s="12" t="str">
        <f>H121</f>
        <v>29 分鐘</v>
      </c>
      <c r="L121" s="12"/>
      <c r="M121" s="12"/>
      <c r="O121" s="12" t="str">
        <f t="shared" si="28"/>
        <v>29</v>
      </c>
      <c r="P121" s="12" t="str">
        <f t="shared" si="29"/>
        <v/>
      </c>
      <c r="Q121" s="12" t="str">
        <f t="shared" si="30"/>
        <v/>
      </c>
      <c r="R121" s="12"/>
      <c r="S121" s="12">
        <f t="shared" ref="S121:S122" si="31">O121-O120</f>
        <v>2</v>
      </c>
      <c r="T121" s="12" t="str">
        <f t="shared" ref="T121:U122" si="32">IFERROR(P121-P120,"")</f>
        <v/>
      </c>
      <c r="U121" s="12" t="str">
        <f t="shared" si="32"/>
        <v/>
      </c>
    </row>
    <row r="122" spans="1:21" x14ac:dyDescent="0.3">
      <c r="A122">
        <v>968</v>
      </c>
      <c r="B122" t="s">
        <v>166</v>
      </c>
      <c r="C122" t="s">
        <v>165</v>
      </c>
      <c r="D122" t="s">
        <v>92</v>
      </c>
      <c r="E122" s="1">
        <v>44280.66978009259</v>
      </c>
      <c r="F122" t="s">
        <v>36</v>
      </c>
      <c r="G122" t="s">
        <v>74</v>
      </c>
      <c r="H122" t="s">
        <v>163</v>
      </c>
      <c r="I122" s="4" t="s">
        <v>213</v>
      </c>
      <c r="J122" s="6" t="str">
        <f t="shared" si="21"/>
        <v>968元朗又新街元朗大棠路</v>
      </c>
      <c r="K122" s="12" t="str">
        <f>H122</f>
        <v>31 分鐘</v>
      </c>
      <c r="L122" s="12"/>
      <c r="M122" s="12"/>
      <c r="O122" s="12" t="str">
        <f t="shared" si="28"/>
        <v>31</v>
      </c>
      <c r="P122" s="12" t="str">
        <f t="shared" si="29"/>
        <v/>
      </c>
      <c r="Q122" s="12" t="str">
        <f t="shared" si="30"/>
        <v/>
      </c>
      <c r="R122" s="12"/>
      <c r="S122" s="12">
        <f t="shared" si="31"/>
        <v>2</v>
      </c>
      <c r="T122" s="12" t="str">
        <f t="shared" si="32"/>
        <v/>
      </c>
      <c r="U122" s="12" t="str">
        <f t="shared" si="32"/>
        <v/>
      </c>
    </row>
    <row r="123" spans="1:21" x14ac:dyDescent="0.3">
      <c r="A123">
        <v>968</v>
      </c>
      <c r="B123" t="s">
        <v>166</v>
      </c>
      <c r="C123" t="s">
        <v>165</v>
      </c>
      <c r="D123" t="s">
        <v>167</v>
      </c>
      <c r="E123" s="1">
        <v>44280.669803240744</v>
      </c>
      <c r="F123" t="s">
        <v>99</v>
      </c>
      <c r="G123" t="s">
        <v>104</v>
      </c>
      <c r="J123" s="6" t="str">
        <f t="shared" si="21"/>
        <v>968元朗大棠路元朗（西）總站</v>
      </c>
      <c r="O123" s="6" t="str">
        <f t="shared" si="28"/>
        <v/>
      </c>
      <c r="P123" s="6" t="str">
        <f t="shared" si="29"/>
        <v/>
      </c>
      <c r="Q123" s="6" t="str">
        <f t="shared" si="30"/>
        <v/>
      </c>
      <c r="R123" s="6"/>
      <c r="S123" s="6"/>
      <c r="T123" s="6"/>
      <c r="U123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4.4" x14ac:dyDescent="0.3"/>
  <cols>
    <col min="1" max="1" width="5.88671875" bestFit="1" customWidth="1"/>
    <col min="2" max="3" width="18.33203125" bestFit="1" customWidth="1"/>
    <col min="4" max="4" width="26.5546875" bestFit="1" customWidth="1"/>
    <col min="5" max="5" width="14.6640625" bestFit="1" customWidth="1"/>
    <col min="6" max="8" width="16" bestFit="1" customWidth="1"/>
    <col min="9" max="9" width="8.88671875" style="4"/>
    <col min="10" max="10" width="33.88671875" style="6" bestFit="1" customWidth="1"/>
    <col min="11" max="13" width="16" style="6" bestFit="1" customWidth="1"/>
    <col min="14" max="14" width="4.6640625" style="7" customWidth="1"/>
    <col min="15" max="18" width="4.88671875" style="7" bestFit="1" customWidth="1"/>
    <col min="19" max="21" width="4" style="7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212</v>
      </c>
      <c r="J1" s="6" t="s">
        <v>223</v>
      </c>
      <c r="K1" s="6" t="s">
        <v>209</v>
      </c>
      <c r="L1" s="6" t="s">
        <v>210</v>
      </c>
      <c r="M1" s="6" t="s">
        <v>211</v>
      </c>
      <c r="O1" s="6" t="s">
        <v>209</v>
      </c>
      <c r="P1" s="6" t="s">
        <v>210</v>
      </c>
      <c r="Q1" s="6" t="s">
        <v>211</v>
      </c>
      <c r="R1" s="6"/>
      <c r="S1" s="6" t="s">
        <v>224</v>
      </c>
      <c r="T1" s="6" t="s">
        <v>230</v>
      </c>
      <c r="U1" s="6" t="s">
        <v>231</v>
      </c>
    </row>
    <row r="2" spans="1:21" x14ac:dyDescent="0.3">
      <c r="A2" t="s">
        <v>8</v>
      </c>
      <c r="B2" t="s">
        <v>9</v>
      </c>
      <c r="C2" t="s">
        <v>10</v>
      </c>
      <c r="D2" t="s">
        <v>11</v>
      </c>
      <c r="E2" s="1">
        <v>44281.66684027778</v>
      </c>
      <c r="F2" t="s">
        <v>28</v>
      </c>
      <c r="G2" t="s">
        <v>24</v>
      </c>
      <c r="H2" t="s">
        <v>13</v>
      </c>
      <c r="O2" s="6" t="str">
        <f t="shared" ref="O2:Q23" si="0">IF(K2="","",IFERROR(LEFT(K2,FIND(" ",K2)-1),0))</f>
        <v/>
      </c>
      <c r="P2" s="6" t="str">
        <f t="shared" si="0"/>
        <v/>
      </c>
      <c r="Q2" s="6" t="str">
        <f t="shared" si="0"/>
        <v/>
      </c>
      <c r="R2" s="6"/>
      <c r="S2" s="6"/>
      <c r="T2" s="6"/>
      <c r="U2" s="6"/>
    </row>
    <row r="3" spans="1:21" x14ac:dyDescent="0.3">
      <c r="A3" t="s">
        <v>8</v>
      </c>
      <c r="B3" t="s">
        <v>9</v>
      </c>
      <c r="C3" t="s">
        <v>10</v>
      </c>
      <c r="D3" t="s">
        <v>15</v>
      </c>
      <c r="E3" s="1">
        <v>44281.666863425926</v>
      </c>
      <c r="F3" t="s">
        <v>32</v>
      </c>
      <c r="G3" t="s">
        <v>85</v>
      </c>
      <c r="H3" t="s">
        <v>17</v>
      </c>
      <c r="J3" s="6" t="str">
        <f>IF(B3=B2,A3&amp;D2&amp;D3,"")</f>
        <v>269D天富總站天晴晴彩樓</v>
      </c>
      <c r="O3" s="6" t="str">
        <f t="shared" si="0"/>
        <v/>
      </c>
      <c r="P3" s="6" t="str">
        <f t="shared" si="0"/>
        <v/>
      </c>
      <c r="Q3" s="6" t="str">
        <f t="shared" si="0"/>
        <v/>
      </c>
      <c r="R3" s="6"/>
      <c r="S3" s="6"/>
      <c r="T3" s="6"/>
      <c r="U3" s="6"/>
    </row>
    <row r="4" spans="1:21" x14ac:dyDescent="0.3">
      <c r="A4" t="s">
        <v>8</v>
      </c>
      <c r="B4" t="s">
        <v>9</v>
      </c>
      <c r="C4" t="s">
        <v>10</v>
      </c>
      <c r="D4" t="s">
        <v>19</v>
      </c>
      <c r="E4" s="1">
        <v>44281.666886574072</v>
      </c>
      <c r="F4" t="s">
        <v>54</v>
      </c>
      <c r="G4" t="s">
        <v>29</v>
      </c>
      <c r="H4" t="s">
        <v>49</v>
      </c>
      <c r="J4" s="6" t="str">
        <f t="shared" ref="J4:J67" si="1">IF(B4=B3,A4&amp;D3&amp;D4,"")</f>
        <v>269D天晴晴彩樓天晴晴雲樓</v>
      </c>
      <c r="O4" s="6" t="str">
        <f t="shared" si="0"/>
        <v/>
      </c>
      <c r="P4" s="6" t="str">
        <f t="shared" si="0"/>
        <v/>
      </c>
      <c r="Q4" s="6" t="str">
        <f t="shared" si="0"/>
        <v/>
      </c>
      <c r="R4" s="6"/>
      <c r="S4" s="6"/>
      <c r="T4" s="6"/>
      <c r="U4" s="6"/>
    </row>
    <row r="5" spans="1:21" x14ac:dyDescent="0.3">
      <c r="A5" t="s">
        <v>8</v>
      </c>
      <c r="B5" t="s">
        <v>9</v>
      </c>
      <c r="C5" t="s">
        <v>10</v>
      </c>
      <c r="D5" t="s">
        <v>23</v>
      </c>
      <c r="E5" s="1">
        <v>44281.666909722226</v>
      </c>
      <c r="F5" t="s">
        <v>36</v>
      </c>
      <c r="G5" t="s">
        <v>33</v>
      </c>
      <c r="H5" t="s">
        <v>25</v>
      </c>
      <c r="J5" s="6" t="str">
        <f t="shared" si="1"/>
        <v>269D天晴晴雲樓天富苑能富閣</v>
      </c>
      <c r="O5" s="6" t="str">
        <f t="shared" si="0"/>
        <v/>
      </c>
      <c r="P5" s="6" t="str">
        <f t="shared" si="0"/>
        <v/>
      </c>
      <c r="Q5" s="6" t="str">
        <f t="shared" si="0"/>
        <v/>
      </c>
      <c r="R5" s="6"/>
      <c r="S5" s="6"/>
      <c r="T5" s="6"/>
      <c r="U5" s="6"/>
    </row>
    <row r="6" spans="1:21" x14ac:dyDescent="0.3">
      <c r="A6" t="s">
        <v>8</v>
      </c>
      <c r="B6" t="s">
        <v>9</v>
      </c>
      <c r="C6" t="s">
        <v>10</v>
      </c>
      <c r="D6" t="s">
        <v>27</v>
      </c>
      <c r="E6" s="1">
        <v>44281.666944444441</v>
      </c>
      <c r="F6" t="s">
        <v>40</v>
      </c>
      <c r="G6" t="s">
        <v>37</v>
      </c>
      <c r="H6" t="s">
        <v>140</v>
      </c>
      <c r="J6" s="6" t="str">
        <f t="shared" si="1"/>
        <v>269D天富苑能富閣天富苑欣富閣</v>
      </c>
      <c r="O6" s="6" t="str">
        <f t="shared" si="0"/>
        <v/>
      </c>
      <c r="P6" s="6" t="str">
        <f t="shared" si="0"/>
        <v/>
      </c>
      <c r="Q6" s="6" t="str">
        <f t="shared" si="0"/>
        <v/>
      </c>
      <c r="R6" s="6"/>
      <c r="S6" s="6"/>
      <c r="T6" s="6"/>
      <c r="U6" s="6"/>
    </row>
    <row r="7" spans="1:21" x14ac:dyDescent="0.3">
      <c r="A7" t="s">
        <v>8</v>
      </c>
      <c r="B7" t="s">
        <v>9</v>
      </c>
      <c r="C7" t="s">
        <v>10</v>
      </c>
      <c r="D7" t="s">
        <v>31</v>
      </c>
      <c r="E7" s="1">
        <v>44281.666967592595</v>
      </c>
      <c r="F7" t="s">
        <v>99</v>
      </c>
      <c r="G7" t="s">
        <v>150</v>
      </c>
      <c r="H7" t="s">
        <v>30</v>
      </c>
      <c r="J7" s="6" t="str">
        <f t="shared" si="1"/>
        <v>269D天富苑欣富閣天頌苑</v>
      </c>
      <c r="O7" s="6" t="str">
        <f t="shared" si="0"/>
        <v/>
      </c>
      <c r="P7" s="6" t="str">
        <f t="shared" si="0"/>
        <v/>
      </c>
      <c r="Q7" s="6" t="str">
        <f t="shared" si="0"/>
        <v/>
      </c>
      <c r="R7" s="6"/>
      <c r="S7" s="6"/>
      <c r="T7" s="6"/>
      <c r="U7" s="6"/>
    </row>
    <row r="8" spans="1:21" x14ac:dyDescent="0.3">
      <c r="A8" t="s">
        <v>8</v>
      </c>
      <c r="B8" t="s">
        <v>9</v>
      </c>
      <c r="C8" t="s">
        <v>10</v>
      </c>
      <c r="D8" t="s">
        <v>35</v>
      </c>
      <c r="E8" s="1">
        <v>44281.666990740741</v>
      </c>
      <c r="F8" t="s">
        <v>48</v>
      </c>
      <c r="G8" t="s">
        <v>45</v>
      </c>
      <c r="H8" t="s">
        <v>59</v>
      </c>
      <c r="J8" s="6" t="str">
        <f t="shared" si="1"/>
        <v>269D天頌苑天瑞</v>
      </c>
      <c r="O8" s="6" t="str">
        <f t="shared" si="0"/>
        <v/>
      </c>
      <c r="P8" s="6" t="str">
        <f t="shared" si="0"/>
        <v/>
      </c>
      <c r="Q8" s="6" t="str">
        <f t="shared" si="0"/>
        <v/>
      </c>
      <c r="R8" s="6"/>
      <c r="S8" s="6"/>
      <c r="T8" s="6"/>
      <c r="U8" s="6"/>
    </row>
    <row r="9" spans="1:21" x14ac:dyDescent="0.3">
      <c r="A9" t="s">
        <v>8</v>
      </c>
      <c r="B9" t="s">
        <v>9</v>
      </c>
      <c r="C9" t="s">
        <v>10</v>
      </c>
      <c r="D9" t="s">
        <v>39</v>
      </c>
      <c r="E9" s="1">
        <v>44281.667013888888</v>
      </c>
      <c r="F9" t="s">
        <v>74</v>
      </c>
      <c r="G9" t="s">
        <v>17</v>
      </c>
      <c r="H9" t="s">
        <v>38</v>
      </c>
      <c r="J9" s="6" t="str">
        <f t="shared" si="1"/>
        <v>269D天瑞天水圍公園</v>
      </c>
      <c r="O9" s="6" t="str">
        <f t="shared" si="0"/>
        <v/>
      </c>
      <c r="P9" s="6" t="str">
        <f t="shared" si="0"/>
        <v/>
      </c>
      <c r="Q9" s="6" t="str">
        <f t="shared" si="0"/>
        <v/>
      </c>
      <c r="R9" s="6"/>
      <c r="S9" s="6"/>
      <c r="T9" s="6"/>
      <c r="U9" s="6"/>
    </row>
    <row r="10" spans="1:21" x14ac:dyDescent="0.3">
      <c r="A10" t="s">
        <v>8</v>
      </c>
      <c r="B10" t="s">
        <v>9</v>
      </c>
      <c r="C10" t="s">
        <v>10</v>
      </c>
      <c r="D10" t="s">
        <v>43</v>
      </c>
      <c r="E10" s="1">
        <v>44281.667037037034</v>
      </c>
      <c r="F10" t="s">
        <v>182</v>
      </c>
      <c r="G10" t="s">
        <v>21</v>
      </c>
      <c r="H10" t="s">
        <v>42</v>
      </c>
      <c r="J10" s="6" t="str">
        <f t="shared" si="1"/>
        <v>269D天水圍公園天耀耀盛樓</v>
      </c>
      <c r="O10" s="6" t="str">
        <f t="shared" si="0"/>
        <v/>
      </c>
      <c r="P10" s="6" t="str">
        <f t="shared" si="0"/>
        <v/>
      </c>
      <c r="Q10" s="6" t="str">
        <f t="shared" si="0"/>
        <v/>
      </c>
      <c r="R10" s="6"/>
      <c r="S10" s="6"/>
      <c r="T10" s="6"/>
      <c r="U10" s="6"/>
    </row>
    <row r="11" spans="1:21" x14ac:dyDescent="0.3">
      <c r="A11" t="s">
        <v>8</v>
      </c>
      <c r="B11" t="s">
        <v>9</v>
      </c>
      <c r="C11" t="s">
        <v>10</v>
      </c>
      <c r="D11" t="s">
        <v>47</v>
      </c>
      <c r="E11" s="1">
        <v>44281.667060185187</v>
      </c>
      <c r="F11" t="s">
        <v>68</v>
      </c>
      <c r="G11" t="s">
        <v>86</v>
      </c>
      <c r="J11" s="6" t="str">
        <f t="shared" si="1"/>
        <v>269D天耀耀盛樓天耀耀民樓</v>
      </c>
      <c r="O11" s="6" t="str">
        <f t="shared" si="0"/>
        <v/>
      </c>
      <c r="P11" s="6" t="str">
        <f t="shared" si="0"/>
        <v/>
      </c>
      <c r="Q11" s="6" t="str">
        <f t="shared" si="0"/>
        <v/>
      </c>
      <c r="R11" s="6"/>
      <c r="S11" s="6"/>
      <c r="T11" s="6"/>
      <c r="U11" s="6"/>
    </row>
    <row r="12" spans="1:21" x14ac:dyDescent="0.3">
      <c r="A12" t="s">
        <v>8</v>
      </c>
      <c r="B12" t="s">
        <v>9</v>
      </c>
      <c r="C12" t="s">
        <v>10</v>
      </c>
      <c r="D12" t="s">
        <v>51</v>
      </c>
      <c r="E12" s="1">
        <v>44281.667083333334</v>
      </c>
      <c r="F12" t="s">
        <v>32</v>
      </c>
      <c r="G12" t="s">
        <v>77</v>
      </c>
      <c r="H12" t="s">
        <v>30</v>
      </c>
      <c r="J12" s="6" t="str">
        <f t="shared" si="1"/>
        <v>269D天耀耀民樓天祐苑</v>
      </c>
      <c r="O12" s="6" t="str">
        <f t="shared" si="0"/>
        <v/>
      </c>
      <c r="P12" s="6" t="str">
        <f t="shared" si="0"/>
        <v/>
      </c>
      <c r="Q12" s="6" t="str">
        <f t="shared" si="0"/>
        <v/>
      </c>
      <c r="R12" s="6"/>
      <c r="S12" s="6"/>
      <c r="T12" s="6"/>
      <c r="U12" s="6"/>
    </row>
    <row r="13" spans="1:21" x14ac:dyDescent="0.3">
      <c r="A13" t="s">
        <v>8</v>
      </c>
      <c r="B13" t="s">
        <v>9</v>
      </c>
      <c r="C13" t="s">
        <v>10</v>
      </c>
      <c r="D13" t="s">
        <v>53</v>
      </c>
      <c r="E13" s="1">
        <v>44281.66710648148</v>
      </c>
      <c r="F13" t="s">
        <v>40</v>
      </c>
      <c r="G13" t="s">
        <v>64</v>
      </c>
      <c r="H13" t="s">
        <v>82</v>
      </c>
      <c r="J13" s="6" t="str">
        <f t="shared" si="1"/>
        <v>269D天祐苑鳳池村</v>
      </c>
      <c r="O13" s="6" t="str">
        <f t="shared" si="0"/>
        <v/>
      </c>
      <c r="P13" s="6" t="str">
        <f t="shared" si="0"/>
        <v/>
      </c>
      <c r="Q13" s="6" t="str">
        <f t="shared" si="0"/>
        <v/>
      </c>
      <c r="R13" s="6"/>
      <c r="S13" s="6"/>
      <c r="T13" s="6"/>
      <c r="U13" s="6"/>
    </row>
    <row r="14" spans="1:21" x14ac:dyDescent="0.3">
      <c r="A14" t="s">
        <v>8</v>
      </c>
      <c r="B14" t="s">
        <v>9</v>
      </c>
      <c r="C14" t="s">
        <v>10</v>
      </c>
      <c r="D14" t="s">
        <v>56</v>
      </c>
      <c r="E14" s="1">
        <v>44281.667141203703</v>
      </c>
      <c r="F14" t="s">
        <v>63</v>
      </c>
      <c r="G14" t="s">
        <v>66</v>
      </c>
      <c r="H14" t="s">
        <v>46</v>
      </c>
      <c r="J14" s="6" t="str">
        <f t="shared" si="1"/>
        <v>269D鳳池村山水樓</v>
      </c>
      <c r="O14" s="6" t="str">
        <f t="shared" si="0"/>
        <v/>
      </c>
      <c r="P14" s="6" t="str">
        <f t="shared" si="0"/>
        <v/>
      </c>
      <c r="Q14" s="6" t="str">
        <f t="shared" si="0"/>
        <v/>
      </c>
      <c r="R14" s="6"/>
      <c r="S14" s="6"/>
      <c r="T14" s="6"/>
      <c r="U14" s="6"/>
    </row>
    <row r="15" spans="1:21" x14ac:dyDescent="0.3">
      <c r="A15" t="s">
        <v>8</v>
      </c>
      <c r="B15" t="s">
        <v>9</v>
      </c>
      <c r="C15" t="s">
        <v>10</v>
      </c>
      <c r="D15" t="s">
        <v>60</v>
      </c>
      <c r="E15" s="1">
        <v>44281.667164351849</v>
      </c>
      <c r="F15" t="s">
        <v>74</v>
      </c>
      <c r="G15" t="s">
        <v>135</v>
      </c>
      <c r="H15" t="s">
        <v>22</v>
      </c>
      <c r="J15" s="6" t="str">
        <f t="shared" si="1"/>
        <v>269D山水樓水邊圍</v>
      </c>
      <c r="O15" s="6" t="str">
        <f t="shared" si="0"/>
        <v/>
      </c>
      <c r="P15" s="6" t="str">
        <f t="shared" si="0"/>
        <v/>
      </c>
      <c r="Q15" s="6" t="str">
        <f t="shared" si="0"/>
        <v/>
      </c>
      <c r="R15" s="6"/>
      <c r="S15" s="6"/>
      <c r="T15" s="6"/>
      <c r="U15" s="6"/>
    </row>
    <row r="16" spans="1:21" x14ac:dyDescent="0.3">
      <c r="A16" t="s">
        <v>8</v>
      </c>
      <c r="B16" t="s">
        <v>9</v>
      </c>
      <c r="C16" t="s">
        <v>10</v>
      </c>
      <c r="D16" t="s">
        <v>62</v>
      </c>
      <c r="E16" s="1">
        <v>44281.667187500003</v>
      </c>
      <c r="F16" t="s">
        <v>182</v>
      </c>
      <c r="G16" t="s">
        <v>72</v>
      </c>
      <c r="I16" s="15"/>
      <c r="J16" s="12" t="str">
        <f t="shared" si="1"/>
        <v>269D水邊圍元朗喜利徑</v>
      </c>
      <c r="K16" s="12"/>
      <c r="L16" s="12"/>
      <c r="M16" s="12"/>
      <c r="N16" s="9"/>
      <c r="O16" s="12" t="str">
        <f t="shared" si="0"/>
        <v/>
      </c>
      <c r="P16" s="12" t="str">
        <f t="shared" si="0"/>
        <v/>
      </c>
      <c r="Q16" s="12" t="str">
        <f t="shared" si="0"/>
        <v/>
      </c>
      <c r="R16" s="12"/>
      <c r="S16" s="12"/>
      <c r="T16" s="12"/>
      <c r="U16" s="12"/>
    </row>
    <row r="17" spans="1:21" x14ac:dyDescent="0.3">
      <c r="A17" t="s">
        <v>8</v>
      </c>
      <c r="B17" t="s">
        <v>9</v>
      </c>
      <c r="C17" t="s">
        <v>10</v>
      </c>
      <c r="D17" t="s">
        <v>65</v>
      </c>
      <c r="E17" s="1">
        <v>44281.667210648149</v>
      </c>
      <c r="F17" t="s">
        <v>32</v>
      </c>
      <c r="G17" t="s">
        <v>71</v>
      </c>
      <c r="H17" t="s">
        <v>89</v>
      </c>
      <c r="I17" s="15" t="s">
        <v>213</v>
      </c>
      <c r="J17" s="12" t="str">
        <f t="shared" si="1"/>
        <v>269D元朗喜利徑元朗谷亭街</v>
      </c>
      <c r="K17" s="12" t="str">
        <f>F17</f>
        <v>1 分鐘</v>
      </c>
      <c r="L17" s="12" t="str">
        <f>G17</f>
        <v>16 分鐘</v>
      </c>
      <c r="M17" s="12" t="str">
        <f>H17</f>
        <v>33 分鐘</v>
      </c>
      <c r="N17" s="9"/>
      <c r="O17" s="12" t="str">
        <f t="shared" si="0"/>
        <v>1</v>
      </c>
      <c r="P17" s="12" t="str">
        <f t="shared" si="0"/>
        <v>16</v>
      </c>
      <c r="Q17" s="12" t="str">
        <f t="shared" si="0"/>
        <v>33</v>
      </c>
      <c r="R17" s="12"/>
      <c r="S17" s="12"/>
      <c r="T17" s="12"/>
      <c r="U17" s="12"/>
    </row>
    <row r="18" spans="1:21" x14ac:dyDescent="0.3">
      <c r="A18" t="s">
        <v>8</v>
      </c>
      <c r="B18" t="s">
        <v>9</v>
      </c>
      <c r="C18" t="s">
        <v>10</v>
      </c>
      <c r="D18" t="s">
        <v>67</v>
      </c>
      <c r="E18" s="1">
        <v>44281.667233796295</v>
      </c>
      <c r="F18" t="s">
        <v>36</v>
      </c>
      <c r="G18" t="s">
        <v>156</v>
      </c>
      <c r="H18" t="s">
        <v>128</v>
      </c>
      <c r="I18" s="15" t="s">
        <v>213</v>
      </c>
      <c r="J18" s="12" t="str">
        <f t="shared" si="1"/>
        <v>269D元朗谷亭街形點 II</v>
      </c>
      <c r="K18" s="12" t="str">
        <f>F18</f>
        <v>4 分鐘</v>
      </c>
      <c r="L18" s="12" t="str">
        <f t="shared" ref="L18:M20" si="2">G18</f>
        <v>20 分鐘</v>
      </c>
      <c r="M18" s="12" t="str">
        <f t="shared" si="2"/>
        <v>37 分鐘</v>
      </c>
      <c r="N18" s="9"/>
      <c r="O18" s="12" t="str">
        <f t="shared" si="0"/>
        <v>4</v>
      </c>
      <c r="P18" s="12" t="str">
        <f t="shared" si="0"/>
        <v>20</v>
      </c>
      <c r="Q18" s="12" t="str">
        <f t="shared" si="0"/>
        <v>37</v>
      </c>
      <c r="R18" s="12"/>
      <c r="S18" s="12">
        <f>O18-O17</f>
        <v>3</v>
      </c>
      <c r="T18" s="12">
        <f>IFERROR(P18-P17,"")</f>
        <v>4</v>
      </c>
      <c r="U18" s="12">
        <f>IFERROR(Q18-Q17,"")</f>
        <v>4</v>
      </c>
    </row>
    <row r="19" spans="1:21" x14ac:dyDescent="0.3">
      <c r="A19" t="s">
        <v>8</v>
      </c>
      <c r="B19" t="s">
        <v>9</v>
      </c>
      <c r="C19" t="s">
        <v>10</v>
      </c>
      <c r="D19" t="s">
        <v>70</v>
      </c>
      <c r="E19" s="1">
        <v>44281.667256944442</v>
      </c>
      <c r="F19" t="s">
        <v>57</v>
      </c>
      <c r="G19" t="s">
        <v>61</v>
      </c>
      <c r="H19" t="s">
        <v>95</v>
      </c>
      <c r="I19" s="15" t="s">
        <v>213</v>
      </c>
      <c r="J19" s="12" t="str">
        <f t="shared" si="1"/>
        <v>269D形點 II形點 I</v>
      </c>
      <c r="K19" s="12" t="str">
        <f t="shared" ref="K19:K20" si="3">F19</f>
        <v>5 分鐘</v>
      </c>
      <c r="L19" s="12" t="str">
        <f t="shared" si="2"/>
        <v>21 分鐘</v>
      </c>
      <c r="M19" s="12" t="str">
        <f t="shared" si="2"/>
        <v>38 分鐘</v>
      </c>
      <c r="N19" s="9"/>
      <c r="O19" s="12" t="str">
        <f t="shared" si="0"/>
        <v>5</v>
      </c>
      <c r="P19" s="12" t="str">
        <f t="shared" si="0"/>
        <v>21</v>
      </c>
      <c r="Q19" s="12" t="str">
        <f t="shared" si="0"/>
        <v>38</v>
      </c>
      <c r="R19" s="12"/>
      <c r="S19" s="12">
        <f t="shared" ref="S19:S20" si="4">O19-O18</f>
        <v>1</v>
      </c>
      <c r="T19" s="12">
        <f t="shared" ref="T19:U20" si="5">IFERROR(P19-P18,"")</f>
        <v>1</v>
      </c>
      <c r="U19" s="12">
        <f t="shared" si="5"/>
        <v>1</v>
      </c>
    </row>
    <row r="20" spans="1:21" x14ac:dyDescent="0.3">
      <c r="A20" t="s">
        <v>8</v>
      </c>
      <c r="B20" t="s">
        <v>9</v>
      </c>
      <c r="C20" t="s">
        <v>10</v>
      </c>
      <c r="D20" t="s">
        <v>73</v>
      </c>
      <c r="E20" s="1">
        <v>44281.667280092595</v>
      </c>
      <c r="F20" t="s">
        <v>52</v>
      </c>
      <c r="G20" t="s">
        <v>135</v>
      </c>
      <c r="H20" t="s">
        <v>136</v>
      </c>
      <c r="I20" s="15" t="s">
        <v>213</v>
      </c>
      <c r="J20" s="12" t="str">
        <f t="shared" si="1"/>
        <v>269D形點 I大欖隧道</v>
      </c>
      <c r="K20" s="12" t="str">
        <f t="shared" si="3"/>
        <v>12 分鐘</v>
      </c>
      <c r="L20" s="12" t="str">
        <f t="shared" si="2"/>
        <v>28 分鐘</v>
      </c>
      <c r="M20" s="12" t="str">
        <f t="shared" si="2"/>
        <v>44 分鐘</v>
      </c>
      <c r="N20" s="9"/>
      <c r="O20" s="12" t="str">
        <f t="shared" si="0"/>
        <v>12</v>
      </c>
      <c r="P20" s="12" t="str">
        <f t="shared" si="0"/>
        <v>28</v>
      </c>
      <c r="Q20" s="12" t="str">
        <f t="shared" si="0"/>
        <v>44</v>
      </c>
      <c r="R20" s="12"/>
      <c r="S20" s="12">
        <f t="shared" si="4"/>
        <v>7</v>
      </c>
      <c r="T20" s="12">
        <f t="shared" si="5"/>
        <v>7</v>
      </c>
      <c r="U20" s="12">
        <f t="shared" si="5"/>
        <v>6</v>
      </c>
    </row>
    <row r="21" spans="1:21" x14ac:dyDescent="0.3">
      <c r="A21" t="s">
        <v>8</v>
      </c>
      <c r="B21" t="s">
        <v>9</v>
      </c>
      <c r="C21" t="s">
        <v>10</v>
      </c>
      <c r="D21" t="s">
        <v>73</v>
      </c>
      <c r="E21" s="1">
        <v>44281.667303240742</v>
      </c>
      <c r="F21" t="s">
        <v>52</v>
      </c>
      <c r="G21" t="s">
        <v>135</v>
      </c>
      <c r="H21" t="s">
        <v>160</v>
      </c>
      <c r="I21" s="15"/>
      <c r="J21" s="12" t="str">
        <f t="shared" si="1"/>
        <v>269D大欖隧道大欖隧道</v>
      </c>
      <c r="K21" s="12"/>
      <c r="L21" s="12"/>
      <c r="M21" s="12"/>
      <c r="N21" s="9"/>
      <c r="O21" s="12" t="str">
        <f t="shared" si="0"/>
        <v/>
      </c>
      <c r="P21" s="12" t="str">
        <f t="shared" si="0"/>
        <v/>
      </c>
      <c r="Q21" s="12" t="str">
        <f t="shared" si="0"/>
        <v/>
      </c>
      <c r="R21" s="12"/>
      <c r="S21" s="12"/>
      <c r="T21" s="12"/>
      <c r="U21" s="12"/>
    </row>
    <row r="22" spans="1:21" x14ac:dyDescent="0.3">
      <c r="A22" t="s">
        <v>8</v>
      </c>
      <c r="B22" t="s">
        <v>9</v>
      </c>
      <c r="C22" t="s">
        <v>10</v>
      </c>
      <c r="D22" t="s">
        <v>75</v>
      </c>
      <c r="E22" s="1">
        <v>44281.667326388888</v>
      </c>
      <c r="F22" t="s">
        <v>54</v>
      </c>
      <c r="G22" t="s">
        <v>24</v>
      </c>
      <c r="H22" t="s">
        <v>66</v>
      </c>
      <c r="I22" s="15"/>
      <c r="J22" s="12" t="str">
        <f t="shared" si="1"/>
        <v>269D大欖隧道城門隧道轉車站</v>
      </c>
      <c r="K22" s="12"/>
      <c r="L22" s="12"/>
      <c r="M22" s="12"/>
      <c r="N22" s="9"/>
      <c r="O22" s="12" t="str">
        <f t="shared" si="0"/>
        <v/>
      </c>
      <c r="P22" s="12" t="str">
        <f t="shared" si="0"/>
        <v/>
      </c>
      <c r="Q22" s="12" t="str">
        <f t="shared" si="0"/>
        <v/>
      </c>
      <c r="R22" s="12"/>
      <c r="S22" s="12"/>
      <c r="T22" s="12"/>
      <c r="U22" s="12"/>
    </row>
    <row r="23" spans="1:21" x14ac:dyDescent="0.3">
      <c r="A23" t="s">
        <v>8</v>
      </c>
      <c r="B23" t="s">
        <v>9</v>
      </c>
      <c r="C23" t="s">
        <v>10</v>
      </c>
      <c r="D23" t="s">
        <v>75</v>
      </c>
      <c r="E23" s="1">
        <v>44281.667361111111</v>
      </c>
      <c r="F23" t="s">
        <v>54</v>
      </c>
      <c r="G23" t="s">
        <v>24</v>
      </c>
      <c r="H23" t="s">
        <v>66</v>
      </c>
      <c r="I23" s="15"/>
      <c r="J23" s="12" t="str">
        <f t="shared" si="1"/>
        <v>269D城門隧道轉車站城門隧道轉車站</v>
      </c>
      <c r="K23" s="12"/>
      <c r="L23" s="12"/>
      <c r="M23" s="12"/>
      <c r="N23" s="9"/>
      <c r="O23" s="12" t="str">
        <f t="shared" si="0"/>
        <v/>
      </c>
      <c r="P23" s="12" t="str">
        <f t="shared" si="0"/>
        <v/>
      </c>
      <c r="Q23" s="12" t="str">
        <f t="shared" si="0"/>
        <v/>
      </c>
      <c r="R23" s="12"/>
      <c r="S23" s="12"/>
      <c r="T23" s="12"/>
      <c r="U23" s="12"/>
    </row>
    <row r="24" spans="1:21" x14ac:dyDescent="0.3">
      <c r="A24" t="s">
        <v>8</v>
      </c>
      <c r="B24" t="s">
        <v>9</v>
      </c>
      <c r="C24" t="s">
        <v>10</v>
      </c>
      <c r="D24" t="s">
        <v>76</v>
      </c>
      <c r="E24" s="1">
        <v>44281.667384259257</v>
      </c>
      <c r="F24" t="s">
        <v>182</v>
      </c>
      <c r="G24" t="s">
        <v>13</v>
      </c>
      <c r="H24" t="s">
        <v>93</v>
      </c>
      <c r="I24" s="15"/>
      <c r="J24" s="12" t="str">
        <f t="shared" si="1"/>
        <v>269D城門隧道轉車站沙田市中心總站</v>
      </c>
      <c r="K24" s="12"/>
      <c r="L24" s="12"/>
      <c r="M24" s="12"/>
      <c r="N24" s="9"/>
      <c r="O24" s="12"/>
      <c r="P24" s="12"/>
      <c r="Q24" s="12"/>
      <c r="R24" s="12"/>
      <c r="S24" s="12"/>
      <c r="T24" s="12"/>
      <c r="U24" s="12"/>
    </row>
    <row r="25" spans="1:21" x14ac:dyDescent="0.3">
      <c r="A25" t="s">
        <v>8</v>
      </c>
      <c r="B25" t="s">
        <v>9</v>
      </c>
      <c r="C25" t="s">
        <v>10</v>
      </c>
      <c r="D25" t="s">
        <v>78</v>
      </c>
      <c r="E25" s="1">
        <v>44281.667407407411</v>
      </c>
      <c r="F25" t="s">
        <v>77</v>
      </c>
      <c r="G25" t="s">
        <v>21</v>
      </c>
      <c r="H25" t="s">
        <v>102</v>
      </c>
      <c r="J25" s="6" t="str">
        <f t="shared" si="1"/>
        <v>269D沙田市中心總站祿泉樓</v>
      </c>
      <c r="O25" s="6"/>
      <c r="P25" s="6"/>
      <c r="Q25" s="6"/>
      <c r="R25" s="6"/>
      <c r="S25" s="6"/>
      <c r="T25" s="6"/>
      <c r="U25" s="6"/>
    </row>
    <row r="26" spans="1:21" x14ac:dyDescent="0.3">
      <c r="A26" t="s">
        <v>8</v>
      </c>
      <c r="B26" t="s">
        <v>9</v>
      </c>
      <c r="C26" t="s">
        <v>10</v>
      </c>
      <c r="D26" t="s">
        <v>81</v>
      </c>
      <c r="E26" s="1">
        <v>44281.667430555557</v>
      </c>
      <c r="F26" t="s">
        <v>58</v>
      </c>
      <c r="G26" t="s">
        <v>86</v>
      </c>
      <c r="H26" t="s">
        <v>133</v>
      </c>
      <c r="J26" s="6" t="str">
        <f t="shared" si="1"/>
        <v>269D祿泉樓瀝源巴士總站</v>
      </c>
      <c r="O26" s="6"/>
      <c r="P26" s="6"/>
      <c r="Q26" s="6"/>
      <c r="R26" s="6"/>
      <c r="S26" s="6"/>
      <c r="T26" s="6"/>
      <c r="U26" s="6"/>
    </row>
    <row r="27" spans="1:21" x14ac:dyDescent="0.3">
      <c r="A27" t="s">
        <v>8</v>
      </c>
      <c r="B27" t="s">
        <v>10</v>
      </c>
      <c r="C27" t="s">
        <v>9</v>
      </c>
      <c r="D27" t="s">
        <v>81</v>
      </c>
      <c r="E27" s="1">
        <v>44281.66747685185</v>
      </c>
      <c r="F27" t="s">
        <v>168</v>
      </c>
      <c r="G27" t="s">
        <v>29</v>
      </c>
      <c r="H27" t="s">
        <v>49</v>
      </c>
      <c r="J27" s="6" t="str">
        <f t="shared" si="1"/>
        <v/>
      </c>
      <c r="O27" s="6"/>
      <c r="P27" s="6"/>
      <c r="Q27" s="6"/>
      <c r="R27" s="6"/>
      <c r="S27" s="6"/>
      <c r="T27" s="6"/>
      <c r="U27" s="6"/>
    </row>
    <row r="28" spans="1:21" x14ac:dyDescent="0.3">
      <c r="A28" t="s">
        <v>8</v>
      </c>
      <c r="B28" t="s">
        <v>10</v>
      </c>
      <c r="C28" t="s">
        <v>9</v>
      </c>
      <c r="D28" t="s">
        <v>83</v>
      </c>
      <c r="E28" s="1">
        <v>44281.667500000003</v>
      </c>
      <c r="F28" t="s">
        <v>170</v>
      </c>
      <c r="G28" t="s">
        <v>33</v>
      </c>
      <c r="H28" t="s">
        <v>25</v>
      </c>
      <c r="J28" s="6" t="str">
        <f t="shared" si="1"/>
        <v>269D瀝源巴士總站瀝源</v>
      </c>
      <c r="O28" s="6"/>
      <c r="P28" s="6"/>
      <c r="Q28" s="6"/>
      <c r="R28" s="6"/>
      <c r="S28" s="6"/>
      <c r="T28" s="6"/>
      <c r="U28" s="6"/>
    </row>
    <row r="29" spans="1:21" x14ac:dyDescent="0.3">
      <c r="A29" t="s">
        <v>8</v>
      </c>
      <c r="B29" t="s">
        <v>10</v>
      </c>
      <c r="C29" t="s">
        <v>9</v>
      </c>
      <c r="D29" t="s">
        <v>76</v>
      </c>
      <c r="E29" s="1">
        <v>44281.667523148149</v>
      </c>
      <c r="F29" t="s">
        <v>24</v>
      </c>
      <c r="G29" t="s">
        <v>45</v>
      </c>
      <c r="J29" s="6" t="str">
        <f t="shared" si="1"/>
        <v>269D瀝源沙田市中心總站</v>
      </c>
      <c r="O29" s="6"/>
      <c r="P29" s="6"/>
      <c r="Q29" s="6"/>
      <c r="R29" s="6"/>
      <c r="S29" s="6"/>
      <c r="T29" s="6"/>
      <c r="U29" s="6"/>
    </row>
    <row r="30" spans="1:21" x14ac:dyDescent="0.3">
      <c r="A30" t="s">
        <v>8</v>
      </c>
      <c r="B30" t="s">
        <v>10</v>
      </c>
      <c r="C30" t="s">
        <v>9</v>
      </c>
      <c r="D30" t="s">
        <v>75</v>
      </c>
      <c r="E30" s="1">
        <v>44281.667557870373</v>
      </c>
      <c r="F30" t="s">
        <v>63</v>
      </c>
      <c r="G30" t="s">
        <v>13</v>
      </c>
      <c r="H30" t="s">
        <v>59</v>
      </c>
      <c r="J30" s="6" t="str">
        <f t="shared" si="1"/>
        <v>269D沙田市中心總站城門隧道轉車站</v>
      </c>
      <c r="O30" s="6"/>
      <c r="P30" s="6"/>
      <c r="Q30" s="6"/>
      <c r="R30" s="6"/>
      <c r="S30" s="6"/>
      <c r="T30" s="6"/>
      <c r="U30" s="6"/>
    </row>
    <row r="31" spans="1:21" x14ac:dyDescent="0.3">
      <c r="A31" t="s">
        <v>8</v>
      </c>
      <c r="B31" t="s">
        <v>10</v>
      </c>
      <c r="C31" t="s">
        <v>9</v>
      </c>
      <c r="D31" t="s">
        <v>75</v>
      </c>
      <c r="E31" s="1">
        <v>44281.667581018519</v>
      </c>
      <c r="F31" t="s">
        <v>63</v>
      </c>
      <c r="G31" t="s">
        <v>13</v>
      </c>
      <c r="H31" t="s">
        <v>59</v>
      </c>
      <c r="J31" s="6" t="str">
        <f t="shared" si="1"/>
        <v>269D城門隧道轉車站城門隧道轉車站</v>
      </c>
      <c r="O31" s="6"/>
      <c r="P31" s="6"/>
      <c r="Q31" s="6"/>
      <c r="R31" s="6"/>
      <c r="S31" s="6"/>
      <c r="T31" s="6"/>
      <c r="U31" s="6"/>
    </row>
    <row r="32" spans="1:21" x14ac:dyDescent="0.3">
      <c r="A32" t="s">
        <v>8</v>
      </c>
      <c r="B32" t="s">
        <v>10</v>
      </c>
      <c r="C32" t="s">
        <v>9</v>
      </c>
      <c r="D32" t="s">
        <v>73</v>
      </c>
      <c r="E32" s="1">
        <v>44281.667604166665</v>
      </c>
      <c r="F32" t="s">
        <v>57</v>
      </c>
      <c r="G32" t="s">
        <v>64</v>
      </c>
      <c r="H32" t="s">
        <v>82</v>
      </c>
      <c r="J32" s="6" t="str">
        <f t="shared" si="1"/>
        <v>269D城門隧道轉車站大欖隧道</v>
      </c>
      <c r="O32" s="6"/>
      <c r="P32" s="6"/>
      <c r="Q32" s="6"/>
      <c r="R32" s="6"/>
      <c r="S32" s="6"/>
      <c r="T32" s="6"/>
      <c r="U32" s="6"/>
    </row>
    <row r="33" spans="1:21" x14ac:dyDescent="0.3">
      <c r="A33" t="s">
        <v>8</v>
      </c>
      <c r="B33" t="s">
        <v>10</v>
      </c>
      <c r="C33" t="s">
        <v>9</v>
      </c>
      <c r="D33" t="s">
        <v>73</v>
      </c>
      <c r="E33" s="1">
        <v>44281.667627314811</v>
      </c>
      <c r="F33" t="s">
        <v>36</v>
      </c>
      <c r="G33" t="s">
        <v>64</v>
      </c>
      <c r="H33" t="s">
        <v>82</v>
      </c>
      <c r="I33" s="4" t="s">
        <v>213</v>
      </c>
      <c r="J33" s="6" t="str">
        <f t="shared" si="1"/>
        <v>269D大欖隧道大欖隧道</v>
      </c>
      <c r="K33" s="12" t="str">
        <f>F33</f>
        <v>4 分鐘</v>
      </c>
      <c r="L33" s="12" t="str">
        <f>G33</f>
        <v>23 分鐘</v>
      </c>
      <c r="M33" s="12" t="str">
        <f>H33</f>
        <v>34 分鐘 預定班次</v>
      </c>
      <c r="O33" s="12" t="str">
        <f t="shared" ref="O33:Q64" si="6">IF(K33="","",IFERROR(LEFT(K33,FIND(" ",K33)-1),0))</f>
        <v>4</v>
      </c>
      <c r="P33" s="12" t="str">
        <f t="shared" si="6"/>
        <v>23</v>
      </c>
      <c r="Q33" s="12" t="str">
        <f t="shared" si="6"/>
        <v>34</v>
      </c>
      <c r="R33" s="12"/>
      <c r="S33" s="12"/>
      <c r="T33" s="12"/>
      <c r="U33" s="12"/>
    </row>
    <row r="34" spans="1:21" x14ac:dyDescent="0.3">
      <c r="A34" t="s">
        <v>8</v>
      </c>
      <c r="B34" t="s">
        <v>10</v>
      </c>
      <c r="C34" t="s">
        <v>9</v>
      </c>
      <c r="D34" t="s">
        <v>70</v>
      </c>
      <c r="E34" s="1">
        <v>44281.667650462965</v>
      </c>
      <c r="F34" t="s">
        <v>28</v>
      </c>
      <c r="G34" t="s">
        <v>182</v>
      </c>
      <c r="H34" t="s">
        <v>122</v>
      </c>
      <c r="I34" s="4" t="s">
        <v>213</v>
      </c>
      <c r="J34" s="6" t="str">
        <f t="shared" si="1"/>
        <v>269D大欖隧道形點 I</v>
      </c>
      <c r="K34" s="12" t="str">
        <f>G34</f>
        <v>13 分鐘</v>
      </c>
      <c r="L34" s="12" t="str">
        <f>H34</f>
        <v>32 分鐘</v>
      </c>
      <c r="M34" s="12"/>
      <c r="O34" s="12" t="str">
        <f t="shared" si="6"/>
        <v>13</v>
      </c>
      <c r="P34" s="12" t="str">
        <f t="shared" si="6"/>
        <v>32</v>
      </c>
      <c r="Q34" s="12" t="str">
        <f t="shared" si="6"/>
        <v/>
      </c>
      <c r="R34" s="12"/>
      <c r="S34" s="12">
        <f>O34-O33</f>
        <v>9</v>
      </c>
      <c r="T34" s="12">
        <f>IFERROR(P34-P33,"")</f>
        <v>9</v>
      </c>
      <c r="U34" s="12" t="str">
        <f>IFERROR(Q34-Q33,"")</f>
        <v/>
      </c>
    </row>
    <row r="35" spans="1:21" x14ac:dyDescent="0.3">
      <c r="A35" t="s">
        <v>8</v>
      </c>
      <c r="B35" t="s">
        <v>10</v>
      </c>
      <c r="C35" t="s">
        <v>9</v>
      </c>
      <c r="D35" t="s">
        <v>90</v>
      </c>
      <c r="E35" s="1">
        <v>44281.667673611111</v>
      </c>
      <c r="F35" t="s">
        <v>79</v>
      </c>
      <c r="G35" t="s">
        <v>68</v>
      </c>
      <c r="H35" t="s">
        <v>89</v>
      </c>
      <c r="I35" s="4" t="s">
        <v>213</v>
      </c>
      <c r="J35" s="6" t="str">
        <f t="shared" si="1"/>
        <v>269D形點 I元朗又新街</v>
      </c>
      <c r="K35" s="12" t="str">
        <f t="shared" ref="K35:L36" si="7">G35</f>
        <v>15 分鐘</v>
      </c>
      <c r="L35" s="12" t="str">
        <f t="shared" si="7"/>
        <v>33 分鐘</v>
      </c>
      <c r="M35" s="12"/>
      <c r="O35" s="12" t="str">
        <f t="shared" si="6"/>
        <v>15</v>
      </c>
      <c r="P35" s="12" t="str">
        <f t="shared" si="6"/>
        <v>33</v>
      </c>
      <c r="Q35" s="12" t="str">
        <f t="shared" si="6"/>
        <v/>
      </c>
      <c r="R35" s="12"/>
      <c r="S35" s="12">
        <f t="shared" ref="S35:S36" si="8">O35-O34</f>
        <v>2</v>
      </c>
      <c r="T35" s="12">
        <f t="shared" ref="T35:U36" si="9">IFERROR(P35-P34,"")</f>
        <v>1</v>
      </c>
      <c r="U35" s="12" t="str">
        <f t="shared" si="9"/>
        <v/>
      </c>
    </row>
    <row r="36" spans="1:21" x14ac:dyDescent="0.3">
      <c r="A36" t="s">
        <v>8</v>
      </c>
      <c r="B36" t="s">
        <v>10</v>
      </c>
      <c r="C36" t="s">
        <v>9</v>
      </c>
      <c r="D36" t="s">
        <v>92</v>
      </c>
      <c r="E36" s="1">
        <v>44281.667696759258</v>
      </c>
      <c r="F36" t="s">
        <v>36</v>
      </c>
      <c r="G36" t="s">
        <v>55</v>
      </c>
      <c r="H36" t="s">
        <v>93</v>
      </c>
      <c r="I36" s="4" t="s">
        <v>213</v>
      </c>
      <c r="J36" s="6" t="str">
        <f t="shared" si="1"/>
        <v>269D元朗又新街元朗大棠路</v>
      </c>
      <c r="K36" s="12" t="str">
        <f t="shared" si="7"/>
        <v>17 分鐘</v>
      </c>
      <c r="L36" s="12" t="str">
        <f t="shared" si="7"/>
        <v>36 分鐘</v>
      </c>
      <c r="M36" s="12"/>
      <c r="O36" s="12" t="str">
        <f t="shared" si="6"/>
        <v>17</v>
      </c>
      <c r="P36" s="12" t="str">
        <f t="shared" si="6"/>
        <v>36</v>
      </c>
      <c r="Q36" s="12" t="str">
        <f t="shared" si="6"/>
        <v/>
      </c>
      <c r="R36" s="12"/>
      <c r="S36" s="12">
        <f t="shared" si="8"/>
        <v>2</v>
      </c>
      <c r="T36" s="12">
        <f t="shared" si="9"/>
        <v>3</v>
      </c>
      <c r="U36" s="12" t="str">
        <f t="shared" si="9"/>
        <v/>
      </c>
    </row>
    <row r="37" spans="1:21" x14ac:dyDescent="0.3">
      <c r="A37" t="s">
        <v>8</v>
      </c>
      <c r="B37" t="s">
        <v>10</v>
      </c>
      <c r="C37" t="s">
        <v>9</v>
      </c>
      <c r="D37" t="s">
        <v>94</v>
      </c>
      <c r="E37" s="1">
        <v>44281.667719907404</v>
      </c>
      <c r="F37" t="s">
        <v>40</v>
      </c>
      <c r="G37" t="s">
        <v>58</v>
      </c>
      <c r="H37" t="s">
        <v>128</v>
      </c>
      <c r="J37" s="6" t="str">
        <f t="shared" si="1"/>
        <v>269D元朗大棠路元朗康樂路</v>
      </c>
      <c r="O37" s="12" t="str">
        <f t="shared" si="6"/>
        <v/>
      </c>
      <c r="P37" s="12" t="str">
        <f t="shared" si="6"/>
        <v/>
      </c>
      <c r="Q37" s="12" t="str">
        <f t="shared" si="6"/>
        <v/>
      </c>
      <c r="R37" s="12"/>
      <c r="S37" s="12"/>
      <c r="T37" s="12"/>
      <c r="U37" s="12"/>
    </row>
    <row r="38" spans="1:21" x14ac:dyDescent="0.3">
      <c r="A38" t="s">
        <v>8</v>
      </c>
      <c r="B38" t="s">
        <v>10</v>
      </c>
      <c r="C38" t="s">
        <v>9</v>
      </c>
      <c r="D38" t="s">
        <v>96</v>
      </c>
      <c r="E38" s="1">
        <v>44281.667743055557</v>
      </c>
      <c r="F38" t="s">
        <v>44</v>
      </c>
      <c r="G38" t="s">
        <v>156</v>
      </c>
      <c r="H38" t="s">
        <v>97</v>
      </c>
      <c r="J38" s="6" t="str">
        <f t="shared" si="1"/>
        <v>269D元朗康樂路元朗警署</v>
      </c>
      <c r="O38" s="12" t="str">
        <f t="shared" si="6"/>
        <v/>
      </c>
      <c r="P38" s="12" t="str">
        <f t="shared" si="6"/>
        <v/>
      </c>
      <c r="Q38" s="12" t="str">
        <f t="shared" si="6"/>
        <v/>
      </c>
      <c r="R38" s="12"/>
      <c r="S38" s="12"/>
      <c r="T38" s="12"/>
      <c r="U38" s="12"/>
    </row>
    <row r="39" spans="1:21" x14ac:dyDescent="0.3">
      <c r="A39" t="s">
        <v>8</v>
      </c>
      <c r="B39" t="s">
        <v>10</v>
      </c>
      <c r="C39" t="s">
        <v>9</v>
      </c>
      <c r="D39" t="s">
        <v>98</v>
      </c>
      <c r="E39" s="1">
        <v>44281.66777777778</v>
      </c>
      <c r="F39" t="s">
        <v>63</v>
      </c>
      <c r="G39" t="s">
        <v>80</v>
      </c>
      <c r="H39" t="s">
        <v>100</v>
      </c>
      <c r="J39" s="6" t="str">
        <f t="shared" si="1"/>
        <v>269D元朗警署水邊村</v>
      </c>
      <c r="O39" s="6" t="str">
        <f t="shared" si="6"/>
        <v/>
      </c>
      <c r="P39" s="6" t="str">
        <f t="shared" si="6"/>
        <v/>
      </c>
      <c r="Q39" s="6" t="str">
        <f t="shared" si="6"/>
        <v/>
      </c>
      <c r="R39" s="6"/>
      <c r="S39" s="6"/>
      <c r="T39" s="6"/>
      <c r="U39" s="6"/>
    </row>
    <row r="40" spans="1:21" x14ac:dyDescent="0.3">
      <c r="A40" t="s">
        <v>8</v>
      </c>
      <c r="B40" t="s">
        <v>10</v>
      </c>
      <c r="C40" t="s">
        <v>9</v>
      </c>
      <c r="D40" t="s">
        <v>101</v>
      </c>
      <c r="E40" s="1">
        <v>44281.667800925927</v>
      </c>
      <c r="F40" t="s">
        <v>63</v>
      </c>
      <c r="G40" t="s">
        <v>80</v>
      </c>
      <c r="H40" t="s">
        <v>102</v>
      </c>
      <c r="J40" s="6" t="str">
        <f t="shared" si="1"/>
        <v>269D水邊村元朗公園</v>
      </c>
      <c r="O40" s="6" t="str">
        <f t="shared" si="6"/>
        <v/>
      </c>
      <c r="P40" s="6" t="str">
        <f t="shared" si="6"/>
        <v/>
      </c>
      <c r="Q40" s="6" t="str">
        <f t="shared" si="6"/>
        <v/>
      </c>
      <c r="R40" s="6"/>
      <c r="S40" s="6"/>
      <c r="T40" s="6"/>
      <c r="U40" s="6"/>
    </row>
    <row r="41" spans="1:21" x14ac:dyDescent="0.3">
      <c r="A41" t="s">
        <v>8</v>
      </c>
      <c r="B41" t="s">
        <v>10</v>
      </c>
      <c r="C41" t="s">
        <v>9</v>
      </c>
      <c r="D41" t="s">
        <v>103</v>
      </c>
      <c r="E41" s="1">
        <v>44281.667824074073</v>
      </c>
      <c r="F41" t="s">
        <v>71</v>
      </c>
      <c r="G41" t="s">
        <v>69</v>
      </c>
      <c r="H41" t="s">
        <v>207</v>
      </c>
      <c r="J41" s="6" t="str">
        <f t="shared" si="1"/>
        <v>269D元朗公園聚星樓</v>
      </c>
      <c r="O41" s="6" t="str">
        <f t="shared" si="6"/>
        <v/>
      </c>
      <c r="P41" s="6" t="str">
        <f t="shared" si="6"/>
        <v/>
      </c>
      <c r="Q41" s="6" t="str">
        <f t="shared" si="6"/>
        <v/>
      </c>
      <c r="R41" s="6"/>
      <c r="S41" s="6"/>
      <c r="T41" s="6"/>
      <c r="U41" s="6"/>
    </row>
    <row r="42" spans="1:21" x14ac:dyDescent="0.3">
      <c r="A42" t="s">
        <v>8</v>
      </c>
      <c r="B42" t="s">
        <v>10</v>
      </c>
      <c r="C42" t="s">
        <v>9</v>
      </c>
      <c r="D42" t="s">
        <v>106</v>
      </c>
      <c r="E42" s="1">
        <v>44281.667847222219</v>
      </c>
      <c r="F42" t="s">
        <v>77</v>
      </c>
      <c r="G42" t="s">
        <v>163</v>
      </c>
      <c r="H42" t="s">
        <v>126</v>
      </c>
      <c r="J42" s="6" t="str">
        <f t="shared" si="1"/>
        <v>269D聚星樓天盛苑</v>
      </c>
      <c r="O42" s="6" t="str">
        <f t="shared" si="6"/>
        <v/>
      </c>
      <c r="P42" s="6" t="str">
        <f t="shared" si="6"/>
        <v/>
      </c>
      <c r="Q42" s="6" t="str">
        <f t="shared" si="6"/>
        <v/>
      </c>
      <c r="R42" s="6"/>
      <c r="S42" s="6"/>
      <c r="T42" s="6"/>
      <c r="U42" s="6"/>
    </row>
    <row r="43" spans="1:21" x14ac:dyDescent="0.3">
      <c r="A43" t="s">
        <v>8</v>
      </c>
      <c r="B43" t="s">
        <v>10</v>
      </c>
      <c r="C43" t="s">
        <v>9</v>
      </c>
      <c r="D43" t="s">
        <v>107</v>
      </c>
      <c r="E43" s="1">
        <v>44281.667870370373</v>
      </c>
      <c r="F43" t="s">
        <v>61</v>
      </c>
      <c r="G43" t="s">
        <v>91</v>
      </c>
      <c r="J43" s="6" t="str">
        <f t="shared" si="1"/>
        <v>269D天盛苑賞湖居</v>
      </c>
      <c r="O43" s="6" t="str">
        <f t="shared" si="6"/>
        <v/>
      </c>
      <c r="P43" s="6" t="str">
        <f t="shared" si="6"/>
        <v/>
      </c>
      <c r="Q43" s="6" t="str">
        <f t="shared" si="6"/>
        <v/>
      </c>
      <c r="R43" s="6"/>
      <c r="S43" s="6"/>
      <c r="T43" s="6"/>
      <c r="U43" s="6"/>
    </row>
    <row r="44" spans="1:21" x14ac:dyDescent="0.3">
      <c r="A44" t="s">
        <v>8</v>
      </c>
      <c r="B44" t="s">
        <v>10</v>
      </c>
      <c r="C44" t="s">
        <v>9</v>
      </c>
      <c r="D44" t="s">
        <v>39</v>
      </c>
      <c r="E44" s="1">
        <v>44281.667893518519</v>
      </c>
      <c r="F44" t="s">
        <v>32</v>
      </c>
      <c r="G44" t="s">
        <v>64</v>
      </c>
      <c r="J44" s="6" t="str">
        <f t="shared" si="1"/>
        <v>269D賞湖居天水圍公園</v>
      </c>
      <c r="O44" s="6" t="str">
        <f t="shared" si="6"/>
        <v/>
      </c>
      <c r="P44" s="6" t="str">
        <f t="shared" si="6"/>
        <v/>
      </c>
      <c r="Q44" s="6" t="str">
        <f t="shared" si="6"/>
        <v/>
      </c>
      <c r="R44" s="6"/>
      <c r="S44" s="6"/>
      <c r="T44" s="6"/>
      <c r="U44" s="6"/>
    </row>
    <row r="45" spans="1:21" x14ac:dyDescent="0.3">
      <c r="A45" t="s">
        <v>8</v>
      </c>
      <c r="B45" t="s">
        <v>10</v>
      </c>
      <c r="C45" t="s">
        <v>9</v>
      </c>
      <c r="D45" t="s">
        <v>35</v>
      </c>
      <c r="E45" s="1">
        <v>44281.667916666665</v>
      </c>
      <c r="F45" t="s">
        <v>28</v>
      </c>
      <c r="G45" t="s">
        <v>79</v>
      </c>
      <c r="H45" t="s">
        <v>87</v>
      </c>
      <c r="J45" s="6" t="str">
        <f t="shared" si="1"/>
        <v>269D天水圍公園天瑞</v>
      </c>
      <c r="O45" s="6" t="str">
        <f t="shared" si="6"/>
        <v/>
      </c>
      <c r="P45" s="6" t="str">
        <f t="shared" si="6"/>
        <v/>
      </c>
      <c r="Q45" s="6" t="str">
        <f t="shared" si="6"/>
        <v/>
      </c>
      <c r="R45" s="6"/>
      <c r="S45" s="6"/>
      <c r="T45" s="6"/>
      <c r="U45" s="6"/>
    </row>
    <row r="46" spans="1:21" x14ac:dyDescent="0.3">
      <c r="A46" t="s">
        <v>8</v>
      </c>
      <c r="B46" t="s">
        <v>10</v>
      </c>
      <c r="C46" t="s">
        <v>9</v>
      </c>
      <c r="D46" t="s">
        <v>108</v>
      </c>
      <c r="E46" s="1">
        <v>44281.667939814812</v>
      </c>
      <c r="F46" t="s">
        <v>79</v>
      </c>
      <c r="G46" t="s">
        <v>57</v>
      </c>
      <c r="H46" t="s">
        <v>118</v>
      </c>
      <c r="J46" s="6" t="str">
        <f t="shared" si="1"/>
        <v>269D天瑞天華</v>
      </c>
      <c r="O46" s="6" t="str">
        <f t="shared" si="6"/>
        <v/>
      </c>
      <c r="P46" s="6" t="str">
        <f t="shared" si="6"/>
        <v/>
      </c>
      <c r="Q46" s="6" t="str">
        <f t="shared" si="6"/>
        <v/>
      </c>
      <c r="R46" s="6"/>
      <c r="S46" s="6"/>
      <c r="T46" s="6"/>
      <c r="U46" s="6"/>
    </row>
    <row r="47" spans="1:21" x14ac:dyDescent="0.3">
      <c r="A47" t="s">
        <v>8</v>
      </c>
      <c r="B47" t="s">
        <v>10</v>
      </c>
      <c r="C47" t="s">
        <v>9</v>
      </c>
      <c r="D47" t="s">
        <v>11</v>
      </c>
      <c r="E47" s="1">
        <v>44281.667974537035</v>
      </c>
      <c r="F47" t="s">
        <v>36</v>
      </c>
      <c r="G47" t="s">
        <v>44</v>
      </c>
      <c r="H47" t="s">
        <v>69</v>
      </c>
      <c r="J47" s="6" t="str">
        <f t="shared" si="1"/>
        <v>269D天華天富總站</v>
      </c>
      <c r="O47" s="6" t="str">
        <f t="shared" si="6"/>
        <v/>
      </c>
      <c r="P47" s="6" t="str">
        <f t="shared" si="6"/>
        <v/>
      </c>
      <c r="Q47" s="6" t="str">
        <f t="shared" si="6"/>
        <v/>
      </c>
      <c r="R47" s="6"/>
      <c r="S47" s="6"/>
      <c r="T47" s="6"/>
      <c r="U47" s="6"/>
    </row>
    <row r="48" spans="1:21" x14ac:dyDescent="0.3">
      <c r="A48" t="s">
        <v>109</v>
      </c>
      <c r="B48" t="s">
        <v>110</v>
      </c>
      <c r="C48" t="s">
        <v>111</v>
      </c>
      <c r="D48" t="s">
        <v>56</v>
      </c>
      <c r="E48" s="1">
        <v>44281.668067129627</v>
      </c>
      <c r="F48" t="s">
        <v>168</v>
      </c>
      <c r="G48" t="s">
        <v>140</v>
      </c>
      <c r="H48" t="s">
        <v>203</v>
      </c>
      <c r="J48" s="6" t="str">
        <f t="shared" si="1"/>
        <v/>
      </c>
      <c r="O48" s="6" t="str">
        <f t="shared" si="6"/>
        <v/>
      </c>
      <c r="P48" s="6" t="str">
        <f t="shared" si="6"/>
        <v/>
      </c>
      <c r="Q48" s="6" t="str">
        <f t="shared" si="6"/>
        <v/>
      </c>
      <c r="R48" s="6"/>
      <c r="S48" s="6"/>
      <c r="T48" s="6"/>
      <c r="U48" s="6"/>
    </row>
    <row r="49" spans="1:21" x14ac:dyDescent="0.3">
      <c r="A49" t="s">
        <v>109</v>
      </c>
      <c r="B49" t="s">
        <v>110</v>
      </c>
      <c r="C49" t="s">
        <v>111</v>
      </c>
      <c r="D49" t="s">
        <v>60</v>
      </c>
      <c r="E49" s="1">
        <v>44281.668090277781</v>
      </c>
      <c r="F49" t="s">
        <v>170</v>
      </c>
      <c r="G49" t="s">
        <v>199</v>
      </c>
      <c r="H49" t="s">
        <v>205</v>
      </c>
      <c r="J49" s="6" t="str">
        <f t="shared" si="1"/>
        <v>E34B山水樓水邊圍</v>
      </c>
      <c r="O49" s="6" t="str">
        <f t="shared" si="6"/>
        <v/>
      </c>
      <c r="P49" s="6" t="str">
        <f t="shared" si="6"/>
        <v/>
      </c>
      <c r="Q49" s="6" t="str">
        <f t="shared" si="6"/>
        <v/>
      </c>
      <c r="R49" s="6"/>
      <c r="S49" s="6"/>
      <c r="T49" s="6"/>
      <c r="U49" s="6"/>
    </row>
    <row r="50" spans="1:21" x14ac:dyDescent="0.3">
      <c r="A50" t="s">
        <v>109</v>
      </c>
      <c r="B50" t="s">
        <v>110</v>
      </c>
      <c r="C50" t="s">
        <v>111</v>
      </c>
      <c r="D50" t="s">
        <v>112</v>
      </c>
      <c r="E50" s="1">
        <v>44281.668113425927</v>
      </c>
      <c r="F50" t="s">
        <v>12</v>
      </c>
      <c r="G50" t="s">
        <v>34</v>
      </c>
      <c r="H50" t="s">
        <v>147</v>
      </c>
      <c r="J50" s="6" t="str">
        <f t="shared" si="1"/>
        <v>E34B水邊圍元朗廣場</v>
      </c>
      <c r="O50" s="6" t="str">
        <f t="shared" si="6"/>
        <v/>
      </c>
      <c r="P50" s="6" t="str">
        <f t="shared" si="6"/>
        <v/>
      </c>
      <c r="Q50" s="6" t="str">
        <f t="shared" si="6"/>
        <v/>
      </c>
      <c r="R50" s="6"/>
      <c r="S50" s="6"/>
      <c r="T50" s="6"/>
      <c r="U50" s="6"/>
    </row>
    <row r="51" spans="1:21" x14ac:dyDescent="0.3">
      <c r="A51" t="s">
        <v>109</v>
      </c>
      <c r="B51" t="s">
        <v>110</v>
      </c>
      <c r="C51" t="s">
        <v>111</v>
      </c>
      <c r="D51" t="s">
        <v>114</v>
      </c>
      <c r="E51" s="1">
        <v>44281.668136574073</v>
      </c>
      <c r="F51" t="s">
        <v>16</v>
      </c>
      <c r="G51" t="s">
        <v>38</v>
      </c>
      <c r="H51" t="s">
        <v>216</v>
      </c>
      <c r="J51" s="6" t="str">
        <f t="shared" si="1"/>
        <v>E34B元朗廣場同樂街</v>
      </c>
      <c r="O51" s="6" t="str">
        <f t="shared" si="6"/>
        <v/>
      </c>
      <c r="P51" s="6" t="str">
        <f t="shared" si="6"/>
        <v/>
      </c>
      <c r="Q51" s="6" t="str">
        <f t="shared" si="6"/>
        <v/>
      </c>
      <c r="R51" s="6"/>
      <c r="S51" s="6"/>
      <c r="T51" s="6"/>
      <c r="U51" s="6"/>
    </row>
    <row r="52" spans="1:21" x14ac:dyDescent="0.3">
      <c r="A52" t="s">
        <v>109</v>
      </c>
      <c r="B52" t="s">
        <v>110</v>
      </c>
      <c r="C52" t="s">
        <v>111</v>
      </c>
      <c r="D52" t="s">
        <v>115</v>
      </c>
      <c r="E52" s="1">
        <v>44281.66815972222</v>
      </c>
      <c r="F52" t="s">
        <v>20</v>
      </c>
      <c r="G52" t="s">
        <v>42</v>
      </c>
      <c r="I52" s="4" t="s">
        <v>213</v>
      </c>
      <c r="J52" s="6" t="str">
        <f t="shared" si="1"/>
        <v>E34B同樂街谷亭街</v>
      </c>
      <c r="K52" s="12" t="str">
        <f>F52</f>
        <v>10 分鐘 預定班次</v>
      </c>
      <c r="L52" s="12" t="str">
        <f>G52</f>
        <v>35 分鐘 預定班次</v>
      </c>
      <c r="M52" s="12"/>
      <c r="N52" s="9"/>
      <c r="O52" s="12" t="str">
        <f t="shared" si="6"/>
        <v>10</v>
      </c>
      <c r="P52" s="12" t="str">
        <f t="shared" si="6"/>
        <v>35</v>
      </c>
      <c r="Q52" s="12" t="str">
        <f t="shared" si="6"/>
        <v/>
      </c>
      <c r="R52" s="12"/>
      <c r="S52" s="12"/>
      <c r="T52" s="12"/>
      <c r="U52" s="12"/>
    </row>
    <row r="53" spans="1:21" x14ac:dyDescent="0.3">
      <c r="A53" t="s">
        <v>109</v>
      </c>
      <c r="B53" t="s">
        <v>110</v>
      </c>
      <c r="C53" t="s">
        <v>111</v>
      </c>
      <c r="D53" t="s">
        <v>67</v>
      </c>
      <c r="E53" s="1">
        <v>44281.668194444443</v>
      </c>
      <c r="F53" t="s">
        <v>85</v>
      </c>
      <c r="G53" t="s">
        <v>18</v>
      </c>
      <c r="I53" s="4" t="s">
        <v>213</v>
      </c>
      <c r="J53" s="6" t="str">
        <f t="shared" si="1"/>
        <v>E34B谷亭街形點 II</v>
      </c>
      <c r="K53" s="12" t="str">
        <f t="shared" ref="K53:L55" si="10">F53</f>
        <v>13 分鐘 預定班次</v>
      </c>
      <c r="L53" s="12" t="str">
        <f t="shared" si="10"/>
        <v>38 分鐘 預定班次</v>
      </c>
      <c r="M53" s="12"/>
      <c r="N53" s="9"/>
      <c r="O53" s="12" t="str">
        <f t="shared" si="6"/>
        <v>13</v>
      </c>
      <c r="P53" s="12" t="str">
        <f t="shared" si="6"/>
        <v>38</v>
      </c>
      <c r="Q53" s="12" t="str">
        <f t="shared" si="6"/>
        <v/>
      </c>
      <c r="R53" s="12"/>
      <c r="S53" s="12">
        <f>O53-O52</f>
        <v>3</v>
      </c>
      <c r="T53" s="12">
        <f>IFERROR(P53-P52,"")</f>
        <v>3</v>
      </c>
      <c r="U53" s="12" t="str">
        <f>IFERROR(Q53-Q52,"")</f>
        <v/>
      </c>
    </row>
    <row r="54" spans="1:21" x14ac:dyDescent="0.3">
      <c r="A54" t="s">
        <v>109</v>
      </c>
      <c r="B54" t="s">
        <v>110</v>
      </c>
      <c r="C54" t="s">
        <v>111</v>
      </c>
      <c r="D54" t="s">
        <v>70</v>
      </c>
      <c r="E54" s="1">
        <v>44281.668217592596</v>
      </c>
      <c r="F54" t="s">
        <v>29</v>
      </c>
      <c r="G54" t="s">
        <v>50</v>
      </c>
      <c r="I54" s="4" t="s">
        <v>213</v>
      </c>
      <c r="J54" s="6" t="str">
        <f t="shared" si="1"/>
        <v>E34B形點 II形點 I</v>
      </c>
      <c r="K54" s="12" t="str">
        <f t="shared" si="10"/>
        <v>14 分鐘 預定班次</v>
      </c>
      <c r="L54" s="12" t="str">
        <f t="shared" si="10"/>
        <v>39 分鐘 預定班次</v>
      </c>
      <c r="M54" s="12"/>
      <c r="N54" s="9"/>
      <c r="O54" s="12" t="str">
        <f t="shared" si="6"/>
        <v>14</v>
      </c>
      <c r="P54" s="12" t="str">
        <f t="shared" si="6"/>
        <v>39</v>
      </c>
      <c r="Q54" s="12" t="str">
        <f t="shared" si="6"/>
        <v/>
      </c>
      <c r="R54" s="12"/>
      <c r="S54" s="12">
        <f t="shared" ref="S54:S55" si="11">O54-O53</f>
        <v>1</v>
      </c>
      <c r="T54" s="12">
        <f t="shared" ref="T54:U55" si="12">IFERROR(P54-P53,"")</f>
        <v>1</v>
      </c>
      <c r="U54" s="12" t="str">
        <f t="shared" si="12"/>
        <v/>
      </c>
    </row>
    <row r="55" spans="1:21" x14ac:dyDescent="0.3">
      <c r="A55" t="s">
        <v>109</v>
      </c>
      <c r="B55" t="s">
        <v>110</v>
      </c>
      <c r="C55" t="s">
        <v>111</v>
      </c>
      <c r="D55" t="s">
        <v>73</v>
      </c>
      <c r="E55" s="1">
        <v>44281.668240740742</v>
      </c>
      <c r="F55" t="s">
        <v>41</v>
      </c>
      <c r="G55" t="s">
        <v>196</v>
      </c>
      <c r="I55" s="4" t="s">
        <v>213</v>
      </c>
      <c r="J55" s="6" t="str">
        <f t="shared" si="1"/>
        <v>E34B形點 I大欖隧道</v>
      </c>
      <c r="K55" s="12" t="str">
        <f t="shared" si="10"/>
        <v>20 分鐘 預定班次</v>
      </c>
      <c r="L55" s="12" t="str">
        <f t="shared" si="10"/>
        <v>45 分鐘 預定班次</v>
      </c>
      <c r="M55" s="12"/>
      <c r="N55" s="9"/>
      <c r="O55" s="12" t="str">
        <f t="shared" si="6"/>
        <v>20</v>
      </c>
      <c r="P55" s="12" t="str">
        <f t="shared" si="6"/>
        <v>45</v>
      </c>
      <c r="Q55" s="12" t="str">
        <f t="shared" si="6"/>
        <v/>
      </c>
      <c r="R55" s="12"/>
      <c r="S55" s="12">
        <f t="shared" si="11"/>
        <v>6</v>
      </c>
      <c r="T55" s="12">
        <f t="shared" si="12"/>
        <v>6</v>
      </c>
      <c r="U55" s="12" t="str">
        <f t="shared" si="12"/>
        <v/>
      </c>
    </row>
    <row r="56" spans="1:21" x14ac:dyDescent="0.3">
      <c r="A56" t="s">
        <v>109</v>
      </c>
      <c r="B56" t="s">
        <v>110</v>
      </c>
      <c r="C56" t="s">
        <v>111</v>
      </c>
      <c r="D56" t="s">
        <v>116</v>
      </c>
      <c r="E56" s="1">
        <v>44281.668263888889</v>
      </c>
      <c r="F56" t="s">
        <v>44</v>
      </c>
      <c r="G56" t="s">
        <v>38</v>
      </c>
      <c r="H56" t="s">
        <v>216</v>
      </c>
      <c r="J56" s="6" t="str">
        <f t="shared" si="1"/>
        <v>E34B大欖隧道青馬收費廣場</v>
      </c>
      <c r="O56" s="6" t="str">
        <f t="shared" si="6"/>
        <v/>
      </c>
      <c r="P56" s="6" t="str">
        <f t="shared" si="6"/>
        <v/>
      </c>
      <c r="Q56" s="6" t="str">
        <f t="shared" si="6"/>
        <v/>
      </c>
      <c r="R56" s="6"/>
      <c r="S56" s="6"/>
      <c r="T56" s="6"/>
      <c r="U56" s="6"/>
    </row>
    <row r="57" spans="1:21" x14ac:dyDescent="0.3">
      <c r="A57" t="s">
        <v>109</v>
      </c>
      <c r="B57" t="s">
        <v>110</v>
      </c>
      <c r="C57" t="s">
        <v>111</v>
      </c>
      <c r="D57" t="s">
        <v>117</v>
      </c>
      <c r="E57" s="1">
        <v>44281.668287037035</v>
      </c>
      <c r="F57" t="s">
        <v>156</v>
      </c>
      <c r="G57" t="s">
        <v>196</v>
      </c>
      <c r="J57" s="6" t="str">
        <f t="shared" si="1"/>
        <v>E34B青馬收費廣場東涌消防局</v>
      </c>
      <c r="O57" s="6" t="str">
        <f t="shared" si="6"/>
        <v/>
      </c>
      <c r="P57" s="6" t="str">
        <f t="shared" si="6"/>
        <v/>
      </c>
      <c r="Q57" s="6" t="str">
        <f t="shared" si="6"/>
        <v/>
      </c>
      <c r="R57" s="6"/>
      <c r="S57" s="6"/>
      <c r="T57" s="6"/>
      <c r="U57" s="6"/>
    </row>
    <row r="58" spans="1:21" x14ac:dyDescent="0.3">
      <c r="A58" t="s">
        <v>109</v>
      </c>
      <c r="B58" t="s">
        <v>110</v>
      </c>
      <c r="C58" t="s">
        <v>111</v>
      </c>
      <c r="D58" t="s">
        <v>119</v>
      </c>
      <c r="E58" s="1">
        <v>44281.668310185189</v>
      </c>
      <c r="F58" t="s">
        <v>61</v>
      </c>
      <c r="G58" t="s">
        <v>154</v>
      </c>
      <c r="J58" s="6" t="str">
        <f t="shared" si="1"/>
        <v>E34B東涌消防局東堤灣畔</v>
      </c>
      <c r="O58" s="6" t="str">
        <f t="shared" si="6"/>
        <v/>
      </c>
      <c r="P58" s="6" t="str">
        <f t="shared" si="6"/>
        <v/>
      </c>
      <c r="Q58" s="6" t="str">
        <f t="shared" si="6"/>
        <v/>
      </c>
      <c r="R58" s="6"/>
      <c r="S58" s="6"/>
      <c r="T58" s="6"/>
      <c r="U58" s="6"/>
    </row>
    <row r="59" spans="1:21" x14ac:dyDescent="0.3">
      <c r="A59" t="s">
        <v>109</v>
      </c>
      <c r="B59" t="s">
        <v>110</v>
      </c>
      <c r="C59" t="s">
        <v>111</v>
      </c>
      <c r="D59" t="s">
        <v>121</v>
      </c>
      <c r="E59" s="1">
        <v>44281.668333333335</v>
      </c>
      <c r="F59" t="s">
        <v>64</v>
      </c>
      <c r="G59" t="s">
        <v>141</v>
      </c>
      <c r="J59" s="6" t="str">
        <f t="shared" si="1"/>
        <v>E34B東堤灣畔赤角南路</v>
      </c>
      <c r="O59" s="6" t="str">
        <f t="shared" si="6"/>
        <v/>
      </c>
      <c r="P59" s="6" t="str">
        <f t="shared" si="6"/>
        <v/>
      </c>
      <c r="Q59" s="6" t="str">
        <f t="shared" si="6"/>
        <v/>
      </c>
      <c r="R59" s="6"/>
      <c r="S59" s="6"/>
      <c r="T59" s="6"/>
      <c r="U59" s="6"/>
    </row>
    <row r="60" spans="1:21" x14ac:dyDescent="0.3">
      <c r="A60" t="s">
        <v>109</v>
      </c>
      <c r="B60" t="s">
        <v>110</v>
      </c>
      <c r="C60" t="s">
        <v>111</v>
      </c>
      <c r="D60" t="s">
        <v>123</v>
      </c>
      <c r="E60" s="1">
        <v>44281.668356481481</v>
      </c>
      <c r="F60" t="s">
        <v>87</v>
      </c>
      <c r="G60" t="s">
        <v>198</v>
      </c>
      <c r="J60" s="6" t="str">
        <f t="shared" si="1"/>
        <v>E34B赤角南路駿運北路</v>
      </c>
      <c r="O60" s="6" t="str">
        <f t="shared" si="6"/>
        <v/>
      </c>
      <c r="P60" s="6" t="str">
        <f t="shared" si="6"/>
        <v/>
      </c>
      <c r="Q60" s="6" t="str">
        <f t="shared" si="6"/>
        <v/>
      </c>
      <c r="R60" s="6"/>
      <c r="S60" s="6"/>
      <c r="T60" s="6"/>
      <c r="U60" s="6"/>
    </row>
    <row r="61" spans="1:21" x14ac:dyDescent="0.3">
      <c r="A61" t="s">
        <v>109</v>
      </c>
      <c r="B61" t="s">
        <v>110</v>
      </c>
      <c r="C61" t="s">
        <v>111</v>
      </c>
      <c r="D61" t="s">
        <v>125</v>
      </c>
      <c r="E61" s="1">
        <v>44281.668379629627</v>
      </c>
      <c r="F61" t="s">
        <v>66</v>
      </c>
      <c r="G61" t="s">
        <v>202</v>
      </c>
      <c r="J61" s="6" t="str">
        <f t="shared" si="1"/>
        <v>E34B駿運北路香港空運貨站</v>
      </c>
      <c r="O61" s="6" t="str">
        <f t="shared" si="6"/>
        <v/>
      </c>
      <c r="P61" s="6" t="str">
        <f t="shared" si="6"/>
        <v/>
      </c>
      <c r="Q61" s="6" t="str">
        <f t="shared" si="6"/>
        <v/>
      </c>
      <c r="R61" s="6"/>
      <c r="S61" s="6"/>
      <c r="T61" s="6"/>
      <c r="U61" s="6"/>
    </row>
    <row r="62" spans="1:21" x14ac:dyDescent="0.3">
      <c r="A62" t="s">
        <v>109</v>
      </c>
      <c r="B62" t="s">
        <v>110</v>
      </c>
      <c r="C62" t="s">
        <v>111</v>
      </c>
      <c r="D62" t="s">
        <v>127</v>
      </c>
      <c r="E62" s="1">
        <v>44281.668414351851</v>
      </c>
      <c r="F62" t="s">
        <v>118</v>
      </c>
      <c r="G62" t="s">
        <v>143</v>
      </c>
      <c r="J62" s="6" t="str">
        <f t="shared" si="1"/>
        <v>E34B香港空運貨站空郵中心</v>
      </c>
      <c r="O62" s="6" t="str">
        <f t="shared" si="6"/>
        <v/>
      </c>
      <c r="P62" s="6" t="str">
        <f t="shared" si="6"/>
        <v/>
      </c>
      <c r="Q62" s="6" t="str">
        <f t="shared" si="6"/>
        <v/>
      </c>
      <c r="R62" s="6"/>
      <c r="S62" s="6"/>
      <c r="T62" s="6"/>
      <c r="U62" s="6"/>
    </row>
    <row r="63" spans="1:21" x14ac:dyDescent="0.3">
      <c r="A63" t="s">
        <v>109</v>
      </c>
      <c r="B63" t="s">
        <v>110</v>
      </c>
      <c r="C63" t="s">
        <v>111</v>
      </c>
      <c r="D63" t="s">
        <v>129</v>
      </c>
      <c r="E63" s="1">
        <v>44281.668437499997</v>
      </c>
      <c r="F63" t="s">
        <v>32</v>
      </c>
      <c r="G63" t="s">
        <v>69</v>
      </c>
      <c r="H63" t="s">
        <v>145</v>
      </c>
      <c r="J63" s="6" t="str">
        <f t="shared" si="1"/>
        <v>E34B空郵中心國泰城</v>
      </c>
      <c r="O63" s="6" t="str">
        <f t="shared" si="6"/>
        <v/>
      </c>
      <c r="P63" s="6" t="str">
        <f t="shared" si="6"/>
        <v/>
      </c>
      <c r="Q63" s="6" t="str">
        <f t="shared" si="6"/>
        <v/>
      </c>
      <c r="R63" s="6"/>
      <c r="S63" s="6"/>
      <c r="T63" s="6"/>
      <c r="U63" s="6"/>
    </row>
    <row r="64" spans="1:21" x14ac:dyDescent="0.3">
      <c r="A64" t="s">
        <v>109</v>
      </c>
      <c r="B64" t="s">
        <v>110</v>
      </c>
      <c r="C64" t="s">
        <v>111</v>
      </c>
      <c r="D64" t="s">
        <v>131</v>
      </c>
      <c r="E64" s="1">
        <v>44281.66846064815</v>
      </c>
      <c r="F64" t="s">
        <v>54</v>
      </c>
      <c r="G64" t="s">
        <v>163</v>
      </c>
      <c r="H64" t="s">
        <v>147</v>
      </c>
      <c r="J64" s="6" t="str">
        <f t="shared" si="1"/>
        <v>E34B國泰城暢連路</v>
      </c>
      <c r="O64" s="6" t="str">
        <f t="shared" si="6"/>
        <v/>
      </c>
      <c r="P64" s="6" t="str">
        <f t="shared" si="6"/>
        <v/>
      </c>
      <c r="Q64" s="6" t="str">
        <f t="shared" si="6"/>
        <v/>
      </c>
      <c r="R64" s="6"/>
      <c r="S64" s="6"/>
      <c r="T64" s="6"/>
      <c r="U64" s="6"/>
    </row>
    <row r="65" spans="1:21" x14ac:dyDescent="0.3">
      <c r="A65" t="s">
        <v>109</v>
      </c>
      <c r="B65" t="s">
        <v>110</v>
      </c>
      <c r="C65" t="s">
        <v>111</v>
      </c>
      <c r="D65" t="s">
        <v>134</v>
      </c>
      <c r="E65" s="1">
        <v>44281.668483796297</v>
      </c>
      <c r="F65" t="s">
        <v>57</v>
      </c>
      <c r="G65" t="s">
        <v>89</v>
      </c>
      <c r="J65" s="6" t="str">
        <f t="shared" si="1"/>
        <v>E34B暢連路一號客運大樓 (落客站)</v>
      </c>
      <c r="O65" s="6" t="str">
        <f t="shared" ref="O65:Q96" si="13">IF(K65="","",IFERROR(LEFT(K65,FIND(" ",K65)-1),0))</f>
        <v/>
      </c>
      <c r="P65" s="6" t="str">
        <f t="shared" si="13"/>
        <v/>
      </c>
      <c r="Q65" s="6" t="str">
        <f t="shared" si="13"/>
        <v/>
      </c>
      <c r="R65" s="6"/>
      <c r="S65" s="6"/>
      <c r="T65" s="6"/>
      <c r="U65" s="6"/>
    </row>
    <row r="66" spans="1:21" x14ac:dyDescent="0.3">
      <c r="A66" t="s">
        <v>109</v>
      </c>
      <c r="B66" t="s">
        <v>110</v>
      </c>
      <c r="C66" t="s">
        <v>111</v>
      </c>
      <c r="D66" t="s">
        <v>137</v>
      </c>
      <c r="E66" s="1">
        <v>44281.668506944443</v>
      </c>
      <c r="F66" t="s">
        <v>63</v>
      </c>
      <c r="G66" t="s">
        <v>128</v>
      </c>
      <c r="J66" s="6" t="str">
        <f t="shared" si="1"/>
        <v>E34B一號客運大樓 (落客站)機場(地面運輸中心)巴士總站</v>
      </c>
      <c r="O66" s="6" t="str">
        <f t="shared" si="13"/>
        <v/>
      </c>
      <c r="P66" s="6" t="str">
        <f t="shared" si="13"/>
        <v/>
      </c>
      <c r="Q66" s="6" t="str">
        <f t="shared" si="13"/>
        <v/>
      </c>
      <c r="R66" s="6"/>
      <c r="S66" s="6"/>
      <c r="T66" s="6"/>
      <c r="U66" s="6"/>
    </row>
    <row r="67" spans="1:21" x14ac:dyDescent="0.3">
      <c r="A67" t="s">
        <v>109</v>
      </c>
      <c r="B67" t="s">
        <v>110</v>
      </c>
      <c r="C67" t="s">
        <v>111</v>
      </c>
      <c r="D67" t="s">
        <v>137</v>
      </c>
      <c r="E67" s="1">
        <v>44281.668530092589</v>
      </c>
      <c r="F67" t="s">
        <v>74</v>
      </c>
      <c r="G67" t="s">
        <v>97</v>
      </c>
      <c r="J67" s="6" t="str">
        <f t="shared" si="1"/>
        <v>E34B機場(地面運輸中心)巴士總站機場(地面運輸中心)巴士總站</v>
      </c>
      <c r="O67" s="6" t="str">
        <f t="shared" si="13"/>
        <v/>
      </c>
      <c r="P67" s="6" t="str">
        <f t="shared" si="13"/>
        <v/>
      </c>
      <c r="Q67" s="6" t="str">
        <f t="shared" si="13"/>
        <v/>
      </c>
      <c r="R67" s="6"/>
      <c r="S67" s="6"/>
      <c r="T67" s="6"/>
      <c r="U67" s="6"/>
    </row>
    <row r="68" spans="1:21" x14ac:dyDescent="0.3">
      <c r="A68" t="s">
        <v>109</v>
      </c>
      <c r="B68" t="s">
        <v>111</v>
      </c>
      <c r="C68" t="s">
        <v>110</v>
      </c>
      <c r="D68" t="s">
        <v>139</v>
      </c>
      <c r="E68" s="1">
        <v>44281.668576388889</v>
      </c>
      <c r="F68" t="s">
        <v>142</v>
      </c>
      <c r="G68" t="s">
        <v>86</v>
      </c>
      <c r="H68" t="s">
        <v>185</v>
      </c>
      <c r="J68" s="6" t="str">
        <f t="shared" ref="J68:J123" si="14">IF(B68=B67,A68&amp;D67&amp;D68,"")</f>
        <v/>
      </c>
      <c r="O68" s="6" t="str">
        <f t="shared" si="13"/>
        <v/>
      </c>
      <c r="P68" s="6" t="str">
        <f t="shared" si="13"/>
        <v/>
      </c>
      <c r="Q68" s="6" t="str">
        <f t="shared" si="13"/>
        <v/>
      </c>
      <c r="R68" s="6"/>
      <c r="S68" s="6"/>
      <c r="T68" s="6"/>
      <c r="U68" s="6"/>
    </row>
    <row r="69" spans="1:21" x14ac:dyDescent="0.3">
      <c r="A69" t="s">
        <v>109</v>
      </c>
      <c r="B69" t="s">
        <v>111</v>
      </c>
      <c r="C69" t="s">
        <v>110</v>
      </c>
      <c r="D69" t="s">
        <v>129</v>
      </c>
      <c r="E69" s="1">
        <v>44281.668599537035</v>
      </c>
      <c r="F69" t="s">
        <v>32</v>
      </c>
      <c r="G69" t="s">
        <v>33</v>
      </c>
      <c r="H69" t="s">
        <v>34</v>
      </c>
      <c r="J69" s="6" t="str">
        <f t="shared" si="14"/>
        <v>E34B機場(地面運輸中心)總站國泰城</v>
      </c>
      <c r="O69" s="6" t="str">
        <f t="shared" si="13"/>
        <v/>
      </c>
      <c r="P69" s="6" t="str">
        <f t="shared" si="13"/>
        <v/>
      </c>
      <c r="Q69" s="6" t="str">
        <f t="shared" si="13"/>
        <v/>
      </c>
      <c r="R69" s="6"/>
      <c r="S69" s="6"/>
      <c r="T69" s="6"/>
      <c r="U69" s="6"/>
    </row>
    <row r="70" spans="1:21" x14ac:dyDescent="0.3">
      <c r="A70" t="s">
        <v>109</v>
      </c>
      <c r="B70" t="s">
        <v>111</v>
      </c>
      <c r="C70" t="s">
        <v>110</v>
      </c>
      <c r="D70" t="s">
        <v>144</v>
      </c>
      <c r="E70" s="1">
        <v>44281.668634259258</v>
      </c>
      <c r="F70" t="s">
        <v>54</v>
      </c>
      <c r="G70" t="s">
        <v>37</v>
      </c>
      <c r="H70" t="s">
        <v>38</v>
      </c>
      <c r="J70" s="6" t="str">
        <f t="shared" si="14"/>
        <v>E34B國泰城機場警署</v>
      </c>
      <c r="O70" s="6" t="str">
        <f t="shared" si="13"/>
        <v/>
      </c>
      <c r="P70" s="6" t="str">
        <f t="shared" si="13"/>
        <v/>
      </c>
      <c r="Q70" s="6" t="str">
        <f t="shared" si="13"/>
        <v/>
      </c>
      <c r="R70" s="6"/>
      <c r="S70" s="6"/>
      <c r="T70" s="6"/>
      <c r="U70" s="6"/>
    </row>
    <row r="71" spans="1:21" x14ac:dyDescent="0.3">
      <c r="A71" t="s">
        <v>109</v>
      </c>
      <c r="B71" t="s">
        <v>111</v>
      </c>
      <c r="C71" t="s">
        <v>110</v>
      </c>
      <c r="D71" t="s">
        <v>146</v>
      </c>
      <c r="E71" s="1">
        <v>44281.668657407405</v>
      </c>
      <c r="F71" t="s">
        <v>57</v>
      </c>
      <c r="G71" t="s">
        <v>41</v>
      </c>
      <c r="H71" t="s">
        <v>42</v>
      </c>
      <c r="J71" s="6" t="str">
        <f t="shared" si="14"/>
        <v>E34B機場警署駿運南路</v>
      </c>
      <c r="O71" s="6" t="str">
        <f t="shared" si="13"/>
        <v/>
      </c>
      <c r="P71" s="6" t="str">
        <f t="shared" si="13"/>
        <v/>
      </c>
      <c r="Q71" s="6" t="str">
        <f t="shared" si="13"/>
        <v/>
      </c>
      <c r="R71" s="6"/>
      <c r="S71" s="6"/>
      <c r="T71" s="6"/>
      <c r="U71" s="6"/>
    </row>
    <row r="72" spans="1:21" x14ac:dyDescent="0.3">
      <c r="A72" t="s">
        <v>109</v>
      </c>
      <c r="B72" t="s">
        <v>111</v>
      </c>
      <c r="C72" t="s">
        <v>110</v>
      </c>
      <c r="D72" t="s">
        <v>148</v>
      </c>
      <c r="E72" s="1">
        <v>44281.668680555558</v>
      </c>
      <c r="F72" t="s">
        <v>44</v>
      </c>
      <c r="G72" t="s">
        <v>13</v>
      </c>
      <c r="H72" t="s">
        <v>14</v>
      </c>
      <c r="J72" s="6" t="str">
        <f t="shared" si="14"/>
        <v>E34B駿運南路機場空運中心</v>
      </c>
      <c r="O72" s="6" t="str">
        <f t="shared" si="13"/>
        <v/>
      </c>
      <c r="P72" s="6" t="str">
        <f t="shared" si="13"/>
        <v/>
      </c>
      <c r="Q72" s="6" t="str">
        <f t="shared" si="13"/>
        <v/>
      </c>
      <c r="R72" s="6"/>
      <c r="S72" s="6"/>
      <c r="T72" s="6"/>
      <c r="U72" s="6"/>
    </row>
    <row r="73" spans="1:21" x14ac:dyDescent="0.3">
      <c r="A73" t="s">
        <v>109</v>
      </c>
      <c r="B73" t="s">
        <v>111</v>
      </c>
      <c r="C73" t="s">
        <v>110</v>
      </c>
      <c r="D73" t="s">
        <v>149</v>
      </c>
      <c r="E73" s="1">
        <v>44281.668703703705</v>
      </c>
      <c r="F73" t="s">
        <v>63</v>
      </c>
      <c r="G73" t="s">
        <v>17</v>
      </c>
      <c r="H73" t="s">
        <v>18</v>
      </c>
      <c r="J73" s="6" t="str">
        <f t="shared" si="14"/>
        <v>E34B機場空運中心亞洲空運中心</v>
      </c>
      <c r="O73" s="6" t="str">
        <f t="shared" si="13"/>
        <v/>
      </c>
      <c r="P73" s="6" t="str">
        <f t="shared" si="13"/>
        <v/>
      </c>
      <c r="Q73" s="6" t="str">
        <f t="shared" si="13"/>
        <v/>
      </c>
      <c r="R73" s="6"/>
      <c r="S73" s="6"/>
      <c r="T73" s="6"/>
      <c r="U73" s="6"/>
    </row>
    <row r="74" spans="1:21" x14ac:dyDescent="0.3">
      <c r="A74" t="s">
        <v>109</v>
      </c>
      <c r="B74" t="s">
        <v>111</v>
      </c>
      <c r="C74" t="s">
        <v>110</v>
      </c>
      <c r="D74" t="s">
        <v>121</v>
      </c>
      <c r="E74" s="1">
        <v>44281.668726851851</v>
      </c>
      <c r="F74" t="s">
        <v>74</v>
      </c>
      <c r="G74" t="s">
        <v>21</v>
      </c>
      <c r="J74" s="6" t="str">
        <f t="shared" si="14"/>
        <v>E34B亞洲空運中心赤角南路</v>
      </c>
      <c r="O74" s="6" t="str">
        <f t="shared" si="13"/>
        <v/>
      </c>
      <c r="P74" s="6" t="str">
        <f t="shared" si="13"/>
        <v/>
      </c>
      <c r="Q74" s="6" t="str">
        <f t="shared" si="13"/>
        <v/>
      </c>
      <c r="R74" s="6"/>
      <c r="S74" s="6"/>
      <c r="T74" s="6"/>
      <c r="U74" s="6"/>
    </row>
    <row r="75" spans="1:21" x14ac:dyDescent="0.3">
      <c r="A75" t="s">
        <v>109</v>
      </c>
      <c r="B75" t="s">
        <v>111</v>
      </c>
      <c r="C75" t="s">
        <v>110</v>
      </c>
      <c r="D75" t="s">
        <v>151</v>
      </c>
      <c r="E75" s="1">
        <v>44281.668749999997</v>
      </c>
      <c r="F75" t="s">
        <v>79</v>
      </c>
      <c r="G75" t="s">
        <v>104</v>
      </c>
      <c r="H75" t="s">
        <v>140</v>
      </c>
      <c r="J75" s="6" t="str">
        <f t="shared" si="14"/>
        <v>E34B赤角南路東涌纜車站</v>
      </c>
      <c r="O75" s="6" t="str">
        <f t="shared" si="13"/>
        <v/>
      </c>
      <c r="P75" s="6" t="str">
        <f t="shared" si="13"/>
        <v/>
      </c>
      <c r="Q75" s="6" t="str">
        <f t="shared" si="13"/>
        <v/>
      </c>
      <c r="R75" s="6"/>
      <c r="S75" s="6"/>
      <c r="T75" s="6"/>
      <c r="U75" s="6"/>
    </row>
    <row r="76" spans="1:21" x14ac:dyDescent="0.3">
      <c r="A76" t="s">
        <v>109</v>
      </c>
      <c r="B76" t="s">
        <v>111</v>
      </c>
      <c r="C76" t="s">
        <v>110</v>
      </c>
      <c r="D76" t="s">
        <v>153</v>
      </c>
      <c r="E76" s="1">
        <v>44281.668773148151</v>
      </c>
      <c r="F76" t="s">
        <v>36</v>
      </c>
      <c r="G76" t="s">
        <v>71</v>
      </c>
      <c r="H76" t="s">
        <v>199</v>
      </c>
      <c r="J76" s="6" t="str">
        <f t="shared" si="14"/>
        <v>E34B東涌纜車站富東廣場</v>
      </c>
      <c r="O76" s="6" t="str">
        <f t="shared" si="13"/>
        <v/>
      </c>
      <c r="P76" s="6" t="str">
        <f t="shared" si="13"/>
        <v/>
      </c>
      <c r="Q76" s="6" t="str">
        <f t="shared" si="13"/>
        <v/>
      </c>
      <c r="R76" s="6"/>
      <c r="S76" s="6"/>
      <c r="T76" s="6"/>
      <c r="U76" s="6"/>
    </row>
    <row r="77" spans="1:21" x14ac:dyDescent="0.3">
      <c r="A77" t="s">
        <v>109</v>
      </c>
      <c r="B77" t="s">
        <v>111</v>
      </c>
      <c r="C77" t="s">
        <v>110</v>
      </c>
      <c r="D77" t="s">
        <v>155</v>
      </c>
      <c r="E77" s="1">
        <v>44281.668796296297</v>
      </c>
      <c r="F77" t="s">
        <v>40</v>
      </c>
      <c r="G77" t="s">
        <v>77</v>
      </c>
      <c r="H77" t="s">
        <v>59</v>
      </c>
      <c r="J77" s="6" t="str">
        <f t="shared" si="14"/>
        <v>E34B富東廣場裕東苑</v>
      </c>
      <c r="O77" s="6" t="str">
        <f t="shared" si="13"/>
        <v/>
      </c>
      <c r="P77" s="6" t="str">
        <f t="shared" si="13"/>
        <v/>
      </c>
      <c r="Q77" s="6" t="str">
        <f t="shared" si="13"/>
        <v/>
      </c>
      <c r="R77" s="6"/>
      <c r="S77" s="6"/>
      <c r="T77" s="6"/>
      <c r="U77" s="6"/>
    </row>
    <row r="78" spans="1:21" x14ac:dyDescent="0.3">
      <c r="A78" t="s">
        <v>109</v>
      </c>
      <c r="B78" t="s">
        <v>111</v>
      </c>
      <c r="C78" t="s">
        <v>110</v>
      </c>
      <c r="D78" t="s">
        <v>116</v>
      </c>
      <c r="E78" s="1">
        <v>44281.66883101852</v>
      </c>
      <c r="F78" t="s">
        <v>44</v>
      </c>
      <c r="G78" t="s">
        <v>77</v>
      </c>
      <c r="H78" t="s">
        <v>72</v>
      </c>
      <c r="J78" s="6" t="str">
        <f t="shared" si="14"/>
        <v>E34B裕東苑青馬收費廣場</v>
      </c>
      <c r="O78" s="6" t="str">
        <f t="shared" si="13"/>
        <v/>
      </c>
      <c r="P78" s="6" t="str">
        <f t="shared" si="13"/>
        <v/>
      </c>
      <c r="Q78" s="6" t="str">
        <f t="shared" si="13"/>
        <v/>
      </c>
      <c r="R78" s="6"/>
      <c r="S78" s="6"/>
      <c r="T78" s="6"/>
      <c r="U78" s="6"/>
    </row>
    <row r="79" spans="1:21" x14ac:dyDescent="0.3">
      <c r="A79" t="s">
        <v>109</v>
      </c>
      <c r="B79" t="s">
        <v>111</v>
      </c>
      <c r="C79" t="s">
        <v>110</v>
      </c>
      <c r="D79" t="s">
        <v>73</v>
      </c>
      <c r="E79" s="1">
        <v>44281.668854166666</v>
      </c>
      <c r="F79" t="s">
        <v>40</v>
      </c>
      <c r="G79" t="s">
        <v>58</v>
      </c>
      <c r="H79" t="s">
        <v>163</v>
      </c>
      <c r="I79" s="4" t="s">
        <v>213</v>
      </c>
      <c r="J79" s="6" t="str">
        <f t="shared" si="14"/>
        <v>E34B青馬收費廣場大欖隧道</v>
      </c>
      <c r="K79" s="12" t="str">
        <f>F79</f>
        <v>6 分鐘</v>
      </c>
      <c r="L79" s="12" t="str">
        <f>G79</f>
        <v>19 分鐘</v>
      </c>
      <c r="M79" s="12" t="str">
        <f>H79</f>
        <v>31 分鐘</v>
      </c>
      <c r="O79" s="12" t="str">
        <f t="shared" si="13"/>
        <v>6</v>
      </c>
      <c r="P79" s="12" t="str">
        <f t="shared" si="13"/>
        <v>19</v>
      </c>
      <c r="Q79" s="12" t="str">
        <f t="shared" si="13"/>
        <v>31</v>
      </c>
      <c r="R79" s="12"/>
      <c r="S79" s="12"/>
      <c r="T79" s="12"/>
      <c r="U79" s="6"/>
    </row>
    <row r="80" spans="1:21" x14ac:dyDescent="0.3">
      <c r="A80" t="s">
        <v>109</v>
      </c>
      <c r="B80" t="s">
        <v>111</v>
      </c>
      <c r="C80" t="s">
        <v>110</v>
      </c>
      <c r="D80" t="s">
        <v>70</v>
      </c>
      <c r="E80" s="1">
        <v>44281.668877314813</v>
      </c>
      <c r="F80" t="s">
        <v>79</v>
      </c>
      <c r="G80" t="s">
        <v>68</v>
      </c>
      <c r="H80" t="s">
        <v>135</v>
      </c>
      <c r="I80" s="4" t="s">
        <v>213</v>
      </c>
      <c r="J80" s="6" t="str">
        <f t="shared" si="14"/>
        <v>E34B大欖隧道形點 I</v>
      </c>
      <c r="K80" s="12" t="str">
        <f>G80</f>
        <v>15 分鐘</v>
      </c>
      <c r="L80" s="12" t="str">
        <f>H80</f>
        <v>28 分鐘</v>
      </c>
      <c r="M80" s="12"/>
      <c r="O80" s="12" t="str">
        <f t="shared" si="13"/>
        <v>15</v>
      </c>
      <c r="P80" s="12" t="str">
        <f t="shared" si="13"/>
        <v>28</v>
      </c>
      <c r="Q80" s="12" t="str">
        <f t="shared" si="13"/>
        <v/>
      </c>
      <c r="R80" s="12"/>
      <c r="S80" s="12">
        <f>O80-O79</f>
        <v>9</v>
      </c>
      <c r="T80" s="12">
        <f>IFERROR(P80-P79,"")</f>
        <v>9</v>
      </c>
      <c r="U80" s="12" t="str">
        <f>IFERROR(Q80-Q79,"")</f>
        <v/>
      </c>
    </row>
    <row r="81" spans="1:21" x14ac:dyDescent="0.3">
      <c r="A81" t="s">
        <v>109</v>
      </c>
      <c r="B81" t="s">
        <v>111</v>
      </c>
      <c r="C81" t="s">
        <v>110</v>
      </c>
      <c r="D81" t="s">
        <v>157</v>
      </c>
      <c r="E81" s="1">
        <v>44281.668900462966</v>
      </c>
      <c r="F81" t="s">
        <v>36</v>
      </c>
      <c r="G81" t="s">
        <v>55</v>
      </c>
      <c r="H81" t="s">
        <v>72</v>
      </c>
      <c r="I81" s="4" t="s">
        <v>213</v>
      </c>
      <c r="J81" s="6" t="str">
        <f t="shared" si="14"/>
        <v>E34B形點 I又新街</v>
      </c>
      <c r="K81" s="12" t="str">
        <f t="shared" ref="K81:L82" si="15">G81</f>
        <v>17 分鐘</v>
      </c>
      <c r="L81" s="12" t="str">
        <f t="shared" si="15"/>
        <v>30 分鐘</v>
      </c>
      <c r="M81" s="12"/>
      <c r="O81" s="12" t="str">
        <f t="shared" si="13"/>
        <v>17</v>
      </c>
      <c r="P81" s="12" t="str">
        <f t="shared" si="13"/>
        <v>30</v>
      </c>
      <c r="Q81" s="12" t="str">
        <f t="shared" si="13"/>
        <v/>
      </c>
      <c r="R81" s="12"/>
      <c r="S81" s="12">
        <f t="shared" ref="S81:S82" si="16">O81-O80</f>
        <v>2</v>
      </c>
      <c r="T81" s="12">
        <f t="shared" ref="T81:U82" si="17">IFERROR(P81-P80,"")</f>
        <v>2</v>
      </c>
      <c r="U81" s="12" t="str">
        <f t="shared" si="17"/>
        <v/>
      </c>
    </row>
    <row r="82" spans="1:21" x14ac:dyDescent="0.3">
      <c r="A82" t="s">
        <v>109</v>
      </c>
      <c r="B82" t="s">
        <v>111</v>
      </c>
      <c r="C82" t="s">
        <v>110</v>
      </c>
      <c r="D82" t="s">
        <v>158</v>
      </c>
      <c r="E82" s="1">
        <v>44281.668923611112</v>
      </c>
      <c r="F82" t="s">
        <v>40</v>
      </c>
      <c r="G82" t="s">
        <v>58</v>
      </c>
      <c r="H82" t="s">
        <v>122</v>
      </c>
      <c r="I82" s="4" t="s">
        <v>213</v>
      </c>
      <c r="J82" s="6" t="str">
        <f t="shared" si="14"/>
        <v>E34B又新街大棠路</v>
      </c>
      <c r="K82" s="12" t="str">
        <f t="shared" si="15"/>
        <v>19 分鐘</v>
      </c>
      <c r="L82" s="12" t="str">
        <f t="shared" si="15"/>
        <v>32 分鐘</v>
      </c>
      <c r="M82" s="12"/>
      <c r="O82" s="12" t="str">
        <f t="shared" si="13"/>
        <v>19</v>
      </c>
      <c r="P82" s="12" t="str">
        <f t="shared" si="13"/>
        <v>32</v>
      </c>
      <c r="Q82" s="12" t="str">
        <f t="shared" si="13"/>
        <v/>
      </c>
      <c r="R82" s="12"/>
      <c r="S82" s="12">
        <f t="shared" si="16"/>
        <v>2</v>
      </c>
      <c r="T82" s="12">
        <f t="shared" si="17"/>
        <v>2</v>
      </c>
      <c r="U82" s="12" t="str">
        <f t="shared" si="17"/>
        <v/>
      </c>
    </row>
    <row r="83" spans="1:21" x14ac:dyDescent="0.3">
      <c r="A83" t="s">
        <v>109</v>
      </c>
      <c r="B83" t="s">
        <v>111</v>
      </c>
      <c r="C83" t="s">
        <v>110</v>
      </c>
      <c r="D83" t="s">
        <v>159</v>
      </c>
      <c r="E83" s="1">
        <v>44281.668946759259</v>
      </c>
      <c r="F83" t="s">
        <v>99</v>
      </c>
      <c r="G83" t="s">
        <v>156</v>
      </c>
      <c r="J83" s="6" t="str">
        <f t="shared" si="14"/>
        <v>E34B大棠路康樂路</v>
      </c>
      <c r="O83" s="12" t="str">
        <f t="shared" si="13"/>
        <v/>
      </c>
      <c r="P83" s="12" t="str">
        <f t="shared" si="13"/>
        <v/>
      </c>
      <c r="Q83" s="12" t="str">
        <f t="shared" si="13"/>
        <v/>
      </c>
      <c r="R83" s="12"/>
      <c r="S83" s="12"/>
      <c r="T83" s="12"/>
      <c r="U83" s="6"/>
    </row>
    <row r="84" spans="1:21" x14ac:dyDescent="0.3">
      <c r="A84" t="s">
        <v>109</v>
      </c>
      <c r="B84" t="s">
        <v>111</v>
      </c>
      <c r="C84" t="s">
        <v>110</v>
      </c>
      <c r="D84" t="s">
        <v>161</v>
      </c>
      <c r="E84" s="1">
        <v>44281.668969907405</v>
      </c>
      <c r="F84" t="s">
        <v>54</v>
      </c>
      <c r="G84" t="s">
        <v>52</v>
      </c>
      <c r="H84" t="s">
        <v>88</v>
      </c>
      <c r="J84" s="6" t="str">
        <f t="shared" si="14"/>
        <v>E34B康樂路康水樓</v>
      </c>
      <c r="O84" s="6" t="str">
        <f t="shared" si="13"/>
        <v/>
      </c>
      <c r="P84" s="6" t="str">
        <f t="shared" si="13"/>
        <v/>
      </c>
      <c r="Q84" s="6" t="str">
        <f t="shared" si="13"/>
        <v/>
      </c>
      <c r="R84" s="6"/>
      <c r="S84" s="6"/>
      <c r="T84" s="6"/>
      <c r="U84" s="6"/>
    </row>
    <row r="85" spans="1:21" x14ac:dyDescent="0.3">
      <c r="A85" t="s">
        <v>109</v>
      </c>
      <c r="B85" t="s">
        <v>111</v>
      </c>
      <c r="C85" t="s">
        <v>110</v>
      </c>
      <c r="D85" t="s">
        <v>56</v>
      </c>
      <c r="E85" s="1">
        <v>44281.668993055559</v>
      </c>
      <c r="F85" t="s">
        <v>57</v>
      </c>
      <c r="G85" t="s">
        <v>182</v>
      </c>
      <c r="H85" t="s">
        <v>66</v>
      </c>
      <c r="J85" s="6" t="str">
        <f t="shared" si="14"/>
        <v>E34B康水樓山水樓</v>
      </c>
      <c r="O85" s="6" t="str">
        <f t="shared" si="13"/>
        <v/>
      </c>
      <c r="P85" s="6" t="str">
        <f t="shared" si="13"/>
        <v/>
      </c>
      <c r="Q85" s="6" t="str">
        <f t="shared" si="13"/>
        <v/>
      </c>
      <c r="R85" s="6"/>
      <c r="S85" s="6"/>
      <c r="T85" s="6"/>
      <c r="U85" s="6"/>
    </row>
    <row r="86" spans="1:21" x14ac:dyDescent="0.3">
      <c r="A86">
        <v>968</v>
      </c>
      <c r="B86" t="s">
        <v>165</v>
      </c>
      <c r="C86" t="s">
        <v>166</v>
      </c>
      <c r="D86" t="s">
        <v>167</v>
      </c>
      <c r="E86" s="1">
        <v>44281.66909722222</v>
      </c>
      <c r="F86" t="s">
        <v>84</v>
      </c>
      <c r="G86" t="s">
        <v>37</v>
      </c>
      <c r="H86" t="s">
        <v>30</v>
      </c>
      <c r="J86" s="6" t="str">
        <f t="shared" si="14"/>
        <v/>
      </c>
      <c r="O86" s="6" t="str">
        <f t="shared" si="13"/>
        <v/>
      </c>
      <c r="P86" s="6" t="str">
        <f t="shared" si="13"/>
        <v/>
      </c>
      <c r="Q86" s="6" t="str">
        <f t="shared" si="13"/>
        <v/>
      </c>
      <c r="R86" s="6"/>
      <c r="S86" s="6"/>
      <c r="T86" s="6"/>
      <c r="U86" s="6"/>
    </row>
    <row r="87" spans="1:21" x14ac:dyDescent="0.3">
      <c r="A87">
        <v>968</v>
      </c>
      <c r="B87" t="s">
        <v>165</v>
      </c>
      <c r="C87" t="s">
        <v>166</v>
      </c>
      <c r="D87" t="s">
        <v>169</v>
      </c>
      <c r="E87" s="1">
        <v>44281.669120370374</v>
      </c>
      <c r="F87" t="s">
        <v>201</v>
      </c>
      <c r="G87" t="s">
        <v>41</v>
      </c>
      <c r="J87" s="6" t="str">
        <f t="shared" si="14"/>
        <v>968元朗（西）總站元朗同樂街</v>
      </c>
      <c r="O87" s="6" t="str">
        <f t="shared" si="13"/>
        <v/>
      </c>
      <c r="P87" s="6" t="str">
        <f t="shared" si="13"/>
        <v/>
      </c>
      <c r="Q87" s="6" t="str">
        <f t="shared" si="13"/>
        <v/>
      </c>
      <c r="R87" s="6"/>
      <c r="S87" s="6"/>
      <c r="T87" s="6"/>
      <c r="U87" s="6"/>
    </row>
    <row r="88" spans="1:21" x14ac:dyDescent="0.3">
      <c r="A88">
        <v>968</v>
      </c>
      <c r="B88" t="s">
        <v>165</v>
      </c>
      <c r="C88" t="s">
        <v>166</v>
      </c>
      <c r="D88" t="s">
        <v>65</v>
      </c>
      <c r="E88" s="1">
        <v>44281.66914351852</v>
      </c>
      <c r="F88" t="s">
        <v>28</v>
      </c>
      <c r="G88" t="s">
        <v>24</v>
      </c>
      <c r="H88" t="s">
        <v>45</v>
      </c>
      <c r="I88" s="4" t="s">
        <v>213</v>
      </c>
      <c r="J88" s="6" t="str">
        <f t="shared" si="14"/>
        <v>968元朗同樂街元朗谷亭街</v>
      </c>
      <c r="K88" s="12" t="str">
        <f>F88</f>
        <v>即將到達</v>
      </c>
      <c r="L88" s="12" t="str">
        <f>G88</f>
        <v>11 分鐘 預定班次</v>
      </c>
      <c r="M88" s="12" t="str">
        <f>H88</f>
        <v>22 分鐘 預定班次</v>
      </c>
      <c r="N88" s="9"/>
      <c r="O88" s="12">
        <f t="shared" si="13"/>
        <v>0</v>
      </c>
      <c r="P88" s="12" t="str">
        <f t="shared" si="13"/>
        <v>11</v>
      </c>
      <c r="Q88" s="12" t="str">
        <f t="shared" si="13"/>
        <v>22</v>
      </c>
      <c r="R88" s="12"/>
      <c r="S88" s="12"/>
      <c r="T88" s="12"/>
      <c r="U88" s="12"/>
    </row>
    <row r="89" spans="1:21" x14ac:dyDescent="0.3">
      <c r="A89">
        <v>968</v>
      </c>
      <c r="B89" t="s">
        <v>165</v>
      </c>
      <c r="C89" t="s">
        <v>166</v>
      </c>
      <c r="D89" t="s">
        <v>67</v>
      </c>
      <c r="E89" s="1">
        <v>44281.669166666667</v>
      </c>
      <c r="F89" t="s">
        <v>54</v>
      </c>
      <c r="G89" t="s">
        <v>29</v>
      </c>
      <c r="H89" t="s">
        <v>21</v>
      </c>
      <c r="I89" s="4" t="s">
        <v>213</v>
      </c>
      <c r="J89" s="6" t="str">
        <f t="shared" si="14"/>
        <v>968元朗谷亭街形點 II</v>
      </c>
      <c r="K89" s="12" t="str">
        <f t="shared" ref="K89:M91" si="18">F89</f>
        <v>3 分鐘</v>
      </c>
      <c r="L89" s="12" t="str">
        <f t="shared" si="18"/>
        <v>14 分鐘 預定班次</v>
      </c>
      <c r="M89" s="12" t="str">
        <f t="shared" si="18"/>
        <v>25 分鐘 預定班次</v>
      </c>
      <c r="N89" s="9"/>
      <c r="O89" s="12" t="str">
        <f t="shared" si="13"/>
        <v>3</v>
      </c>
      <c r="P89" s="12" t="str">
        <f t="shared" si="13"/>
        <v>14</v>
      </c>
      <c r="Q89" s="12" t="str">
        <f t="shared" si="13"/>
        <v>25</v>
      </c>
      <c r="R89" s="12"/>
      <c r="S89" s="12">
        <f>O89-O88</f>
        <v>3</v>
      </c>
      <c r="T89" s="12">
        <f>IFERROR(P89-P88,"")</f>
        <v>3</v>
      </c>
      <c r="U89" s="12">
        <f>IFERROR(Q89-Q88,"")</f>
        <v>3</v>
      </c>
    </row>
    <row r="90" spans="1:21" x14ac:dyDescent="0.3">
      <c r="A90">
        <v>968</v>
      </c>
      <c r="B90" t="s">
        <v>165</v>
      </c>
      <c r="C90" t="s">
        <v>166</v>
      </c>
      <c r="D90" t="s">
        <v>70</v>
      </c>
      <c r="E90" s="1">
        <v>44281.669189814813</v>
      </c>
      <c r="F90" t="s">
        <v>57</v>
      </c>
      <c r="G90" t="s">
        <v>33</v>
      </c>
      <c r="H90" t="s">
        <v>86</v>
      </c>
      <c r="I90" s="4" t="s">
        <v>213</v>
      </c>
      <c r="J90" s="6" t="str">
        <f t="shared" si="14"/>
        <v>968形點 II形點 I</v>
      </c>
      <c r="K90" s="12" t="str">
        <f t="shared" si="18"/>
        <v>5 分鐘</v>
      </c>
      <c r="L90" s="12" t="str">
        <f t="shared" si="18"/>
        <v>16 分鐘 預定班次</v>
      </c>
      <c r="M90" s="12" t="str">
        <f t="shared" si="18"/>
        <v>27 分鐘 預定班次</v>
      </c>
      <c r="N90" s="9"/>
      <c r="O90" s="12" t="str">
        <f t="shared" si="13"/>
        <v>5</v>
      </c>
      <c r="P90" s="12" t="str">
        <f t="shared" si="13"/>
        <v>16</v>
      </c>
      <c r="Q90" s="12" t="str">
        <f t="shared" si="13"/>
        <v>27</v>
      </c>
      <c r="R90" s="12"/>
      <c r="S90" s="12">
        <f t="shared" ref="S90:S91" si="19">O90-O89</f>
        <v>2</v>
      </c>
      <c r="T90" s="12">
        <f t="shared" ref="T90:U91" si="20">IFERROR(P90-P89,"")</f>
        <v>2</v>
      </c>
      <c r="U90" s="12">
        <f t="shared" si="20"/>
        <v>2</v>
      </c>
    </row>
    <row r="91" spans="1:21" x14ac:dyDescent="0.3">
      <c r="A91">
        <v>968</v>
      </c>
      <c r="B91" t="s">
        <v>165</v>
      </c>
      <c r="C91" t="s">
        <v>166</v>
      </c>
      <c r="D91" t="s">
        <v>73</v>
      </c>
      <c r="E91" s="1">
        <v>44281.669212962966</v>
      </c>
      <c r="F91" t="s">
        <v>32</v>
      </c>
      <c r="G91" t="s">
        <v>74</v>
      </c>
      <c r="H91" t="s">
        <v>45</v>
      </c>
      <c r="I91" s="4" t="s">
        <v>213</v>
      </c>
      <c r="J91" s="6" t="str">
        <f t="shared" si="14"/>
        <v>968形點 I大欖隧道</v>
      </c>
      <c r="K91" s="12" t="str">
        <f>G91</f>
        <v>11 分鐘</v>
      </c>
      <c r="L91" s="12" t="str">
        <f>H91</f>
        <v>22 分鐘 預定班次</v>
      </c>
      <c r="M91" s="12"/>
      <c r="N91" s="9"/>
      <c r="O91" s="12" t="str">
        <f t="shared" si="13"/>
        <v>11</v>
      </c>
      <c r="P91" s="12" t="str">
        <f t="shared" si="13"/>
        <v>22</v>
      </c>
      <c r="Q91" s="12" t="str">
        <f t="shared" si="13"/>
        <v/>
      </c>
      <c r="R91" s="12"/>
      <c r="S91" s="12">
        <f t="shared" si="19"/>
        <v>6</v>
      </c>
      <c r="T91" s="12">
        <f t="shared" si="20"/>
        <v>6</v>
      </c>
      <c r="U91" s="12" t="str">
        <f t="shared" si="20"/>
        <v/>
      </c>
    </row>
    <row r="92" spans="1:21" x14ac:dyDescent="0.3">
      <c r="A92">
        <v>968</v>
      </c>
      <c r="B92" t="s">
        <v>165</v>
      </c>
      <c r="C92" t="s">
        <v>166</v>
      </c>
      <c r="D92" t="s">
        <v>73</v>
      </c>
      <c r="E92" s="1">
        <v>44281.669236111113</v>
      </c>
      <c r="F92" t="s">
        <v>32</v>
      </c>
      <c r="G92" t="s">
        <v>74</v>
      </c>
      <c r="H92" t="s">
        <v>45</v>
      </c>
      <c r="J92" s="6" t="str">
        <f t="shared" si="14"/>
        <v>968大欖隧道大欖隧道</v>
      </c>
      <c r="O92" s="6" t="str">
        <f t="shared" si="13"/>
        <v/>
      </c>
      <c r="P92" s="6" t="str">
        <f t="shared" si="13"/>
        <v/>
      </c>
      <c r="Q92" s="6" t="str">
        <f t="shared" si="13"/>
        <v/>
      </c>
      <c r="R92" s="6"/>
      <c r="S92" s="6"/>
      <c r="T92" s="6"/>
      <c r="U92" s="6"/>
    </row>
    <row r="93" spans="1:21" x14ac:dyDescent="0.3">
      <c r="A93">
        <v>968</v>
      </c>
      <c r="B93" t="s">
        <v>165</v>
      </c>
      <c r="C93" t="s">
        <v>166</v>
      </c>
      <c r="D93" t="s">
        <v>171</v>
      </c>
      <c r="E93" s="1">
        <v>44281.669270833336</v>
      </c>
      <c r="F93" t="s">
        <v>40</v>
      </c>
      <c r="G93" t="s">
        <v>156</v>
      </c>
      <c r="H93" t="s">
        <v>72</v>
      </c>
      <c r="J93" s="6" t="str">
        <f t="shared" si="14"/>
        <v>968大欖隧道西區海底隧道</v>
      </c>
      <c r="O93" s="6" t="str">
        <f t="shared" si="13"/>
        <v/>
      </c>
      <c r="P93" s="6" t="str">
        <f t="shared" si="13"/>
        <v/>
      </c>
      <c r="Q93" s="6" t="str">
        <f t="shared" si="13"/>
        <v/>
      </c>
      <c r="R93" s="6"/>
      <c r="S93" s="6"/>
      <c r="T93" s="6"/>
      <c r="U93" s="6"/>
    </row>
    <row r="94" spans="1:21" x14ac:dyDescent="0.3">
      <c r="A94">
        <v>968</v>
      </c>
      <c r="B94" t="s">
        <v>165</v>
      </c>
      <c r="C94" t="s">
        <v>166</v>
      </c>
      <c r="D94" t="s">
        <v>172</v>
      </c>
      <c r="E94" s="1">
        <v>44281.669293981482</v>
      </c>
      <c r="F94" t="s">
        <v>32</v>
      </c>
      <c r="G94" t="s">
        <v>48</v>
      </c>
      <c r="H94" t="s">
        <v>87</v>
      </c>
      <c r="J94" s="6" t="str">
        <f t="shared" si="14"/>
        <v>968西區海底隧道西消防街</v>
      </c>
      <c r="O94" s="6" t="str">
        <f t="shared" si="13"/>
        <v/>
      </c>
      <c r="P94" s="6" t="str">
        <f t="shared" si="13"/>
        <v/>
      </c>
      <c r="Q94" s="6" t="str">
        <f t="shared" si="13"/>
        <v/>
      </c>
      <c r="R94" s="6"/>
      <c r="S94" s="6"/>
      <c r="T94" s="6"/>
      <c r="U94" s="6"/>
    </row>
    <row r="95" spans="1:21" x14ac:dyDescent="0.3">
      <c r="A95">
        <v>968</v>
      </c>
      <c r="B95" t="s">
        <v>165</v>
      </c>
      <c r="C95" t="s">
        <v>166</v>
      </c>
      <c r="D95" t="s">
        <v>173</v>
      </c>
      <c r="E95" s="1">
        <v>44281.669317129628</v>
      </c>
      <c r="F95" t="s">
        <v>57</v>
      </c>
      <c r="G95" t="s">
        <v>68</v>
      </c>
      <c r="H95" t="s">
        <v>135</v>
      </c>
      <c r="J95" s="6" t="str">
        <f t="shared" si="14"/>
        <v>968西消防街港澳碼頭</v>
      </c>
      <c r="O95" s="6" t="str">
        <f t="shared" si="13"/>
        <v/>
      </c>
      <c r="P95" s="6" t="str">
        <f t="shared" si="13"/>
        <v/>
      </c>
      <c r="Q95" s="6" t="str">
        <f t="shared" si="13"/>
        <v/>
      </c>
      <c r="R95" s="6"/>
      <c r="S95" s="6"/>
      <c r="T95" s="6"/>
      <c r="U95" s="6"/>
    </row>
    <row r="96" spans="1:21" x14ac:dyDescent="0.3">
      <c r="A96">
        <v>968</v>
      </c>
      <c r="B96" t="s">
        <v>165</v>
      </c>
      <c r="C96" t="s">
        <v>166</v>
      </c>
      <c r="D96" t="s">
        <v>174</v>
      </c>
      <c r="E96" s="1">
        <v>44281.669340277775</v>
      </c>
      <c r="F96" t="s">
        <v>44</v>
      </c>
      <c r="G96" t="s">
        <v>71</v>
      </c>
      <c r="H96" t="s">
        <v>72</v>
      </c>
      <c r="J96" s="6" t="str">
        <f t="shared" si="14"/>
        <v>968港澳碼頭海港政府大樓</v>
      </c>
      <c r="O96" s="6" t="str">
        <f t="shared" si="13"/>
        <v/>
      </c>
      <c r="P96" s="6" t="str">
        <f t="shared" si="13"/>
        <v/>
      </c>
      <c r="Q96" s="6" t="str">
        <f t="shared" si="13"/>
        <v/>
      </c>
      <c r="R96" s="6"/>
      <c r="S96" s="6"/>
      <c r="T96" s="6"/>
      <c r="U96" s="6"/>
    </row>
    <row r="97" spans="1:21" x14ac:dyDescent="0.3">
      <c r="A97">
        <v>968</v>
      </c>
      <c r="B97" t="s">
        <v>165</v>
      </c>
      <c r="C97" t="s">
        <v>166</v>
      </c>
      <c r="D97" t="s">
        <v>175</v>
      </c>
      <c r="E97" s="1">
        <v>44281.669363425928</v>
      </c>
      <c r="F97" t="s">
        <v>63</v>
      </c>
      <c r="G97" t="s">
        <v>58</v>
      </c>
      <c r="H97" t="s">
        <v>122</v>
      </c>
      <c r="J97" s="6" t="str">
        <f t="shared" si="14"/>
        <v>968海港政府大樓怡和大廈</v>
      </c>
      <c r="O97" s="6" t="str">
        <f t="shared" ref="O97:Q123" si="21">IF(K97="","",IFERROR(LEFT(K97,FIND(" ",K97)-1),0))</f>
        <v/>
      </c>
      <c r="P97" s="6" t="str">
        <f t="shared" si="21"/>
        <v/>
      </c>
      <c r="Q97" s="6" t="str">
        <f t="shared" si="21"/>
        <v/>
      </c>
      <c r="R97" s="6"/>
      <c r="S97" s="6"/>
      <c r="T97" s="6"/>
      <c r="U97" s="6"/>
    </row>
    <row r="98" spans="1:21" x14ac:dyDescent="0.3">
      <c r="A98">
        <v>968</v>
      </c>
      <c r="B98" t="s">
        <v>165</v>
      </c>
      <c r="C98" t="s">
        <v>166</v>
      </c>
      <c r="D98" t="s">
        <v>176</v>
      </c>
      <c r="E98" s="1">
        <v>44281.669386574074</v>
      </c>
      <c r="F98" t="s">
        <v>52</v>
      </c>
      <c r="G98" t="s">
        <v>61</v>
      </c>
      <c r="J98" s="6" t="str">
        <f t="shared" si="14"/>
        <v>968怡和大廈力寶中心</v>
      </c>
      <c r="O98" s="6" t="str">
        <f t="shared" si="21"/>
        <v/>
      </c>
      <c r="P98" s="6" t="str">
        <f t="shared" si="21"/>
        <v/>
      </c>
      <c r="Q98" s="6" t="str">
        <f t="shared" si="21"/>
        <v/>
      </c>
      <c r="R98" s="6"/>
      <c r="S98" s="6"/>
      <c r="T98" s="6"/>
      <c r="U98" s="6"/>
    </row>
    <row r="99" spans="1:21" x14ac:dyDescent="0.3">
      <c r="A99">
        <v>968</v>
      </c>
      <c r="B99" t="s">
        <v>165</v>
      </c>
      <c r="C99" t="s">
        <v>166</v>
      </c>
      <c r="D99" t="s">
        <v>177</v>
      </c>
      <c r="E99" s="1">
        <v>44281.669409722221</v>
      </c>
      <c r="F99" t="s">
        <v>32</v>
      </c>
      <c r="G99" t="s">
        <v>182</v>
      </c>
      <c r="H99" t="s">
        <v>80</v>
      </c>
      <c r="J99" s="6" t="str">
        <f t="shared" si="14"/>
        <v>968力寶中心軍器廠街</v>
      </c>
      <c r="O99" s="6" t="str">
        <f t="shared" si="21"/>
        <v/>
      </c>
      <c r="P99" s="6" t="str">
        <f t="shared" si="21"/>
        <v/>
      </c>
      <c r="Q99" s="6" t="str">
        <f t="shared" si="21"/>
        <v/>
      </c>
      <c r="R99" s="6"/>
      <c r="S99" s="6"/>
      <c r="T99" s="6"/>
      <c r="U99" s="6"/>
    </row>
    <row r="100" spans="1:21" x14ac:dyDescent="0.3">
      <c r="A100">
        <v>968</v>
      </c>
      <c r="B100" t="s">
        <v>165</v>
      </c>
      <c r="C100" t="s">
        <v>166</v>
      </c>
      <c r="D100" t="s">
        <v>178</v>
      </c>
      <c r="E100" s="1">
        <v>44281.669432870367</v>
      </c>
      <c r="F100" t="s">
        <v>54</v>
      </c>
      <c r="G100" t="s">
        <v>68</v>
      </c>
      <c r="H100" t="s">
        <v>87</v>
      </c>
      <c r="J100" s="6" t="str">
        <f t="shared" si="14"/>
        <v>968軍器廠街菲林明道</v>
      </c>
      <c r="O100" s="6" t="str">
        <f t="shared" si="21"/>
        <v/>
      </c>
      <c r="P100" s="6" t="str">
        <f t="shared" si="21"/>
        <v/>
      </c>
      <c r="Q100" s="6" t="str">
        <f t="shared" si="21"/>
        <v/>
      </c>
      <c r="R100" s="6"/>
      <c r="S100" s="6"/>
      <c r="T100" s="6"/>
      <c r="U100" s="6"/>
    </row>
    <row r="101" spans="1:21" x14ac:dyDescent="0.3">
      <c r="A101">
        <v>968</v>
      </c>
      <c r="B101" t="s">
        <v>165</v>
      </c>
      <c r="C101" t="s">
        <v>166</v>
      </c>
      <c r="D101" t="s">
        <v>179</v>
      </c>
      <c r="E101" s="1">
        <v>44281.669456018521</v>
      </c>
      <c r="F101" t="s">
        <v>40</v>
      </c>
      <c r="G101" t="s">
        <v>77</v>
      </c>
      <c r="J101" s="6" t="str">
        <f t="shared" si="14"/>
        <v>968菲林明道史釗域道</v>
      </c>
      <c r="O101" s="6" t="str">
        <f t="shared" si="21"/>
        <v/>
      </c>
      <c r="P101" s="6" t="str">
        <f t="shared" si="21"/>
        <v/>
      </c>
      <c r="Q101" s="6" t="str">
        <f t="shared" si="21"/>
        <v/>
      </c>
      <c r="R101" s="6"/>
      <c r="S101" s="6"/>
      <c r="T101" s="6"/>
      <c r="U101" s="6"/>
    </row>
    <row r="102" spans="1:21" x14ac:dyDescent="0.3">
      <c r="A102">
        <v>968</v>
      </c>
      <c r="B102" t="s">
        <v>165</v>
      </c>
      <c r="C102" t="s">
        <v>166</v>
      </c>
      <c r="D102" t="s">
        <v>180</v>
      </c>
      <c r="E102" s="1">
        <v>44281.669490740744</v>
      </c>
      <c r="F102" t="s">
        <v>28</v>
      </c>
      <c r="G102" t="s">
        <v>99</v>
      </c>
      <c r="H102" t="s">
        <v>156</v>
      </c>
      <c r="J102" s="6" t="str">
        <f t="shared" si="14"/>
        <v>968史釗域道灣仔消防局</v>
      </c>
      <c r="O102" s="6" t="str">
        <f t="shared" si="21"/>
        <v/>
      </c>
      <c r="P102" s="6" t="str">
        <f t="shared" si="21"/>
        <v/>
      </c>
      <c r="Q102" s="6" t="str">
        <f t="shared" si="21"/>
        <v/>
      </c>
      <c r="R102" s="6"/>
      <c r="S102" s="6"/>
      <c r="T102" s="6"/>
      <c r="U102" s="6"/>
    </row>
    <row r="103" spans="1:21" x14ac:dyDescent="0.3">
      <c r="A103">
        <v>968</v>
      </c>
      <c r="B103" t="s">
        <v>165</v>
      </c>
      <c r="C103" t="s">
        <v>166</v>
      </c>
      <c r="D103" t="s">
        <v>181</v>
      </c>
      <c r="E103" s="1">
        <v>44281.66951388889</v>
      </c>
      <c r="F103" t="s">
        <v>79</v>
      </c>
      <c r="G103" t="s">
        <v>48</v>
      </c>
      <c r="H103" t="s">
        <v>64</v>
      </c>
      <c r="J103" s="6" t="str">
        <f t="shared" si="14"/>
        <v>968灣仔消防局怡和街</v>
      </c>
      <c r="O103" s="6" t="str">
        <f t="shared" si="21"/>
        <v/>
      </c>
      <c r="P103" s="6" t="str">
        <f t="shared" si="21"/>
        <v/>
      </c>
      <c r="Q103" s="6" t="str">
        <f t="shared" si="21"/>
        <v/>
      </c>
      <c r="R103" s="6"/>
      <c r="S103" s="6"/>
      <c r="T103" s="6"/>
      <c r="U103" s="6"/>
    </row>
    <row r="104" spans="1:21" x14ac:dyDescent="0.3">
      <c r="A104">
        <v>968</v>
      </c>
      <c r="B104" t="s">
        <v>165</v>
      </c>
      <c r="C104" t="s">
        <v>166</v>
      </c>
      <c r="D104" t="s">
        <v>183</v>
      </c>
      <c r="E104" s="1">
        <v>44281.669537037036</v>
      </c>
      <c r="F104" t="s">
        <v>36</v>
      </c>
      <c r="G104" t="s">
        <v>52</v>
      </c>
      <c r="H104" t="s">
        <v>87</v>
      </c>
      <c r="J104" s="6" t="str">
        <f t="shared" si="14"/>
        <v>968怡和街維多利亞公園</v>
      </c>
      <c r="O104" s="6" t="str">
        <f t="shared" si="21"/>
        <v/>
      </c>
      <c r="P104" s="6" t="str">
        <f t="shared" si="21"/>
        <v/>
      </c>
      <c r="Q104" s="6" t="str">
        <f t="shared" si="21"/>
        <v/>
      </c>
      <c r="R104" s="6"/>
      <c r="S104" s="6"/>
      <c r="T104" s="6"/>
      <c r="U104" s="6"/>
    </row>
    <row r="105" spans="1:21" x14ac:dyDescent="0.3">
      <c r="A105">
        <v>968</v>
      </c>
      <c r="B105" t="s">
        <v>165</v>
      </c>
      <c r="C105" t="s">
        <v>166</v>
      </c>
      <c r="D105" t="s">
        <v>184</v>
      </c>
      <c r="E105" s="1">
        <v>44281.669560185182</v>
      </c>
      <c r="F105" t="s">
        <v>57</v>
      </c>
      <c r="G105" t="s">
        <v>182</v>
      </c>
      <c r="H105" t="s">
        <v>66</v>
      </c>
      <c r="J105" s="6" t="str">
        <f t="shared" si="14"/>
        <v>968維多利亞公園銅鑼灣天后總站</v>
      </c>
      <c r="O105" s="6" t="str">
        <f t="shared" si="21"/>
        <v/>
      </c>
      <c r="P105" s="6" t="str">
        <f t="shared" si="21"/>
        <v/>
      </c>
      <c r="Q105" s="6" t="str">
        <f t="shared" si="21"/>
        <v/>
      </c>
      <c r="R105" s="6"/>
      <c r="S105" s="6"/>
      <c r="T105" s="6"/>
      <c r="U105" s="6"/>
    </row>
    <row r="106" spans="1:21" x14ac:dyDescent="0.3">
      <c r="A106">
        <v>968</v>
      </c>
      <c r="B106" t="s">
        <v>166</v>
      </c>
      <c r="C106" t="s">
        <v>165</v>
      </c>
      <c r="D106" t="s">
        <v>184</v>
      </c>
      <c r="E106" s="1">
        <v>44281.669606481482</v>
      </c>
      <c r="F106" t="s">
        <v>28</v>
      </c>
      <c r="G106" t="s">
        <v>142</v>
      </c>
      <c r="H106" t="s">
        <v>45</v>
      </c>
      <c r="J106" s="6" t="str">
        <f t="shared" si="14"/>
        <v/>
      </c>
      <c r="O106" s="6" t="str">
        <f t="shared" si="21"/>
        <v/>
      </c>
      <c r="P106" s="6" t="str">
        <f t="shared" si="21"/>
        <v/>
      </c>
      <c r="Q106" s="6" t="str">
        <f t="shared" si="21"/>
        <v/>
      </c>
      <c r="R106" s="6"/>
      <c r="S106" s="6"/>
      <c r="T106" s="6"/>
      <c r="U106" s="6"/>
    </row>
    <row r="107" spans="1:21" x14ac:dyDescent="0.3">
      <c r="A107">
        <v>968</v>
      </c>
      <c r="B107" t="s">
        <v>166</v>
      </c>
      <c r="C107" t="s">
        <v>165</v>
      </c>
      <c r="D107" t="s">
        <v>186</v>
      </c>
      <c r="E107" s="1">
        <v>44281.669629629629</v>
      </c>
      <c r="F107" t="s">
        <v>168</v>
      </c>
      <c r="G107" t="s">
        <v>138</v>
      </c>
      <c r="H107" t="s">
        <v>21</v>
      </c>
      <c r="J107" s="6" t="str">
        <f t="shared" si="14"/>
        <v>968銅鑼灣天后總站中央圖書館</v>
      </c>
      <c r="O107" s="6" t="str">
        <f t="shared" si="21"/>
        <v/>
      </c>
      <c r="P107" s="6" t="str">
        <f t="shared" si="21"/>
        <v/>
      </c>
      <c r="Q107" s="6" t="str">
        <f t="shared" si="21"/>
        <v/>
      </c>
      <c r="R107" s="6"/>
      <c r="S107" s="6"/>
      <c r="T107" s="6"/>
      <c r="U107" s="6"/>
    </row>
    <row r="108" spans="1:21" x14ac:dyDescent="0.3">
      <c r="A108">
        <v>968</v>
      </c>
      <c r="B108" t="s">
        <v>166</v>
      </c>
      <c r="C108" t="s">
        <v>165</v>
      </c>
      <c r="D108" t="s">
        <v>181</v>
      </c>
      <c r="E108" s="1">
        <v>44281.669652777775</v>
      </c>
      <c r="F108" t="s">
        <v>12</v>
      </c>
      <c r="G108" t="s">
        <v>37</v>
      </c>
      <c r="H108" t="s">
        <v>140</v>
      </c>
      <c r="J108" s="6" t="str">
        <f t="shared" si="14"/>
        <v>968中央圖書館怡和街</v>
      </c>
      <c r="O108" s="6" t="str">
        <f t="shared" si="21"/>
        <v/>
      </c>
      <c r="P108" s="6" t="str">
        <f t="shared" si="21"/>
        <v/>
      </c>
      <c r="Q108" s="6" t="str">
        <f t="shared" si="21"/>
        <v/>
      </c>
      <c r="R108" s="6"/>
      <c r="S108" s="6"/>
      <c r="T108" s="6"/>
      <c r="U108" s="6"/>
    </row>
    <row r="109" spans="1:21" x14ac:dyDescent="0.3">
      <c r="A109">
        <v>968</v>
      </c>
      <c r="B109" t="s">
        <v>166</v>
      </c>
      <c r="C109" t="s">
        <v>165</v>
      </c>
      <c r="D109" t="s">
        <v>187</v>
      </c>
      <c r="E109" s="1">
        <v>44281.669687499998</v>
      </c>
      <c r="F109" t="s">
        <v>201</v>
      </c>
      <c r="G109" t="s">
        <v>13</v>
      </c>
      <c r="H109" t="s">
        <v>34</v>
      </c>
      <c r="J109" s="6" t="str">
        <f t="shared" si="14"/>
        <v>968怡和街天樂里</v>
      </c>
      <c r="O109" s="6" t="str">
        <f t="shared" si="21"/>
        <v/>
      </c>
      <c r="P109" s="6" t="str">
        <f t="shared" si="21"/>
        <v/>
      </c>
      <c r="Q109" s="6" t="str">
        <f t="shared" si="21"/>
        <v/>
      </c>
      <c r="R109" s="6"/>
      <c r="S109" s="6"/>
      <c r="T109" s="6"/>
      <c r="U109" s="6"/>
    </row>
    <row r="110" spans="1:21" x14ac:dyDescent="0.3">
      <c r="A110">
        <v>968</v>
      </c>
      <c r="B110" t="s">
        <v>166</v>
      </c>
      <c r="C110" t="s">
        <v>165</v>
      </c>
      <c r="D110" t="s">
        <v>188</v>
      </c>
      <c r="E110" s="1">
        <v>44281.669710648152</v>
      </c>
      <c r="F110" t="s">
        <v>20</v>
      </c>
      <c r="G110" t="s">
        <v>45</v>
      </c>
      <c r="H110" t="s">
        <v>59</v>
      </c>
      <c r="J110" s="6" t="str">
        <f t="shared" si="14"/>
        <v>968天樂里廣生行大廈</v>
      </c>
      <c r="O110" s="6" t="str">
        <f t="shared" si="21"/>
        <v/>
      </c>
      <c r="P110" s="6" t="str">
        <f t="shared" si="21"/>
        <v/>
      </c>
      <c r="Q110" s="6" t="str">
        <f t="shared" si="21"/>
        <v/>
      </c>
      <c r="R110" s="6"/>
      <c r="S110" s="6"/>
      <c r="T110" s="6"/>
      <c r="U110" s="6"/>
    </row>
    <row r="111" spans="1:21" x14ac:dyDescent="0.3">
      <c r="A111">
        <v>968</v>
      </c>
      <c r="B111" t="s">
        <v>166</v>
      </c>
      <c r="C111" t="s">
        <v>165</v>
      </c>
      <c r="D111" t="s">
        <v>178</v>
      </c>
      <c r="E111" s="1">
        <v>44281.669733796298</v>
      </c>
      <c r="F111" t="s">
        <v>28</v>
      </c>
      <c r="G111" t="s">
        <v>85</v>
      </c>
      <c r="H111" t="s">
        <v>21</v>
      </c>
      <c r="J111" s="6" t="str">
        <f t="shared" si="14"/>
        <v>968廣生行大廈菲林明道</v>
      </c>
      <c r="O111" s="6" t="str">
        <f t="shared" si="21"/>
        <v/>
      </c>
      <c r="P111" s="6" t="str">
        <f t="shared" si="21"/>
        <v/>
      </c>
      <c r="Q111" s="6" t="str">
        <f t="shared" si="21"/>
        <v/>
      </c>
      <c r="R111" s="6"/>
      <c r="S111" s="6"/>
      <c r="T111" s="6"/>
      <c r="U111" s="6"/>
    </row>
    <row r="112" spans="1:21" x14ac:dyDescent="0.3">
      <c r="A112">
        <v>968</v>
      </c>
      <c r="B112" t="s">
        <v>166</v>
      </c>
      <c r="C112" t="s">
        <v>165</v>
      </c>
      <c r="D112" t="s">
        <v>189</v>
      </c>
      <c r="E112" s="1">
        <v>44281.669756944444</v>
      </c>
      <c r="F112" t="s">
        <v>79</v>
      </c>
      <c r="G112" t="s">
        <v>29</v>
      </c>
      <c r="H112" t="s">
        <v>25</v>
      </c>
      <c r="J112" s="6" t="str">
        <f t="shared" si="14"/>
        <v>968菲林明道盧押道</v>
      </c>
      <c r="O112" s="6" t="str">
        <f t="shared" si="21"/>
        <v/>
      </c>
      <c r="P112" s="6" t="str">
        <f t="shared" si="21"/>
        <v/>
      </c>
      <c r="Q112" s="6" t="str">
        <f t="shared" si="21"/>
        <v/>
      </c>
      <c r="R112" s="6"/>
      <c r="S112" s="6"/>
      <c r="T112" s="6"/>
      <c r="U112" s="6"/>
    </row>
    <row r="113" spans="1:21" x14ac:dyDescent="0.3">
      <c r="A113">
        <v>968</v>
      </c>
      <c r="B113" t="s">
        <v>166</v>
      </c>
      <c r="C113" t="s">
        <v>165</v>
      </c>
      <c r="D113" t="s">
        <v>190</v>
      </c>
      <c r="E113" s="1">
        <v>44281.66978009259</v>
      </c>
      <c r="F113" t="s">
        <v>57</v>
      </c>
      <c r="G113" t="s">
        <v>113</v>
      </c>
      <c r="H113" t="s">
        <v>30</v>
      </c>
      <c r="J113" s="6" t="str">
        <f t="shared" si="14"/>
        <v>968盧押道太古廣場</v>
      </c>
      <c r="O113" s="6" t="str">
        <f t="shared" si="21"/>
        <v/>
      </c>
      <c r="P113" s="6" t="str">
        <f t="shared" si="21"/>
        <v/>
      </c>
      <c r="Q113" s="6" t="str">
        <f t="shared" si="21"/>
        <v/>
      </c>
      <c r="R113" s="6"/>
      <c r="S113" s="6"/>
      <c r="T113" s="6"/>
      <c r="U113" s="6"/>
    </row>
    <row r="114" spans="1:21" x14ac:dyDescent="0.3">
      <c r="A114">
        <v>968</v>
      </c>
      <c r="B114" t="s">
        <v>166</v>
      </c>
      <c r="C114" t="s">
        <v>165</v>
      </c>
      <c r="D114" t="s">
        <v>191</v>
      </c>
      <c r="E114" s="1">
        <v>44281.669803240744</v>
      </c>
      <c r="F114" t="s">
        <v>44</v>
      </c>
      <c r="G114" t="s">
        <v>41</v>
      </c>
      <c r="H114" t="s">
        <v>59</v>
      </c>
      <c r="J114" s="6" t="str">
        <f t="shared" si="14"/>
        <v>968太古廣場豐總行</v>
      </c>
      <c r="O114" s="6" t="str">
        <f t="shared" si="21"/>
        <v/>
      </c>
      <c r="P114" s="6" t="str">
        <f t="shared" si="21"/>
        <v/>
      </c>
      <c r="Q114" s="6" t="str">
        <f t="shared" si="21"/>
        <v/>
      </c>
      <c r="R114" s="6"/>
      <c r="S114" s="6"/>
      <c r="T114" s="6"/>
      <c r="U114" s="6"/>
    </row>
    <row r="115" spans="1:21" x14ac:dyDescent="0.3">
      <c r="A115">
        <v>968</v>
      </c>
      <c r="B115" t="s">
        <v>166</v>
      </c>
      <c r="C115" t="s">
        <v>165</v>
      </c>
      <c r="D115" t="s">
        <v>192</v>
      </c>
      <c r="E115" s="1">
        <v>44281.66982638889</v>
      </c>
      <c r="F115" t="s">
        <v>74</v>
      </c>
      <c r="G115" t="s">
        <v>17</v>
      </c>
      <c r="J115" s="6" t="str">
        <f t="shared" si="14"/>
        <v>968豐總行永吉街</v>
      </c>
      <c r="O115" s="6" t="str">
        <f t="shared" si="21"/>
        <v/>
      </c>
      <c r="P115" s="6" t="str">
        <f t="shared" si="21"/>
        <v/>
      </c>
      <c r="Q115" s="6" t="str">
        <f t="shared" si="21"/>
        <v/>
      </c>
      <c r="R115" s="6"/>
      <c r="S115" s="6"/>
      <c r="T115" s="6"/>
      <c r="U115" s="6"/>
    </row>
    <row r="116" spans="1:21" x14ac:dyDescent="0.3">
      <c r="A116">
        <v>968</v>
      </c>
      <c r="B116" t="s">
        <v>166</v>
      </c>
      <c r="C116" t="s">
        <v>165</v>
      </c>
      <c r="D116" t="s">
        <v>193</v>
      </c>
      <c r="E116" s="1">
        <v>44281.669849537036</v>
      </c>
      <c r="F116" t="s">
        <v>54</v>
      </c>
      <c r="G116" t="s">
        <v>71</v>
      </c>
      <c r="H116" t="s">
        <v>30</v>
      </c>
      <c r="J116" s="6" t="str">
        <f t="shared" si="14"/>
        <v>968永吉街皇后街</v>
      </c>
      <c r="O116" s="6" t="str">
        <f t="shared" si="21"/>
        <v/>
      </c>
      <c r="P116" s="6" t="str">
        <f t="shared" si="21"/>
        <v/>
      </c>
      <c r="Q116" s="6" t="str">
        <f t="shared" si="21"/>
        <v/>
      </c>
      <c r="R116" s="6"/>
      <c r="S116" s="6"/>
      <c r="T116" s="6"/>
      <c r="U116" s="6"/>
    </row>
    <row r="117" spans="1:21" x14ac:dyDescent="0.3">
      <c r="A117">
        <v>968</v>
      </c>
      <c r="B117" t="s">
        <v>166</v>
      </c>
      <c r="C117" t="s">
        <v>165</v>
      </c>
      <c r="D117" t="s">
        <v>171</v>
      </c>
      <c r="E117" s="1">
        <v>44281.669872685183</v>
      </c>
      <c r="F117" t="s">
        <v>32</v>
      </c>
      <c r="G117" t="s">
        <v>99</v>
      </c>
      <c r="H117" t="s">
        <v>61</v>
      </c>
      <c r="J117" s="6" t="str">
        <f t="shared" si="14"/>
        <v>968皇后街西區海底隧道</v>
      </c>
      <c r="O117" s="6" t="str">
        <f t="shared" si="21"/>
        <v/>
      </c>
      <c r="P117" s="6" t="str">
        <f t="shared" si="21"/>
        <v/>
      </c>
      <c r="Q117" s="6" t="str">
        <f t="shared" si="21"/>
        <v/>
      </c>
      <c r="R117" s="6"/>
      <c r="S117" s="6"/>
      <c r="T117" s="6"/>
      <c r="U117" s="6"/>
    </row>
    <row r="118" spans="1:21" x14ac:dyDescent="0.3">
      <c r="A118">
        <v>968</v>
      </c>
      <c r="B118" t="s">
        <v>166</v>
      </c>
      <c r="C118" t="s">
        <v>165</v>
      </c>
      <c r="D118" t="s">
        <v>73</v>
      </c>
      <c r="E118" s="1">
        <v>44281.669907407406</v>
      </c>
      <c r="F118" t="s">
        <v>130</v>
      </c>
      <c r="G118" t="s">
        <v>156</v>
      </c>
      <c r="H118" t="s">
        <v>118</v>
      </c>
      <c r="J118" s="6" t="str">
        <f t="shared" si="14"/>
        <v>968西區海底隧道大欖隧道</v>
      </c>
      <c r="O118" s="6" t="str">
        <f t="shared" si="21"/>
        <v/>
      </c>
      <c r="P118" s="6" t="str">
        <f t="shared" si="21"/>
        <v/>
      </c>
      <c r="Q118" s="6" t="str">
        <f t="shared" si="21"/>
        <v/>
      </c>
      <c r="R118" s="6"/>
      <c r="S118" s="6"/>
      <c r="T118" s="6"/>
      <c r="U118" s="6"/>
    </row>
    <row r="119" spans="1:21" x14ac:dyDescent="0.3">
      <c r="A119">
        <v>968</v>
      </c>
      <c r="B119" t="s">
        <v>166</v>
      </c>
      <c r="C119" t="s">
        <v>165</v>
      </c>
      <c r="D119" t="s">
        <v>73</v>
      </c>
      <c r="E119" s="1">
        <v>44281.669930555552</v>
      </c>
      <c r="F119" t="s">
        <v>195</v>
      </c>
      <c r="G119" t="s">
        <v>61</v>
      </c>
      <c r="H119" t="s">
        <v>135</v>
      </c>
      <c r="I119" s="4" t="s">
        <v>213</v>
      </c>
      <c r="J119" s="6" t="str">
        <f t="shared" si="14"/>
        <v>968大欖隧道大欖隧道</v>
      </c>
      <c r="K119" s="12" t="str">
        <f>F119</f>
        <v>2 分鐘 預定班次</v>
      </c>
      <c r="L119" s="12" t="str">
        <f>G119</f>
        <v>21 分鐘</v>
      </c>
      <c r="M119" s="12" t="str">
        <f>H119</f>
        <v>28 分鐘</v>
      </c>
      <c r="O119" s="12" t="str">
        <f t="shared" si="21"/>
        <v>2</v>
      </c>
      <c r="P119" s="12" t="str">
        <f t="shared" si="21"/>
        <v>21</v>
      </c>
      <c r="Q119" s="12" t="str">
        <f t="shared" si="21"/>
        <v>28</v>
      </c>
      <c r="R119" s="12"/>
      <c r="S119" s="12"/>
      <c r="T119" s="12"/>
      <c r="U119" s="6"/>
    </row>
    <row r="120" spans="1:21" x14ac:dyDescent="0.3">
      <c r="A120">
        <v>968</v>
      </c>
      <c r="B120" t="s">
        <v>166</v>
      </c>
      <c r="C120" t="s">
        <v>165</v>
      </c>
      <c r="D120" t="s">
        <v>70</v>
      </c>
      <c r="E120" s="1">
        <v>44281.669953703706</v>
      </c>
      <c r="F120" t="s">
        <v>54</v>
      </c>
      <c r="G120" t="s">
        <v>142</v>
      </c>
      <c r="H120" t="s">
        <v>72</v>
      </c>
      <c r="I120" s="4" t="s">
        <v>213</v>
      </c>
      <c r="J120" s="6" t="str">
        <f t="shared" si="14"/>
        <v>968大欖隧道形點 I</v>
      </c>
      <c r="K120" s="12" t="str">
        <f>G120</f>
        <v>12 分鐘 預定班次</v>
      </c>
      <c r="L120" s="12" t="str">
        <f>H120</f>
        <v>30 分鐘</v>
      </c>
      <c r="M120" s="12"/>
      <c r="O120" s="12" t="str">
        <f t="shared" si="21"/>
        <v>12</v>
      </c>
      <c r="P120" s="12" t="str">
        <f t="shared" si="21"/>
        <v>30</v>
      </c>
      <c r="Q120" s="12" t="str">
        <f t="shared" si="21"/>
        <v/>
      </c>
      <c r="R120" s="12"/>
      <c r="S120" s="12">
        <f>O120-O119</f>
        <v>10</v>
      </c>
      <c r="T120" s="12">
        <f>IFERROR(P120-P119,"")</f>
        <v>9</v>
      </c>
      <c r="U120" s="12" t="str">
        <f>IFERROR(Q120-Q119,"")</f>
        <v/>
      </c>
    </row>
    <row r="121" spans="1:21" x14ac:dyDescent="0.3">
      <c r="A121">
        <v>968</v>
      </c>
      <c r="B121" t="s">
        <v>166</v>
      </c>
      <c r="C121" t="s">
        <v>165</v>
      </c>
      <c r="D121" t="s">
        <v>90</v>
      </c>
      <c r="E121" s="1">
        <v>44281.669976851852</v>
      </c>
      <c r="F121" t="s">
        <v>57</v>
      </c>
      <c r="G121" t="s">
        <v>29</v>
      </c>
      <c r="H121" t="s">
        <v>122</v>
      </c>
      <c r="I121" s="4" t="s">
        <v>213</v>
      </c>
      <c r="J121" s="6" t="str">
        <f t="shared" si="14"/>
        <v>968形點 I元朗又新街</v>
      </c>
      <c r="K121" s="12" t="str">
        <f>G121</f>
        <v>14 分鐘 預定班次</v>
      </c>
      <c r="L121" s="12" t="str">
        <f>H121</f>
        <v>32 分鐘</v>
      </c>
      <c r="M121" s="12"/>
      <c r="O121" s="12" t="str">
        <f t="shared" si="21"/>
        <v>14</v>
      </c>
      <c r="P121" s="12" t="str">
        <f t="shared" si="21"/>
        <v>32</v>
      </c>
      <c r="Q121" s="12" t="str">
        <f t="shared" si="21"/>
        <v/>
      </c>
      <c r="R121" s="12"/>
      <c r="S121" s="12">
        <f t="shared" ref="S121:S122" si="22">O121-O120</f>
        <v>2</v>
      </c>
      <c r="T121" s="12">
        <f t="shared" ref="T121:U122" si="23">IFERROR(P121-P120,"")</f>
        <v>2</v>
      </c>
      <c r="U121" s="12" t="str">
        <f t="shared" si="23"/>
        <v/>
      </c>
    </row>
    <row r="122" spans="1:21" x14ac:dyDescent="0.3">
      <c r="A122">
        <v>968</v>
      </c>
      <c r="B122" t="s">
        <v>166</v>
      </c>
      <c r="C122" t="s">
        <v>165</v>
      </c>
      <c r="D122" t="s">
        <v>92</v>
      </c>
      <c r="E122" s="1">
        <v>44281.67</v>
      </c>
      <c r="F122" t="s">
        <v>44</v>
      </c>
      <c r="G122" t="s">
        <v>33</v>
      </c>
      <c r="I122" s="4" t="s">
        <v>213</v>
      </c>
      <c r="J122" s="6" t="str">
        <f t="shared" si="14"/>
        <v>968元朗又新街元朗大棠路</v>
      </c>
      <c r="K122" s="12" t="str">
        <f>G122</f>
        <v>16 分鐘 預定班次</v>
      </c>
      <c r="L122" s="12"/>
      <c r="M122" s="12"/>
      <c r="O122" s="12" t="str">
        <f t="shared" si="21"/>
        <v>16</v>
      </c>
      <c r="P122" s="12" t="str">
        <f t="shared" si="21"/>
        <v/>
      </c>
      <c r="Q122" s="12" t="str">
        <f t="shared" si="21"/>
        <v/>
      </c>
      <c r="R122" s="12"/>
      <c r="S122" s="12">
        <f t="shared" si="22"/>
        <v>2</v>
      </c>
      <c r="T122" s="12" t="str">
        <f t="shared" si="23"/>
        <v/>
      </c>
      <c r="U122" s="12" t="str">
        <f t="shared" si="23"/>
        <v/>
      </c>
    </row>
    <row r="123" spans="1:21" x14ac:dyDescent="0.3">
      <c r="A123">
        <v>968</v>
      </c>
      <c r="B123" t="s">
        <v>166</v>
      </c>
      <c r="C123" t="s">
        <v>165</v>
      </c>
      <c r="D123" t="s">
        <v>167</v>
      </c>
      <c r="E123" s="1">
        <v>44281.670023148145</v>
      </c>
      <c r="F123" t="s">
        <v>79</v>
      </c>
      <c r="G123" t="s">
        <v>48</v>
      </c>
      <c r="H123" t="s">
        <v>150</v>
      </c>
      <c r="J123" s="6" t="str">
        <f t="shared" si="14"/>
        <v>968元朗大棠路元朗（西）總站</v>
      </c>
      <c r="O123" s="6" t="str">
        <f t="shared" si="21"/>
        <v/>
      </c>
      <c r="P123" s="6" t="str">
        <f t="shared" si="21"/>
        <v/>
      </c>
      <c r="Q123" s="6" t="str">
        <f t="shared" si="21"/>
        <v/>
      </c>
      <c r="R123" s="6"/>
      <c r="S123" s="6"/>
      <c r="T123" s="6"/>
      <c r="U123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4.4" x14ac:dyDescent="0.3"/>
  <cols>
    <col min="1" max="1" width="5.88671875" bestFit="1" customWidth="1"/>
    <col min="2" max="3" width="18.33203125" bestFit="1" customWidth="1"/>
    <col min="4" max="4" width="26.5546875" bestFit="1" customWidth="1"/>
    <col min="5" max="5" width="14.6640625" bestFit="1" customWidth="1"/>
    <col min="6" max="8" width="16" bestFit="1" customWidth="1"/>
    <col min="9" max="9" width="8.88671875" style="4"/>
    <col min="10" max="10" width="33.88671875" style="6" bestFit="1" customWidth="1"/>
    <col min="11" max="13" width="16" style="6" bestFit="1" customWidth="1"/>
    <col min="14" max="14" width="4.6640625" style="7" customWidth="1"/>
    <col min="15" max="18" width="4.88671875" style="7" bestFit="1" customWidth="1"/>
    <col min="19" max="21" width="4" style="7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212</v>
      </c>
      <c r="J1" s="6" t="s">
        <v>223</v>
      </c>
      <c r="K1" s="6" t="s">
        <v>209</v>
      </c>
      <c r="L1" s="6" t="s">
        <v>210</v>
      </c>
      <c r="M1" s="6" t="s">
        <v>211</v>
      </c>
      <c r="O1" s="6" t="s">
        <v>209</v>
      </c>
      <c r="P1" s="6" t="s">
        <v>210</v>
      </c>
      <c r="Q1" s="6" t="s">
        <v>211</v>
      </c>
      <c r="R1" s="6"/>
      <c r="S1" s="6" t="s">
        <v>224</v>
      </c>
      <c r="T1" s="6" t="s">
        <v>230</v>
      </c>
      <c r="U1" s="6" t="s">
        <v>231</v>
      </c>
    </row>
    <row r="2" spans="1:21" x14ac:dyDescent="0.3">
      <c r="A2" t="s">
        <v>8</v>
      </c>
      <c r="B2" t="s">
        <v>9</v>
      </c>
      <c r="C2" t="s">
        <v>10</v>
      </c>
      <c r="D2" t="s">
        <v>11</v>
      </c>
      <c r="E2" s="1">
        <v>44282.66684027778</v>
      </c>
      <c r="F2" t="s">
        <v>28</v>
      </c>
      <c r="G2" t="s">
        <v>142</v>
      </c>
      <c r="H2" t="s">
        <v>49</v>
      </c>
      <c r="O2" s="6" t="str">
        <f t="shared" ref="O2:Q23" si="0">IF(K2="","",IFERROR(LEFT(K2,FIND(" ",K2)-1),0))</f>
        <v/>
      </c>
      <c r="P2" s="6" t="str">
        <f t="shared" si="0"/>
        <v/>
      </c>
      <c r="Q2" s="6" t="str">
        <f t="shared" si="0"/>
        <v/>
      </c>
      <c r="R2" s="6"/>
      <c r="S2" s="6"/>
      <c r="T2" s="6"/>
      <c r="U2" s="6"/>
    </row>
    <row r="3" spans="1:21" x14ac:dyDescent="0.3">
      <c r="A3" t="s">
        <v>8</v>
      </c>
      <c r="B3" t="s">
        <v>9</v>
      </c>
      <c r="C3" t="s">
        <v>10</v>
      </c>
      <c r="D3" t="s">
        <v>15</v>
      </c>
      <c r="E3" s="1">
        <v>44282.666863425926</v>
      </c>
      <c r="F3" t="s">
        <v>32</v>
      </c>
      <c r="G3" t="s">
        <v>29</v>
      </c>
      <c r="H3" t="s">
        <v>25</v>
      </c>
      <c r="J3" s="6" t="str">
        <f>IF(B3=B2,A3&amp;D2&amp;D3,"")</f>
        <v>269D天富總站天晴晴彩樓</v>
      </c>
      <c r="O3" s="6" t="str">
        <f t="shared" si="0"/>
        <v/>
      </c>
      <c r="P3" s="6" t="str">
        <f t="shared" si="0"/>
        <v/>
      </c>
      <c r="Q3" s="6" t="str">
        <f t="shared" si="0"/>
        <v/>
      </c>
      <c r="R3" s="6"/>
      <c r="S3" s="6"/>
      <c r="T3" s="6"/>
      <c r="U3" s="6"/>
    </row>
    <row r="4" spans="1:21" x14ac:dyDescent="0.3">
      <c r="A4" t="s">
        <v>8</v>
      </c>
      <c r="B4" t="s">
        <v>9</v>
      </c>
      <c r="C4" t="s">
        <v>10</v>
      </c>
      <c r="D4" t="s">
        <v>19</v>
      </c>
      <c r="E4" s="1">
        <v>44282.666886574072</v>
      </c>
      <c r="F4" t="s">
        <v>54</v>
      </c>
      <c r="G4" t="s">
        <v>138</v>
      </c>
      <c r="H4" t="s">
        <v>86</v>
      </c>
      <c r="J4" s="6" t="str">
        <f t="shared" ref="J4:J67" si="1">IF(B4=B3,A4&amp;D3&amp;D4,"")</f>
        <v>269D天晴晴彩樓天晴晴雲樓</v>
      </c>
      <c r="O4" s="6" t="str">
        <f t="shared" si="0"/>
        <v/>
      </c>
      <c r="P4" s="6" t="str">
        <f t="shared" si="0"/>
        <v/>
      </c>
      <c r="Q4" s="6" t="str">
        <f t="shared" si="0"/>
        <v/>
      </c>
      <c r="R4" s="6"/>
      <c r="S4" s="6"/>
      <c r="T4" s="6"/>
      <c r="U4" s="6"/>
    </row>
    <row r="5" spans="1:21" x14ac:dyDescent="0.3">
      <c r="A5" t="s">
        <v>8</v>
      </c>
      <c r="B5" t="s">
        <v>9</v>
      </c>
      <c r="C5" t="s">
        <v>10</v>
      </c>
      <c r="D5" t="s">
        <v>23</v>
      </c>
      <c r="E5" s="1">
        <v>44282.666909722226</v>
      </c>
      <c r="F5" t="s">
        <v>54</v>
      </c>
      <c r="G5" t="s">
        <v>33</v>
      </c>
      <c r="H5" t="s">
        <v>140</v>
      </c>
      <c r="J5" s="6" t="str">
        <f t="shared" si="1"/>
        <v>269D天晴晴雲樓天富苑能富閣</v>
      </c>
      <c r="O5" s="6" t="str">
        <f t="shared" si="0"/>
        <v/>
      </c>
      <c r="P5" s="6" t="str">
        <f t="shared" si="0"/>
        <v/>
      </c>
      <c r="Q5" s="6" t="str">
        <f t="shared" si="0"/>
        <v/>
      </c>
      <c r="R5" s="6"/>
      <c r="S5" s="6"/>
      <c r="T5" s="6"/>
      <c r="U5" s="6"/>
    </row>
    <row r="6" spans="1:21" x14ac:dyDescent="0.3">
      <c r="A6" t="s">
        <v>8</v>
      </c>
      <c r="B6" t="s">
        <v>9</v>
      </c>
      <c r="C6" t="s">
        <v>10</v>
      </c>
      <c r="D6" t="s">
        <v>27</v>
      </c>
      <c r="E6" s="1">
        <v>44282.666932870372</v>
      </c>
      <c r="F6" t="s">
        <v>40</v>
      </c>
      <c r="G6" t="s">
        <v>150</v>
      </c>
      <c r="H6" t="s">
        <v>34</v>
      </c>
      <c r="J6" s="6" t="str">
        <f t="shared" si="1"/>
        <v>269D天富苑能富閣天富苑欣富閣</v>
      </c>
      <c r="O6" s="6" t="str">
        <f t="shared" si="0"/>
        <v/>
      </c>
      <c r="P6" s="6" t="str">
        <f t="shared" si="0"/>
        <v/>
      </c>
      <c r="Q6" s="6" t="str">
        <f t="shared" si="0"/>
        <v/>
      </c>
      <c r="R6" s="6"/>
      <c r="S6" s="6"/>
      <c r="T6" s="6"/>
      <c r="U6" s="6"/>
    </row>
    <row r="7" spans="1:21" x14ac:dyDescent="0.3">
      <c r="A7" t="s">
        <v>8</v>
      </c>
      <c r="B7" t="s">
        <v>9</v>
      </c>
      <c r="C7" t="s">
        <v>10</v>
      </c>
      <c r="D7" t="s">
        <v>31</v>
      </c>
      <c r="E7" s="1">
        <v>44282.666956018518</v>
      </c>
      <c r="F7" t="s">
        <v>99</v>
      </c>
      <c r="G7" t="s">
        <v>41</v>
      </c>
      <c r="H7" t="s">
        <v>59</v>
      </c>
      <c r="J7" s="6" t="str">
        <f t="shared" si="1"/>
        <v>269D天富苑欣富閣天頌苑</v>
      </c>
      <c r="O7" s="6" t="str">
        <f t="shared" si="0"/>
        <v/>
      </c>
      <c r="P7" s="6" t="str">
        <f t="shared" si="0"/>
        <v/>
      </c>
      <c r="Q7" s="6" t="str">
        <f t="shared" si="0"/>
        <v/>
      </c>
      <c r="R7" s="6"/>
      <c r="S7" s="6"/>
      <c r="T7" s="6"/>
      <c r="U7" s="6"/>
    </row>
    <row r="8" spans="1:21" x14ac:dyDescent="0.3">
      <c r="A8" t="s">
        <v>8</v>
      </c>
      <c r="B8" t="s">
        <v>9</v>
      </c>
      <c r="C8" t="s">
        <v>10</v>
      </c>
      <c r="D8" t="s">
        <v>35</v>
      </c>
      <c r="E8" s="1">
        <v>44282.666990740741</v>
      </c>
      <c r="F8" t="s">
        <v>28</v>
      </c>
      <c r="G8" t="s">
        <v>48</v>
      </c>
      <c r="H8" t="s">
        <v>17</v>
      </c>
      <c r="J8" s="6" t="str">
        <f t="shared" si="1"/>
        <v>269D天頌苑天瑞</v>
      </c>
      <c r="O8" s="6" t="str">
        <f t="shared" si="0"/>
        <v/>
      </c>
      <c r="P8" s="6" t="str">
        <f t="shared" si="0"/>
        <v/>
      </c>
      <c r="Q8" s="6" t="str">
        <f t="shared" si="0"/>
        <v/>
      </c>
      <c r="R8" s="6"/>
      <c r="S8" s="6"/>
      <c r="T8" s="6"/>
      <c r="U8" s="6"/>
    </row>
    <row r="9" spans="1:21" x14ac:dyDescent="0.3">
      <c r="A9" t="s">
        <v>8</v>
      </c>
      <c r="B9" t="s">
        <v>9</v>
      </c>
      <c r="C9" t="s">
        <v>10</v>
      </c>
      <c r="D9" t="s">
        <v>39</v>
      </c>
      <c r="E9" s="1">
        <v>44282.667013888888</v>
      </c>
      <c r="F9" t="s">
        <v>32</v>
      </c>
      <c r="G9" t="s">
        <v>52</v>
      </c>
      <c r="H9" t="s">
        <v>49</v>
      </c>
      <c r="J9" s="6" t="str">
        <f t="shared" si="1"/>
        <v>269D天瑞天水圍公園</v>
      </c>
      <c r="O9" s="6" t="str">
        <f t="shared" si="0"/>
        <v/>
      </c>
      <c r="P9" s="6" t="str">
        <f t="shared" si="0"/>
        <v/>
      </c>
      <c r="Q9" s="6" t="str">
        <f t="shared" si="0"/>
        <v/>
      </c>
      <c r="R9" s="6"/>
      <c r="S9" s="6"/>
      <c r="T9" s="6"/>
      <c r="U9" s="6"/>
    </row>
    <row r="10" spans="1:21" x14ac:dyDescent="0.3">
      <c r="A10" t="s">
        <v>8</v>
      </c>
      <c r="B10" t="s">
        <v>9</v>
      </c>
      <c r="C10" t="s">
        <v>10</v>
      </c>
      <c r="D10" t="s">
        <v>43</v>
      </c>
      <c r="E10" s="1">
        <v>44282.667037037034</v>
      </c>
      <c r="F10" t="s">
        <v>54</v>
      </c>
      <c r="G10" t="s">
        <v>182</v>
      </c>
      <c r="H10" t="s">
        <v>25</v>
      </c>
      <c r="J10" s="6" t="str">
        <f t="shared" si="1"/>
        <v>269D天水圍公園天耀耀盛樓</v>
      </c>
      <c r="O10" s="6" t="str">
        <f t="shared" si="0"/>
        <v/>
      </c>
      <c r="P10" s="6" t="str">
        <f t="shared" si="0"/>
        <v/>
      </c>
      <c r="Q10" s="6" t="str">
        <f t="shared" si="0"/>
        <v/>
      </c>
      <c r="R10" s="6"/>
      <c r="S10" s="6"/>
      <c r="T10" s="6"/>
      <c r="U10" s="6"/>
    </row>
    <row r="11" spans="1:21" x14ac:dyDescent="0.3">
      <c r="A11" t="s">
        <v>8</v>
      </c>
      <c r="B11" t="s">
        <v>9</v>
      </c>
      <c r="C11" t="s">
        <v>10</v>
      </c>
      <c r="D11" t="s">
        <v>47</v>
      </c>
      <c r="E11" s="1">
        <v>44282.667060185187</v>
      </c>
      <c r="F11" t="s">
        <v>57</v>
      </c>
      <c r="G11" t="s">
        <v>68</v>
      </c>
      <c r="H11" t="s">
        <v>140</v>
      </c>
      <c r="J11" s="6" t="str">
        <f t="shared" si="1"/>
        <v>269D天耀耀盛樓天耀耀民樓</v>
      </c>
      <c r="O11" s="6" t="str">
        <f t="shared" si="0"/>
        <v/>
      </c>
      <c r="P11" s="6" t="str">
        <f t="shared" si="0"/>
        <v/>
      </c>
      <c r="Q11" s="6" t="str">
        <f t="shared" si="0"/>
        <v/>
      </c>
      <c r="R11" s="6"/>
      <c r="S11" s="6"/>
      <c r="T11" s="6"/>
      <c r="U11" s="6"/>
    </row>
    <row r="12" spans="1:21" x14ac:dyDescent="0.3">
      <c r="A12" t="s">
        <v>8</v>
      </c>
      <c r="B12" t="s">
        <v>9</v>
      </c>
      <c r="C12" t="s">
        <v>10</v>
      </c>
      <c r="D12" t="s">
        <v>51</v>
      </c>
      <c r="E12" s="1">
        <v>44282.667083333334</v>
      </c>
      <c r="F12" t="s">
        <v>44</v>
      </c>
      <c r="G12" t="s">
        <v>77</v>
      </c>
      <c r="H12" t="s">
        <v>199</v>
      </c>
      <c r="J12" s="6" t="str">
        <f t="shared" si="1"/>
        <v>269D天耀耀民樓天祐苑</v>
      </c>
      <c r="O12" s="6" t="str">
        <f t="shared" si="0"/>
        <v/>
      </c>
      <c r="P12" s="6" t="str">
        <f t="shared" si="0"/>
        <v/>
      </c>
      <c r="Q12" s="6" t="str">
        <f t="shared" si="0"/>
        <v/>
      </c>
      <c r="R12" s="6"/>
      <c r="S12" s="6"/>
      <c r="T12" s="6"/>
      <c r="U12" s="6"/>
    </row>
    <row r="13" spans="1:21" x14ac:dyDescent="0.3">
      <c r="A13" t="s">
        <v>8</v>
      </c>
      <c r="B13" t="s">
        <v>9</v>
      </c>
      <c r="C13" t="s">
        <v>10</v>
      </c>
      <c r="D13" t="s">
        <v>53</v>
      </c>
      <c r="E13" s="1">
        <v>44282.66710648148</v>
      </c>
      <c r="F13" t="s">
        <v>182</v>
      </c>
      <c r="G13" t="s">
        <v>64</v>
      </c>
      <c r="J13" s="6" t="str">
        <f t="shared" si="1"/>
        <v>269D天祐苑鳳池村</v>
      </c>
      <c r="O13" s="6" t="str">
        <f t="shared" si="0"/>
        <v/>
      </c>
      <c r="P13" s="6" t="str">
        <f t="shared" si="0"/>
        <v/>
      </c>
      <c r="Q13" s="6" t="str">
        <f t="shared" si="0"/>
        <v/>
      </c>
      <c r="R13" s="6"/>
      <c r="S13" s="6"/>
      <c r="T13" s="6"/>
      <c r="U13" s="6"/>
    </row>
    <row r="14" spans="1:21" x14ac:dyDescent="0.3">
      <c r="A14" t="s">
        <v>8</v>
      </c>
      <c r="B14" t="s">
        <v>9</v>
      </c>
      <c r="C14" t="s">
        <v>10</v>
      </c>
      <c r="D14" t="s">
        <v>56</v>
      </c>
      <c r="E14" s="1">
        <v>44282.667129629626</v>
      </c>
      <c r="F14" t="s">
        <v>130</v>
      </c>
      <c r="G14" t="s">
        <v>71</v>
      </c>
      <c r="H14" t="s">
        <v>66</v>
      </c>
      <c r="J14" s="6" t="str">
        <f t="shared" si="1"/>
        <v>269D鳳池村山水樓</v>
      </c>
      <c r="O14" s="6" t="str">
        <f t="shared" si="0"/>
        <v/>
      </c>
      <c r="P14" s="6" t="str">
        <f t="shared" si="0"/>
        <v/>
      </c>
      <c r="Q14" s="6" t="str">
        <f t="shared" si="0"/>
        <v/>
      </c>
      <c r="R14" s="6"/>
      <c r="S14" s="6"/>
      <c r="T14" s="6"/>
      <c r="U14" s="6"/>
    </row>
    <row r="15" spans="1:21" x14ac:dyDescent="0.3">
      <c r="A15" t="s">
        <v>8</v>
      </c>
      <c r="B15" t="s">
        <v>9</v>
      </c>
      <c r="C15" t="s">
        <v>10</v>
      </c>
      <c r="D15" t="s">
        <v>60</v>
      </c>
      <c r="E15" s="1">
        <v>44282.66715277778</v>
      </c>
      <c r="F15" t="s">
        <v>168</v>
      </c>
      <c r="G15" t="s">
        <v>77</v>
      </c>
      <c r="H15" t="s">
        <v>135</v>
      </c>
      <c r="J15" s="6" t="str">
        <f t="shared" si="1"/>
        <v>269D山水樓水邊圍</v>
      </c>
      <c r="O15" s="6" t="str">
        <f t="shared" si="0"/>
        <v/>
      </c>
      <c r="P15" s="6" t="str">
        <f t="shared" si="0"/>
        <v/>
      </c>
      <c r="Q15" s="6" t="str">
        <f t="shared" si="0"/>
        <v/>
      </c>
      <c r="R15" s="6"/>
      <c r="S15" s="6"/>
      <c r="T15" s="6"/>
      <c r="U15" s="6"/>
    </row>
    <row r="16" spans="1:21" x14ac:dyDescent="0.3">
      <c r="A16" t="s">
        <v>8</v>
      </c>
      <c r="B16" t="s">
        <v>9</v>
      </c>
      <c r="C16" t="s">
        <v>10</v>
      </c>
      <c r="D16" t="s">
        <v>62</v>
      </c>
      <c r="E16" s="1">
        <v>44282.667187500003</v>
      </c>
      <c r="F16" t="s">
        <v>170</v>
      </c>
      <c r="G16" t="s">
        <v>156</v>
      </c>
      <c r="H16" t="s">
        <v>163</v>
      </c>
      <c r="I16" s="15"/>
      <c r="J16" s="12" t="str">
        <f t="shared" si="1"/>
        <v>269D水邊圍元朗喜利徑</v>
      </c>
      <c r="K16" s="12"/>
      <c r="L16" s="12"/>
      <c r="M16" s="12"/>
      <c r="N16" s="9"/>
      <c r="O16" s="12" t="str">
        <f t="shared" si="0"/>
        <v/>
      </c>
      <c r="P16" s="12" t="str">
        <f t="shared" si="0"/>
        <v/>
      </c>
      <c r="Q16" s="12" t="str">
        <f t="shared" si="0"/>
        <v/>
      </c>
      <c r="R16" s="12"/>
      <c r="S16" s="12"/>
      <c r="T16" s="12"/>
      <c r="U16" s="12"/>
    </row>
    <row r="17" spans="1:21" x14ac:dyDescent="0.3">
      <c r="A17" t="s">
        <v>8</v>
      </c>
      <c r="B17" t="s">
        <v>9</v>
      </c>
      <c r="C17" t="s">
        <v>10</v>
      </c>
      <c r="D17" t="s">
        <v>65</v>
      </c>
      <c r="E17" s="1">
        <v>44282.667210648149</v>
      </c>
      <c r="F17" t="s">
        <v>16</v>
      </c>
      <c r="G17" t="s">
        <v>64</v>
      </c>
      <c r="H17" t="s">
        <v>89</v>
      </c>
      <c r="I17" s="15" t="s">
        <v>213</v>
      </c>
      <c r="J17" s="12" t="str">
        <f t="shared" si="1"/>
        <v>269D元朗喜利徑元朗谷亭街</v>
      </c>
      <c r="K17" s="12" t="str">
        <f>F17</f>
        <v>8 分鐘 預定班次</v>
      </c>
      <c r="L17" s="12" t="str">
        <f>G17</f>
        <v>23 分鐘</v>
      </c>
      <c r="M17" s="12" t="str">
        <f>H17</f>
        <v>33 分鐘</v>
      </c>
      <c r="N17" s="9"/>
      <c r="O17" s="12" t="str">
        <f t="shared" si="0"/>
        <v>8</v>
      </c>
      <c r="P17" s="12" t="str">
        <f t="shared" si="0"/>
        <v>23</v>
      </c>
      <c r="Q17" s="12" t="str">
        <f t="shared" si="0"/>
        <v>33</v>
      </c>
      <c r="R17" s="12"/>
      <c r="S17" s="12"/>
      <c r="T17" s="12"/>
      <c r="U17" s="12"/>
    </row>
    <row r="18" spans="1:21" x14ac:dyDescent="0.3">
      <c r="A18" t="s">
        <v>8</v>
      </c>
      <c r="B18" t="s">
        <v>9</v>
      </c>
      <c r="C18" t="s">
        <v>10</v>
      </c>
      <c r="D18" t="s">
        <v>67</v>
      </c>
      <c r="E18" s="1">
        <v>44282.667233796295</v>
      </c>
      <c r="F18" t="s">
        <v>142</v>
      </c>
      <c r="G18" t="s">
        <v>66</v>
      </c>
      <c r="I18" s="15" t="s">
        <v>213</v>
      </c>
      <c r="J18" s="12" t="str">
        <f t="shared" si="1"/>
        <v>269D元朗谷亭街形點 II</v>
      </c>
      <c r="K18" s="12" t="str">
        <f>F18</f>
        <v>12 分鐘 預定班次</v>
      </c>
      <c r="L18" s="12" t="str">
        <f t="shared" ref="L18:M20" si="2">G18</f>
        <v>26 分鐘</v>
      </c>
      <c r="M18" s="12"/>
      <c r="N18" s="9"/>
      <c r="O18" s="12" t="str">
        <f t="shared" si="0"/>
        <v>12</v>
      </c>
      <c r="P18" s="12" t="str">
        <f t="shared" si="0"/>
        <v>26</v>
      </c>
      <c r="Q18" s="12" t="str">
        <f t="shared" si="0"/>
        <v/>
      </c>
      <c r="R18" s="12"/>
      <c r="S18" s="12">
        <f>O18-O17</f>
        <v>4</v>
      </c>
      <c r="T18" s="12">
        <f>IFERROR(P18-P17,"")</f>
        <v>3</v>
      </c>
      <c r="U18" s="12" t="str">
        <f>IFERROR(Q18-Q17,"")</f>
        <v/>
      </c>
    </row>
    <row r="19" spans="1:21" x14ac:dyDescent="0.3">
      <c r="A19" t="s">
        <v>8</v>
      </c>
      <c r="B19" t="s">
        <v>9</v>
      </c>
      <c r="C19" t="s">
        <v>10</v>
      </c>
      <c r="D19" t="s">
        <v>70</v>
      </c>
      <c r="E19" s="1">
        <v>44282.667256944442</v>
      </c>
      <c r="F19" t="s">
        <v>32</v>
      </c>
      <c r="G19" t="s">
        <v>52</v>
      </c>
      <c r="H19" t="s">
        <v>135</v>
      </c>
      <c r="I19" s="15" t="s">
        <v>213</v>
      </c>
      <c r="J19" s="12" t="str">
        <f t="shared" si="1"/>
        <v>269D形點 II形點 I</v>
      </c>
      <c r="K19" s="12" t="str">
        <f>G19</f>
        <v>12 分鐘</v>
      </c>
      <c r="L19" s="12" t="str">
        <f>H19</f>
        <v>28 分鐘</v>
      </c>
      <c r="M19" s="12"/>
      <c r="N19" s="9"/>
      <c r="O19" s="12" t="str">
        <f t="shared" si="0"/>
        <v>12</v>
      </c>
      <c r="P19" s="12" t="str">
        <f t="shared" si="0"/>
        <v>28</v>
      </c>
      <c r="Q19" s="12" t="str">
        <f t="shared" si="0"/>
        <v/>
      </c>
      <c r="R19" s="12"/>
      <c r="S19" s="12">
        <f t="shared" ref="S19:S20" si="3">O19-O18</f>
        <v>0</v>
      </c>
      <c r="T19" s="12">
        <f t="shared" ref="T19:U20" si="4">IFERROR(P19-P18,"")</f>
        <v>2</v>
      </c>
      <c r="U19" s="12" t="str">
        <f t="shared" si="4"/>
        <v/>
      </c>
    </row>
    <row r="20" spans="1:21" x14ac:dyDescent="0.3">
      <c r="A20" t="s">
        <v>8</v>
      </c>
      <c r="B20" t="s">
        <v>9</v>
      </c>
      <c r="C20" t="s">
        <v>10</v>
      </c>
      <c r="D20" t="s">
        <v>73</v>
      </c>
      <c r="E20" s="1">
        <v>44282.667280092595</v>
      </c>
      <c r="F20" t="s">
        <v>44</v>
      </c>
      <c r="G20" t="s">
        <v>58</v>
      </c>
      <c r="H20" t="s">
        <v>91</v>
      </c>
      <c r="I20" s="15" t="s">
        <v>213</v>
      </c>
      <c r="J20" s="12" t="str">
        <f t="shared" si="1"/>
        <v>269D形點 I大欖隧道</v>
      </c>
      <c r="K20" s="12" t="str">
        <f>G20</f>
        <v>19 分鐘</v>
      </c>
      <c r="L20" s="12" t="str">
        <f>H20</f>
        <v>34 分鐘</v>
      </c>
      <c r="M20" s="12"/>
      <c r="N20" s="9"/>
      <c r="O20" s="12" t="str">
        <f t="shared" si="0"/>
        <v>19</v>
      </c>
      <c r="P20" s="12" t="str">
        <f t="shared" si="0"/>
        <v>34</v>
      </c>
      <c r="Q20" s="12" t="str">
        <f t="shared" si="0"/>
        <v/>
      </c>
      <c r="R20" s="12"/>
      <c r="S20" s="12">
        <f t="shared" si="3"/>
        <v>7</v>
      </c>
      <c r="T20" s="12">
        <f t="shared" si="4"/>
        <v>6</v>
      </c>
      <c r="U20" s="12" t="str">
        <f t="shared" si="4"/>
        <v/>
      </c>
    </row>
    <row r="21" spans="1:21" x14ac:dyDescent="0.3">
      <c r="A21" t="s">
        <v>8</v>
      </c>
      <c r="B21" t="s">
        <v>9</v>
      </c>
      <c r="C21" t="s">
        <v>10</v>
      </c>
      <c r="D21" t="s">
        <v>73</v>
      </c>
      <c r="E21" s="1">
        <v>44282.667303240742</v>
      </c>
      <c r="F21" t="s">
        <v>99</v>
      </c>
      <c r="G21" t="s">
        <v>58</v>
      </c>
      <c r="H21" t="s">
        <v>204</v>
      </c>
      <c r="I21" s="15"/>
      <c r="J21" s="12" t="str">
        <f t="shared" si="1"/>
        <v>269D大欖隧道大欖隧道</v>
      </c>
      <c r="K21" s="12"/>
      <c r="L21" s="12"/>
      <c r="M21" s="12"/>
      <c r="N21" s="9"/>
      <c r="O21" s="12" t="str">
        <f t="shared" si="0"/>
        <v/>
      </c>
      <c r="P21" s="12" t="str">
        <f t="shared" si="0"/>
        <v/>
      </c>
      <c r="Q21" s="12" t="str">
        <f t="shared" si="0"/>
        <v/>
      </c>
      <c r="R21" s="12"/>
      <c r="S21" s="12"/>
      <c r="T21" s="12"/>
      <c r="U21" s="12"/>
    </row>
    <row r="22" spans="1:21" x14ac:dyDescent="0.3">
      <c r="A22" t="s">
        <v>8</v>
      </c>
      <c r="B22" t="s">
        <v>9</v>
      </c>
      <c r="C22" t="s">
        <v>10</v>
      </c>
      <c r="D22" t="s">
        <v>75</v>
      </c>
      <c r="E22" s="1">
        <v>44282.667326388888</v>
      </c>
      <c r="F22" t="s">
        <v>36</v>
      </c>
      <c r="G22" t="s">
        <v>40</v>
      </c>
      <c r="H22" t="s">
        <v>61</v>
      </c>
      <c r="I22" s="15"/>
      <c r="J22" s="12" t="str">
        <f t="shared" si="1"/>
        <v>269D大欖隧道城門隧道轉車站</v>
      </c>
      <c r="K22" s="12"/>
      <c r="L22" s="12"/>
      <c r="M22" s="12"/>
      <c r="N22" s="9"/>
      <c r="O22" s="12" t="str">
        <f t="shared" si="0"/>
        <v/>
      </c>
      <c r="P22" s="12" t="str">
        <f t="shared" si="0"/>
        <v/>
      </c>
      <c r="Q22" s="12" t="str">
        <f t="shared" si="0"/>
        <v/>
      </c>
      <c r="R22" s="12"/>
      <c r="S22" s="12"/>
      <c r="T22" s="12"/>
      <c r="U22" s="12"/>
    </row>
    <row r="23" spans="1:21" x14ac:dyDescent="0.3">
      <c r="A23" t="s">
        <v>8</v>
      </c>
      <c r="B23" t="s">
        <v>9</v>
      </c>
      <c r="C23" t="s">
        <v>10</v>
      </c>
      <c r="D23" t="s">
        <v>75</v>
      </c>
      <c r="E23" s="1">
        <v>44282.667349537034</v>
      </c>
      <c r="F23" t="s">
        <v>36</v>
      </c>
      <c r="G23" t="s">
        <v>40</v>
      </c>
      <c r="H23" t="s">
        <v>80</v>
      </c>
      <c r="I23" s="15"/>
      <c r="J23" s="12" t="str">
        <f t="shared" si="1"/>
        <v>269D城門隧道轉車站城門隧道轉車站</v>
      </c>
      <c r="K23" s="12"/>
      <c r="L23" s="12"/>
      <c r="M23" s="12"/>
      <c r="N23" s="9"/>
      <c r="O23" s="12" t="str">
        <f t="shared" si="0"/>
        <v/>
      </c>
      <c r="P23" s="12" t="str">
        <f t="shared" si="0"/>
        <v/>
      </c>
      <c r="Q23" s="12" t="str">
        <f t="shared" si="0"/>
        <v/>
      </c>
      <c r="R23" s="12"/>
      <c r="S23" s="12"/>
      <c r="T23" s="12"/>
      <c r="U23" s="12"/>
    </row>
    <row r="24" spans="1:21" x14ac:dyDescent="0.3">
      <c r="A24" t="s">
        <v>8</v>
      </c>
      <c r="B24" t="s">
        <v>9</v>
      </c>
      <c r="C24" t="s">
        <v>10</v>
      </c>
      <c r="D24" t="s">
        <v>76</v>
      </c>
      <c r="E24" s="1">
        <v>44282.667372685188</v>
      </c>
      <c r="F24" t="s">
        <v>104</v>
      </c>
      <c r="G24" t="s">
        <v>71</v>
      </c>
      <c r="H24" t="s">
        <v>122</v>
      </c>
      <c r="I24" s="15"/>
      <c r="J24" s="12" t="str">
        <f t="shared" si="1"/>
        <v>269D城門隧道轉車站沙田市中心總站</v>
      </c>
      <c r="K24" s="12"/>
      <c r="L24" s="12"/>
      <c r="M24" s="12"/>
      <c r="N24" s="9"/>
      <c r="O24" s="12"/>
      <c r="P24" s="12"/>
      <c r="Q24" s="12"/>
      <c r="R24" s="12"/>
      <c r="S24" s="12"/>
      <c r="T24" s="12"/>
      <c r="U24" s="12"/>
    </row>
    <row r="25" spans="1:21" x14ac:dyDescent="0.3">
      <c r="A25" t="s">
        <v>8</v>
      </c>
      <c r="B25" t="s">
        <v>9</v>
      </c>
      <c r="C25" t="s">
        <v>10</v>
      </c>
      <c r="D25" t="s">
        <v>78</v>
      </c>
      <c r="E25" s="1">
        <v>44282.667407407411</v>
      </c>
      <c r="F25" t="s">
        <v>79</v>
      </c>
      <c r="G25" t="s">
        <v>58</v>
      </c>
      <c r="H25" t="s">
        <v>156</v>
      </c>
      <c r="J25" s="6" t="str">
        <f t="shared" si="1"/>
        <v>269D沙田市中心總站祿泉樓</v>
      </c>
      <c r="O25" s="6"/>
      <c r="P25" s="6"/>
      <c r="Q25" s="6"/>
      <c r="R25" s="6"/>
      <c r="S25" s="6"/>
      <c r="T25" s="6"/>
      <c r="U25" s="6"/>
    </row>
    <row r="26" spans="1:21" x14ac:dyDescent="0.3">
      <c r="A26" t="s">
        <v>8</v>
      </c>
      <c r="B26" t="s">
        <v>9</v>
      </c>
      <c r="C26" t="s">
        <v>10</v>
      </c>
      <c r="D26" t="s">
        <v>81</v>
      </c>
      <c r="E26" s="1">
        <v>44282.667430555557</v>
      </c>
      <c r="F26" t="s">
        <v>54</v>
      </c>
      <c r="G26" t="s">
        <v>156</v>
      </c>
      <c r="H26" t="s">
        <v>80</v>
      </c>
      <c r="J26" s="6" t="str">
        <f t="shared" si="1"/>
        <v>269D祿泉樓瀝源巴士總站</v>
      </c>
      <c r="O26" s="6"/>
      <c r="P26" s="6"/>
      <c r="Q26" s="6"/>
      <c r="R26" s="6"/>
      <c r="S26" s="6"/>
      <c r="T26" s="6"/>
      <c r="U26" s="6"/>
    </row>
    <row r="27" spans="1:21" x14ac:dyDescent="0.3">
      <c r="A27" t="s">
        <v>8</v>
      </c>
      <c r="B27" t="s">
        <v>10</v>
      </c>
      <c r="C27" t="s">
        <v>9</v>
      </c>
      <c r="D27" t="s">
        <v>81</v>
      </c>
      <c r="E27" s="1">
        <v>44282.66747685185</v>
      </c>
      <c r="F27" t="s">
        <v>168</v>
      </c>
      <c r="G27" t="s">
        <v>138</v>
      </c>
      <c r="H27" t="s">
        <v>86</v>
      </c>
      <c r="J27" s="6" t="str">
        <f t="shared" si="1"/>
        <v/>
      </c>
      <c r="O27" s="6"/>
      <c r="P27" s="6"/>
      <c r="Q27" s="6"/>
      <c r="R27" s="6"/>
      <c r="S27" s="6"/>
      <c r="T27" s="6"/>
      <c r="U27" s="6"/>
    </row>
    <row r="28" spans="1:21" x14ac:dyDescent="0.3">
      <c r="A28" t="s">
        <v>8</v>
      </c>
      <c r="B28" t="s">
        <v>10</v>
      </c>
      <c r="C28" t="s">
        <v>9</v>
      </c>
      <c r="D28" t="s">
        <v>83</v>
      </c>
      <c r="E28" s="1">
        <v>44282.667500000003</v>
      </c>
      <c r="F28" t="s">
        <v>132</v>
      </c>
      <c r="G28" t="s">
        <v>33</v>
      </c>
      <c r="H28" t="s">
        <v>140</v>
      </c>
      <c r="J28" s="6" t="str">
        <f t="shared" si="1"/>
        <v>269D瀝源巴士總站瀝源</v>
      </c>
      <c r="O28" s="6"/>
      <c r="P28" s="6"/>
      <c r="Q28" s="6"/>
      <c r="R28" s="6"/>
      <c r="S28" s="6"/>
      <c r="T28" s="6"/>
      <c r="U28" s="6"/>
    </row>
    <row r="29" spans="1:21" x14ac:dyDescent="0.3">
      <c r="A29" t="s">
        <v>8</v>
      </c>
      <c r="B29" t="s">
        <v>10</v>
      </c>
      <c r="C29" t="s">
        <v>9</v>
      </c>
      <c r="D29" t="s">
        <v>76</v>
      </c>
      <c r="E29" s="1">
        <v>44282.667523148149</v>
      </c>
      <c r="F29" t="s">
        <v>24</v>
      </c>
      <c r="G29" t="s">
        <v>17</v>
      </c>
      <c r="J29" s="6" t="str">
        <f t="shared" si="1"/>
        <v>269D瀝源沙田市中心總站</v>
      </c>
      <c r="O29" s="6"/>
      <c r="P29" s="6"/>
      <c r="Q29" s="6"/>
      <c r="R29" s="6"/>
      <c r="S29" s="6"/>
      <c r="T29" s="6"/>
      <c r="U29" s="6"/>
    </row>
    <row r="30" spans="1:21" x14ac:dyDescent="0.3">
      <c r="A30" t="s">
        <v>8</v>
      </c>
      <c r="B30" t="s">
        <v>10</v>
      </c>
      <c r="C30" t="s">
        <v>9</v>
      </c>
      <c r="D30" t="s">
        <v>75</v>
      </c>
      <c r="E30" s="1">
        <v>44282.667546296296</v>
      </c>
      <c r="F30" t="s">
        <v>63</v>
      </c>
      <c r="G30" t="s">
        <v>13</v>
      </c>
      <c r="H30" t="s">
        <v>38</v>
      </c>
      <c r="J30" s="6" t="str">
        <f t="shared" si="1"/>
        <v>269D沙田市中心總站城門隧道轉車站</v>
      </c>
      <c r="O30" s="6"/>
      <c r="P30" s="6"/>
      <c r="Q30" s="6"/>
      <c r="R30" s="6"/>
      <c r="S30" s="6"/>
      <c r="T30" s="6"/>
      <c r="U30" s="6"/>
    </row>
    <row r="31" spans="1:21" x14ac:dyDescent="0.3">
      <c r="A31" t="s">
        <v>8</v>
      </c>
      <c r="B31" t="s">
        <v>10</v>
      </c>
      <c r="C31" t="s">
        <v>9</v>
      </c>
      <c r="D31" t="s">
        <v>75</v>
      </c>
      <c r="E31" s="1">
        <v>44282.667569444442</v>
      </c>
      <c r="F31" t="s">
        <v>63</v>
      </c>
      <c r="G31" t="s">
        <v>13</v>
      </c>
      <c r="J31" s="6" t="str">
        <f t="shared" si="1"/>
        <v>269D城門隧道轉車站城門隧道轉車站</v>
      </c>
      <c r="O31" s="6"/>
      <c r="P31" s="6"/>
      <c r="Q31" s="6"/>
      <c r="R31" s="6"/>
      <c r="S31" s="6"/>
      <c r="T31" s="6"/>
      <c r="U31" s="6"/>
    </row>
    <row r="32" spans="1:21" x14ac:dyDescent="0.3">
      <c r="A32" t="s">
        <v>8</v>
      </c>
      <c r="B32" t="s">
        <v>10</v>
      </c>
      <c r="C32" t="s">
        <v>9</v>
      </c>
      <c r="D32" t="s">
        <v>73</v>
      </c>
      <c r="E32" s="1">
        <v>44282.667604166665</v>
      </c>
      <c r="F32" t="s">
        <v>74</v>
      </c>
      <c r="G32" t="s">
        <v>61</v>
      </c>
      <c r="J32" s="6" t="str">
        <f t="shared" si="1"/>
        <v>269D城門隧道轉車站大欖隧道</v>
      </c>
      <c r="O32" s="6"/>
      <c r="P32" s="6"/>
      <c r="Q32" s="6"/>
      <c r="R32" s="6"/>
      <c r="S32" s="6"/>
      <c r="T32" s="6"/>
      <c r="U32" s="6"/>
    </row>
    <row r="33" spans="1:21" x14ac:dyDescent="0.3">
      <c r="A33" t="s">
        <v>8</v>
      </c>
      <c r="B33" t="s">
        <v>10</v>
      </c>
      <c r="C33" t="s">
        <v>9</v>
      </c>
      <c r="D33" t="s">
        <v>73</v>
      </c>
      <c r="E33" s="1">
        <v>44282.667627314811</v>
      </c>
      <c r="F33" t="s">
        <v>52</v>
      </c>
      <c r="G33" t="s">
        <v>80</v>
      </c>
      <c r="I33" s="4" t="s">
        <v>213</v>
      </c>
      <c r="J33" s="6" t="str">
        <f t="shared" si="1"/>
        <v>269D大欖隧道大欖隧道</v>
      </c>
      <c r="K33" s="12" t="str">
        <f>F33</f>
        <v>12 分鐘</v>
      </c>
      <c r="L33" s="12" t="str">
        <f>G33</f>
        <v>22 分鐘</v>
      </c>
      <c r="M33" s="12"/>
      <c r="O33" s="12" t="str">
        <f t="shared" ref="O33:Q64" si="5">IF(K33="","",IFERROR(LEFT(K33,FIND(" ",K33)-1),0))</f>
        <v>12</v>
      </c>
      <c r="P33" s="12" t="str">
        <f t="shared" si="5"/>
        <v>22</v>
      </c>
      <c r="Q33" s="12" t="str">
        <f t="shared" si="5"/>
        <v/>
      </c>
      <c r="R33" s="12"/>
      <c r="S33" s="12"/>
      <c r="T33" s="12"/>
      <c r="U33" s="12"/>
    </row>
    <row r="34" spans="1:21" x14ac:dyDescent="0.3">
      <c r="A34" t="s">
        <v>8</v>
      </c>
      <c r="B34" t="s">
        <v>10</v>
      </c>
      <c r="C34" t="s">
        <v>9</v>
      </c>
      <c r="D34" t="s">
        <v>70</v>
      </c>
      <c r="E34" s="1">
        <v>44282.667650462965</v>
      </c>
      <c r="F34" t="s">
        <v>28</v>
      </c>
      <c r="G34" t="s">
        <v>99</v>
      </c>
      <c r="H34" t="s">
        <v>61</v>
      </c>
      <c r="I34" s="4" t="s">
        <v>213</v>
      </c>
      <c r="J34" s="6" t="str">
        <f t="shared" si="1"/>
        <v>269D大欖隧道形點 I</v>
      </c>
      <c r="K34" s="12" t="str">
        <f>H34</f>
        <v>21 分鐘</v>
      </c>
      <c r="L34" s="12"/>
      <c r="M34" s="12"/>
      <c r="O34" s="12" t="str">
        <f t="shared" si="5"/>
        <v>21</v>
      </c>
      <c r="P34" s="12" t="str">
        <f t="shared" si="5"/>
        <v/>
      </c>
      <c r="Q34" s="12" t="str">
        <f t="shared" si="5"/>
        <v/>
      </c>
      <c r="R34" s="12"/>
      <c r="S34" s="12">
        <f>O34-O33</f>
        <v>9</v>
      </c>
      <c r="T34" s="12" t="str">
        <f>IFERROR(P34-P33,"")</f>
        <v/>
      </c>
      <c r="U34" s="12" t="str">
        <f>IFERROR(Q34-Q33,"")</f>
        <v/>
      </c>
    </row>
    <row r="35" spans="1:21" x14ac:dyDescent="0.3">
      <c r="A35" t="s">
        <v>8</v>
      </c>
      <c r="B35" t="s">
        <v>10</v>
      </c>
      <c r="C35" t="s">
        <v>9</v>
      </c>
      <c r="D35" t="s">
        <v>90</v>
      </c>
      <c r="E35" s="1">
        <v>44282.667673611111</v>
      </c>
      <c r="F35" t="s">
        <v>79</v>
      </c>
      <c r="G35" t="s">
        <v>63</v>
      </c>
      <c r="H35" t="s">
        <v>80</v>
      </c>
      <c r="I35" s="4" t="s">
        <v>213</v>
      </c>
      <c r="J35" s="6" t="str">
        <f t="shared" si="1"/>
        <v>269D形點 I元朗又新街</v>
      </c>
      <c r="K35" s="12" t="str">
        <f t="shared" ref="K35:K36" si="6">H35</f>
        <v>22 分鐘</v>
      </c>
      <c r="L35" s="12"/>
      <c r="M35" s="12"/>
      <c r="O35" s="12" t="str">
        <f t="shared" si="5"/>
        <v>22</v>
      </c>
      <c r="P35" s="12" t="str">
        <f t="shared" si="5"/>
        <v/>
      </c>
      <c r="Q35" s="12" t="str">
        <f t="shared" si="5"/>
        <v/>
      </c>
      <c r="R35" s="12"/>
      <c r="S35" s="12">
        <f t="shared" ref="S35:S36" si="7">O35-O34</f>
        <v>1</v>
      </c>
      <c r="T35" s="12" t="str">
        <f t="shared" ref="T35:U36" si="8">IFERROR(P35-P34,"")</f>
        <v/>
      </c>
      <c r="U35" s="12" t="str">
        <f t="shared" si="8"/>
        <v/>
      </c>
    </row>
    <row r="36" spans="1:21" x14ac:dyDescent="0.3">
      <c r="A36" t="s">
        <v>8</v>
      </c>
      <c r="B36" t="s">
        <v>10</v>
      </c>
      <c r="C36" t="s">
        <v>9</v>
      </c>
      <c r="D36" t="s">
        <v>92</v>
      </c>
      <c r="E36" s="1">
        <v>44282.667696759258</v>
      </c>
      <c r="F36" t="s">
        <v>36</v>
      </c>
      <c r="G36" t="s">
        <v>52</v>
      </c>
      <c r="H36" t="s">
        <v>88</v>
      </c>
      <c r="I36" s="4" t="s">
        <v>213</v>
      </c>
      <c r="J36" s="6" t="str">
        <f t="shared" si="1"/>
        <v>269D元朗又新街元朗大棠路</v>
      </c>
      <c r="K36" s="12" t="str">
        <f t="shared" si="6"/>
        <v>25 分鐘</v>
      </c>
      <c r="L36" s="12"/>
      <c r="M36" s="12"/>
      <c r="O36" s="12" t="str">
        <f t="shared" si="5"/>
        <v>25</v>
      </c>
      <c r="P36" s="12" t="str">
        <f t="shared" si="5"/>
        <v/>
      </c>
      <c r="Q36" s="12" t="str">
        <f t="shared" si="5"/>
        <v/>
      </c>
      <c r="R36" s="12"/>
      <c r="S36" s="12">
        <f t="shared" si="7"/>
        <v>3</v>
      </c>
      <c r="T36" s="12" t="str">
        <f t="shared" si="8"/>
        <v/>
      </c>
      <c r="U36" s="12" t="str">
        <f t="shared" si="8"/>
        <v/>
      </c>
    </row>
    <row r="37" spans="1:21" x14ac:dyDescent="0.3">
      <c r="A37" t="s">
        <v>8</v>
      </c>
      <c r="B37" t="s">
        <v>10</v>
      </c>
      <c r="C37" t="s">
        <v>9</v>
      </c>
      <c r="D37" t="s">
        <v>94</v>
      </c>
      <c r="E37" s="1">
        <v>44282.667719907404</v>
      </c>
      <c r="F37" t="s">
        <v>40</v>
      </c>
      <c r="G37" t="s">
        <v>182</v>
      </c>
      <c r="H37" t="s">
        <v>66</v>
      </c>
      <c r="J37" s="6" t="str">
        <f t="shared" si="1"/>
        <v>269D元朗大棠路元朗康樂路</v>
      </c>
      <c r="O37" s="12" t="str">
        <f t="shared" si="5"/>
        <v/>
      </c>
      <c r="P37" s="12" t="str">
        <f t="shared" si="5"/>
        <v/>
      </c>
      <c r="Q37" s="12" t="str">
        <f t="shared" si="5"/>
        <v/>
      </c>
      <c r="R37" s="12"/>
      <c r="S37" s="12"/>
      <c r="T37" s="12"/>
      <c r="U37" s="12"/>
    </row>
    <row r="38" spans="1:21" x14ac:dyDescent="0.3">
      <c r="A38" t="s">
        <v>8</v>
      </c>
      <c r="B38" t="s">
        <v>10</v>
      </c>
      <c r="C38" t="s">
        <v>9</v>
      </c>
      <c r="D38" t="s">
        <v>96</v>
      </c>
      <c r="E38" s="1">
        <v>44282.667743055557</v>
      </c>
      <c r="F38" t="s">
        <v>99</v>
      </c>
      <c r="G38" t="s">
        <v>68</v>
      </c>
      <c r="J38" s="6" t="str">
        <f t="shared" si="1"/>
        <v>269D元朗康樂路元朗警署</v>
      </c>
      <c r="O38" s="12" t="str">
        <f t="shared" si="5"/>
        <v/>
      </c>
      <c r="P38" s="12" t="str">
        <f t="shared" si="5"/>
        <v/>
      </c>
      <c r="Q38" s="12" t="str">
        <f t="shared" si="5"/>
        <v/>
      </c>
      <c r="R38" s="12"/>
      <c r="S38" s="12"/>
      <c r="T38" s="12"/>
      <c r="U38" s="12"/>
    </row>
    <row r="39" spans="1:21" x14ac:dyDescent="0.3">
      <c r="A39" t="s">
        <v>8</v>
      </c>
      <c r="B39" t="s">
        <v>10</v>
      </c>
      <c r="C39" t="s">
        <v>9</v>
      </c>
      <c r="D39" t="s">
        <v>98</v>
      </c>
      <c r="E39" s="1">
        <v>44282.667766203704</v>
      </c>
      <c r="F39" t="s">
        <v>28</v>
      </c>
      <c r="G39" t="s">
        <v>63</v>
      </c>
      <c r="H39" t="s">
        <v>71</v>
      </c>
      <c r="J39" s="6" t="str">
        <f t="shared" si="1"/>
        <v>269D元朗警署水邊村</v>
      </c>
      <c r="O39" s="6" t="str">
        <f t="shared" si="5"/>
        <v/>
      </c>
      <c r="P39" s="6" t="str">
        <f t="shared" si="5"/>
        <v/>
      </c>
      <c r="Q39" s="6" t="str">
        <f t="shared" si="5"/>
        <v/>
      </c>
      <c r="R39" s="6"/>
      <c r="S39" s="6"/>
      <c r="T39" s="6"/>
      <c r="U39" s="6"/>
    </row>
    <row r="40" spans="1:21" x14ac:dyDescent="0.3">
      <c r="A40" t="s">
        <v>8</v>
      </c>
      <c r="B40" t="s">
        <v>10</v>
      </c>
      <c r="C40" t="s">
        <v>9</v>
      </c>
      <c r="D40" t="s">
        <v>101</v>
      </c>
      <c r="E40" s="1">
        <v>44282.66778935185</v>
      </c>
      <c r="F40" t="s">
        <v>32</v>
      </c>
      <c r="G40" t="s">
        <v>48</v>
      </c>
      <c r="H40" t="s">
        <v>55</v>
      </c>
      <c r="J40" s="6" t="str">
        <f t="shared" si="1"/>
        <v>269D水邊村元朗公園</v>
      </c>
      <c r="O40" s="6" t="str">
        <f t="shared" si="5"/>
        <v/>
      </c>
      <c r="P40" s="6" t="str">
        <f t="shared" si="5"/>
        <v/>
      </c>
      <c r="Q40" s="6" t="str">
        <f t="shared" si="5"/>
        <v/>
      </c>
      <c r="R40" s="6"/>
      <c r="S40" s="6"/>
      <c r="T40" s="6"/>
      <c r="U40" s="6"/>
    </row>
    <row r="41" spans="1:21" x14ac:dyDescent="0.3">
      <c r="A41" t="s">
        <v>8</v>
      </c>
      <c r="B41" t="s">
        <v>10</v>
      </c>
      <c r="C41" t="s">
        <v>9</v>
      </c>
      <c r="D41" t="s">
        <v>103</v>
      </c>
      <c r="E41" s="1">
        <v>44282.667824074073</v>
      </c>
      <c r="F41" t="s">
        <v>44</v>
      </c>
      <c r="G41" t="s">
        <v>71</v>
      </c>
      <c r="H41" t="s">
        <v>64</v>
      </c>
      <c r="J41" s="6" t="str">
        <f t="shared" si="1"/>
        <v>269D元朗公園聚星樓</v>
      </c>
      <c r="O41" s="6" t="str">
        <f t="shared" si="5"/>
        <v/>
      </c>
      <c r="P41" s="6" t="str">
        <f t="shared" si="5"/>
        <v/>
      </c>
      <c r="Q41" s="6" t="str">
        <f t="shared" si="5"/>
        <v/>
      </c>
      <c r="R41" s="6"/>
      <c r="S41" s="6"/>
      <c r="T41" s="6"/>
      <c r="U41" s="6"/>
    </row>
    <row r="42" spans="1:21" x14ac:dyDescent="0.3">
      <c r="A42" t="s">
        <v>8</v>
      </c>
      <c r="B42" t="s">
        <v>10</v>
      </c>
      <c r="C42" t="s">
        <v>9</v>
      </c>
      <c r="D42" t="s">
        <v>106</v>
      </c>
      <c r="E42" s="1">
        <v>44282.667847222219</v>
      </c>
      <c r="F42" t="s">
        <v>48</v>
      </c>
      <c r="G42" t="s">
        <v>77</v>
      </c>
      <c r="H42" t="s">
        <v>66</v>
      </c>
      <c r="J42" s="6" t="str">
        <f t="shared" si="1"/>
        <v>269D聚星樓天盛苑</v>
      </c>
      <c r="O42" s="6" t="str">
        <f t="shared" si="5"/>
        <v/>
      </c>
      <c r="P42" s="6" t="str">
        <f t="shared" si="5"/>
        <v/>
      </c>
      <c r="Q42" s="6" t="str">
        <f t="shared" si="5"/>
        <v/>
      </c>
      <c r="R42" s="6"/>
      <c r="S42" s="6"/>
      <c r="T42" s="6"/>
      <c r="U42" s="6"/>
    </row>
    <row r="43" spans="1:21" x14ac:dyDescent="0.3">
      <c r="A43" t="s">
        <v>8</v>
      </c>
      <c r="B43" t="s">
        <v>10</v>
      </c>
      <c r="C43" t="s">
        <v>9</v>
      </c>
      <c r="D43" t="s">
        <v>107</v>
      </c>
      <c r="E43" s="1">
        <v>44282.667870370373</v>
      </c>
      <c r="F43" t="s">
        <v>52</v>
      </c>
      <c r="G43" t="s">
        <v>61</v>
      </c>
      <c r="H43" t="s">
        <v>135</v>
      </c>
      <c r="J43" s="6" t="str">
        <f t="shared" si="1"/>
        <v>269D天盛苑賞湖居</v>
      </c>
      <c r="O43" s="6" t="str">
        <f t="shared" si="5"/>
        <v/>
      </c>
      <c r="P43" s="6" t="str">
        <f t="shared" si="5"/>
        <v/>
      </c>
      <c r="Q43" s="6" t="str">
        <f t="shared" si="5"/>
        <v/>
      </c>
      <c r="R43" s="6"/>
      <c r="S43" s="6"/>
      <c r="T43" s="6"/>
      <c r="U43" s="6"/>
    </row>
    <row r="44" spans="1:21" x14ac:dyDescent="0.3">
      <c r="A44" t="s">
        <v>8</v>
      </c>
      <c r="B44" t="s">
        <v>10</v>
      </c>
      <c r="C44" t="s">
        <v>9</v>
      </c>
      <c r="D44" t="s">
        <v>39</v>
      </c>
      <c r="E44" s="1">
        <v>44282.667893518519</v>
      </c>
      <c r="F44" t="s">
        <v>28</v>
      </c>
      <c r="G44" t="s">
        <v>104</v>
      </c>
      <c r="H44" t="s">
        <v>64</v>
      </c>
      <c r="J44" s="6" t="str">
        <f t="shared" si="1"/>
        <v>269D賞湖居天水圍公園</v>
      </c>
      <c r="O44" s="6" t="str">
        <f t="shared" si="5"/>
        <v/>
      </c>
      <c r="P44" s="6" t="str">
        <f t="shared" si="5"/>
        <v/>
      </c>
      <c r="Q44" s="6" t="str">
        <f t="shared" si="5"/>
        <v/>
      </c>
      <c r="R44" s="6"/>
      <c r="S44" s="6"/>
      <c r="T44" s="6"/>
      <c r="U44" s="6"/>
    </row>
    <row r="45" spans="1:21" x14ac:dyDescent="0.3">
      <c r="A45" t="s">
        <v>8</v>
      </c>
      <c r="B45" t="s">
        <v>10</v>
      </c>
      <c r="C45" t="s">
        <v>9</v>
      </c>
      <c r="D45" t="s">
        <v>35</v>
      </c>
      <c r="E45" s="1">
        <v>44282.667916666665</v>
      </c>
      <c r="F45" t="s">
        <v>32</v>
      </c>
      <c r="G45" t="s">
        <v>68</v>
      </c>
      <c r="H45" t="s">
        <v>87</v>
      </c>
      <c r="J45" s="6" t="str">
        <f t="shared" si="1"/>
        <v>269D天水圍公園天瑞</v>
      </c>
      <c r="O45" s="6" t="str">
        <f t="shared" si="5"/>
        <v/>
      </c>
      <c r="P45" s="6" t="str">
        <f t="shared" si="5"/>
        <v/>
      </c>
      <c r="Q45" s="6" t="str">
        <f t="shared" si="5"/>
        <v/>
      </c>
      <c r="R45" s="6"/>
      <c r="S45" s="6"/>
      <c r="T45" s="6"/>
      <c r="U45" s="6"/>
    </row>
    <row r="46" spans="1:21" x14ac:dyDescent="0.3">
      <c r="A46" t="s">
        <v>8</v>
      </c>
      <c r="B46" t="s">
        <v>10</v>
      </c>
      <c r="C46" t="s">
        <v>9</v>
      </c>
      <c r="D46" t="s">
        <v>108</v>
      </c>
      <c r="E46" s="1">
        <v>44282.667939814812</v>
      </c>
      <c r="F46" t="s">
        <v>54</v>
      </c>
      <c r="G46" t="s">
        <v>77</v>
      </c>
      <c r="H46" t="s">
        <v>66</v>
      </c>
      <c r="J46" s="6" t="str">
        <f t="shared" si="1"/>
        <v>269D天瑞天華</v>
      </c>
      <c r="O46" s="6" t="str">
        <f t="shared" si="5"/>
        <v/>
      </c>
      <c r="P46" s="6" t="str">
        <f t="shared" si="5"/>
        <v/>
      </c>
      <c r="Q46" s="6" t="str">
        <f t="shared" si="5"/>
        <v/>
      </c>
      <c r="R46" s="6"/>
      <c r="S46" s="6"/>
      <c r="T46" s="6"/>
      <c r="U46" s="6"/>
    </row>
    <row r="47" spans="1:21" x14ac:dyDescent="0.3">
      <c r="A47" t="s">
        <v>8</v>
      </c>
      <c r="B47" t="s">
        <v>10</v>
      </c>
      <c r="C47" t="s">
        <v>9</v>
      </c>
      <c r="D47" t="s">
        <v>11</v>
      </c>
      <c r="E47" s="1">
        <v>44282.667962962965</v>
      </c>
      <c r="F47" t="s">
        <v>57</v>
      </c>
      <c r="G47" t="s">
        <v>156</v>
      </c>
      <c r="H47" t="s">
        <v>69</v>
      </c>
      <c r="J47" s="6" t="str">
        <f t="shared" si="1"/>
        <v>269D天華天富總站</v>
      </c>
      <c r="O47" s="6" t="str">
        <f t="shared" si="5"/>
        <v/>
      </c>
      <c r="P47" s="6" t="str">
        <f t="shared" si="5"/>
        <v/>
      </c>
      <c r="Q47" s="6" t="str">
        <f t="shared" si="5"/>
        <v/>
      </c>
      <c r="R47" s="6"/>
      <c r="S47" s="6"/>
      <c r="T47" s="6"/>
      <c r="U47" s="6"/>
    </row>
    <row r="48" spans="1:21" x14ac:dyDescent="0.3">
      <c r="A48" t="s">
        <v>109</v>
      </c>
      <c r="B48" t="s">
        <v>110</v>
      </c>
      <c r="C48" t="s">
        <v>111</v>
      </c>
      <c r="D48" t="s">
        <v>56</v>
      </c>
      <c r="E48" s="1">
        <v>44282.668067129627</v>
      </c>
      <c r="F48" t="s">
        <v>168</v>
      </c>
      <c r="G48" t="s">
        <v>140</v>
      </c>
      <c r="H48" t="s">
        <v>203</v>
      </c>
      <c r="J48" s="6" t="str">
        <f t="shared" si="1"/>
        <v/>
      </c>
      <c r="O48" s="6" t="str">
        <f t="shared" si="5"/>
        <v/>
      </c>
      <c r="P48" s="6" t="str">
        <f t="shared" si="5"/>
        <v/>
      </c>
      <c r="Q48" s="6" t="str">
        <f t="shared" si="5"/>
        <v/>
      </c>
      <c r="R48" s="6"/>
      <c r="S48" s="6"/>
      <c r="T48" s="6"/>
      <c r="U48" s="6"/>
    </row>
    <row r="49" spans="1:21" x14ac:dyDescent="0.3">
      <c r="A49" t="s">
        <v>109</v>
      </c>
      <c r="B49" t="s">
        <v>110</v>
      </c>
      <c r="C49" t="s">
        <v>111</v>
      </c>
      <c r="D49" t="s">
        <v>60</v>
      </c>
      <c r="E49" s="1">
        <v>44282.668090277781</v>
      </c>
      <c r="F49" t="s">
        <v>170</v>
      </c>
      <c r="G49" t="s">
        <v>199</v>
      </c>
      <c r="H49" t="s">
        <v>205</v>
      </c>
      <c r="J49" s="6" t="str">
        <f t="shared" si="1"/>
        <v>E34B山水樓水邊圍</v>
      </c>
      <c r="O49" s="6" t="str">
        <f t="shared" si="5"/>
        <v/>
      </c>
      <c r="P49" s="6" t="str">
        <f t="shared" si="5"/>
        <v/>
      </c>
      <c r="Q49" s="6" t="str">
        <f t="shared" si="5"/>
        <v/>
      </c>
      <c r="R49" s="6"/>
      <c r="S49" s="6"/>
      <c r="T49" s="6"/>
      <c r="U49" s="6"/>
    </row>
    <row r="50" spans="1:21" x14ac:dyDescent="0.3">
      <c r="A50" t="s">
        <v>109</v>
      </c>
      <c r="B50" t="s">
        <v>110</v>
      </c>
      <c r="C50" t="s">
        <v>111</v>
      </c>
      <c r="D50" t="s">
        <v>112</v>
      </c>
      <c r="E50" s="1">
        <v>44282.668113425927</v>
      </c>
      <c r="F50" t="s">
        <v>12</v>
      </c>
      <c r="G50" t="s">
        <v>34</v>
      </c>
      <c r="H50" t="s">
        <v>147</v>
      </c>
      <c r="J50" s="6" t="str">
        <f t="shared" si="1"/>
        <v>E34B水邊圍元朗廣場</v>
      </c>
      <c r="O50" s="6" t="str">
        <f t="shared" si="5"/>
        <v/>
      </c>
      <c r="P50" s="6" t="str">
        <f t="shared" si="5"/>
        <v/>
      </c>
      <c r="Q50" s="6" t="str">
        <f t="shared" si="5"/>
        <v/>
      </c>
      <c r="R50" s="6"/>
      <c r="S50" s="6"/>
      <c r="T50" s="6"/>
      <c r="U50" s="6"/>
    </row>
    <row r="51" spans="1:21" x14ac:dyDescent="0.3">
      <c r="A51" t="s">
        <v>109</v>
      </c>
      <c r="B51" t="s">
        <v>110</v>
      </c>
      <c r="C51" t="s">
        <v>111</v>
      </c>
      <c r="D51" t="s">
        <v>114</v>
      </c>
      <c r="E51" s="1">
        <v>44282.668136574073</v>
      </c>
      <c r="F51" t="s">
        <v>16</v>
      </c>
      <c r="G51" t="s">
        <v>38</v>
      </c>
      <c r="H51" t="s">
        <v>216</v>
      </c>
      <c r="J51" s="6" t="str">
        <f t="shared" si="1"/>
        <v>E34B元朗廣場同樂街</v>
      </c>
      <c r="O51" s="6" t="str">
        <f t="shared" si="5"/>
        <v/>
      </c>
      <c r="P51" s="6" t="str">
        <f t="shared" si="5"/>
        <v/>
      </c>
      <c r="Q51" s="6" t="str">
        <f t="shared" si="5"/>
        <v/>
      </c>
      <c r="R51" s="6"/>
      <c r="S51" s="6"/>
      <c r="T51" s="6"/>
      <c r="U51" s="6"/>
    </row>
    <row r="52" spans="1:21" x14ac:dyDescent="0.3">
      <c r="A52" t="s">
        <v>109</v>
      </c>
      <c r="B52" t="s">
        <v>110</v>
      </c>
      <c r="C52" t="s">
        <v>111</v>
      </c>
      <c r="D52" t="s">
        <v>115</v>
      </c>
      <c r="E52" s="1">
        <v>44282.66815972222</v>
      </c>
      <c r="F52" t="s">
        <v>20</v>
      </c>
      <c r="G52" t="s">
        <v>42</v>
      </c>
      <c r="I52" s="4" t="s">
        <v>213</v>
      </c>
      <c r="J52" s="6" t="str">
        <f t="shared" si="1"/>
        <v>E34B同樂街谷亭街</v>
      </c>
      <c r="K52" s="12" t="str">
        <f>F52</f>
        <v>10 分鐘 預定班次</v>
      </c>
      <c r="L52" s="12" t="str">
        <f>G52</f>
        <v>35 分鐘 預定班次</v>
      </c>
      <c r="M52" s="12"/>
      <c r="N52" s="9"/>
      <c r="O52" s="12" t="str">
        <f t="shared" si="5"/>
        <v>10</v>
      </c>
      <c r="P52" s="12" t="str">
        <f t="shared" si="5"/>
        <v>35</v>
      </c>
      <c r="Q52" s="12" t="str">
        <f t="shared" si="5"/>
        <v/>
      </c>
      <c r="R52" s="12"/>
      <c r="S52" s="12"/>
      <c r="T52" s="12"/>
      <c r="U52" s="12"/>
    </row>
    <row r="53" spans="1:21" x14ac:dyDescent="0.3">
      <c r="A53" t="s">
        <v>109</v>
      </c>
      <c r="B53" t="s">
        <v>110</v>
      </c>
      <c r="C53" t="s">
        <v>111</v>
      </c>
      <c r="D53" t="s">
        <v>67</v>
      </c>
      <c r="E53" s="1">
        <v>44282.668182870373</v>
      </c>
      <c r="F53" t="s">
        <v>85</v>
      </c>
      <c r="G53" t="s">
        <v>18</v>
      </c>
      <c r="I53" s="4" t="s">
        <v>213</v>
      </c>
      <c r="J53" s="6" t="str">
        <f t="shared" si="1"/>
        <v>E34B谷亭街形點 II</v>
      </c>
      <c r="K53" s="12" t="str">
        <f t="shared" ref="K53:L55" si="9">F53</f>
        <v>13 分鐘 預定班次</v>
      </c>
      <c r="L53" s="12" t="str">
        <f t="shared" si="9"/>
        <v>38 分鐘 預定班次</v>
      </c>
      <c r="M53" s="12"/>
      <c r="N53" s="9"/>
      <c r="O53" s="12" t="str">
        <f t="shared" si="5"/>
        <v>13</v>
      </c>
      <c r="P53" s="12" t="str">
        <f t="shared" si="5"/>
        <v>38</v>
      </c>
      <c r="Q53" s="12" t="str">
        <f t="shared" si="5"/>
        <v/>
      </c>
      <c r="R53" s="12"/>
      <c r="S53" s="12">
        <f>O53-O52</f>
        <v>3</v>
      </c>
      <c r="T53" s="12">
        <f>IFERROR(P53-P52,"")</f>
        <v>3</v>
      </c>
      <c r="U53" s="12" t="str">
        <f>IFERROR(Q53-Q52,"")</f>
        <v/>
      </c>
    </row>
    <row r="54" spans="1:21" x14ac:dyDescent="0.3">
      <c r="A54" t="s">
        <v>109</v>
      </c>
      <c r="B54" t="s">
        <v>110</v>
      </c>
      <c r="C54" t="s">
        <v>111</v>
      </c>
      <c r="D54" t="s">
        <v>70</v>
      </c>
      <c r="E54" s="1">
        <v>44282.668206018519</v>
      </c>
      <c r="F54" t="s">
        <v>29</v>
      </c>
      <c r="G54" t="s">
        <v>50</v>
      </c>
      <c r="I54" s="4" t="s">
        <v>213</v>
      </c>
      <c r="J54" s="6" t="str">
        <f t="shared" si="1"/>
        <v>E34B形點 II形點 I</v>
      </c>
      <c r="K54" s="12" t="str">
        <f t="shared" si="9"/>
        <v>14 分鐘 預定班次</v>
      </c>
      <c r="L54" s="12" t="str">
        <f t="shared" si="9"/>
        <v>39 分鐘 預定班次</v>
      </c>
      <c r="M54" s="12"/>
      <c r="N54" s="9"/>
      <c r="O54" s="12" t="str">
        <f t="shared" si="5"/>
        <v>14</v>
      </c>
      <c r="P54" s="12" t="str">
        <f t="shared" si="5"/>
        <v>39</v>
      </c>
      <c r="Q54" s="12" t="str">
        <f t="shared" si="5"/>
        <v/>
      </c>
      <c r="R54" s="12"/>
      <c r="S54" s="12">
        <f t="shared" ref="S54:S55" si="10">O54-O53</f>
        <v>1</v>
      </c>
      <c r="T54" s="12">
        <f t="shared" ref="T54:U55" si="11">IFERROR(P54-P53,"")</f>
        <v>1</v>
      </c>
      <c r="U54" s="12" t="str">
        <f t="shared" si="11"/>
        <v/>
      </c>
    </row>
    <row r="55" spans="1:21" x14ac:dyDescent="0.3">
      <c r="A55" t="s">
        <v>109</v>
      </c>
      <c r="B55" t="s">
        <v>110</v>
      </c>
      <c r="C55" t="s">
        <v>111</v>
      </c>
      <c r="D55" t="s">
        <v>73</v>
      </c>
      <c r="E55" s="1">
        <v>44282.668240740742</v>
      </c>
      <c r="F55" t="s">
        <v>41</v>
      </c>
      <c r="G55" t="s">
        <v>196</v>
      </c>
      <c r="I55" s="4" t="s">
        <v>213</v>
      </c>
      <c r="J55" s="6" t="str">
        <f t="shared" si="1"/>
        <v>E34B形點 I大欖隧道</v>
      </c>
      <c r="K55" s="12" t="str">
        <f t="shared" si="9"/>
        <v>20 分鐘 預定班次</v>
      </c>
      <c r="L55" s="12" t="str">
        <f t="shared" si="9"/>
        <v>45 分鐘 預定班次</v>
      </c>
      <c r="M55" s="12"/>
      <c r="N55" s="9"/>
      <c r="O55" s="12" t="str">
        <f t="shared" si="5"/>
        <v>20</v>
      </c>
      <c r="P55" s="12" t="str">
        <f t="shared" si="5"/>
        <v>45</v>
      </c>
      <c r="Q55" s="12" t="str">
        <f t="shared" si="5"/>
        <v/>
      </c>
      <c r="R55" s="12"/>
      <c r="S55" s="12">
        <f t="shared" si="10"/>
        <v>6</v>
      </c>
      <c r="T55" s="12">
        <f t="shared" si="11"/>
        <v>6</v>
      </c>
      <c r="U55" s="12" t="str">
        <f t="shared" si="11"/>
        <v/>
      </c>
    </row>
    <row r="56" spans="1:21" x14ac:dyDescent="0.3">
      <c r="A56" t="s">
        <v>109</v>
      </c>
      <c r="B56" t="s">
        <v>110</v>
      </c>
      <c r="C56" t="s">
        <v>111</v>
      </c>
      <c r="D56" t="s">
        <v>116</v>
      </c>
      <c r="E56" s="1">
        <v>44282.668263888889</v>
      </c>
      <c r="F56" t="s">
        <v>44</v>
      </c>
      <c r="G56" t="s">
        <v>38</v>
      </c>
      <c r="H56" t="s">
        <v>216</v>
      </c>
      <c r="J56" s="6" t="str">
        <f t="shared" si="1"/>
        <v>E34B大欖隧道青馬收費廣場</v>
      </c>
      <c r="O56" s="6" t="str">
        <f t="shared" si="5"/>
        <v/>
      </c>
      <c r="P56" s="6" t="str">
        <f t="shared" si="5"/>
        <v/>
      </c>
      <c r="Q56" s="6" t="str">
        <f t="shared" si="5"/>
        <v/>
      </c>
      <c r="R56" s="6"/>
      <c r="S56" s="6"/>
      <c r="T56" s="6"/>
      <c r="U56" s="6"/>
    </row>
    <row r="57" spans="1:21" x14ac:dyDescent="0.3">
      <c r="A57" t="s">
        <v>109</v>
      </c>
      <c r="B57" t="s">
        <v>110</v>
      </c>
      <c r="C57" t="s">
        <v>111</v>
      </c>
      <c r="D57" t="s">
        <v>117</v>
      </c>
      <c r="E57" s="1">
        <v>44282.668287037035</v>
      </c>
      <c r="F57" t="s">
        <v>156</v>
      </c>
      <c r="G57" t="s">
        <v>196</v>
      </c>
      <c r="J57" s="6" t="str">
        <f t="shared" si="1"/>
        <v>E34B青馬收費廣場東涌消防局</v>
      </c>
      <c r="O57" s="6" t="str">
        <f t="shared" si="5"/>
        <v/>
      </c>
      <c r="P57" s="6" t="str">
        <f t="shared" si="5"/>
        <v/>
      </c>
      <c r="Q57" s="6" t="str">
        <f t="shared" si="5"/>
        <v/>
      </c>
      <c r="R57" s="6"/>
      <c r="S57" s="6"/>
      <c r="T57" s="6"/>
      <c r="U57" s="6"/>
    </row>
    <row r="58" spans="1:21" x14ac:dyDescent="0.3">
      <c r="A58" t="s">
        <v>109</v>
      </c>
      <c r="B58" t="s">
        <v>110</v>
      </c>
      <c r="C58" t="s">
        <v>111</v>
      </c>
      <c r="D58" t="s">
        <v>119</v>
      </c>
      <c r="E58" s="1">
        <v>44282.668310185189</v>
      </c>
      <c r="F58" t="s">
        <v>156</v>
      </c>
      <c r="G58" t="s">
        <v>196</v>
      </c>
      <c r="J58" s="6" t="str">
        <f t="shared" si="1"/>
        <v>E34B東涌消防局東堤灣畔</v>
      </c>
      <c r="O58" s="6" t="str">
        <f t="shared" si="5"/>
        <v/>
      </c>
      <c r="P58" s="6" t="str">
        <f t="shared" si="5"/>
        <v/>
      </c>
      <c r="Q58" s="6" t="str">
        <f t="shared" si="5"/>
        <v/>
      </c>
      <c r="R58" s="6"/>
      <c r="S58" s="6"/>
      <c r="T58" s="6"/>
      <c r="U58" s="6"/>
    </row>
    <row r="59" spans="1:21" x14ac:dyDescent="0.3">
      <c r="A59" t="s">
        <v>109</v>
      </c>
      <c r="B59" t="s">
        <v>110</v>
      </c>
      <c r="C59" t="s">
        <v>111</v>
      </c>
      <c r="D59" t="s">
        <v>121</v>
      </c>
      <c r="E59" s="1">
        <v>44282.668333333335</v>
      </c>
      <c r="F59" t="s">
        <v>64</v>
      </c>
      <c r="G59" t="s">
        <v>141</v>
      </c>
      <c r="J59" s="6" t="str">
        <f t="shared" si="1"/>
        <v>E34B東堤灣畔赤角南路</v>
      </c>
      <c r="O59" s="6" t="str">
        <f t="shared" si="5"/>
        <v/>
      </c>
      <c r="P59" s="6" t="str">
        <f t="shared" si="5"/>
        <v/>
      </c>
      <c r="Q59" s="6" t="str">
        <f t="shared" si="5"/>
        <v/>
      </c>
      <c r="R59" s="6"/>
      <c r="S59" s="6"/>
      <c r="T59" s="6"/>
      <c r="U59" s="6"/>
    </row>
    <row r="60" spans="1:21" x14ac:dyDescent="0.3">
      <c r="A60" t="s">
        <v>109</v>
      </c>
      <c r="B60" t="s">
        <v>110</v>
      </c>
      <c r="C60" t="s">
        <v>111</v>
      </c>
      <c r="D60" t="s">
        <v>123</v>
      </c>
      <c r="E60" s="1">
        <v>44282.668356481481</v>
      </c>
      <c r="F60" t="s">
        <v>32</v>
      </c>
      <c r="G60" t="s">
        <v>87</v>
      </c>
      <c r="H60" t="s">
        <v>200</v>
      </c>
      <c r="J60" s="6" t="str">
        <f t="shared" si="1"/>
        <v>E34B赤角南路駿運北路</v>
      </c>
      <c r="O60" s="6" t="str">
        <f t="shared" si="5"/>
        <v/>
      </c>
      <c r="P60" s="6" t="str">
        <f t="shared" si="5"/>
        <v/>
      </c>
      <c r="Q60" s="6" t="str">
        <f t="shared" si="5"/>
        <v/>
      </c>
      <c r="R60" s="6"/>
      <c r="S60" s="6"/>
      <c r="T60" s="6"/>
      <c r="U60" s="6"/>
    </row>
    <row r="61" spans="1:21" x14ac:dyDescent="0.3">
      <c r="A61" t="s">
        <v>109</v>
      </c>
      <c r="B61" t="s">
        <v>110</v>
      </c>
      <c r="C61" t="s">
        <v>111</v>
      </c>
      <c r="D61" t="s">
        <v>125</v>
      </c>
      <c r="E61" s="1">
        <v>44282.668379629627</v>
      </c>
      <c r="F61" t="s">
        <v>79</v>
      </c>
      <c r="G61" t="s">
        <v>66</v>
      </c>
      <c r="H61" t="s">
        <v>202</v>
      </c>
      <c r="J61" s="6" t="str">
        <f t="shared" si="1"/>
        <v>E34B駿運北路香港空運貨站</v>
      </c>
      <c r="O61" s="6" t="str">
        <f t="shared" si="5"/>
        <v/>
      </c>
      <c r="P61" s="6" t="str">
        <f t="shared" si="5"/>
        <v/>
      </c>
      <c r="Q61" s="6" t="str">
        <f t="shared" si="5"/>
        <v/>
      </c>
      <c r="R61" s="6"/>
      <c r="S61" s="6"/>
      <c r="T61" s="6"/>
      <c r="U61" s="6"/>
    </row>
    <row r="62" spans="1:21" x14ac:dyDescent="0.3">
      <c r="A62" t="s">
        <v>109</v>
      </c>
      <c r="B62" t="s">
        <v>110</v>
      </c>
      <c r="C62" t="s">
        <v>111</v>
      </c>
      <c r="D62" t="s">
        <v>127</v>
      </c>
      <c r="E62" s="1">
        <v>44282.668402777781</v>
      </c>
      <c r="F62" t="s">
        <v>36</v>
      </c>
      <c r="G62" t="s">
        <v>118</v>
      </c>
      <c r="H62" t="s">
        <v>203</v>
      </c>
      <c r="J62" s="6" t="str">
        <f t="shared" si="1"/>
        <v>E34B香港空運貨站空郵中心</v>
      </c>
      <c r="O62" s="6" t="str">
        <f t="shared" si="5"/>
        <v/>
      </c>
      <c r="P62" s="6" t="str">
        <f t="shared" si="5"/>
        <v/>
      </c>
      <c r="Q62" s="6" t="str">
        <f t="shared" si="5"/>
        <v/>
      </c>
      <c r="R62" s="6"/>
      <c r="S62" s="6"/>
      <c r="T62" s="6"/>
      <c r="U62" s="6"/>
    </row>
    <row r="63" spans="1:21" x14ac:dyDescent="0.3">
      <c r="A63" t="s">
        <v>109</v>
      </c>
      <c r="B63" t="s">
        <v>110</v>
      </c>
      <c r="C63" t="s">
        <v>111</v>
      </c>
      <c r="D63" t="s">
        <v>129</v>
      </c>
      <c r="E63" s="1">
        <v>44282.668425925927</v>
      </c>
      <c r="F63" t="s">
        <v>57</v>
      </c>
      <c r="G63" t="s">
        <v>69</v>
      </c>
      <c r="H63" t="s">
        <v>145</v>
      </c>
      <c r="J63" s="6" t="str">
        <f t="shared" si="1"/>
        <v>E34B空郵中心國泰城</v>
      </c>
      <c r="O63" s="6" t="str">
        <f t="shared" si="5"/>
        <v/>
      </c>
      <c r="P63" s="6" t="str">
        <f t="shared" si="5"/>
        <v/>
      </c>
      <c r="Q63" s="6" t="str">
        <f t="shared" si="5"/>
        <v/>
      </c>
      <c r="R63" s="6"/>
      <c r="S63" s="6"/>
      <c r="T63" s="6"/>
      <c r="U63" s="6"/>
    </row>
    <row r="64" spans="1:21" x14ac:dyDescent="0.3">
      <c r="A64" t="s">
        <v>109</v>
      </c>
      <c r="B64" t="s">
        <v>110</v>
      </c>
      <c r="C64" t="s">
        <v>111</v>
      </c>
      <c r="D64" t="s">
        <v>131</v>
      </c>
      <c r="E64" s="1">
        <v>44282.66846064815</v>
      </c>
      <c r="F64" t="s">
        <v>44</v>
      </c>
      <c r="G64" t="s">
        <v>163</v>
      </c>
      <c r="H64" t="s">
        <v>147</v>
      </c>
      <c r="J64" s="6" t="str">
        <f t="shared" si="1"/>
        <v>E34B國泰城暢連路</v>
      </c>
      <c r="O64" s="6" t="str">
        <f t="shared" si="5"/>
        <v/>
      </c>
      <c r="P64" s="6" t="str">
        <f t="shared" si="5"/>
        <v/>
      </c>
      <c r="Q64" s="6" t="str">
        <f t="shared" si="5"/>
        <v/>
      </c>
      <c r="R64" s="6"/>
      <c r="S64" s="6"/>
      <c r="T64" s="6"/>
      <c r="U64" s="6"/>
    </row>
    <row r="65" spans="1:21" x14ac:dyDescent="0.3">
      <c r="A65" t="s">
        <v>109</v>
      </c>
      <c r="B65" t="s">
        <v>110</v>
      </c>
      <c r="C65" t="s">
        <v>111</v>
      </c>
      <c r="D65" t="s">
        <v>134</v>
      </c>
      <c r="E65" s="1">
        <v>44282.668483796297</v>
      </c>
      <c r="F65" t="s">
        <v>63</v>
      </c>
      <c r="G65" t="s">
        <v>89</v>
      </c>
      <c r="J65" s="6" t="str">
        <f t="shared" si="1"/>
        <v>E34B暢連路一號客運大樓 (落客站)</v>
      </c>
      <c r="O65" s="6" t="str">
        <f t="shared" ref="O65:Q96" si="12">IF(K65="","",IFERROR(LEFT(K65,FIND(" ",K65)-1),0))</f>
        <v/>
      </c>
      <c r="P65" s="6" t="str">
        <f t="shared" si="12"/>
        <v/>
      </c>
      <c r="Q65" s="6" t="str">
        <f t="shared" si="12"/>
        <v/>
      </c>
      <c r="R65" s="6"/>
      <c r="S65" s="6"/>
      <c r="T65" s="6"/>
      <c r="U65" s="6"/>
    </row>
    <row r="66" spans="1:21" x14ac:dyDescent="0.3">
      <c r="A66" t="s">
        <v>109</v>
      </c>
      <c r="B66" t="s">
        <v>110</v>
      </c>
      <c r="C66" t="s">
        <v>111</v>
      </c>
      <c r="D66" t="s">
        <v>137</v>
      </c>
      <c r="E66" s="1">
        <v>44282.668506944443</v>
      </c>
      <c r="F66" t="s">
        <v>182</v>
      </c>
      <c r="G66" t="s">
        <v>128</v>
      </c>
      <c r="J66" s="6" t="str">
        <f t="shared" si="1"/>
        <v>E34B一號客運大樓 (落客站)機場(地面運輸中心)巴士總站</v>
      </c>
      <c r="O66" s="6" t="str">
        <f t="shared" si="12"/>
        <v/>
      </c>
      <c r="P66" s="6" t="str">
        <f t="shared" si="12"/>
        <v/>
      </c>
      <c r="Q66" s="6" t="str">
        <f t="shared" si="12"/>
        <v/>
      </c>
      <c r="R66" s="6"/>
      <c r="S66" s="6"/>
      <c r="T66" s="6"/>
      <c r="U66" s="6"/>
    </row>
    <row r="67" spans="1:21" x14ac:dyDescent="0.3">
      <c r="A67" t="s">
        <v>109</v>
      </c>
      <c r="B67" t="s">
        <v>110</v>
      </c>
      <c r="C67" t="s">
        <v>111</v>
      </c>
      <c r="D67" t="s">
        <v>137</v>
      </c>
      <c r="E67" s="1">
        <v>44282.668530092589</v>
      </c>
      <c r="F67" t="s">
        <v>68</v>
      </c>
      <c r="G67" t="s">
        <v>97</v>
      </c>
      <c r="J67" s="6" t="str">
        <f t="shared" si="1"/>
        <v>E34B機場(地面運輸中心)巴士總站機場(地面運輸中心)巴士總站</v>
      </c>
      <c r="O67" s="6" t="str">
        <f t="shared" si="12"/>
        <v/>
      </c>
      <c r="P67" s="6" t="str">
        <f t="shared" si="12"/>
        <v/>
      </c>
      <c r="Q67" s="6" t="str">
        <f t="shared" si="12"/>
        <v/>
      </c>
      <c r="R67" s="6"/>
      <c r="S67" s="6"/>
      <c r="T67" s="6"/>
      <c r="U67" s="6"/>
    </row>
    <row r="68" spans="1:21" x14ac:dyDescent="0.3">
      <c r="A68" t="s">
        <v>109</v>
      </c>
      <c r="B68" t="s">
        <v>111</v>
      </c>
      <c r="C68" t="s">
        <v>110</v>
      </c>
      <c r="D68" t="s">
        <v>139</v>
      </c>
      <c r="E68" s="1">
        <v>44282.668576388889</v>
      </c>
      <c r="F68" t="s">
        <v>142</v>
      </c>
      <c r="G68" t="s">
        <v>86</v>
      </c>
      <c r="H68" t="s">
        <v>185</v>
      </c>
      <c r="J68" s="6" t="str">
        <f t="shared" ref="J68:J123" si="13">IF(B68=B67,A68&amp;D67&amp;D68,"")</f>
        <v/>
      </c>
      <c r="O68" s="6" t="str">
        <f t="shared" si="12"/>
        <v/>
      </c>
      <c r="P68" s="6" t="str">
        <f t="shared" si="12"/>
        <v/>
      </c>
      <c r="Q68" s="6" t="str">
        <f t="shared" si="12"/>
        <v/>
      </c>
      <c r="R68" s="6"/>
      <c r="S68" s="6"/>
      <c r="T68" s="6"/>
      <c r="U68" s="6"/>
    </row>
    <row r="69" spans="1:21" x14ac:dyDescent="0.3">
      <c r="A69" t="s">
        <v>109</v>
      </c>
      <c r="B69" t="s">
        <v>111</v>
      </c>
      <c r="C69" t="s">
        <v>110</v>
      </c>
      <c r="D69" t="s">
        <v>129</v>
      </c>
      <c r="E69" s="1">
        <v>44282.668599537035</v>
      </c>
      <c r="F69" t="s">
        <v>28</v>
      </c>
      <c r="G69" t="s">
        <v>33</v>
      </c>
      <c r="H69" t="s">
        <v>34</v>
      </c>
      <c r="J69" s="6" t="str">
        <f t="shared" si="13"/>
        <v>E34B機場(地面運輸中心)總站國泰城</v>
      </c>
      <c r="O69" s="6" t="str">
        <f t="shared" si="12"/>
        <v/>
      </c>
      <c r="P69" s="6" t="str">
        <f t="shared" si="12"/>
        <v/>
      </c>
      <c r="Q69" s="6" t="str">
        <f t="shared" si="12"/>
        <v/>
      </c>
      <c r="R69" s="6"/>
      <c r="S69" s="6"/>
      <c r="T69" s="6"/>
      <c r="U69" s="6"/>
    </row>
    <row r="70" spans="1:21" x14ac:dyDescent="0.3">
      <c r="A70" t="s">
        <v>109</v>
      </c>
      <c r="B70" t="s">
        <v>111</v>
      </c>
      <c r="C70" t="s">
        <v>110</v>
      </c>
      <c r="D70" t="s">
        <v>144</v>
      </c>
      <c r="E70" s="1">
        <v>44282.668622685182</v>
      </c>
      <c r="F70" t="s">
        <v>54</v>
      </c>
      <c r="G70" t="s">
        <v>37</v>
      </c>
      <c r="H70" t="s">
        <v>38</v>
      </c>
      <c r="J70" s="6" t="str">
        <f t="shared" si="13"/>
        <v>E34B國泰城機場警署</v>
      </c>
      <c r="O70" s="6" t="str">
        <f t="shared" si="12"/>
        <v/>
      </c>
      <c r="P70" s="6" t="str">
        <f t="shared" si="12"/>
        <v/>
      </c>
      <c r="Q70" s="6" t="str">
        <f t="shared" si="12"/>
        <v/>
      </c>
      <c r="R70" s="6"/>
      <c r="S70" s="6"/>
      <c r="T70" s="6"/>
      <c r="U70" s="6"/>
    </row>
    <row r="71" spans="1:21" x14ac:dyDescent="0.3">
      <c r="A71" t="s">
        <v>109</v>
      </c>
      <c r="B71" t="s">
        <v>111</v>
      </c>
      <c r="C71" t="s">
        <v>110</v>
      </c>
      <c r="D71" t="s">
        <v>146</v>
      </c>
      <c r="E71" s="1">
        <v>44282.668657407405</v>
      </c>
      <c r="F71" t="s">
        <v>57</v>
      </c>
      <c r="G71" t="s">
        <v>41</v>
      </c>
      <c r="H71" t="s">
        <v>42</v>
      </c>
      <c r="J71" s="6" t="str">
        <f t="shared" si="13"/>
        <v>E34B機場警署駿運南路</v>
      </c>
      <c r="O71" s="6" t="str">
        <f t="shared" si="12"/>
        <v/>
      </c>
      <c r="P71" s="6" t="str">
        <f t="shared" si="12"/>
        <v/>
      </c>
      <c r="Q71" s="6" t="str">
        <f t="shared" si="12"/>
        <v/>
      </c>
      <c r="R71" s="6"/>
      <c r="S71" s="6"/>
      <c r="T71" s="6"/>
      <c r="U71" s="6"/>
    </row>
    <row r="72" spans="1:21" x14ac:dyDescent="0.3">
      <c r="A72" t="s">
        <v>109</v>
      </c>
      <c r="B72" t="s">
        <v>111</v>
      </c>
      <c r="C72" t="s">
        <v>110</v>
      </c>
      <c r="D72" t="s">
        <v>148</v>
      </c>
      <c r="E72" s="1">
        <v>44282.668680555558</v>
      </c>
      <c r="F72" t="s">
        <v>40</v>
      </c>
      <c r="G72" t="s">
        <v>13</v>
      </c>
      <c r="H72" t="s">
        <v>14</v>
      </c>
      <c r="J72" s="6" t="str">
        <f t="shared" si="13"/>
        <v>E34B駿運南路機場空運中心</v>
      </c>
      <c r="O72" s="6" t="str">
        <f t="shared" si="12"/>
        <v/>
      </c>
      <c r="P72" s="6" t="str">
        <f t="shared" si="12"/>
        <v/>
      </c>
      <c r="Q72" s="6" t="str">
        <f t="shared" si="12"/>
        <v/>
      </c>
      <c r="R72" s="6"/>
      <c r="S72" s="6"/>
      <c r="T72" s="6"/>
      <c r="U72" s="6"/>
    </row>
    <row r="73" spans="1:21" x14ac:dyDescent="0.3">
      <c r="A73" t="s">
        <v>109</v>
      </c>
      <c r="B73" t="s">
        <v>111</v>
      </c>
      <c r="C73" t="s">
        <v>110</v>
      </c>
      <c r="D73" t="s">
        <v>149</v>
      </c>
      <c r="E73" s="1">
        <v>44282.668703703705</v>
      </c>
      <c r="F73" t="s">
        <v>99</v>
      </c>
      <c r="G73" t="s">
        <v>17</v>
      </c>
      <c r="H73" t="s">
        <v>18</v>
      </c>
      <c r="J73" s="6" t="str">
        <f t="shared" si="13"/>
        <v>E34B機場空運中心亞洲空運中心</v>
      </c>
      <c r="O73" s="6" t="str">
        <f t="shared" si="12"/>
        <v/>
      </c>
      <c r="P73" s="6" t="str">
        <f t="shared" si="12"/>
        <v/>
      </c>
      <c r="Q73" s="6" t="str">
        <f t="shared" si="12"/>
        <v/>
      </c>
      <c r="R73" s="6"/>
      <c r="S73" s="6"/>
      <c r="T73" s="6"/>
      <c r="U73" s="6"/>
    </row>
    <row r="74" spans="1:21" x14ac:dyDescent="0.3">
      <c r="A74" t="s">
        <v>109</v>
      </c>
      <c r="B74" t="s">
        <v>111</v>
      </c>
      <c r="C74" t="s">
        <v>110</v>
      </c>
      <c r="D74" t="s">
        <v>121</v>
      </c>
      <c r="E74" s="1">
        <v>44282.668726851851</v>
      </c>
      <c r="F74" t="s">
        <v>48</v>
      </c>
      <c r="G74" t="s">
        <v>21</v>
      </c>
      <c r="H74" t="s">
        <v>22</v>
      </c>
      <c r="J74" s="6" t="str">
        <f t="shared" si="13"/>
        <v>E34B亞洲空運中心赤角南路</v>
      </c>
      <c r="O74" s="6" t="str">
        <f t="shared" si="12"/>
        <v/>
      </c>
      <c r="P74" s="6" t="str">
        <f t="shared" si="12"/>
        <v/>
      </c>
      <c r="Q74" s="6" t="str">
        <f t="shared" si="12"/>
        <v/>
      </c>
      <c r="R74" s="6"/>
      <c r="S74" s="6"/>
      <c r="T74" s="6"/>
      <c r="U74" s="6"/>
    </row>
    <row r="75" spans="1:21" x14ac:dyDescent="0.3">
      <c r="A75" t="s">
        <v>109</v>
      </c>
      <c r="B75" t="s">
        <v>111</v>
      </c>
      <c r="C75" t="s">
        <v>110</v>
      </c>
      <c r="D75" t="s">
        <v>151</v>
      </c>
      <c r="E75" s="1">
        <v>44282.668749999997</v>
      </c>
      <c r="F75" t="s">
        <v>182</v>
      </c>
      <c r="G75" t="s">
        <v>140</v>
      </c>
      <c r="J75" s="6" t="str">
        <f t="shared" si="13"/>
        <v>E34B赤角南路東涌纜車站</v>
      </c>
      <c r="O75" s="6" t="str">
        <f t="shared" si="12"/>
        <v/>
      </c>
      <c r="P75" s="6" t="str">
        <f t="shared" si="12"/>
        <v/>
      </c>
      <c r="Q75" s="6" t="str">
        <f t="shared" si="12"/>
        <v/>
      </c>
      <c r="R75" s="6"/>
      <c r="S75" s="6"/>
      <c r="T75" s="6"/>
      <c r="U75" s="6"/>
    </row>
    <row r="76" spans="1:21" x14ac:dyDescent="0.3">
      <c r="A76" t="s">
        <v>109</v>
      </c>
      <c r="B76" t="s">
        <v>111</v>
      </c>
      <c r="C76" t="s">
        <v>110</v>
      </c>
      <c r="D76" t="s">
        <v>153</v>
      </c>
      <c r="E76" s="1">
        <v>44282.668773148151</v>
      </c>
      <c r="F76" t="s">
        <v>32</v>
      </c>
      <c r="G76" t="s">
        <v>68</v>
      </c>
      <c r="H76" t="s">
        <v>199</v>
      </c>
      <c r="J76" s="6" t="str">
        <f t="shared" si="13"/>
        <v>E34B東涌纜車站富東廣場</v>
      </c>
      <c r="O76" s="6" t="str">
        <f t="shared" si="12"/>
        <v/>
      </c>
      <c r="P76" s="6" t="str">
        <f t="shared" si="12"/>
        <v/>
      </c>
      <c r="Q76" s="6" t="str">
        <f t="shared" si="12"/>
        <v/>
      </c>
      <c r="R76" s="6"/>
      <c r="S76" s="6"/>
      <c r="T76" s="6"/>
      <c r="U76" s="6"/>
    </row>
    <row r="77" spans="1:21" x14ac:dyDescent="0.3">
      <c r="A77" t="s">
        <v>109</v>
      </c>
      <c r="B77" t="s">
        <v>111</v>
      </c>
      <c r="C77" t="s">
        <v>110</v>
      </c>
      <c r="D77" t="s">
        <v>155</v>
      </c>
      <c r="E77" s="1">
        <v>44282.668796296297</v>
      </c>
      <c r="F77" t="s">
        <v>54</v>
      </c>
      <c r="G77" t="s">
        <v>55</v>
      </c>
      <c r="H77" t="s">
        <v>59</v>
      </c>
      <c r="J77" s="6" t="str">
        <f t="shared" si="13"/>
        <v>E34B富東廣場裕東苑</v>
      </c>
      <c r="O77" s="6" t="str">
        <f t="shared" si="12"/>
        <v/>
      </c>
      <c r="P77" s="6" t="str">
        <f t="shared" si="12"/>
        <v/>
      </c>
      <c r="Q77" s="6" t="str">
        <f t="shared" si="12"/>
        <v/>
      </c>
      <c r="R77" s="6"/>
      <c r="S77" s="6"/>
      <c r="T77" s="6"/>
      <c r="U77" s="6"/>
    </row>
    <row r="78" spans="1:21" x14ac:dyDescent="0.3">
      <c r="A78" t="s">
        <v>109</v>
      </c>
      <c r="B78" t="s">
        <v>111</v>
      </c>
      <c r="C78" t="s">
        <v>110</v>
      </c>
      <c r="D78" t="s">
        <v>116</v>
      </c>
      <c r="E78" s="1">
        <v>44282.668819444443</v>
      </c>
      <c r="F78" t="s">
        <v>44</v>
      </c>
      <c r="G78" t="s">
        <v>71</v>
      </c>
      <c r="H78" t="s">
        <v>69</v>
      </c>
      <c r="J78" s="6" t="str">
        <f t="shared" si="13"/>
        <v>E34B裕東苑青馬收費廣場</v>
      </c>
      <c r="O78" s="6" t="str">
        <f t="shared" si="12"/>
        <v/>
      </c>
      <c r="P78" s="6" t="str">
        <f t="shared" si="12"/>
        <v/>
      </c>
      <c r="Q78" s="6" t="str">
        <f t="shared" si="12"/>
        <v/>
      </c>
      <c r="R78" s="6"/>
      <c r="S78" s="6"/>
      <c r="T78" s="6"/>
      <c r="U78" s="6"/>
    </row>
    <row r="79" spans="1:21" x14ac:dyDescent="0.3">
      <c r="A79" t="s">
        <v>109</v>
      </c>
      <c r="B79" t="s">
        <v>111</v>
      </c>
      <c r="C79" t="s">
        <v>110</v>
      </c>
      <c r="D79" t="s">
        <v>73</v>
      </c>
      <c r="E79" s="1">
        <v>44282.668854166666</v>
      </c>
      <c r="F79" t="s">
        <v>57</v>
      </c>
      <c r="G79" t="s">
        <v>58</v>
      </c>
      <c r="H79" t="s">
        <v>135</v>
      </c>
      <c r="I79" s="4" t="s">
        <v>213</v>
      </c>
      <c r="J79" s="6" t="str">
        <f t="shared" si="13"/>
        <v>E34B青馬收費廣場大欖隧道</v>
      </c>
      <c r="K79" s="12" t="str">
        <f>F79</f>
        <v>5 分鐘</v>
      </c>
      <c r="L79" s="12" t="str">
        <f>G79</f>
        <v>19 分鐘</v>
      </c>
      <c r="M79" s="12" t="str">
        <f>H79</f>
        <v>28 分鐘</v>
      </c>
      <c r="O79" s="12" t="str">
        <f t="shared" si="12"/>
        <v>5</v>
      </c>
      <c r="P79" s="12" t="str">
        <f t="shared" si="12"/>
        <v>19</v>
      </c>
      <c r="Q79" s="12" t="str">
        <f t="shared" si="12"/>
        <v>28</v>
      </c>
      <c r="R79" s="12"/>
      <c r="S79" s="12"/>
      <c r="T79" s="12"/>
      <c r="U79" s="6"/>
    </row>
    <row r="80" spans="1:21" x14ac:dyDescent="0.3">
      <c r="A80" t="s">
        <v>109</v>
      </c>
      <c r="B80" t="s">
        <v>111</v>
      </c>
      <c r="C80" t="s">
        <v>110</v>
      </c>
      <c r="D80" t="s">
        <v>70</v>
      </c>
      <c r="E80" s="1">
        <v>44282.668877314813</v>
      </c>
      <c r="F80" t="s">
        <v>32</v>
      </c>
      <c r="G80" t="s">
        <v>104</v>
      </c>
      <c r="H80" t="s">
        <v>135</v>
      </c>
      <c r="I80" s="4" t="s">
        <v>213</v>
      </c>
      <c r="J80" s="6" t="str">
        <f t="shared" si="13"/>
        <v>E34B大欖隧道形點 I</v>
      </c>
      <c r="K80" s="12" t="str">
        <f>G80</f>
        <v>14 分鐘</v>
      </c>
      <c r="L80" s="12" t="str">
        <f>H80</f>
        <v>28 分鐘</v>
      </c>
      <c r="M80" s="12"/>
      <c r="O80" s="12" t="str">
        <f t="shared" si="12"/>
        <v>14</v>
      </c>
      <c r="P80" s="12" t="str">
        <f t="shared" si="12"/>
        <v>28</v>
      </c>
      <c r="Q80" s="12" t="str">
        <f t="shared" si="12"/>
        <v/>
      </c>
      <c r="R80" s="12"/>
      <c r="S80" s="12">
        <f>O80-O79</f>
        <v>9</v>
      </c>
      <c r="T80" s="12">
        <f>IFERROR(P80-P79,"")</f>
        <v>9</v>
      </c>
      <c r="U80" s="12" t="str">
        <f>IFERROR(Q80-Q79,"")</f>
        <v/>
      </c>
    </row>
    <row r="81" spans="1:21" x14ac:dyDescent="0.3">
      <c r="A81" t="s">
        <v>109</v>
      </c>
      <c r="B81" t="s">
        <v>111</v>
      </c>
      <c r="C81" t="s">
        <v>110</v>
      </c>
      <c r="D81" t="s">
        <v>157</v>
      </c>
      <c r="E81" s="1">
        <v>44282.668900462966</v>
      </c>
      <c r="F81" t="s">
        <v>54</v>
      </c>
      <c r="G81" t="s">
        <v>71</v>
      </c>
      <c r="H81" t="s">
        <v>72</v>
      </c>
      <c r="I81" s="4" t="s">
        <v>213</v>
      </c>
      <c r="J81" s="6" t="str">
        <f t="shared" si="13"/>
        <v>E34B形點 I又新街</v>
      </c>
      <c r="K81" s="12" t="str">
        <f t="shared" ref="K81:L82" si="14">G81</f>
        <v>16 分鐘</v>
      </c>
      <c r="L81" s="12" t="str">
        <f t="shared" si="14"/>
        <v>30 分鐘</v>
      </c>
      <c r="M81" s="12"/>
      <c r="O81" s="12" t="str">
        <f t="shared" si="12"/>
        <v>16</v>
      </c>
      <c r="P81" s="12" t="str">
        <f t="shared" si="12"/>
        <v>30</v>
      </c>
      <c r="Q81" s="12" t="str">
        <f t="shared" si="12"/>
        <v/>
      </c>
      <c r="R81" s="12"/>
      <c r="S81" s="12">
        <f t="shared" ref="S81:S82" si="15">O81-O80</f>
        <v>2</v>
      </c>
      <c r="T81" s="12">
        <f t="shared" ref="T81:U82" si="16">IFERROR(P81-P80,"")</f>
        <v>2</v>
      </c>
      <c r="U81" s="12" t="str">
        <f t="shared" si="16"/>
        <v/>
      </c>
    </row>
    <row r="82" spans="1:21" x14ac:dyDescent="0.3">
      <c r="A82" t="s">
        <v>109</v>
      </c>
      <c r="B82" t="s">
        <v>111</v>
      </c>
      <c r="C82" t="s">
        <v>110</v>
      </c>
      <c r="D82" t="s">
        <v>158</v>
      </c>
      <c r="E82" s="1">
        <v>44282.668923611112</v>
      </c>
      <c r="F82" t="s">
        <v>28</v>
      </c>
      <c r="G82" t="s">
        <v>57</v>
      </c>
      <c r="H82" t="s">
        <v>77</v>
      </c>
      <c r="I82" s="4" t="s">
        <v>213</v>
      </c>
      <c r="J82" s="6" t="str">
        <f t="shared" si="13"/>
        <v>E34B又新街大棠路</v>
      </c>
      <c r="K82" s="12" t="str">
        <f>H82</f>
        <v>18 分鐘</v>
      </c>
      <c r="L82" s="12"/>
      <c r="M82" s="12"/>
      <c r="O82" s="12" t="str">
        <f t="shared" si="12"/>
        <v>18</v>
      </c>
      <c r="P82" s="12" t="str">
        <f t="shared" si="12"/>
        <v/>
      </c>
      <c r="Q82" s="12" t="str">
        <f t="shared" si="12"/>
        <v/>
      </c>
      <c r="R82" s="12"/>
      <c r="S82" s="12">
        <f t="shared" si="15"/>
        <v>2</v>
      </c>
      <c r="T82" s="12" t="str">
        <f t="shared" si="16"/>
        <v/>
      </c>
      <c r="U82" s="12" t="str">
        <f t="shared" si="16"/>
        <v/>
      </c>
    </row>
    <row r="83" spans="1:21" x14ac:dyDescent="0.3">
      <c r="A83" t="s">
        <v>109</v>
      </c>
      <c r="B83" t="s">
        <v>111</v>
      </c>
      <c r="C83" t="s">
        <v>110</v>
      </c>
      <c r="D83" t="s">
        <v>159</v>
      </c>
      <c r="E83" s="1">
        <v>44282.668946759259</v>
      </c>
      <c r="F83" t="s">
        <v>32</v>
      </c>
      <c r="G83" t="s">
        <v>44</v>
      </c>
      <c r="H83" t="s">
        <v>58</v>
      </c>
      <c r="J83" s="6" t="str">
        <f t="shared" si="13"/>
        <v>E34B大棠路康樂路</v>
      </c>
      <c r="O83" s="12" t="str">
        <f t="shared" si="12"/>
        <v/>
      </c>
      <c r="P83" s="12" t="str">
        <f t="shared" si="12"/>
        <v/>
      </c>
      <c r="Q83" s="12" t="str">
        <f t="shared" si="12"/>
        <v/>
      </c>
      <c r="R83" s="12"/>
      <c r="S83" s="12"/>
      <c r="T83" s="12"/>
      <c r="U83" s="6"/>
    </row>
    <row r="84" spans="1:21" x14ac:dyDescent="0.3">
      <c r="A84" t="s">
        <v>109</v>
      </c>
      <c r="B84" t="s">
        <v>111</v>
      </c>
      <c r="C84" t="s">
        <v>110</v>
      </c>
      <c r="D84" t="s">
        <v>161</v>
      </c>
      <c r="E84" s="1">
        <v>44282.668969907405</v>
      </c>
      <c r="F84" t="s">
        <v>40</v>
      </c>
      <c r="G84" t="s">
        <v>74</v>
      </c>
      <c r="H84" t="s">
        <v>87</v>
      </c>
      <c r="J84" s="6" t="str">
        <f t="shared" si="13"/>
        <v>E34B康樂路康水樓</v>
      </c>
      <c r="O84" s="6" t="str">
        <f t="shared" si="12"/>
        <v/>
      </c>
      <c r="P84" s="6" t="str">
        <f t="shared" si="12"/>
        <v/>
      </c>
      <c r="Q84" s="6" t="str">
        <f t="shared" si="12"/>
        <v/>
      </c>
      <c r="R84" s="6"/>
      <c r="S84" s="6"/>
      <c r="T84" s="6"/>
      <c r="U84" s="6"/>
    </row>
    <row r="85" spans="1:21" x14ac:dyDescent="0.3">
      <c r="A85" t="s">
        <v>109</v>
      </c>
      <c r="B85" t="s">
        <v>111</v>
      </c>
      <c r="C85" t="s">
        <v>110</v>
      </c>
      <c r="D85" t="s">
        <v>56</v>
      </c>
      <c r="E85" s="1">
        <v>44282.668993055559</v>
      </c>
      <c r="F85" t="s">
        <v>40</v>
      </c>
      <c r="G85" t="s">
        <v>52</v>
      </c>
      <c r="H85" t="s">
        <v>87</v>
      </c>
      <c r="J85" s="6" t="str">
        <f t="shared" si="13"/>
        <v>E34B康水樓山水樓</v>
      </c>
      <c r="O85" s="6" t="str">
        <f t="shared" si="12"/>
        <v/>
      </c>
      <c r="P85" s="6" t="str">
        <f t="shared" si="12"/>
        <v/>
      </c>
      <c r="Q85" s="6" t="str">
        <f t="shared" si="12"/>
        <v/>
      </c>
      <c r="R85" s="6"/>
      <c r="S85" s="6"/>
      <c r="T85" s="6"/>
      <c r="U85" s="6"/>
    </row>
    <row r="86" spans="1:21" x14ac:dyDescent="0.3">
      <c r="A86">
        <v>968</v>
      </c>
      <c r="B86" t="s">
        <v>165</v>
      </c>
      <c r="C86" t="s">
        <v>166</v>
      </c>
      <c r="D86" t="s">
        <v>167</v>
      </c>
      <c r="E86" s="1">
        <v>44282.66909722222</v>
      </c>
      <c r="F86" t="s">
        <v>168</v>
      </c>
      <c r="G86" t="s">
        <v>24</v>
      </c>
      <c r="H86" t="s">
        <v>37</v>
      </c>
      <c r="J86" s="6" t="str">
        <f t="shared" si="13"/>
        <v/>
      </c>
      <c r="O86" s="6" t="str">
        <f t="shared" si="12"/>
        <v/>
      </c>
      <c r="P86" s="6" t="str">
        <f t="shared" si="12"/>
        <v/>
      </c>
      <c r="Q86" s="6" t="str">
        <f t="shared" si="12"/>
        <v/>
      </c>
      <c r="R86" s="6"/>
      <c r="S86" s="6"/>
      <c r="T86" s="6"/>
      <c r="U86" s="6"/>
    </row>
    <row r="87" spans="1:21" x14ac:dyDescent="0.3">
      <c r="A87">
        <v>968</v>
      </c>
      <c r="B87" t="s">
        <v>165</v>
      </c>
      <c r="C87" t="s">
        <v>166</v>
      </c>
      <c r="D87" t="s">
        <v>169</v>
      </c>
      <c r="E87" s="1">
        <v>44282.669120370374</v>
      </c>
      <c r="F87" t="s">
        <v>170</v>
      </c>
      <c r="G87" t="s">
        <v>85</v>
      </c>
      <c r="H87" t="s">
        <v>41</v>
      </c>
      <c r="J87" s="6" t="str">
        <f t="shared" si="13"/>
        <v>968元朗（西）總站元朗同樂街</v>
      </c>
      <c r="O87" s="6" t="str">
        <f t="shared" si="12"/>
        <v/>
      </c>
      <c r="P87" s="6" t="str">
        <f t="shared" si="12"/>
        <v/>
      </c>
      <c r="Q87" s="6" t="str">
        <f t="shared" si="12"/>
        <v/>
      </c>
      <c r="R87" s="6"/>
      <c r="S87" s="6"/>
      <c r="T87" s="6"/>
      <c r="U87" s="6"/>
    </row>
    <row r="88" spans="1:21" x14ac:dyDescent="0.3">
      <c r="A88">
        <v>968</v>
      </c>
      <c r="B88" t="s">
        <v>165</v>
      </c>
      <c r="C88" t="s">
        <v>166</v>
      </c>
      <c r="D88" t="s">
        <v>65</v>
      </c>
      <c r="E88" s="1">
        <v>44282.66914351852</v>
      </c>
      <c r="F88" t="s">
        <v>84</v>
      </c>
      <c r="G88" t="s">
        <v>138</v>
      </c>
      <c r="I88" s="4" t="s">
        <v>213</v>
      </c>
      <c r="J88" s="6" t="str">
        <f t="shared" si="13"/>
        <v>968元朗同樂街元朗谷亭街</v>
      </c>
      <c r="K88" s="12" t="str">
        <f>F88</f>
        <v>7 分鐘 預定班次</v>
      </c>
      <c r="L88" s="12" t="str">
        <f>G88</f>
        <v>15 分鐘 預定班次</v>
      </c>
      <c r="M88" s="12"/>
      <c r="N88" s="9"/>
      <c r="O88" s="12" t="str">
        <f t="shared" si="12"/>
        <v>7</v>
      </c>
      <c r="P88" s="12" t="str">
        <f t="shared" si="12"/>
        <v>15</v>
      </c>
      <c r="Q88" s="12" t="str">
        <f t="shared" si="12"/>
        <v/>
      </c>
      <c r="R88" s="12"/>
      <c r="S88" s="12"/>
      <c r="T88" s="12"/>
      <c r="U88" s="12"/>
    </row>
    <row r="89" spans="1:21" x14ac:dyDescent="0.3">
      <c r="A89">
        <v>968</v>
      </c>
      <c r="B89" t="s">
        <v>165</v>
      </c>
      <c r="C89" t="s">
        <v>166</v>
      </c>
      <c r="D89" t="s">
        <v>67</v>
      </c>
      <c r="E89" s="1">
        <v>44282.669166666667</v>
      </c>
      <c r="F89" t="s">
        <v>79</v>
      </c>
      <c r="G89" t="s">
        <v>20</v>
      </c>
      <c r="H89" t="s">
        <v>37</v>
      </c>
      <c r="I89" s="4" t="s">
        <v>213</v>
      </c>
      <c r="J89" s="6" t="str">
        <f t="shared" si="13"/>
        <v>968元朗谷亭街形點 II</v>
      </c>
      <c r="K89" s="12" t="str">
        <f>G89</f>
        <v>10 分鐘 預定班次</v>
      </c>
      <c r="L89" s="12" t="str">
        <f>H89</f>
        <v>18 分鐘 預定班次</v>
      </c>
      <c r="M89" s="12"/>
      <c r="N89" s="9"/>
      <c r="O89" s="12" t="str">
        <f t="shared" si="12"/>
        <v>10</v>
      </c>
      <c r="P89" s="12" t="str">
        <f t="shared" si="12"/>
        <v>18</v>
      </c>
      <c r="Q89" s="12" t="str">
        <f t="shared" si="12"/>
        <v/>
      </c>
      <c r="R89" s="12"/>
      <c r="S89" s="12">
        <f>O89-O88</f>
        <v>3</v>
      </c>
      <c r="T89" s="12">
        <f>IFERROR(P89-P88,"")</f>
        <v>3</v>
      </c>
      <c r="U89" s="12" t="str">
        <f>IFERROR(Q89-Q88,"")</f>
        <v/>
      </c>
    </row>
    <row r="90" spans="1:21" x14ac:dyDescent="0.3">
      <c r="A90">
        <v>968</v>
      </c>
      <c r="B90" t="s">
        <v>165</v>
      </c>
      <c r="C90" t="s">
        <v>166</v>
      </c>
      <c r="D90" t="s">
        <v>70</v>
      </c>
      <c r="E90" s="1">
        <v>44282.669189814813</v>
      </c>
      <c r="F90" t="s">
        <v>36</v>
      </c>
      <c r="G90" t="s">
        <v>142</v>
      </c>
      <c r="H90" t="s">
        <v>41</v>
      </c>
      <c r="I90" s="4" t="s">
        <v>213</v>
      </c>
      <c r="J90" s="6" t="str">
        <f t="shared" si="13"/>
        <v>968形點 II形點 I</v>
      </c>
      <c r="K90" s="12" t="str">
        <f>G90</f>
        <v>12 分鐘 預定班次</v>
      </c>
      <c r="L90" s="12" t="str">
        <f>H90</f>
        <v>20 分鐘 預定班次</v>
      </c>
      <c r="M90" s="12"/>
      <c r="N90" s="9"/>
      <c r="O90" s="12" t="str">
        <f t="shared" si="12"/>
        <v>12</v>
      </c>
      <c r="P90" s="12" t="str">
        <f t="shared" si="12"/>
        <v>20</v>
      </c>
      <c r="Q90" s="12" t="str">
        <f t="shared" si="12"/>
        <v/>
      </c>
      <c r="R90" s="12"/>
      <c r="S90" s="12">
        <f t="shared" ref="S90:S91" si="17">O90-O89</f>
        <v>2</v>
      </c>
      <c r="T90" s="12">
        <f t="shared" ref="T90:U91" si="18">IFERROR(P90-P89,"")</f>
        <v>2</v>
      </c>
      <c r="U90" s="12" t="str">
        <f t="shared" si="18"/>
        <v/>
      </c>
    </row>
    <row r="91" spans="1:21" x14ac:dyDescent="0.3">
      <c r="A91">
        <v>968</v>
      </c>
      <c r="B91" t="s">
        <v>165</v>
      </c>
      <c r="C91" t="s">
        <v>166</v>
      </c>
      <c r="D91" t="s">
        <v>73</v>
      </c>
      <c r="E91" s="1">
        <v>44282.669212962966</v>
      </c>
      <c r="F91" t="s">
        <v>54</v>
      </c>
      <c r="G91" t="s">
        <v>48</v>
      </c>
      <c r="H91" t="s">
        <v>37</v>
      </c>
      <c r="I91" s="4" t="s">
        <v>213</v>
      </c>
      <c r="J91" s="6" t="str">
        <f t="shared" si="13"/>
        <v>968形點 I大欖隧道</v>
      </c>
      <c r="K91" s="12" t="str">
        <f>H91</f>
        <v>18 分鐘 預定班次</v>
      </c>
      <c r="L91" s="12"/>
      <c r="M91" s="12"/>
      <c r="N91" s="9"/>
      <c r="O91" s="12" t="str">
        <f t="shared" si="12"/>
        <v>18</v>
      </c>
      <c r="P91" s="12" t="str">
        <f t="shared" si="12"/>
        <v/>
      </c>
      <c r="Q91" s="12" t="str">
        <f t="shared" si="12"/>
        <v/>
      </c>
      <c r="R91" s="12"/>
      <c r="S91" s="12">
        <f t="shared" si="17"/>
        <v>6</v>
      </c>
      <c r="T91" s="12" t="str">
        <f t="shared" si="18"/>
        <v/>
      </c>
      <c r="U91" s="12" t="str">
        <f t="shared" si="18"/>
        <v/>
      </c>
    </row>
    <row r="92" spans="1:21" x14ac:dyDescent="0.3">
      <c r="A92">
        <v>968</v>
      </c>
      <c r="B92" t="s">
        <v>165</v>
      </c>
      <c r="C92" t="s">
        <v>166</v>
      </c>
      <c r="D92" t="s">
        <v>73</v>
      </c>
      <c r="E92" s="1">
        <v>44282.669236111113</v>
      </c>
      <c r="F92" t="s">
        <v>36</v>
      </c>
      <c r="G92" t="s">
        <v>48</v>
      </c>
      <c r="H92" t="s">
        <v>150</v>
      </c>
      <c r="J92" s="6" t="str">
        <f t="shared" si="13"/>
        <v>968大欖隧道大欖隧道</v>
      </c>
      <c r="O92" s="6" t="str">
        <f t="shared" si="12"/>
        <v/>
      </c>
      <c r="P92" s="6" t="str">
        <f t="shared" si="12"/>
        <v/>
      </c>
      <c r="Q92" s="6" t="str">
        <f t="shared" si="12"/>
        <v/>
      </c>
      <c r="R92" s="6"/>
      <c r="S92" s="6"/>
      <c r="T92" s="6"/>
      <c r="U92" s="6"/>
    </row>
    <row r="93" spans="1:21" x14ac:dyDescent="0.3">
      <c r="A93">
        <v>968</v>
      </c>
      <c r="B93" t="s">
        <v>165</v>
      </c>
      <c r="C93" t="s">
        <v>166</v>
      </c>
      <c r="D93" t="s">
        <v>171</v>
      </c>
      <c r="E93" s="1">
        <v>44282.669259259259</v>
      </c>
      <c r="F93" t="s">
        <v>79</v>
      </c>
      <c r="G93" t="s">
        <v>44</v>
      </c>
      <c r="H93" t="s">
        <v>80</v>
      </c>
      <c r="J93" s="6" t="str">
        <f t="shared" si="13"/>
        <v>968大欖隧道西區海底隧道</v>
      </c>
      <c r="O93" s="6" t="str">
        <f t="shared" si="12"/>
        <v/>
      </c>
      <c r="P93" s="6" t="str">
        <f t="shared" si="12"/>
        <v/>
      </c>
      <c r="Q93" s="6" t="str">
        <f t="shared" si="12"/>
        <v/>
      </c>
      <c r="R93" s="6"/>
      <c r="S93" s="6"/>
      <c r="T93" s="6"/>
      <c r="U93" s="6"/>
    </row>
    <row r="94" spans="1:21" x14ac:dyDescent="0.3">
      <c r="A94">
        <v>968</v>
      </c>
      <c r="B94" t="s">
        <v>165</v>
      </c>
      <c r="C94" t="s">
        <v>166</v>
      </c>
      <c r="D94" t="s">
        <v>172</v>
      </c>
      <c r="E94" s="1">
        <v>44282.669293981482</v>
      </c>
      <c r="F94" t="s">
        <v>40</v>
      </c>
      <c r="G94" t="s">
        <v>74</v>
      </c>
      <c r="H94" t="s">
        <v>118</v>
      </c>
      <c r="J94" s="6" t="str">
        <f t="shared" si="13"/>
        <v>968西區海底隧道西消防街</v>
      </c>
      <c r="O94" s="6" t="str">
        <f t="shared" si="12"/>
        <v/>
      </c>
      <c r="P94" s="6" t="str">
        <f t="shared" si="12"/>
        <v/>
      </c>
      <c r="Q94" s="6" t="str">
        <f t="shared" si="12"/>
        <v/>
      </c>
      <c r="R94" s="6"/>
      <c r="S94" s="6"/>
      <c r="T94" s="6"/>
      <c r="U94" s="6"/>
    </row>
    <row r="95" spans="1:21" x14ac:dyDescent="0.3">
      <c r="A95">
        <v>968</v>
      </c>
      <c r="B95" t="s">
        <v>165</v>
      </c>
      <c r="C95" t="s">
        <v>166</v>
      </c>
      <c r="D95" t="s">
        <v>173</v>
      </c>
      <c r="E95" s="1">
        <v>44282.669317129628</v>
      </c>
      <c r="F95" t="s">
        <v>28</v>
      </c>
      <c r="G95" t="s">
        <v>48</v>
      </c>
      <c r="H95" t="s">
        <v>71</v>
      </c>
      <c r="J95" s="6" t="str">
        <f t="shared" si="13"/>
        <v>968西消防街港澳碼頭</v>
      </c>
      <c r="O95" s="6" t="str">
        <f t="shared" si="12"/>
        <v/>
      </c>
      <c r="P95" s="6" t="str">
        <f t="shared" si="12"/>
        <v/>
      </c>
      <c r="Q95" s="6" t="str">
        <f t="shared" si="12"/>
        <v/>
      </c>
      <c r="R95" s="6"/>
      <c r="S95" s="6"/>
      <c r="T95" s="6"/>
      <c r="U95" s="6"/>
    </row>
    <row r="96" spans="1:21" x14ac:dyDescent="0.3">
      <c r="A96">
        <v>968</v>
      </c>
      <c r="B96" t="s">
        <v>165</v>
      </c>
      <c r="C96" t="s">
        <v>166</v>
      </c>
      <c r="D96" t="s">
        <v>174</v>
      </c>
      <c r="E96" s="1">
        <v>44282.669340277775</v>
      </c>
      <c r="F96" t="s">
        <v>79</v>
      </c>
      <c r="G96" t="s">
        <v>52</v>
      </c>
      <c r="J96" s="6" t="str">
        <f t="shared" si="13"/>
        <v>968港澳碼頭海港政府大樓</v>
      </c>
      <c r="O96" s="6" t="str">
        <f t="shared" si="12"/>
        <v/>
      </c>
      <c r="P96" s="6" t="str">
        <f t="shared" si="12"/>
        <v/>
      </c>
      <c r="Q96" s="6" t="str">
        <f t="shared" si="12"/>
        <v/>
      </c>
      <c r="R96" s="6"/>
      <c r="S96" s="6"/>
      <c r="T96" s="6"/>
      <c r="U96" s="6"/>
    </row>
    <row r="97" spans="1:21" x14ac:dyDescent="0.3">
      <c r="A97">
        <v>968</v>
      </c>
      <c r="B97" t="s">
        <v>165</v>
      </c>
      <c r="C97" t="s">
        <v>166</v>
      </c>
      <c r="D97" t="s">
        <v>175</v>
      </c>
      <c r="E97" s="1">
        <v>44282.669363425928</v>
      </c>
      <c r="F97" t="s">
        <v>28</v>
      </c>
      <c r="G97" t="s">
        <v>54</v>
      </c>
      <c r="H97" t="s">
        <v>104</v>
      </c>
      <c r="J97" s="6" t="str">
        <f t="shared" si="13"/>
        <v>968海港政府大樓怡和大廈</v>
      </c>
      <c r="O97" s="6" t="str">
        <f t="shared" ref="O97:Q123" si="19">IF(K97="","",IFERROR(LEFT(K97,FIND(" ",K97)-1),0))</f>
        <v/>
      </c>
      <c r="P97" s="6" t="str">
        <f t="shared" si="19"/>
        <v/>
      </c>
      <c r="Q97" s="6" t="str">
        <f t="shared" si="19"/>
        <v/>
      </c>
      <c r="R97" s="6"/>
      <c r="S97" s="6"/>
      <c r="T97" s="6"/>
      <c r="U97" s="6"/>
    </row>
    <row r="98" spans="1:21" x14ac:dyDescent="0.3">
      <c r="A98">
        <v>968</v>
      </c>
      <c r="B98" t="s">
        <v>165</v>
      </c>
      <c r="C98" t="s">
        <v>166</v>
      </c>
      <c r="D98" t="s">
        <v>176</v>
      </c>
      <c r="E98" s="1">
        <v>44282.669386574074</v>
      </c>
      <c r="F98" t="s">
        <v>54</v>
      </c>
      <c r="G98" t="s">
        <v>40</v>
      </c>
      <c r="H98" t="s">
        <v>71</v>
      </c>
      <c r="J98" s="6" t="str">
        <f t="shared" si="13"/>
        <v>968怡和大廈力寶中心</v>
      </c>
      <c r="O98" s="6" t="str">
        <f t="shared" si="19"/>
        <v/>
      </c>
      <c r="P98" s="6" t="str">
        <f t="shared" si="19"/>
        <v/>
      </c>
      <c r="Q98" s="6" t="str">
        <f t="shared" si="19"/>
        <v/>
      </c>
      <c r="R98" s="6"/>
      <c r="S98" s="6"/>
      <c r="T98" s="6"/>
      <c r="U98" s="6"/>
    </row>
    <row r="99" spans="1:21" x14ac:dyDescent="0.3">
      <c r="A99">
        <v>968</v>
      </c>
      <c r="B99" t="s">
        <v>165</v>
      </c>
      <c r="C99" t="s">
        <v>166</v>
      </c>
      <c r="D99" t="s">
        <v>177</v>
      </c>
      <c r="E99" s="1">
        <v>44282.669409722221</v>
      </c>
      <c r="F99" t="s">
        <v>36</v>
      </c>
      <c r="G99" t="s">
        <v>44</v>
      </c>
      <c r="H99" t="s">
        <v>77</v>
      </c>
      <c r="J99" s="6" t="str">
        <f t="shared" si="13"/>
        <v>968力寶中心軍器廠街</v>
      </c>
      <c r="O99" s="6" t="str">
        <f t="shared" si="19"/>
        <v/>
      </c>
      <c r="P99" s="6" t="str">
        <f t="shared" si="19"/>
        <v/>
      </c>
      <c r="Q99" s="6" t="str">
        <f t="shared" si="19"/>
        <v/>
      </c>
      <c r="R99" s="6"/>
      <c r="S99" s="6"/>
      <c r="T99" s="6"/>
      <c r="U99" s="6"/>
    </row>
    <row r="100" spans="1:21" x14ac:dyDescent="0.3">
      <c r="A100">
        <v>968</v>
      </c>
      <c r="B100" t="s">
        <v>165</v>
      </c>
      <c r="C100" t="s">
        <v>166</v>
      </c>
      <c r="D100" t="s">
        <v>178</v>
      </c>
      <c r="E100" s="1">
        <v>44282.669432870367</v>
      </c>
      <c r="F100" t="s">
        <v>40</v>
      </c>
      <c r="G100" t="s">
        <v>63</v>
      </c>
      <c r="H100" t="s">
        <v>156</v>
      </c>
      <c r="J100" s="6" t="str">
        <f t="shared" si="13"/>
        <v>968軍器廠街菲林明道</v>
      </c>
      <c r="O100" s="6" t="str">
        <f t="shared" si="19"/>
        <v/>
      </c>
      <c r="P100" s="6" t="str">
        <f t="shared" si="19"/>
        <v/>
      </c>
      <c r="Q100" s="6" t="str">
        <f t="shared" si="19"/>
        <v/>
      </c>
      <c r="R100" s="6"/>
      <c r="S100" s="6"/>
      <c r="T100" s="6"/>
      <c r="U100" s="6"/>
    </row>
    <row r="101" spans="1:21" x14ac:dyDescent="0.3">
      <c r="A101">
        <v>968</v>
      </c>
      <c r="B101" t="s">
        <v>165</v>
      </c>
      <c r="C101" t="s">
        <v>166</v>
      </c>
      <c r="D101" t="s">
        <v>179</v>
      </c>
      <c r="E101" s="1">
        <v>44282.669456018521</v>
      </c>
      <c r="F101" t="s">
        <v>63</v>
      </c>
      <c r="G101" t="s">
        <v>52</v>
      </c>
      <c r="H101" t="s">
        <v>64</v>
      </c>
      <c r="J101" s="6" t="str">
        <f t="shared" si="13"/>
        <v>968菲林明道史釗域道</v>
      </c>
      <c r="O101" s="6" t="str">
        <f t="shared" si="19"/>
        <v/>
      </c>
      <c r="P101" s="6" t="str">
        <f t="shared" si="19"/>
        <v/>
      </c>
      <c r="Q101" s="6" t="str">
        <f t="shared" si="19"/>
        <v/>
      </c>
      <c r="R101" s="6"/>
      <c r="S101" s="6"/>
      <c r="T101" s="6"/>
      <c r="U101" s="6"/>
    </row>
    <row r="102" spans="1:21" x14ac:dyDescent="0.3">
      <c r="A102">
        <v>968</v>
      </c>
      <c r="B102" t="s">
        <v>165</v>
      </c>
      <c r="C102" t="s">
        <v>166</v>
      </c>
      <c r="D102" t="s">
        <v>180</v>
      </c>
      <c r="E102" s="1">
        <v>44282.669479166667</v>
      </c>
      <c r="F102" t="s">
        <v>52</v>
      </c>
      <c r="G102" t="s">
        <v>68</v>
      </c>
      <c r="H102" t="s">
        <v>88</v>
      </c>
      <c r="J102" s="6" t="str">
        <f t="shared" si="13"/>
        <v>968史釗域道灣仔消防局</v>
      </c>
      <c r="O102" s="6" t="str">
        <f t="shared" si="19"/>
        <v/>
      </c>
      <c r="P102" s="6" t="str">
        <f t="shared" si="19"/>
        <v/>
      </c>
      <c r="Q102" s="6" t="str">
        <f t="shared" si="19"/>
        <v/>
      </c>
      <c r="R102" s="6"/>
      <c r="S102" s="6"/>
      <c r="T102" s="6"/>
      <c r="U102" s="6"/>
    </row>
    <row r="103" spans="1:21" x14ac:dyDescent="0.3">
      <c r="A103">
        <v>968</v>
      </c>
      <c r="B103" t="s">
        <v>165</v>
      </c>
      <c r="C103" t="s">
        <v>166</v>
      </c>
      <c r="D103" t="s">
        <v>181</v>
      </c>
      <c r="E103" s="1">
        <v>44282.66951388889</v>
      </c>
      <c r="F103" t="s">
        <v>28</v>
      </c>
      <c r="G103" t="s">
        <v>104</v>
      </c>
      <c r="H103" t="s">
        <v>55</v>
      </c>
      <c r="J103" s="6" t="str">
        <f t="shared" si="13"/>
        <v>968灣仔消防局怡和街</v>
      </c>
      <c r="O103" s="6" t="str">
        <f t="shared" si="19"/>
        <v/>
      </c>
      <c r="P103" s="6" t="str">
        <f t="shared" si="19"/>
        <v/>
      </c>
      <c r="Q103" s="6" t="str">
        <f t="shared" si="19"/>
        <v/>
      </c>
      <c r="R103" s="6"/>
      <c r="S103" s="6"/>
      <c r="T103" s="6"/>
      <c r="U103" s="6"/>
    </row>
    <row r="104" spans="1:21" x14ac:dyDescent="0.3">
      <c r="A104">
        <v>968</v>
      </c>
      <c r="B104" t="s">
        <v>165</v>
      </c>
      <c r="C104" t="s">
        <v>166</v>
      </c>
      <c r="D104" t="s">
        <v>183</v>
      </c>
      <c r="E104" s="1">
        <v>44282.669537037036</v>
      </c>
      <c r="F104" t="s">
        <v>79</v>
      </c>
      <c r="G104" t="s">
        <v>71</v>
      </c>
      <c r="H104" t="s">
        <v>58</v>
      </c>
      <c r="J104" s="6" t="str">
        <f t="shared" si="13"/>
        <v>968怡和街維多利亞公園</v>
      </c>
      <c r="O104" s="6" t="str">
        <f t="shared" si="19"/>
        <v/>
      </c>
      <c r="P104" s="6" t="str">
        <f t="shared" si="19"/>
        <v/>
      </c>
      <c r="Q104" s="6" t="str">
        <f t="shared" si="19"/>
        <v/>
      </c>
      <c r="R104" s="6"/>
      <c r="S104" s="6"/>
      <c r="T104" s="6"/>
      <c r="U104" s="6"/>
    </row>
    <row r="105" spans="1:21" x14ac:dyDescent="0.3">
      <c r="A105">
        <v>968</v>
      </c>
      <c r="B105" t="s">
        <v>165</v>
      </c>
      <c r="C105" t="s">
        <v>166</v>
      </c>
      <c r="D105" t="s">
        <v>184</v>
      </c>
      <c r="E105" s="1">
        <v>44282.669560185182</v>
      </c>
      <c r="F105" t="s">
        <v>36</v>
      </c>
      <c r="G105" t="s">
        <v>55</v>
      </c>
      <c r="H105" t="s">
        <v>156</v>
      </c>
      <c r="J105" s="6" t="str">
        <f t="shared" si="13"/>
        <v>968維多利亞公園銅鑼灣天后總站</v>
      </c>
      <c r="O105" s="6" t="str">
        <f t="shared" si="19"/>
        <v/>
      </c>
      <c r="P105" s="6" t="str">
        <f t="shared" si="19"/>
        <v/>
      </c>
      <c r="Q105" s="6" t="str">
        <f t="shared" si="19"/>
        <v/>
      </c>
      <c r="R105" s="6"/>
      <c r="S105" s="6"/>
      <c r="T105" s="6"/>
      <c r="U105" s="6"/>
    </row>
    <row r="106" spans="1:21" x14ac:dyDescent="0.3">
      <c r="A106">
        <v>968</v>
      </c>
      <c r="B106" t="s">
        <v>166</v>
      </c>
      <c r="C106" t="s">
        <v>165</v>
      </c>
      <c r="D106" t="s">
        <v>184</v>
      </c>
      <c r="E106" s="1">
        <v>44282.669606481482</v>
      </c>
      <c r="F106" t="s">
        <v>195</v>
      </c>
      <c r="G106" t="s">
        <v>20</v>
      </c>
      <c r="H106" t="s">
        <v>33</v>
      </c>
      <c r="J106" s="6" t="str">
        <f t="shared" si="13"/>
        <v/>
      </c>
      <c r="O106" s="6" t="str">
        <f t="shared" si="19"/>
        <v/>
      </c>
      <c r="P106" s="6" t="str">
        <f t="shared" si="19"/>
        <v/>
      </c>
      <c r="Q106" s="6" t="str">
        <f t="shared" si="19"/>
        <v/>
      </c>
      <c r="R106" s="6"/>
      <c r="S106" s="6"/>
      <c r="T106" s="6"/>
      <c r="U106" s="6"/>
    </row>
    <row r="107" spans="1:21" x14ac:dyDescent="0.3">
      <c r="A107">
        <v>968</v>
      </c>
      <c r="B107" t="s">
        <v>166</v>
      </c>
      <c r="C107" t="s">
        <v>165</v>
      </c>
      <c r="D107" t="s">
        <v>186</v>
      </c>
      <c r="E107" s="1">
        <v>44282.669629629629</v>
      </c>
      <c r="F107" t="s">
        <v>170</v>
      </c>
      <c r="G107" t="s">
        <v>85</v>
      </c>
      <c r="H107" t="s">
        <v>150</v>
      </c>
      <c r="J107" s="6" t="str">
        <f t="shared" si="13"/>
        <v>968銅鑼灣天后總站中央圖書館</v>
      </c>
      <c r="O107" s="6" t="str">
        <f t="shared" si="19"/>
        <v/>
      </c>
      <c r="P107" s="6" t="str">
        <f t="shared" si="19"/>
        <v/>
      </c>
      <c r="Q107" s="6" t="str">
        <f t="shared" si="19"/>
        <v/>
      </c>
      <c r="R107" s="6"/>
      <c r="S107" s="6"/>
      <c r="T107" s="6"/>
      <c r="U107" s="6"/>
    </row>
    <row r="108" spans="1:21" x14ac:dyDescent="0.3">
      <c r="A108">
        <v>968</v>
      </c>
      <c r="B108" t="s">
        <v>166</v>
      </c>
      <c r="C108" t="s">
        <v>165</v>
      </c>
      <c r="D108" t="s">
        <v>181</v>
      </c>
      <c r="E108" s="1">
        <v>44282.669652777775</v>
      </c>
      <c r="F108" t="s">
        <v>32</v>
      </c>
      <c r="G108" t="s">
        <v>16</v>
      </c>
      <c r="H108" t="s">
        <v>33</v>
      </c>
      <c r="J108" s="6" t="str">
        <f t="shared" si="13"/>
        <v>968中央圖書館怡和街</v>
      </c>
      <c r="O108" s="6" t="str">
        <f t="shared" si="19"/>
        <v/>
      </c>
      <c r="P108" s="6" t="str">
        <f t="shared" si="19"/>
        <v/>
      </c>
      <c r="Q108" s="6" t="str">
        <f t="shared" si="19"/>
        <v/>
      </c>
      <c r="R108" s="6"/>
      <c r="S108" s="6"/>
      <c r="T108" s="6"/>
      <c r="U108" s="6"/>
    </row>
    <row r="109" spans="1:21" x14ac:dyDescent="0.3">
      <c r="A109">
        <v>968</v>
      </c>
      <c r="B109" t="s">
        <v>166</v>
      </c>
      <c r="C109" t="s">
        <v>165</v>
      </c>
      <c r="D109" t="s">
        <v>187</v>
      </c>
      <c r="E109" s="1">
        <v>44282.669687499998</v>
      </c>
      <c r="F109" t="s">
        <v>36</v>
      </c>
      <c r="G109" t="s">
        <v>24</v>
      </c>
      <c r="H109" t="s">
        <v>150</v>
      </c>
      <c r="J109" s="6" t="str">
        <f t="shared" si="13"/>
        <v>968怡和街天樂里</v>
      </c>
      <c r="O109" s="6" t="str">
        <f t="shared" si="19"/>
        <v/>
      </c>
      <c r="P109" s="6" t="str">
        <f t="shared" si="19"/>
        <v/>
      </c>
      <c r="Q109" s="6" t="str">
        <f t="shared" si="19"/>
        <v/>
      </c>
      <c r="R109" s="6"/>
      <c r="S109" s="6"/>
      <c r="T109" s="6"/>
      <c r="U109" s="6"/>
    </row>
    <row r="110" spans="1:21" x14ac:dyDescent="0.3">
      <c r="A110">
        <v>968</v>
      </c>
      <c r="B110" t="s">
        <v>166</v>
      </c>
      <c r="C110" t="s">
        <v>165</v>
      </c>
      <c r="D110" t="s">
        <v>188</v>
      </c>
      <c r="E110" s="1">
        <v>44282.669710648152</v>
      </c>
      <c r="F110" t="s">
        <v>57</v>
      </c>
      <c r="G110" t="s">
        <v>142</v>
      </c>
      <c r="H110" t="s">
        <v>41</v>
      </c>
      <c r="J110" s="6" t="str">
        <f t="shared" si="13"/>
        <v>968天樂里廣生行大廈</v>
      </c>
      <c r="O110" s="6" t="str">
        <f t="shared" si="19"/>
        <v/>
      </c>
      <c r="P110" s="6" t="str">
        <f t="shared" si="19"/>
        <v/>
      </c>
      <c r="Q110" s="6" t="str">
        <f t="shared" si="19"/>
        <v/>
      </c>
      <c r="R110" s="6"/>
      <c r="S110" s="6"/>
      <c r="T110" s="6"/>
      <c r="U110" s="6"/>
    </row>
    <row r="111" spans="1:21" x14ac:dyDescent="0.3">
      <c r="A111">
        <v>968</v>
      </c>
      <c r="B111" t="s">
        <v>166</v>
      </c>
      <c r="C111" t="s">
        <v>165</v>
      </c>
      <c r="D111" t="s">
        <v>178</v>
      </c>
      <c r="E111" s="1">
        <v>44282.669733796298</v>
      </c>
      <c r="F111" t="s">
        <v>44</v>
      </c>
      <c r="G111" t="s">
        <v>138</v>
      </c>
      <c r="J111" s="6" t="str">
        <f t="shared" si="13"/>
        <v>968廣生行大廈菲林明道</v>
      </c>
      <c r="O111" s="6" t="str">
        <f t="shared" si="19"/>
        <v/>
      </c>
      <c r="P111" s="6" t="str">
        <f t="shared" si="19"/>
        <v/>
      </c>
      <c r="Q111" s="6" t="str">
        <f t="shared" si="19"/>
        <v/>
      </c>
      <c r="R111" s="6"/>
      <c r="S111" s="6"/>
      <c r="T111" s="6"/>
      <c r="U111" s="6"/>
    </row>
    <row r="112" spans="1:21" x14ac:dyDescent="0.3">
      <c r="A112">
        <v>968</v>
      </c>
      <c r="B112" t="s">
        <v>166</v>
      </c>
      <c r="C112" t="s">
        <v>165</v>
      </c>
      <c r="D112" t="s">
        <v>189</v>
      </c>
      <c r="E112" s="1">
        <v>44282.669756944444</v>
      </c>
      <c r="F112" t="s">
        <v>63</v>
      </c>
      <c r="G112" t="s">
        <v>33</v>
      </c>
      <c r="J112" s="6" t="str">
        <f t="shared" si="13"/>
        <v>968菲林明道盧押道</v>
      </c>
      <c r="O112" s="6" t="str">
        <f t="shared" si="19"/>
        <v/>
      </c>
      <c r="P112" s="6" t="str">
        <f t="shared" si="19"/>
        <v/>
      </c>
      <c r="Q112" s="6" t="str">
        <f t="shared" si="19"/>
        <v/>
      </c>
      <c r="R112" s="6"/>
      <c r="S112" s="6"/>
      <c r="T112" s="6"/>
      <c r="U112" s="6"/>
    </row>
    <row r="113" spans="1:21" x14ac:dyDescent="0.3">
      <c r="A113">
        <v>968</v>
      </c>
      <c r="B113" t="s">
        <v>166</v>
      </c>
      <c r="C113" t="s">
        <v>165</v>
      </c>
      <c r="D113" t="s">
        <v>190</v>
      </c>
      <c r="E113" s="1">
        <v>44282.66978009259</v>
      </c>
      <c r="F113" t="s">
        <v>79</v>
      </c>
      <c r="G113" t="s">
        <v>52</v>
      </c>
      <c r="H113" t="s">
        <v>150</v>
      </c>
      <c r="J113" s="6" t="str">
        <f t="shared" si="13"/>
        <v>968盧押道太古廣場</v>
      </c>
      <c r="O113" s="6" t="str">
        <f t="shared" si="19"/>
        <v/>
      </c>
      <c r="P113" s="6" t="str">
        <f t="shared" si="19"/>
        <v/>
      </c>
      <c r="Q113" s="6" t="str">
        <f t="shared" si="19"/>
        <v/>
      </c>
      <c r="R113" s="6"/>
      <c r="S113" s="6"/>
      <c r="T113" s="6"/>
      <c r="U113" s="6"/>
    </row>
    <row r="114" spans="1:21" x14ac:dyDescent="0.3">
      <c r="A114">
        <v>968</v>
      </c>
      <c r="B114" t="s">
        <v>166</v>
      </c>
      <c r="C114" t="s">
        <v>165</v>
      </c>
      <c r="D114" t="s">
        <v>191</v>
      </c>
      <c r="E114" s="1">
        <v>44282.669803240744</v>
      </c>
      <c r="F114" t="s">
        <v>57</v>
      </c>
      <c r="G114" t="s">
        <v>104</v>
      </c>
      <c r="H114" t="s">
        <v>45</v>
      </c>
      <c r="J114" s="6" t="str">
        <f t="shared" si="13"/>
        <v>968太古廣場豐總行</v>
      </c>
      <c r="O114" s="6" t="str">
        <f t="shared" si="19"/>
        <v/>
      </c>
      <c r="P114" s="6" t="str">
        <f t="shared" si="19"/>
        <v/>
      </c>
      <c r="Q114" s="6" t="str">
        <f t="shared" si="19"/>
        <v/>
      </c>
      <c r="R114" s="6"/>
      <c r="S114" s="6"/>
      <c r="T114" s="6"/>
      <c r="U114" s="6"/>
    </row>
    <row r="115" spans="1:21" x14ac:dyDescent="0.3">
      <c r="A115">
        <v>968</v>
      </c>
      <c r="B115" t="s">
        <v>166</v>
      </c>
      <c r="C115" t="s">
        <v>165</v>
      </c>
      <c r="D115" t="s">
        <v>192</v>
      </c>
      <c r="E115" s="1">
        <v>44282.66982638889</v>
      </c>
      <c r="F115" t="s">
        <v>99</v>
      </c>
      <c r="G115" t="s">
        <v>77</v>
      </c>
      <c r="H115" t="s">
        <v>21</v>
      </c>
      <c r="J115" s="6" t="str">
        <f t="shared" si="13"/>
        <v>968豐總行永吉街</v>
      </c>
      <c r="O115" s="6" t="str">
        <f t="shared" si="19"/>
        <v/>
      </c>
      <c r="P115" s="6" t="str">
        <f t="shared" si="19"/>
        <v/>
      </c>
      <c r="Q115" s="6" t="str">
        <f t="shared" si="19"/>
        <v/>
      </c>
      <c r="R115" s="6"/>
      <c r="S115" s="6"/>
      <c r="T115" s="6"/>
      <c r="U115" s="6"/>
    </row>
    <row r="116" spans="1:21" x14ac:dyDescent="0.3">
      <c r="A116">
        <v>968</v>
      </c>
      <c r="B116" t="s">
        <v>166</v>
      </c>
      <c r="C116" t="s">
        <v>165</v>
      </c>
      <c r="D116" t="s">
        <v>193</v>
      </c>
      <c r="E116" s="1">
        <v>44282.669849537036</v>
      </c>
      <c r="F116" t="s">
        <v>28</v>
      </c>
      <c r="G116" t="s">
        <v>104</v>
      </c>
      <c r="H116" t="s">
        <v>87</v>
      </c>
      <c r="J116" s="6" t="str">
        <f t="shared" si="13"/>
        <v>968永吉街皇后街</v>
      </c>
      <c r="O116" s="6" t="str">
        <f t="shared" si="19"/>
        <v/>
      </c>
      <c r="P116" s="6" t="str">
        <f t="shared" si="19"/>
        <v/>
      </c>
      <c r="Q116" s="6" t="str">
        <f t="shared" si="19"/>
        <v/>
      </c>
      <c r="R116" s="6"/>
      <c r="S116" s="6"/>
      <c r="T116" s="6"/>
      <c r="U116" s="6"/>
    </row>
    <row r="117" spans="1:21" x14ac:dyDescent="0.3">
      <c r="A117">
        <v>968</v>
      </c>
      <c r="B117" t="s">
        <v>166</v>
      </c>
      <c r="C117" t="s">
        <v>165</v>
      </c>
      <c r="D117" t="s">
        <v>171</v>
      </c>
      <c r="E117" s="1">
        <v>44282.669872685183</v>
      </c>
      <c r="F117" t="s">
        <v>57</v>
      </c>
      <c r="G117" t="s">
        <v>58</v>
      </c>
      <c r="J117" s="6" t="str">
        <f t="shared" si="13"/>
        <v>968皇后街西區海底隧道</v>
      </c>
      <c r="O117" s="6" t="str">
        <f t="shared" si="19"/>
        <v/>
      </c>
      <c r="P117" s="6" t="str">
        <f t="shared" si="19"/>
        <v/>
      </c>
      <c r="Q117" s="6" t="str">
        <f t="shared" si="19"/>
        <v/>
      </c>
      <c r="R117" s="6"/>
      <c r="S117" s="6"/>
      <c r="T117" s="6"/>
      <c r="U117" s="6"/>
    </row>
    <row r="118" spans="1:21" x14ac:dyDescent="0.3">
      <c r="A118">
        <v>968</v>
      </c>
      <c r="B118" t="s">
        <v>166</v>
      </c>
      <c r="C118" t="s">
        <v>165</v>
      </c>
      <c r="D118" t="s">
        <v>73</v>
      </c>
      <c r="E118" s="1">
        <v>44282.669907407406</v>
      </c>
      <c r="F118" t="s">
        <v>55</v>
      </c>
      <c r="G118" t="s">
        <v>87</v>
      </c>
      <c r="J118" s="6" t="str">
        <f t="shared" si="13"/>
        <v>968西區海底隧道大欖隧道</v>
      </c>
      <c r="O118" s="6" t="str">
        <f t="shared" si="19"/>
        <v/>
      </c>
      <c r="P118" s="6" t="str">
        <f t="shared" si="19"/>
        <v/>
      </c>
      <c r="Q118" s="6" t="str">
        <f t="shared" si="19"/>
        <v/>
      </c>
      <c r="R118" s="6"/>
      <c r="S118" s="6"/>
      <c r="T118" s="6"/>
      <c r="U118" s="6"/>
    </row>
    <row r="119" spans="1:21" x14ac:dyDescent="0.3">
      <c r="A119">
        <v>968</v>
      </c>
      <c r="B119" t="s">
        <v>166</v>
      </c>
      <c r="C119" t="s">
        <v>165</v>
      </c>
      <c r="D119" t="s">
        <v>73</v>
      </c>
      <c r="E119" s="1">
        <v>44282.669930555552</v>
      </c>
      <c r="F119" t="s">
        <v>77</v>
      </c>
      <c r="G119" t="s">
        <v>88</v>
      </c>
      <c r="I119" s="4" t="s">
        <v>213</v>
      </c>
      <c r="J119" s="6" t="str">
        <f t="shared" si="13"/>
        <v>968大欖隧道大欖隧道</v>
      </c>
      <c r="K119" s="12"/>
      <c r="L119" s="12"/>
      <c r="M119" s="12"/>
      <c r="O119" s="12" t="str">
        <f t="shared" si="19"/>
        <v/>
      </c>
      <c r="P119" s="12" t="str">
        <f t="shared" si="19"/>
        <v/>
      </c>
      <c r="Q119" s="12" t="str">
        <f t="shared" si="19"/>
        <v/>
      </c>
      <c r="R119" s="12"/>
      <c r="S119" s="12"/>
      <c r="T119" s="12"/>
      <c r="U119" s="6"/>
    </row>
    <row r="120" spans="1:21" x14ac:dyDescent="0.3">
      <c r="A120">
        <v>968</v>
      </c>
      <c r="B120" t="s">
        <v>166</v>
      </c>
      <c r="C120" t="s">
        <v>165</v>
      </c>
      <c r="D120" t="s">
        <v>70</v>
      </c>
      <c r="E120" s="1">
        <v>44282.669953703706</v>
      </c>
      <c r="F120" t="s">
        <v>57</v>
      </c>
      <c r="G120" t="s">
        <v>99</v>
      </c>
      <c r="I120" s="4" t="s">
        <v>213</v>
      </c>
      <c r="J120" s="6" t="str">
        <f t="shared" si="13"/>
        <v>968大欖隧道形點 I</v>
      </c>
      <c r="K120" s="12" t="str">
        <f>F120</f>
        <v>5 分鐘</v>
      </c>
      <c r="L120" s="12" t="str">
        <f>G120</f>
        <v>8 分鐘</v>
      </c>
      <c r="M120" s="12"/>
      <c r="O120" s="12" t="str">
        <f t="shared" si="19"/>
        <v>5</v>
      </c>
      <c r="P120" s="12" t="str">
        <f t="shared" si="19"/>
        <v>8</v>
      </c>
      <c r="Q120" s="12" t="str">
        <f t="shared" si="19"/>
        <v/>
      </c>
      <c r="R120" s="12"/>
      <c r="S120" s="12" t="str">
        <f>IFERROR(O120-O119,"")</f>
        <v/>
      </c>
      <c r="T120" s="12" t="str">
        <f>IFERROR(P120-P119,"")</f>
        <v/>
      </c>
      <c r="U120" s="12" t="str">
        <f>IFERROR(Q120-Q119,"")</f>
        <v/>
      </c>
    </row>
    <row r="121" spans="1:21" x14ac:dyDescent="0.3">
      <c r="A121">
        <v>968</v>
      </c>
      <c r="B121" t="s">
        <v>166</v>
      </c>
      <c r="C121" t="s">
        <v>165</v>
      </c>
      <c r="D121" t="s">
        <v>90</v>
      </c>
      <c r="E121" s="1">
        <v>44282.669976851852</v>
      </c>
      <c r="F121" t="s">
        <v>28</v>
      </c>
      <c r="G121" t="s">
        <v>44</v>
      </c>
      <c r="H121" t="s">
        <v>48</v>
      </c>
      <c r="I121" s="4" t="s">
        <v>213</v>
      </c>
      <c r="J121" s="6" t="str">
        <f t="shared" si="13"/>
        <v>968形點 I元朗又新街</v>
      </c>
      <c r="K121" s="12" t="str">
        <f>G121</f>
        <v>7 分鐘</v>
      </c>
      <c r="L121" s="12" t="str">
        <f>H121</f>
        <v>10 分鐘</v>
      </c>
      <c r="M121" s="12"/>
      <c r="O121" s="12" t="str">
        <f t="shared" si="19"/>
        <v>7</v>
      </c>
      <c r="P121" s="12" t="str">
        <f t="shared" si="19"/>
        <v>10</v>
      </c>
      <c r="Q121" s="12" t="str">
        <f t="shared" si="19"/>
        <v/>
      </c>
      <c r="R121" s="12"/>
      <c r="S121" s="12">
        <f t="shared" ref="S121:S122" si="20">O121-O120</f>
        <v>2</v>
      </c>
      <c r="T121" s="12">
        <f t="shared" ref="T121:U122" si="21">IFERROR(P121-P120,"")</f>
        <v>2</v>
      </c>
      <c r="U121" s="12" t="str">
        <f t="shared" si="21"/>
        <v/>
      </c>
    </row>
    <row r="122" spans="1:21" x14ac:dyDescent="0.3">
      <c r="A122">
        <v>968</v>
      </c>
      <c r="B122" t="s">
        <v>166</v>
      </c>
      <c r="C122" t="s">
        <v>165</v>
      </c>
      <c r="D122" t="s">
        <v>92</v>
      </c>
      <c r="E122" s="1">
        <v>44282.67</v>
      </c>
      <c r="F122" t="s">
        <v>79</v>
      </c>
      <c r="G122" t="s">
        <v>48</v>
      </c>
      <c r="H122" t="s">
        <v>52</v>
      </c>
      <c r="I122" s="4" t="s">
        <v>213</v>
      </c>
      <c r="J122" s="6" t="str">
        <f t="shared" si="13"/>
        <v>968元朗又新街元朗大棠路</v>
      </c>
      <c r="K122" s="12" t="str">
        <f>G122</f>
        <v>10 分鐘</v>
      </c>
      <c r="L122" s="12" t="str">
        <f>H122</f>
        <v>12 分鐘</v>
      </c>
      <c r="M122" s="12"/>
      <c r="O122" s="12" t="str">
        <f t="shared" si="19"/>
        <v>10</v>
      </c>
      <c r="P122" s="12" t="str">
        <f t="shared" si="19"/>
        <v>12</v>
      </c>
      <c r="Q122" s="12" t="str">
        <f t="shared" si="19"/>
        <v/>
      </c>
      <c r="R122" s="12"/>
      <c r="S122" s="12">
        <f t="shared" si="20"/>
        <v>3</v>
      </c>
      <c r="T122" s="12">
        <f t="shared" si="21"/>
        <v>2</v>
      </c>
      <c r="U122" s="12" t="str">
        <f t="shared" si="21"/>
        <v/>
      </c>
    </row>
    <row r="123" spans="1:21" x14ac:dyDescent="0.3">
      <c r="A123">
        <v>968</v>
      </c>
      <c r="B123" t="s">
        <v>166</v>
      </c>
      <c r="C123" t="s">
        <v>165</v>
      </c>
      <c r="D123" t="s">
        <v>167</v>
      </c>
      <c r="E123" s="1">
        <v>44282.670023148145</v>
      </c>
      <c r="F123" t="s">
        <v>57</v>
      </c>
      <c r="G123" t="s">
        <v>182</v>
      </c>
      <c r="H123" t="s">
        <v>71</v>
      </c>
      <c r="J123" s="6" t="str">
        <f t="shared" si="13"/>
        <v>968元朗大棠路元朗（西）總站</v>
      </c>
      <c r="O123" s="6" t="str">
        <f t="shared" si="19"/>
        <v/>
      </c>
      <c r="P123" s="6" t="str">
        <f t="shared" si="19"/>
        <v/>
      </c>
      <c r="Q123" s="6" t="str">
        <f t="shared" si="19"/>
        <v/>
      </c>
      <c r="R123" s="6"/>
      <c r="S123" s="6"/>
      <c r="T123" s="6"/>
      <c r="U1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Summary</vt:lpstr>
      <vt:lpstr>20210325_09</vt:lpstr>
      <vt:lpstr>20210326_08</vt:lpstr>
      <vt:lpstr>20210327_08</vt:lpstr>
      <vt:lpstr>20210325_11</vt:lpstr>
      <vt:lpstr>20210325_14</vt:lpstr>
      <vt:lpstr>20210326_14</vt:lpstr>
      <vt:lpstr>20210327_14</vt:lpstr>
      <vt:lpstr>20210325_16</vt:lpstr>
      <vt:lpstr>20210326_16</vt:lpstr>
      <vt:lpstr>20210327_16</vt:lpstr>
      <vt:lpstr>'20210325_09'!kmb_20210325_091336</vt:lpstr>
      <vt:lpstr>'20210325_11'!kmb_20210325_113324</vt:lpstr>
      <vt:lpstr>'20210325_14'!kmb_20210325_141554</vt:lpstr>
      <vt:lpstr>'20210325_16'!kmb_20210325_160435</vt:lpstr>
      <vt:lpstr>'20210326_08'!kmb_20210326_081247</vt:lpstr>
      <vt:lpstr>'20210326_14'!kmb_20210326_140453</vt:lpstr>
      <vt:lpstr>'20210326_16'!kmb_20210326_160454</vt:lpstr>
      <vt:lpstr>'20210327_08'!kmb_20210327_080457</vt:lpstr>
      <vt:lpstr>'20210327_14'!kmb_20210327_140455</vt:lpstr>
      <vt:lpstr>'20210327_16'!kmb_20210327_160454</vt:lpstr>
    </vt:vector>
  </TitlesOfParts>
  <Company>Airport Authority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aauser</dc:creator>
  <cp:lastModifiedBy>aauser</cp:lastModifiedBy>
  <dcterms:created xsi:type="dcterms:W3CDTF">2021-03-25T01:19:55Z</dcterms:created>
  <dcterms:modified xsi:type="dcterms:W3CDTF">2021-03-29T06:46:27Z</dcterms:modified>
</cp:coreProperties>
</file>