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 filterPrivacy="1" codeName="ThisWorkbook" autoCompressPictures="0"/>
  <xr:revisionPtr revIDLastSave="0" documentId="8_{7108298D-B155-47AF-A0E0-52286611F0AD}" xr6:coauthVersionLast="47" xr6:coauthVersionMax="47" xr10:uidLastSave="{00000000-0000-0000-0000-000000000000}"/>
  <bookViews>
    <workbookView xWindow="-108" yWindow="-108" windowWidth="23256" windowHeight="12720" tabRatio="788" xr2:uid="{00000000-000D-0000-FFFF-FFFF00000000}"/>
  </bookViews>
  <sheets>
    <sheet name="Calendar" sheetId="14" r:id="rId1"/>
  </sheets>
  <definedNames>
    <definedName name="Calendar10Month">Calendar!$B$143</definedName>
    <definedName name="Calendar10MonthOption">MATCH(Calendar10Month,Months,0)</definedName>
    <definedName name="Calendar10Year">Calendar!$H$143</definedName>
    <definedName name="Calendar11Month">Calendar!$B$158</definedName>
    <definedName name="Calendar11MonthOption">MATCH(Calendar11Month,Months,0)</definedName>
    <definedName name="Calendar11Year">Calendar!$H$158</definedName>
    <definedName name="Calendar12Month">Calendar!$B$173</definedName>
    <definedName name="Calendar12MonthOption">MATCH(Calendar12Month,Months,0)</definedName>
    <definedName name="Calendar12Year">Calendar!$H$173</definedName>
    <definedName name="Calendar1Month">Calendar!$B$8</definedName>
    <definedName name="Calendar1MonthOption">MATCH(Calendar1Month,Months,0)</definedName>
    <definedName name="Calendar1Year">Calendar!$H$8</definedName>
    <definedName name="Calendar2Month">Calendar!$B$23</definedName>
    <definedName name="Calendar2MonthOption">MATCH(Calendar2Month,Months,0)</definedName>
    <definedName name="Calendar2Year">Calendar!$H$23</definedName>
    <definedName name="Calendar3Month">Calendar!$B$38</definedName>
    <definedName name="Calendar3MonthOption">MATCH(Calendar3Month,Months,0)</definedName>
    <definedName name="Calendar3Year">Calendar!$H$38</definedName>
    <definedName name="Calendar4Month">Calendar!$B$53</definedName>
    <definedName name="Calendar4MonthOption">MATCH(Calendar4Month,Months,0)</definedName>
    <definedName name="Calendar4Year">Calendar!$H$53</definedName>
    <definedName name="Calendar5Month">Calendar!$B$68</definedName>
    <definedName name="Calendar5MonthOption">MATCH(Calendar5Month,Months,0)</definedName>
    <definedName name="Calendar5Year">Calendar!$H$68</definedName>
    <definedName name="Calendar6Month">Calendar!$B$83</definedName>
    <definedName name="Calendar6MonthOption">MATCH(Calendar6Month,Months,0)</definedName>
    <definedName name="Calendar6Year">Calendar!$H$83</definedName>
    <definedName name="Calendar7Month">Calendar!$B$98</definedName>
    <definedName name="Calendar7MonthOption">MATCH(Calendar7Month,Months,0)</definedName>
    <definedName name="Calendar7Year">Calendar!$H$98</definedName>
    <definedName name="Calendar8Month">Calendar!$B$113</definedName>
    <definedName name="Calendar8MonthOption">MATCH(Calendar8Month,Months,0)</definedName>
    <definedName name="Calendar8Year">Calendar!$H$113</definedName>
    <definedName name="Calendar9Month">Calendar!$B$128</definedName>
    <definedName name="Calendar9MonthOption">MATCH(Calendar9Month,Months,0)</definedName>
    <definedName name="Calendar9Year">Calendar!$H$128</definedName>
    <definedName name="ColumnTitleRegion1..H12.1">Calendar!$B$9</definedName>
    <definedName name="ColumnTitleRegion10..H54.1">Calendar!$B$54</definedName>
    <definedName name="ColumnTitleRegion11..C56.1">Calendar!$B$54</definedName>
    <definedName name="ColumnTitleRegion12..D56.1">Calendar!$D$65</definedName>
    <definedName name="ColumnTitleRegion13..H68.1">Calendar!$B$69</definedName>
    <definedName name="ColumnTitleRegion14..C70.1">Calendar!$B$69</definedName>
    <definedName name="ColumnTitleRegion15..D70.1">Calendar!$D$80</definedName>
    <definedName name="ColumnTitleRegion16..H82.1">Calendar!$B$84</definedName>
    <definedName name="ColumnTitleRegion17..C84.1">Calendar!$B$84</definedName>
    <definedName name="ColumnTitleRegion18..D84.1">Calendar!$D$95</definedName>
    <definedName name="ColumnTitleRegion19..H96.1">Calendar!$B$99</definedName>
    <definedName name="ColumnTitleRegion2..C14.1">Calendar!$B$9</definedName>
    <definedName name="ColumnTitleRegion20..C98.1">Calendar!$B$99</definedName>
    <definedName name="ColumnTitleRegion21..D98.1">Calendar!$D$110</definedName>
    <definedName name="ColumnTitleRegion22..H110.1">Calendar!$B$114</definedName>
    <definedName name="ColumnTitleRegion23..C112.1">Calendar!$B$114</definedName>
    <definedName name="ColumnTitleRegion24..D112.1">Calendar!$D$125</definedName>
    <definedName name="ColumnTitleRegion25..H124.1">Calendar!$B$129</definedName>
    <definedName name="ColumnTitleRegion26..C126.1">Calendar!$B$129</definedName>
    <definedName name="ColumnTitleRegion27..D126.1">Calendar!$D$140</definedName>
    <definedName name="ColumnTitleRegion28..H138.1">Calendar!$B$144</definedName>
    <definedName name="ColumnTitleRegion29..C140.1">Calendar!$B$144</definedName>
    <definedName name="ColumnTitleRegion3..D14.1">Calendar!$D$20</definedName>
    <definedName name="ColumnTitleRegion30..D140.1">Calendar!$D$155</definedName>
    <definedName name="ColumnTitleRegion31..H152.1">Calendar!$B$159</definedName>
    <definedName name="ColumnTitleRegion32..C154.1">Calendar!$B$159</definedName>
    <definedName name="ColumnTitleRegion33..D154.1">Calendar!$D$170</definedName>
    <definedName name="ColumnTitleRegion34..H166.1">Calendar!$B$174</definedName>
    <definedName name="ColumnTitleRegion35..C168.1">Calendar!$B$174</definedName>
    <definedName name="ColumnTitleRegion36..D168.1">Calendar!$D$185</definedName>
    <definedName name="ColumnTitleRegion4..H26.1">Calendar!$B$24</definedName>
    <definedName name="ColumnTitleRegion5..C28.1">Calendar!$B$24</definedName>
    <definedName name="ColumnTitleRegion6..D28.1">Calendar!$D$35</definedName>
    <definedName name="ColumnTitleRegion7..H40.1">Calendar!$B$39</definedName>
    <definedName name="ColumnTitleRegion8..C42.1">Calendar!$B$39</definedName>
    <definedName name="ColumnTitleRegion9..D42.1">Calendar!$D$50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Calendar!$B$8:$I$186</definedName>
    <definedName name="WeekdayOption">MATCH(WeekStart,Weekdays,0)+10</definedName>
    <definedName name="Weekdays">{"Monday","Tuesday","Wednesday","Thursday","Friday","Saturday","Sunday"}</definedName>
    <definedName name="WeekStart">Calendar!$B$9</definedName>
    <definedName name="WeekStartValue">IF(WeekStart="Monday",2,1)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4" l="1" a="1"/>
  <c r="H23" i="14"/>
  <c r="H5" i="14" l="1"/>
  <c r="G5" i="14"/>
  <c r="F5" i="14"/>
  <c r="E5" i="14"/>
  <c r="D5" i="14"/>
  <c r="C5" i="14"/>
  <c r="B5" i="14"/>
  <c r="B10" i="14" a="1"/>
  <c r="B10" i="14" s="1"/>
  <c r="B12" i="14" a="1"/>
  <c r="H12" i="14" s="1"/>
  <c r="B14" i="14" a="1"/>
  <c r="E14" i="14" s="1"/>
  <c r="B16" i="14" a="1"/>
  <c r="G16" i="14" s="1"/>
  <c r="B18" i="14" a="1"/>
  <c r="G18" i="14" s="1"/>
  <c r="B20" i="14" a="1"/>
  <c r="B20" i="14" s="1"/>
  <c r="B23" i="14"/>
  <c r="F12" i="14" l="1"/>
  <c r="B12" i="14"/>
  <c r="D12" i="14"/>
  <c r="C12" i="14"/>
  <c r="F18" i="14"/>
  <c r="D18" i="14"/>
  <c r="E12" i="14"/>
  <c r="G12" i="14"/>
  <c r="H10" i="14"/>
  <c r="H9" i="14" s="1"/>
  <c r="B27" i="14" a="1"/>
  <c r="C27" i="14" s="1"/>
  <c r="E16" i="14"/>
  <c r="B16" i="14"/>
  <c r="C10" i="14"/>
  <c r="C9" i="14" s="1"/>
  <c r="D10" i="14"/>
  <c r="D9" i="14" s="1"/>
  <c r="F16" i="14"/>
  <c r="F10" i="14"/>
  <c r="F9" i="14" s="1"/>
  <c r="E10" i="14"/>
  <c r="E9" i="14" s="1"/>
  <c r="C14" i="14"/>
  <c r="F14" i="14"/>
  <c r="G14" i="14"/>
  <c r="B33" i="14" a="1"/>
  <c r="B33" i="14" s="1"/>
  <c r="B25" i="14" a="1"/>
  <c r="B25" i="14" s="1"/>
  <c r="B24" i="14" s="1"/>
  <c r="B35" i="14" a="1"/>
  <c r="C35" i="14" s="1"/>
  <c r="B31" i="14" a="1"/>
  <c r="B31" i="14" s="1"/>
  <c r="B18" i="14"/>
  <c r="C16" i="14"/>
  <c r="H14" i="14"/>
  <c r="C18" i="14"/>
  <c r="C20" i="14"/>
  <c r="E18" i="14"/>
  <c r="B29" i="14" a="1"/>
  <c r="F29" i="14" s="1"/>
  <c r="H16" i="14"/>
  <c r="D16" i="14"/>
  <c r="H18" i="14"/>
  <c r="D14" i="14"/>
  <c r="B14" i="14"/>
  <c r="G10" i="14"/>
  <c r="G9" i="14" s="1"/>
  <c r="B38" i="14"/>
  <c r="H38" i="14"/>
  <c r="F27" i="14" l="1"/>
  <c r="H27" i="14"/>
  <c r="G27" i="14"/>
  <c r="B27" i="14"/>
  <c r="E27" i="14"/>
  <c r="D27" i="14"/>
  <c r="H53" i="14"/>
  <c r="G25" i="14"/>
  <c r="G24" i="14" s="1"/>
  <c r="F25" i="14"/>
  <c r="F24" i="14" s="1"/>
  <c r="D25" i="14"/>
  <c r="D24" i="14" s="1"/>
  <c r="D31" i="14"/>
  <c r="B35" i="14"/>
  <c r="H25" i="14"/>
  <c r="H24" i="14" s="1"/>
  <c r="H31" i="14"/>
  <c r="C25" i="14"/>
  <c r="C24" i="14" s="1"/>
  <c r="E25" i="14"/>
  <c r="E24" i="14" s="1"/>
  <c r="B29" i="14"/>
  <c r="C31" i="14"/>
  <c r="E31" i="14"/>
  <c r="G31" i="14"/>
  <c r="E33" i="14"/>
  <c r="F33" i="14"/>
  <c r="G33" i="14"/>
  <c r="F31" i="14"/>
  <c r="H33" i="14"/>
  <c r="D33" i="14"/>
  <c r="C33" i="14"/>
  <c r="C29" i="14"/>
  <c r="D29" i="14"/>
  <c r="E29" i="14"/>
  <c r="B44" i="14" a="1"/>
  <c r="B44" i="14" s="1"/>
  <c r="B50" i="14" a="1"/>
  <c r="C50" i="14" s="1"/>
  <c r="B46" i="14" a="1"/>
  <c r="H46" i="14" s="1"/>
  <c r="B42" i="14" a="1"/>
  <c r="D42" i="14" s="1"/>
  <c r="B40" i="14" a="1"/>
  <c r="G40" i="14" s="1"/>
  <c r="G39" i="14" s="1"/>
  <c r="B48" i="14" a="1"/>
  <c r="H48" i="14" s="1"/>
  <c r="G29" i="14"/>
  <c r="H29" i="14"/>
  <c r="B53" i="14"/>
  <c r="B65" i="14" l="1" a="1"/>
  <c r="C65" i="14" s="1"/>
  <c r="G44" i="14"/>
  <c r="C44" i="14"/>
  <c r="E48" i="14"/>
  <c r="B50" i="14"/>
  <c r="D48" i="14"/>
  <c r="F44" i="14"/>
  <c r="B48" i="14"/>
  <c r="E44" i="14"/>
  <c r="H42" i="14"/>
  <c r="B42" i="14"/>
  <c r="B46" i="14"/>
  <c r="F46" i="14"/>
  <c r="B40" i="14"/>
  <c r="B39" i="14" s="1"/>
  <c r="F40" i="14"/>
  <c r="F39" i="14" s="1"/>
  <c r="E40" i="14"/>
  <c r="E39" i="14" s="1"/>
  <c r="C40" i="14"/>
  <c r="C39" i="14" s="1"/>
  <c r="H44" i="14"/>
  <c r="E42" i="14"/>
  <c r="B63" i="14" a="1"/>
  <c r="E63" i="14" s="1"/>
  <c r="H68" i="14"/>
  <c r="D44" i="14"/>
  <c r="D40" i="14"/>
  <c r="D39" i="14" s="1"/>
  <c r="D46" i="14"/>
  <c r="C46" i="14"/>
  <c r="E46" i="14"/>
  <c r="G46" i="14"/>
  <c r="B61" i="14" a="1"/>
  <c r="D61" i="14" s="1"/>
  <c r="B55" i="14" a="1"/>
  <c r="G55" i="14" s="1"/>
  <c r="G54" i="14" s="1"/>
  <c r="G42" i="14"/>
  <c r="C42" i="14"/>
  <c r="H40" i="14"/>
  <c r="H39" i="14" s="1"/>
  <c r="F42" i="14"/>
  <c r="C48" i="14"/>
  <c r="F48" i="14"/>
  <c r="G48" i="14"/>
  <c r="B59" i="14" a="1"/>
  <c r="H59" i="14" s="1"/>
  <c r="B57" i="14" a="1"/>
  <c r="B57" i="14" s="1"/>
  <c r="B68" i="14"/>
  <c r="B65" i="14" l="1"/>
  <c r="H63" i="14"/>
  <c r="E61" i="14"/>
  <c r="C55" i="14"/>
  <c r="C54" i="14" s="1"/>
  <c r="G57" i="14"/>
  <c r="F57" i="14"/>
  <c r="B83" i="14"/>
  <c r="H57" i="14"/>
  <c r="G59" i="14"/>
  <c r="D57" i="14"/>
  <c r="H83" i="14"/>
  <c r="B59" i="14"/>
  <c r="B55" i="14"/>
  <c r="B54" i="14" s="1"/>
  <c r="F55" i="14"/>
  <c r="F54" i="14" s="1"/>
  <c r="C59" i="14"/>
  <c r="D59" i="14"/>
  <c r="H61" i="14"/>
  <c r="H55" i="14"/>
  <c r="H54" i="14" s="1"/>
  <c r="E55" i="14"/>
  <c r="E54" i="14" s="1"/>
  <c r="E57" i="14"/>
  <c r="F59" i="14"/>
  <c r="D55" i="14"/>
  <c r="D54" i="14" s="1"/>
  <c r="E59" i="14"/>
  <c r="C61" i="14"/>
  <c r="G61" i="14"/>
  <c r="B61" i="14"/>
  <c r="F63" i="14"/>
  <c r="B63" i="14"/>
  <c r="C63" i="14"/>
  <c r="F61" i="14"/>
  <c r="D63" i="14"/>
  <c r="G63" i="14"/>
  <c r="C57" i="14"/>
  <c r="B74" i="14" a="1"/>
  <c r="E74" i="14" s="1"/>
  <c r="B80" i="14" a="1"/>
  <c r="C80" i="14" s="1"/>
  <c r="B76" i="14" a="1"/>
  <c r="E76" i="14" s="1"/>
  <c r="B72" i="14" a="1"/>
  <c r="E72" i="14" s="1"/>
  <c r="B78" i="14" a="1"/>
  <c r="F78" i="14" s="1"/>
  <c r="B70" i="14" a="1"/>
  <c r="B70" i="14" s="1"/>
  <c r="B69" i="14" s="1"/>
  <c r="B87" i="14" l="1" a="1"/>
  <c r="B87" i="14" s="1"/>
  <c r="B95" i="14" a="1"/>
  <c r="B93" i="14" a="1"/>
  <c r="E93" i="14" s="1"/>
  <c r="B78" i="14"/>
  <c r="D74" i="14"/>
  <c r="C72" i="14"/>
  <c r="H72" i="14"/>
  <c r="B72" i="14"/>
  <c r="F74" i="14"/>
  <c r="B85" i="14" a="1"/>
  <c r="B91" i="14" a="1"/>
  <c r="D91" i="14" s="1"/>
  <c r="G72" i="14"/>
  <c r="B98" i="14"/>
  <c r="H98" i="14"/>
  <c r="F72" i="14"/>
  <c r="D72" i="14"/>
  <c r="B89" i="14" a="1"/>
  <c r="C89" i="14" s="1"/>
  <c r="H74" i="14"/>
  <c r="B80" i="14"/>
  <c r="D76" i="14"/>
  <c r="H70" i="14"/>
  <c r="H69" i="14" s="1"/>
  <c r="G78" i="14"/>
  <c r="D78" i="14"/>
  <c r="C74" i="14"/>
  <c r="G74" i="14"/>
  <c r="B74" i="14"/>
  <c r="G76" i="14"/>
  <c r="B76" i="14"/>
  <c r="C76" i="14"/>
  <c r="F70" i="14"/>
  <c r="F69" i="14" s="1"/>
  <c r="E70" i="14"/>
  <c r="E69" i="14" s="1"/>
  <c r="C70" i="14"/>
  <c r="C69" i="14" s="1"/>
  <c r="H78" i="14"/>
  <c r="G70" i="14"/>
  <c r="G69" i="14" s="1"/>
  <c r="H76" i="14"/>
  <c r="C78" i="14"/>
  <c r="F76" i="14"/>
  <c r="D70" i="14"/>
  <c r="D69" i="14" s="1"/>
  <c r="E78" i="14"/>
  <c r="C87" i="14" l="1"/>
  <c r="E87" i="14"/>
  <c r="D87" i="14"/>
  <c r="H87" i="14"/>
  <c r="F87" i="14"/>
  <c r="B110" i="14" a="1"/>
  <c r="C110" i="14" s="1"/>
  <c r="G87" i="14"/>
  <c r="C93" i="14"/>
  <c r="B93" i="14"/>
  <c r="F93" i="14"/>
  <c r="B104" i="14" a="1"/>
  <c r="D104" i="14" s="1"/>
  <c r="G91" i="14"/>
  <c r="B113" i="14"/>
  <c r="C91" i="14"/>
  <c r="H93" i="14"/>
  <c r="B106" i="14" a="1"/>
  <c r="H106" i="14" s="1"/>
  <c r="G93" i="14"/>
  <c r="D93" i="14"/>
  <c r="B95" i="14"/>
  <c r="C95" i="14"/>
  <c r="C85" i="14"/>
  <c r="C84" i="14" s="1"/>
  <c r="B85" i="14"/>
  <c r="B84" i="14" s="1"/>
  <c r="B102" i="14" a="1"/>
  <c r="B100" i="14" a="1"/>
  <c r="E85" i="14"/>
  <c r="E84" i="14" s="1"/>
  <c r="H113" i="14"/>
  <c r="B108" i="14" a="1"/>
  <c r="H108" i="14" s="1"/>
  <c r="H85" i="14"/>
  <c r="H84" i="14" s="1"/>
  <c r="F85" i="14"/>
  <c r="F84" i="14" s="1"/>
  <c r="G85" i="14"/>
  <c r="G84" i="14" s="1"/>
  <c r="D85" i="14"/>
  <c r="D84" i="14" s="1"/>
  <c r="E89" i="14"/>
  <c r="H89" i="14"/>
  <c r="F89" i="14"/>
  <c r="G89" i="14"/>
  <c r="D89" i="14"/>
  <c r="B89" i="14"/>
  <c r="B91" i="14"/>
  <c r="F91" i="14"/>
  <c r="H91" i="14"/>
  <c r="E91" i="14"/>
  <c r="B104" i="14" l="1"/>
  <c r="B110" i="14"/>
  <c r="B115" i="14" a="1"/>
  <c r="H115" i="14" s="1"/>
  <c r="H114" i="14" s="1"/>
  <c r="F104" i="14"/>
  <c r="B125" i="14" a="1"/>
  <c r="B125" i="14" s="1"/>
  <c r="G104" i="14"/>
  <c r="B119" i="14" a="1"/>
  <c r="E119" i="14" s="1"/>
  <c r="B117" i="14" a="1"/>
  <c r="B117" i="14" s="1"/>
  <c r="D106" i="14"/>
  <c r="C104" i="14"/>
  <c r="B128" i="14"/>
  <c r="E104" i="14"/>
  <c r="H104" i="14"/>
  <c r="F106" i="14"/>
  <c r="G106" i="14"/>
  <c r="C106" i="14"/>
  <c r="B108" i="14"/>
  <c r="D108" i="14"/>
  <c r="F108" i="14"/>
  <c r="C108" i="14"/>
  <c r="H128" i="14"/>
  <c r="B123" i="14" a="1"/>
  <c r="E123" i="14" s="1"/>
  <c r="B121" i="14" a="1"/>
  <c r="B121" i="14" s="1"/>
  <c r="B106" i="14"/>
  <c r="E106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5" i="14" l="1"/>
  <c r="D114" i="14" s="1"/>
  <c r="C115" i="14"/>
  <c r="C114" i="14" s="1"/>
  <c r="C125" i="14"/>
  <c r="D117" i="14"/>
  <c r="G115" i="14"/>
  <c r="G114" i="14" s="1"/>
  <c r="B134" i="14" a="1"/>
  <c r="C134" i="14" s="1"/>
  <c r="F115" i="14"/>
  <c r="F114" i="14" s="1"/>
  <c r="E115" i="14"/>
  <c r="E114" i="14" s="1"/>
  <c r="C117" i="14"/>
  <c r="B115" i="14"/>
  <c r="B114" i="14" s="1"/>
  <c r="B130" i="14" a="1"/>
  <c r="F130" i="14" s="1"/>
  <c r="F129" i="14" s="1"/>
  <c r="C119" i="14"/>
  <c r="B138" i="14" a="1"/>
  <c r="G138" i="14" s="1"/>
  <c r="B119" i="14"/>
  <c r="G119" i="14"/>
  <c r="H119" i="14"/>
  <c r="H117" i="14"/>
  <c r="E117" i="14"/>
  <c r="G117" i="14"/>
  <c r="F117" i="14"/>
  <c r="B143" i="14"/>
  <c r="B136" i="14" a="1"/>
  <c r="E136" i="14" s="1"/>
  <c r="D119" i="14"/>
  <c r="F119" i="14"/>
  <c r="B140" i="14" a="1"/>
  <c r="B140" i="14" s="1"/>
  <c r="H143" i="14"/>
  <c r="C121" i="14"/>
  <c r="D121" i="14"/>
  <c r="B132" i="14" a="1"/>
  <c r="F132" i="14" s="1"/>
  <c r="G121" i="14"/>
  <c r="H121" i="14"/>
  <c r="H123" i="14"/>
  <c r="G123" i="14"/>
  <c r="B123" i="14"/>
  <c r="E121" i="14"/>
  <c r="D123" i="14"/>
  <c r="F123" i="14"/>
  <c r="F121" i="14"/>
  <c r="C123" i="14"/>
  <c r="H134" i="14" l="1"/>
  <c r="E134" i="14"/>
  <c r="D134" i="14"/>
  <c r="G134" i="14"/>
  <c r="B134" i="14"/>
  <c r="F134" i="14"/>
  <c r="H130" i="14"/>
  <c r="H129" i="14" s="1"/>
  <c r="B149" i="14" a="1"/>
  <c r="D149" i="14" s="1"/>
  <c r="H138" i="14"/>
  <c r="C138" i="14"/>
  <c r="C130" i="14"/>
  <c r="C129" i="14" s="1"/>
  <c r="B136" i="14"/>
  <c r="E130" i="14"/>
  <c r="E129" i="14" s="1"/>
  <c r="B130" i="14"/>
  <c r="B129" i="14" s="1"/>
  <c r="D138" i="14"/>
  <c r="B145" i="14" a="1"/>
  <c r="F145" i="14" s="1"/>
  <c r="F144" i="14" s="1"/>
  <c r="B153" i="14" a="1"/>
  <c r="F153" i="14" s="1"/>
  <c r="B155" i="14" a="1"/>
  <c r="B155" i="14" s="1"/>
  <c r="B138" i="14"/>
  <c r="E138" i="14"/>
  <c r="D130" i="14"/>
  <c r="D129" i="14" s="1"/>
  <c r="G130" i="14"/>
  <c r="G129" i="14" s="1"/>
  <c r="H132" i="14"/>
  <c r="B151" i="14" a="1"/>
  <c r="C151" i="14" s="1"/>
  <c r="E132" i="14"/>
  <c r="H158" i="14"/>
  <c r="G136" i="14"/>
  <c r="D136" i="14"/>
  <c r="B158" i="14"/>
  <c r="H136" i="14"/>
  <c r="F138" i="14"/>
  <c r="F136" i="14"/>
  <c r="C140" i="14"/>
  <c r="B147" i="14" a="1"/>
  <c r="G147" i="14" s="1"/>
  <c r="D132" i="14"/>
  <c r="C136" i="14"/>
  <c r="G132" i="14"/>
  <c r="C132" i="14"/>
  <c r="B132" i="14"/>
  <c r="B1" i="14" l="1"/>
  <c r="B149" i="14"/>
  <c r="C149" i="14"/>
  <c r="H149" i="14"/>
  <c r="E149" i="14"/>
  <c r="F149" i="14"/>
  <c r="G149" i="14"/>
  <c r="D145" i="14"/>
  <c r="D144" i="14" s="1"/>
  <c r="C145" i="14"/>
  <c r="C144" i="14" s="1"/>
  <c r="H145" i="14"/>
  <c r="H144" i="14" s="1"/>
  <c r="E145" i="14"/>
  <c r="E144" i="14" s="1"/>
  <c r="H151" i="14"/>
  <c r="G151" i="14"/>
  <c r="G153" i="14"/>
  <c r="E153" i="14"/>
  <c r="B170" i="14" a="1"/>
  <c r="B170" i="14" s="1"/>
  <c r="B162" i="14" a="1"/>
  <c r="F162" i="14" s="1"/>
  <c r="B153" i="14"/>
  <c r="G145" i="14"/>
  <c r="G144" i="14" s="1"/>
  <c r="H153" i="14"/>
  <c r="B145" i="14"/>
  <c r="B144" i="14" s="1"/>
  <c r="B173" i="14"/>
  <c r="B164" i="14" a="1"/>
  <c r="B164" i="14" s="1"/>
  <c r="C155" i="14"/>
  <c r="B166" i="14" a="1"/>
  <c r="B166" i="14" s="1"/>
  <c r="D153" i="14"/>
  <c r="C153" i="14"/>
  <c r="H173" i="14"/>
  <c r="B168" i="14" a="1"/>
  <c r="F168" i="14" s="1"/>
  <c r="B151" i="14"/>
  <c r="E151" i="14"/>
  <c r="B147" i="14"/>
  <c r="B160" i="14" a="1"/>
  <c r="B160" i="14" s="1"/>
  <c r="B159" i="14" s="1"/>
  <c r="E147" i="14"/>
  <c r="F151" i="14"/>
  <c r="D151" i="14"/>
  <c r="H147" i="14"/>
  <c r="F147" i="14"/>
  <c r="D147" i="14"/>
  <c r="C147" i="14"/>
  <c r="H162" i="14" l="1"/>
  <c r="B183" i="14" a="1"/>
  <c r="C183" i="14" s="1"/>
  <c r="C170" i="14"/>
  <c r="D162" i="14"/>
  <c r="E162" i="14"/>
  <c r="B162" i="14"/>
  <c r="G162" i="14"/>
  <c r="C162" i="14"/>
  <c r="D164" i="14"/>
  <c r="G164" i="14"/>
  <c r="H164" i="14"/>
  <c r="C164" i="14"/>
  <c r="E164" i="14"/>
  <c r="F164" i="14"/>
  <c r="B175" i="14" a="1"/>
  <c r="D175" i="14" s="1"/>
  <c r="D174" i="14" s="1"/>
  <c r="B179" i="14" a="1"/>
  <c r="B179" i="14" s="1"/>
  <c r="D160" i="14"/>
  <c r="D159" i="14" s="1"/>
  <c r="F166" i="14"/>
  <c r="B177" i="14" a="1"/>
  <c r="G177" i="14" s="1"/>
  <c r="G168" i="14"/>
  <c r="B181" i="14" a="1"/>
  <c r="F181" i="14" s="1"/>
  <c r="E160" i="14"/>
  <c r="E159" i="14" s="1"/>
  <c r="G166" i="14"/>
  <c r="D168" i="14"/>
  <c r="E166" i="14"/>
  <c r="H166" i="14"/>
  <c r="H168" i="14"/>
  <c r="B185" i="14" a="1"/>
  <c r="C185" i="14" s="1"/>
  <c r="H160" i="14"/>
  <c r="H159" i="14" s="1"/>
  <c r="F160" i="14"/>
  <c r="F159" i="14" s="1"/>
  <c r="C166" i="14"/>
  <c r="D166" i="14"/>
  <c r="C168" i="14"/>
  <c r="B168" i="14"/>
  <c r="C160" i="14"/>
  <c r="C159" i="14" s="1"/>
  <c r="G160" i="14"/>
  <c r="G159" i="14" s="1"/>
  <c r="E168" i="14"/>
  <c r="E183" i="14" l="1"/>
  <c r="G183" i="14"/>
  <c r="F183" i="14"/>
  <c r="B183" i="14"/>
  <c r="D183" i="14"/>
  <c r="H183" i="14"/>
  <c r="C181" i="14"/>
  <c r="C175" i="14"/>
  <c r="C174" i="14" s="1"/>
  <c r="G175" i="14"/>
  <c r="G174" i="14" s="1"/>
  <c r="H175" i="14"/>
  <c r="H174" i="14" s="1"/>
  <c r="B175" i="14"/>
  <c r="B174" i="14" s="1"/>
  <c r="H181" i="14"/>
  <c r="E175" i="14"/>
  <c r="E174" i="14" s="1"/>
  <c r="F175" i="14"/>
  <c r="F174" i="14" s="1"/>
  <c r="B181" i="14"/>
  <c r="D179" i="14"/>
  <c r="H179" i="14"/>
  <c r="E179" i="14"/>
  <c r="F179" i="14"/>
  <c r="C179" i="14"/>
  <c r="G179" i="14"/>
  <c r="C177" i="14"/>
  <c r="H177" i="14"/>
  <c r="E177" i="14"/>
  <c r="B177" i="14"/>
  <c r="F177" i="14"/>
  <c r="D177" i="14"/>
  <c r="B185" i="14"/>
  <c r="D181" i="14"/>
  <c r="G181" i="14"/>
  <c r="E181" i="14"/>
</calcChain>
</file>

<file path=xl/sharedStrings.xml><?xml version="1.0" encoding="utf-8"?>
<sst xmlns="http://schemas.openxmlformats.org/spreadsheetml/2006/main" count="76" uniqueCount="22">
  <si>
    <t>MONDAY</t>
  </si>
  <si>
    <t>TUESDAY</t>
  </si>
  <si>
    <t>WEDNESDAY</t>
  </si>
  <si>
    <t>THURSDAY</t>
  </si>
  <si>
    <t>FRIDAY</t>
  </si>
  <si>
    <t>SATURDAY</t>
  </si>
  <si>
    <t>SUNDAY</t>
  </si>
  <si>
    <t>New Grad Student Orientation</t>
  </si>
  <si>
    <t>New TA Orientation</t>
  </si>
  <si>
    <t>Planning Q&amp;A, Math TA/CA Workshop, Teaching Kickoff Reception</t>
  </si>
  <si>
    <t>Instructor Course Meetings</t>
  </si>
  <si>
    <t>Teaching Practicum</t>
  </si>
  <si>
    <t>First Day of Classes</t>
  </si>
  <si>
    <t>September</t>
  </si>
  <si>
    <t>Holiday - No Classes</t>
  </si>
  <si>
    <t>Notes:</t>
  </si>
  <si>
    <t>Fall Break</t>
  </si>
  <si>
    <t>Fall Recess</t>
  </si>
  <si>
    <t>Last Day of Classes</t>
  </si>
  <si>
    <t>Reading Day</t>
  </si>
  <si>
    <t>Exam Day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</si>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</sst>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</fills>
  <borders count="2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0" tint="-0.14993743705557422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9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7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4">
    <xf numFmtId="0" fontId="0" fillId="0" borderId="0" xfId="0"/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12" xfId="6" applyNumberFormat="1" applyFont="1" applyFill="1" applyBorder="1">
      <alignment horizontal="left" vertical="top" wrapText="1" indent="1"/>
    </xf>
    <xf numFmtId="0" fontId="1" fillId="0" borderId="17" xfId="6" applyNumberFormat="1" applyFont="1" applyFill="1" applyBorder="1">
      <alignment horizontal="left" vertical="top" wrapText="1" indent="1"/>
    </xf>
    <xf numFmtId="0" fontId="1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1" fillId="0" borderId="0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1" fillId="0" borderId="7" xfId="6" applyNumberFormat="1" applyFont="1" applyFill="1" applyBorder="1">
      <alignment horizontal="left" vertical="top" wrapText="1" indent="1"/>
    </xf>
    <xf numFmtId="0" fontId="16" fillId="2" borderId="0" xfId="0" applyFont="1" applyFill="1"/>
    <xf numFmtId="0" fontId="17" fillId="0" borderId="0" xfId="2" applyFont="1" applyAlignment="1">
      <alignment horizontal="left" vertical="center"/>
    </xf>
    <xf numFmtId="0" fontId="16" fillId="0" borderId="0" xfId="0" applyFont="1"/>
    <xf numFmtId="0" fontId="18" fillId="0" borderId="0" xfId="9" applyFont="1" applyFill="1" applyAlignment="1">
      <alignment horizontal="right" vertical="center"/>
    </xf>
    <xf numFmtId="0" fontId="19" fillId="0" borderId="0" xfId="0" applyFont="1"/>
    <xf numFmtId="0" fontId="10" fillId="8" borderId="14" xfId="10" applyFill="1" applyBorder="1">
      <alignment horizontal="left" vertical="center" indent="1"/>
    </xf>
    <xf numFmtId="0" fontId="10" fillId="8" borderId="15" xfId="11" applyFill="1" applyBorder="1" applyAlignment="1">
      <alignment horizontal="left" vertical="center" indent="1"/>
    </xf>
    <xf numFmtId="0" fontId="10" fillId="8" borderId="15" xfId="10" applyFill="1" applyBorder="1">
      <alignment horizontal="left" vertical="center" indent="1"/>
    </xf>
    <xf numFmtId="0" fontId="10" fillId="8" borderId="16" xfId="10" applyFill="1" applyBorder="1">
      <alignment horizontal="left" vertical="center" indent="1"/>
    </xf>
    <xf numFmtId="164" fontId="20" fillId="0" borderId="13" xfId="5" applyFont="1" applyFill="1" applyBorder="1">
      <alignment horizontal="left" vertical="center" wrapText="1" indent="1"/>
    </xf>
    <xf numFmtId="164" fontId="20" fillId="0" borderId="5" xfId="5" applyFont="1" applyFill="1" applyBorder="1">
      <alignment horizontal="left" vertical="center" wrapText="1" indent="1"/>
    </xf>
    <xf numFmtId="164" fontId="20" fillId="0" borderId="9" xfId="5" applyFont="1" applyFill="1">
      <alignment horizontal="left" vertical="center" wrapText="1" indent="1"/>
    </xf>
    <xf numFmtId="164" fontId="20" fillId="0" borderId="4" xfId="5" applyFont="1" applyFill="1" applyBorder="1">
      <alignment horizontal="left" vertical="center" wrapText="1" indent="1"/>
    </xf>
    <xf numFmtId="0" fontId="17" fillId="0" borderId="0" xfId="2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0" xfId="2" applyFont="1" applyFill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0" fillId="8" borderId="13" xfId="10" applyFill="1" applyBorder="1">
      <alignment horizontal="left" vertical="center" indent="1"/>
    </xf>
    <xf numFmtId="0" fontId="10" fillId="8" borderId="20" xfId="11" applyFill="1" applyBorder="1" applyAlignment="1">
      <alignment horizontal="left" vertical="center" indent="1"/>
    </xf>
    <xf numFmtId="0" fontId="10" fillId="8" borderId="20" xfId="10" applyFill="1" applyBorder="1">
      <alignment horizontal="left" vertical="center" indent="1"/>
    </xf>
    <xf numFmtId="0" fontId="10" fillId="8" borderId="21" xfId="10" applyFill="1" applyBorder="1">
      <alignment horizontal="left" vertical="center" indent="1"/>
    </xf>
    <xf numFmtId="0" fontId="22" fillId="0" borderId="0" xfId="2" applyFont="1" applyAlignment="1">
      <alignment horizontal="left" vertical="center"/>
    </xf>
    <xf numFmtId="0" fontId="16" fillId="2" borderId="0" xfId="0" applyFont="1" applyFill="1" applyBorder="1"/>
    <xf numFmtId="0" fontId="22" fillId="0" borderId="0" xfId="2" applyFont="1">
      <alignment horizontal="left" indent="3"/>
    </xf>
    <xf numFmtId="0" fontId="17" fillId="0" borderId="0" xfId="2" applyFont="1">
      <alignment horizontal="left" indent="3"/>
    </xf>
    <xf numFmtId="0" fontId="17" fillId="0" borderId="0" xfId="2" applyFont="1" applyAlignment="1">
      <alignment vertical="center"/>
    </xf>
    <xf numFmtId="0" fontId="16" fillId="0" borderId="22" xfId="0" applyFont="1" applyBorder="1"/>
    <xf numFmtId="164" fontId="20" fillId="0" borderId="23" xfId="5" applyFont="1" applyFill="1" applyBorder="1">
      <alignment horizontal="left" vertical="center" wrapText="1" indent="1"/>
    </xf>
    <xf numFmtId="164" fontId="20" fillId="0" borderId="24" xfId="5" applyFont="1" applyFill="1" applyBorder="1">
      <alignment horizontal="left" vertical="center" wrapText="1" indent="1"/>
    </xf>
    <xf numFmtId="0" fontId="16" fillId="0" borderId="8" xfId="8" applyNumberFormat="1" applyFont="1" applyAlignment="1">
      <alignment horizontal="left" vertical="center" wrapText="1" indent="1"/>
    </xf>
    <xf numFmtId="0" fontId="1" fillId="0" borderId="18" xfId="7" applyNumberFormat="1" applyFont="1" applyBorder="1" applyAlignment="1">
      <alignment horizontal="left" vertical="top" wrapText="1" indent="1"/>
    </xf>
    <xf numFmtId="0" fontId="1" fillId="0" borderId="12" xfId="7" applyNumberFormat="1" applyFont="1" applyBorder="1" applyAlignment="1">
      <alignment horizontal="left" vertical="top" wrapText="1" indent="1"/>
    </xf>
    <xf numFmtId="164" fontId="16" fillId="0" borderId="8" xfId="8" applyFont="1" applyAlignment="1">
      <alignment horizontal="left" vertical="center" wrapText="1" indent="1"/>
    </xf>
    <xf numFmtId="0" fontId="1" fillId="0" borderId="19" xfId="7" applyNumberFormat="1" applyFont="1" applyBorder="1" applyAlignment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4"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autoPageBreaks="0" fitToPage="1"/>
  </sheetPr>
  <dimension ref="A1:I194"/>
  <sheetViews>
    <sheetView showGridLines="0" tabSelected="1" zoomScaleNormal="100" workbookViewId="0">
      <selection activeCell="C6" sqref="C6"/>
    </sheetView>
  </sheetViews>
  <sheetFormatPr defaultColWidth="8.5546875" defaultRowHeight="15"/>
  <cols>
    <col min="1" max="1" width="2.6640625" customWidth="1"/>
    <col min="2" max="2" width="18" customWidth="1"/>
    <col min="3" max="7" width="17.5546875" customWidth="1"/>
    <col min="8" max="8" width="18.77734375" customWidth="1"/>
    <col min="9" max="9" width="2.6640625" customWidth="1"/>
    <col min="14" max="14" width="5.44140625" customWidth="1"/>
  </cols>
  <sheetData>
    <row r="1" spans="1:8" s="12" customFormat="1" ht="75" customHeight="1">
      <c r="B1" s="11" t="str">
        <f>TEXT(DATE(Calendar11Year,Calendar11MonthOption+1,1),"mmmm")</f>
        <v>August</v>
      </c>
      <c r="D1" s="11"/>
      <c r="E1" s="11"/>
      <c r="F1" s="32"/>
      <c r="G1" s="32"/>
      <c r="H1" s="13">
        <v>2023</v>
      </c>
    </row>
    <row r="2" spans="1:8" s="12" customFormat="1" ht="25.15" customHeight="1">
      <c r="A2" s="14"/>
      <c r="B2" s="15" t="s">
        <v>0</v>
      </c>
      <c r="C2" s="16" t="s">
        <v>1</v>
      </c>
      <c r="D2" s="17" t="s">
        <v>2</v>
      </c>
      <c r="E2" s="16" t="s">
        <v>3</v>
      </c>
      <c r="F2" s="17" t="s">
        <v>4</v>
      </c>
      <c r="G2" s="16" t="s">
        <v>5</v>
      </c>
      <c r="H2" s="18" t="s">
        <v>6</v>
      </c>
    </row>
    <row r="3" spans="1:8" s="12" customFormat="1" ht="25.15" customHeight="1">
      <c r="B3" s="19">
        <v>21</v>
      </c>
      <c r="C3" s="19">
        <v>22</v>
      </c>
      <c r="D3" s="19">
        <v>23</v>
      </c>
      <c r="E3" s="19">
        <v>24</v>
      </c>
      <c r="F3" s="19">
        <v>25</v>
      </c>
      <c r="G3" s="19">
        <v>26</v>
      </c>
      <c r="H3" s="20">
        <v>27</v>
      </c>
    </row>
    <row r="4" spans="1:8" ht="75" customHeight="1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/>
      <c r="H4" s="2"/>
    </row>
    <row r="5" spans="1:8" s="36" customFormat="1" ht="25.15" customHeight="1">
      <c r="B5" s="37">
        <f t="array" ref="B5:H5">Days+1+DATE(Calendar1Year,Calendar1MonthOption,1)-WEEKDAY(DATE(Calendar1Year,Calendar1MonthOption,1),WeekdayOption)</f>
        <v>45166</v>
      </c>
      <c r="C5" s="37">
        <v>45167</v>
      </c>
      <c r="D5" s="37">
        <v>45168</v>
      </c>
      <c r="E5" s="37">
        <v>45169</v>
      </c>
      <c r="F5" s="37">
        <v>45170</v>
      </c>
      <c r="G5" s="37">
        <v>45171</v>
      </c>
      <c r="H5" s="38">
        <v>45172</v>
      </c>
    </row>
    <row r="6" spans="1:8" ht="75" customHeight="1">
      <c r="B6" s="1" t="s">
        <v>12</v>
      </c>
      <c r="C6" s="1"/>
      <c r="D6" s="1"/>
      <c r="E6" s="1"/>
      <c r="F6" s="1"/>
      <c r="G6" s="1"/>
      <c r="H6" s="2"/>
    </row>
    <row r="7" spans="1:8" ht="18" customHeight="1"/>
    <row r="8" spans="1:8" s="12" customFormat="1" ht="75" customHeight="1">
      <c r="A8" s="10"/>
      <c r="B8" s="11" t="s">
        <v>13</v>
      </c>
      <c r="D8" s="11"/>
      <c r="E8" s="11"/>
      <c r="F8" s="10"/>
      <c r="G8" s="10"/>
      <c r="H8" s="13">
        <v>2023</v>
      </c>
    </row>
    <row r="9" spans="1:8" s="12" customFormat="1" ht="25.15" customHeight="1">
      <c r="A9" s="14"/>
      <c r="B9" s="15" t="s">
        <v>0</v>
      </c>
      <c r="C9" s="16" t="str">
        <f>UPPER(TEXT(C10,"dddd"))</f>
        <v>TUESDAY</v>
      </c>
      <c r="D9" s="17" t="str">
        <f t="shared" ref="D9:H9" si="0">UPPER(TEXT(D10,"dddd"))</f>
        <v>WEDNESDAY</v>
      </c>
      <c r="E9" s="16" t="str">
        <f t="shared" si="0"/>
        <v>THURSDAY</v>
      </c>
      <c r="F9" s="17" t="str">
        <f t="shared" si="0"/>
        <v>FRIDAY</v>
      </c>
      <c r="G9" s="16" t="str">
        <f t="shared" si="0"/>
        <v>SATURDAY</v>
      </c>
      <c r="H9" s="18" t="str">
        <f t="shared" si="0"/>
        <v>SUNDAY</v>
      </c>
    </row>
    <row r="10" spans="1:8" s="12" customFormat="1" ht="25.15" customHeight="1">
      <c r="B10" s="19">
        <f t="array" ref="B10:H10">Days+1+DATE(Calendar1Year,Calendar1MonthOption,1)-WEEKDAY(DATE(Calendar1Year,Calendar1MonthOption,1),WeekdayOption)</f>
        <v>45166</v>
      </c>
      <c r="C10" s="19">
        <v>45167</v>
      </c>
      <c r="D10" s="19">
        <v>45168</v>
      </c>
      <c r="E10" s="19">
        <v>45169</v>
      </c>
      <c r="F10" s="19">
        <v>45170</v>
      </c>
      <c r="G10" s="19">
        <v>45171</v>
      </c>
      <c r="H10" s="20">
        <v>45172</v>
      </c>
    </row>
    <row r="11" spans="1:8" ht="75" customHeight="1">
      <c r="B11" s="1" t="s">
        <v>12</v>
      </c>
      <c r="C11" s="1"/>
      <c r="D11" s="1"/>
      <c r="E11" s="1"/>
      <c r="F11" s="1"/>
      <c r="G11" s="1"/>
      <c r="H11" s="2"/>
    </row>
    <row r="12" spans="1:8" s="12" customFormat="1" ht="25.15" customHeight="1">
      <c r="B12" s="21">
        <f t="array" ref="B12:H12">Days+8+DATE(Calendar1Year,Calendar1MonthOption,1)-WEEKDAY(DATE(Calendar1Year,Calendar1MonthOption,1),WeekdayOption)</f>
        <v>45173</v>
      </c>
      <c r="C12" s="21">
        <v>45174</v>
      </c>
      <c r="D12" s="21">
        <v>45175</v>
      </c>
      <c r="E12" s="21">
        <v>45176</v>
      </c>
      <c r="F12" s="21">
        <v>45177</v>
      </c>
      <c r="G12" s="21">
        <v>45178</v>
      </c>
      <c r="H12" s="22">
        <v>45179</v>
      </c>
    </row>
    <row r="13" spans="1:8" ht="75" customHeight="1">
      <c r="B13" s="1" t="s">
        <v>14</v>
      </c>
      <c r="C13" s="1"/>
      <c r="D13" s="1"/>
      <c r="E13" s="1"/>
      <c r="F13" s="1"/>
      <c r="G13" s="1"/>
      <c r="H13" s="3"/>
    </row>
    <row r="14" spans="1:8" s="12" customFormat="1" ht="25.15" customHeight="1">
      <c r="B14" s="21">
        <f t="array" ref="B14:H14">Days+15+DATE(Calendar1Year,Calendar1MonthOption,1)-WEEKDAY(DATE(Calendar1Year,Calendar1MonthOption,1),WeekdayOption)</f>
        <v>45180</v>
      </c>
      <c r="C14" s="21">
        <v>45181</v>
      </c>
      <c r="D14" s="21">
        <v>45182</v>
      </c>
      <c r="E14" s="21">
        <v>45183</v>
      </c>
      <c r="F14" s="21">
        <v>45184</v>
      </c>
      <c r="G14" s="21">
        <v>45185</v>
      </c>
      <c r="H14" s="22">
        <v>45186</v>
      </c>
    </row>
    <row r="15" spans="1:8" ht="75" customHeight="1">
      <c r="B15" s="1"/>
      <c r="C15" s="1"/>
      <c r="D15" s="1"/>
      <c r="E15" s="1"/>
      <c r="F15" s="1"/>
      <c r="G15" s="1"/>
      <c r="H15" s="2"/>
    </row>
    <row r="16" spans="1:8" s="12" customFormat="1" ht="25.15" customHeight="1">
      <c r="B16" s="21">
        <f t="array" ref="B16:H16">Days+22+DATE(Calendar1Year,Calendar1MonthOption,1)-WEEKDAY(DATE(Calendar1Year,Calendar1MonthOption,1),WeekdayOption)</f>
        <v>45187</v>
      </c>
      <c r="C16" s="21">
        <v>45188</v>
      </c>
      <c r="D16" s="21">
        <v>45189</v>
      </c>
      <c r="E16" s="21">
        <v>45190</v>
      </c>
      <c r="F16" s="21">
        <v>45191</v>
      </c>
      <c r="G16" s="21">
        <v>45192</v>
      </c>
      <c r="H16" s="22">
        <v>45193</v>
      </c>
    </row>
    <row r="17" spans="1:9" ht="75" customHeight="1">
      <c r="B17" s="1"/>
      <c r="C17" s="1"/>
      <c r="D17" s="1"/>
      <c r="E17" s="1"/>
      <c r="F17" s="1"/>
      <c r="G17" s="1"/>
      <c r="H17" s="2"/>
    </row>
    <row r="18" spans="1:9" s="12" customFormat="1" ht="25.15" customHeight="1">
      <c r="B18" s="21">
        <f t="array" ref="B18:H18">Days+29+DATE(Calendar1Year,Calendar1MonthOption,1)-WEEKDAY(DATE(Calendar1Year,Calendar1MonthOption,1),WeekdayOption)</f>
        <v>45194</v>
      </c>
      <c r="C18" s="21">
        <v>45195</v>
      </c>
      <c r="D18" s="21">
        <v>45196</v>
      </c>
      <c r="E18" s="21">
        <v>45197</v>
      </c>
      <c r="F18" s="21">
        <v>45198</v>
      </c>
      <c r="G18" s="21">
        <v>45199</v>
      </c>
      <c r="H18" s="22">
        <v>45200</v>
      </c>
    </row>
    <row r="19" spans="1:9" ht="75" customHeight="1">
      <c r="B19" s="1"/>
      <c r="C19" s="1"/>
      <c r="D19" s="1"/>
      <c r="E19" s="1"/>
      <c r="F19" s="1"/>
      <c r="G19" s="1"/>
      <c r="H19" s="2"/>
    </row>
    <row r="20" spans="1:9" s="12" customFormat="1" ht="25.15" customHeight="1">
      <c r="B20" s="21">
        <f t="array" ref="B20:C20">Days+36+DATE(Calendar1Year,Calendar1MonthOption,1)-WEEKDAY(DATE(Calendar1Year,Calendar1MonthOption,1),WeekdayOption)</f>
        <v>45201</v>
      </c>
      <c r="C20" s="21">
        <v>45202</v>
      </c>
      <c r="D20" s="39" t="s">
        <v>15</v>
      </c>
      <c r="E20" s="39"/>
      <c r="F20" s="39"/>
      <c r="G20" s="39"/>
      <c r="H20" s="39"/>
    </row>
    <row r="21" spans="1:9" ht="75" customHeight="1">
      <c r="B21" s="4"/>
      <c r="C21" s="5"/>
      <c r="D21" s="40"/>
      <c r="E21" s="40"/>
      <c r="F21" s="40"/>
      <c r="G21" s="40"/>
      <c r="H21" s="41"/>
    </row>
    <row r="22" spans="1:9" ht="30" customHeight="1">
      <c r="A22" s="6"/>
      <c r="B22" s="7"/>
      <c r="C22" s="7"/>
      <c r="D22" s="8"/>
      <c r="E22" s="8"/>
      <c r="F22" s="8"/>
      <c r="G22" s="8"/>
      <c r="H22" s="8"/>
      <c r="I22" s="6"/>
    </row>
    <row r="23" spans="1:9" s="12" customFormat="1" ht="75" customHeight="1">
      <c r="A23" s="10"/>
      <c r="B23" s="23" t="str">
        <f>TEXT(DATE(Calendar1Year,Calendar1MonthOption+1,1),"mmmm")</f>
        <v>October</v>
      </c>
      <c r="C23" s="24"/>
      <c r="D23" s="25"/>
      <c r="E23" s="25"/>
      <c r="F23" s="26"/>
      <c r="G23" s="26"/>
      <c r="H23" s="13">
        <f>YEAR(DATE(Calendar1Year,Calendar1MonthOption+1,1))</f>
        <v>2023</v>
      </c>
    </row>
    <row r="24" spans="1:9" s="12" customFormat="1" ht="25.15" customHeight="1">
      <c r="A24" s="14"/>
      <c r="B24" s="27" t="str">
        <f>UPPER(TEXT(B25,"dddd"))</f>
        <v>MONDAY</v>
      </c>
      <c r="C24" s="28" t="str">
        <f t="shared" ref="C24:H24" si="1">UPPER(TEXT(C25,"dddd"))</f>
        <v>TUESDAY</v>
      </c>
      <c r="D24" s="29" t="str">
        <f t="shared" si="1"/>
        <v>WEDNESDAY</v>
      </c>
      <c r="E24" s="28" t="str">
        <f t="shared" si="1"/>
        <v>THURSDAY</v>
      </c>
      <c r="F24" s="29" t="str">
        <f t="shared" si="1"/>
        <v>FRIDAY</v>
      </c>
      <c r="G24" s="28" t="str">
        <f t="shared" si="1"/>
        <v>SATURDAY</v>
      </c>
      <c r="H24" s="30" t="str">
        <f t="shared" si="1"/>
        <v>SUNDAY</v>
      </c>
    </row>
    <row r="25" spans="1:9" s="12" customFormat="1" ht="25.15" customHeight="1">
      <c r="B25" s="19">
        <f t="array" ref="B25:H25">Days+1+DATE(Calendar2Year,Calendar2MonthOption,1)-WEEKDAY(DATE(Calendar2Year,Calendar2MonthOption,1),WeekdayOption)</f>
        <v>45194</v>
      </c>
      <c r="C25" s="19">
        <v>45195</v>
      </c>
      <c r="D25" s="19">
        <v>45196</v>
      </c>
      <c r="E25" s="19">
        <v>45197</v>
      </c>
      <c r="F25" s="19">
        <v>45198</v>
      </c>
      <c r="G25" s="19">
        <v>45199</v>
      </c>
      <c r="H25" s="20">
        <v>45200</v>
      </c>
    </row>
    <row r="26" spans="1:9" ht="75" customHeight="1">
      <c r="B26" s="1"/>
      <c r="C26" s="1"/>
      <c r="D26" s="1"/>
      <c r="E26" s="1"/>
      <c r="F26" s="1"/>
      <c r="G26" s="1"/>
      <c r="H26" s="2"/>
    </row>
    <row r="27" spans="1:9" s="12" customFormat="1" ht="25.15" customHeight="1">
      <c r="B27" s="21">
        <f t="array" ref="B27:H27">Days+8+DATE(Calendar2Year,Calendar2MonthOption,1)-WEEKDAY(DATE(Calendar2Year,Calendar2MonthOption,1),WeekdayOption)</f>
        <v>45201</v>
      </c>
      <c r="C27" s="21">
        <v>45202</v>
      </c>
      <c r="D27" s="21">
        <v>45203</v>
      </c>
      <c r="E27" s="21">
        <v>45204</v>
      </c>
      <c r="F27" s="21">
        <v>45205</v>
      </c>
      <c r="G27" s="21">
        <v>45206</v>
      </c>
      <c r="H27" s="22">
        <v>45207</v>
      </c>
    </row>
    <row r="28" spans="1:9" ht="75" customHeight="1">
      <c r="B28" s="1"/>
      <c r="C28" s="1"/>
      <c r="D28" s="1"/>
      <c r="E28" s="1"/>
      <c r="F28" s="1"/>
      <c r="G28" s="1"/>
      <c r="H28" s="2"/>
    </row>
    <row r="29" spans="1:9" s="12" customFormat="1" ht="25.15" customHeight="1">
      <c r="B29" s="21">
        <f t="array" ref="B29:H29">Days+15+DATE(Calendar2Year,Calendar2MonthOption,1)-WEEKDAY(DATE(Calendar2Year,Calendar2MonthOption,1),WeekdayOption)</f>
        <v>45208</v>
      </c>
      <c r="C29" s="21">
        <v>45209</v>
      </c>
      <c r="D29" s="21">
        <v>45210</v>
      </c>
      <c r="E29" s="21">
        <v>45211</v>
      </c>
      <c r="F29" s="21">
        <v>45212</v>
      </c>
      <c r="G29" s="21">
        <v>45213</v>
      </c>
      <c r="H29" s="22">
        <v>45214</v>
      </c>
    </row>
    <row r="30" spans="1:9" ht="75" customHeight="1">
      <c r="B30" s="1"/>
      <c r="C30" s="1"/>
      <c r="D30" s="1"/>
      <c r="E30" s="1"/>
      <c r="F30" s="1"/>
      <c r="G30" s="1"/>
      <c r="H30" s="2"/>
    </row>
    <row r="31" spans="1:9" s="12" customFormat="1" ht="25.15" customHeight="1">
      <c r="B31" s="21">
        <f t="array" ref="B31:H31">Days+22+DATE(Calendar2Year,Calendar2MonthOption,1)-WEEKDAY(DATE(Calendar2Year,Calendar2MonthOption,1),WeekdayOption)</f>
        <v>45215</v>
      </c>
      <c r="C31" s="21">
        <v>45216</v>
      </c>
      <c r="D31" s="21">
        <v>45217</v>
      </c>
      <c r="E31" s="21">
        <v>45218</v>
      </c>
      <c r="F31" s="21">
        <v>45219</v>
      </c>
      <c r="G31" s="21">
        <v>45220</v>
      </c>
      <c r="H31" s="22">
        <v>45221</v>
      </c>
    </row>
    <row r="32" spans="1:9" ht="75" customHeight="1">
      <c r="B32" s="1"/>
      <c r="C32" s="1"/>
      <c r="D32" s="1"/>
      <c r="E32" s="1" t="s">
        <v>16</v>
      </c>
      <c r="F32" s="1" t="s">
        <v>16</v>
      </c>
      <c r="G32" s="1"/>
      <c r="H32" s="2"/>
    </row>
    <row r="33" spans="1:8" s="12" customFormat="1" ht="25.15" customHeight="1">
      <c r="B33" s="21">
        <f t="array" ref="B33:H33">Days+29+DATE(Calendar2Year,Calendar2MonthOption,1)-WEEKDAY(DATE(Calendar2Year,Calendar2MonthOption,1),WeekdayOption)</f>
        <v>45222</v>
      </c>
      <c r="C33" s="21">
        <v>45223</v>
      </c>
      <c r="D33" s="21">
        <v>45224</v>
      </c>
      <c r="E33" s="21">
        <v>45225</v>
      </c>
      <c r="F33" s="21">
        <v>45226</v>
      </c>
      <c r="G33" s="21">
        <v>45227</v>
      </c>
      <c r="H33" s="22">
        <v>45228</v>
      </c>
    </row>
    <row r="34" spans="1:8" ht="75" customHeight="1">
      <c r="B34" s="1"/>
      <c r="C34" s="1"/>
      <c r="D34" s="1"/>
      <c r="E34" s="1"/>
      <c r="F34" s="1"/>
      <c r="G34" s="1"/>
      <c r="H34" s="9"/>
    </row>
    <row r="35" spans="1:8" s="12" customFormat="1" ht="25.15" customHeight="1">
      <c r="B35" s="21">
        <f t="array" ref="B35:C35">Days+36+DATE(Calendar2Year,Calendar2MonthOption,1)-WEEKDAY(DATE(Calendar2Year,Calendar2MonthOption,1),WeekdayOption)</f>
        <v>45229</v>
      </c>
      <c r="C35" s="21">
        <v>45230</v>
      </c>
      <c r="D35" s="42" t="s">
        <v>15</v>
      </c>
      <c r="E35" s="42"/>
      <c r="F35" s="42"/>
      <c r="G35" s="42"/>
      <c r="H35" s="42"/>
    </row>
    <row r="36" spans="1:8" ht="75" customHeight="1">
      <c r="B36" s="4"/>
      <c r="C36" s="4"/>
      <c r="D36" s="43"/>
      <c r="E36" s="43"/>
      <c r="F36" s="43"/>
      <c r="G36" s="43"/>
      <c r="H36" s="43"/>
    </row>
    <row r="37" spans="1:8" ht="30" customHeight="1">
      <c r="B37" s="7"/>
      <c r="C37" s="7"/>
      <c r="D37" s="8"/>
      <c r="E37" s="8"/>
      <c r="F37" s="8"/>
      <c r="G37" s="8"/>
      <c r="H37" s="8"/>
    </row>
    <row r="38" spans="1:8" s="12" customFormat="1" ht="75" customHeight="1">
      <c r="A38" s="10"/>
      <c r="B38" s="11" t="str">
        <f>TEXT(DATE(Calendar2Year,Calendar2MonthOption+1,1),"mmmm")</f>
        <v>November</v>
      </c>
      <c r="C38" s="31"/>
      <c r="D38" s="31"/>
      <c r="F38" s="32"/>
      <c r="G38" s="32"/>
      <c r="H38" s="13">
        <f>YEAR(DATE(Calendar2Year,Calendar2MonthOption+1,1))</f>
        <v>2023</v>
      </c>
    </row>
    <row r="39" spans="1:8" s="12" customFormat="1" ht="25.15" customHeight="1">
      <c r="A39" s="14"/>
      <c r="B39" s="27" t="str">
        <f>UPPER(TEXT(B40,"dddd"))</f>
        <v>MONDAY</v>
      </c>
      <c r="C39" s="28" t="str">
        <f t="shared" ref="C39" si="2">UPPER(TEXT(C40,"dddd"))</f>
        <v>TUESDAY</v>
      </c>
      <c r="D39" s="29" t="str">
        <f t="shared" ref="D39" si="3">UPPER(TEXT(D40,"dddd"))</f>
        <v>WEDNESDAY</v>
      </c>
      <c r="E39" s="28" t="str">
        <f t="shared" ref="E39" si="4">UPPER(TEXT(E40,"dddd"))</f>
        <v>THURSDAY</v>
      </c>
      <c r="F39" s="29" t="str">
        <f t="shared" ref="F39" si="5">UPPER(TEXT(F40,"dddd"))</f>
        <v>FRIDAY</v>
      </c>
      <c r="G39" s="28" t="str">
        <f t="shared" ref="G39" si="6">UPPER(TEXT(G40,"dddd"))</f>
        <v>SATURDAY</v>
      </c>
      <c r="H39" s="30" t="str">
        <f t="shared" ref="H39" si="7">UPPER(TEXT(H40,"dddd"))</f>
        <v>SUNDAY</v>
      </c>
    </row>
    <row r="40" spans="1:8" s="12" customFormat="1" ht="25.15" customHeight="1">
      <c r="B40" s="19">
        <f t="array" ref="B40:H40">Days+1+DATE(Calendar3Year,Calendar3MonthOption,1)-WEEKDAY(DATE(Calendar3Year,Calendar3MonthOption,1),WeekdayOption)</f>
        <v>45229</v>
      </c>
      <c r="C40" s="19">
        <v>45230</v>
      </c>
      <c r="D40" s="19">
        <v>45231</v>
      </c>
      <c r="E40" s="19">
        <v>45232</v>
      </c>
      <c r="F40" s="19">
        <v>45233</v>
      </c>
      <c r="G40" s="19">
        <v>45234</v>
      </c>
      <c r="H40" s="20">
        <v>45235</v>
      </c>
    </row>
    <row r="41" spans="1:8" ht="75" customHeight="1">
      <c r="B41" s="1"/>
      <c r="C41" s="1"/>
      <c r="D41" s="1"/>
      <c r="E41" s="1"/>
      <c r="F41" s="1"/>
      <c r="G41" s="1"/>
      <c r="H41" s="2"/>
    </row>
    <row r="42" spans="1:8" s="12" customFormat="1" ht="25.15" customHeight="1">
      <c r="B42" s="21">
        <f t="array" ref="B42:H42">Days+8+DATE(Calendar3Year,Calendar3MonthOption,1)-WEEKDAY(DATE(Calendar3Year,Calendar3MonthOption,1),WeekdayOption)</f>
        <v>45236</v>
      </c>
      <c r="C42" s="21">
        <v>45237</v>
      </c>
      <c r="D42" s="21">
        <v>45238</v>
      </c>
      <c r="E42" s="21">
        <v>45239</v>
      </c>
      <c r="F42" s="21">
        <v>45240</v>
      </c>
      <c r="G42" s="21">
        <v>45241</v>
      </c>
      <c r="H42" s="22">
        <v>45242</v>
      </c>
    </row>
    <row r="43" spans="1:8" ht="75" customHeight="1">
      <c r="B43" s="1"/>
      <c r="C43" s="1"/>
      <c r="D43" s="1"/>
      <c r="E43" s="1"/>
      <c r="F43" s="1"/>
      <c r="G43" s="1"/>
      <c r="H43" s="2"/>
    </row>
    <row r="44" spans="1:8" s="12" customFormat="1" ht="25.15" customHeight="1">
      <c r="B44" s="21">
        <f t="array" ref="B44:H44">Days+15+DATE(Calendar3Year,Calendar3MonthOption,1)-WEEKDAY(DATE(Calendar3Year,Calendar3MonthOption,1),WeekdayOption)</f>
        <v>45243</v>
      </c>
      <c r="C44" s="21">
        <v>45244</v>
      </c>
      <c r="D44" s="21">
        <v>45245</v>
      </c>
      <c r="E44" s="21">
        <v>45246</v>
      </c>
      <c r="F44" s="21">
        <v>45247</v>
      </c>
      <c r="G44" s="21">
        <v>45248</v>
      </c>
      <c r="H44" s="22">
        <v>45249</v>
      </c>
    </row>
    <row r="45" spans="1:8" ht="75" customHeight="1">
      <c r="B45" s="1"/>
      <c r="C45" s="1"/>
      <c r="D45" s="1"/>
      <c r="E45" s="1"/>
      <c r="F45" s="1"/>
      <c r="G45" s="1"/>
      <c r="H45" s="2"/>
    </row>
    <row r="46" spans="1:8" s="12" customFormat="1" ht="25.15" customHeight="1">
      <c r="B46" s="21">
        <f t="array" ref="B46:H46">Days+22+DATE(Calendar3Year,Calendar3MonthOption,1)-WEEKDAY(DATE(Calendar3Year,Calendar3MonthOption,1),WeekdayOption)</f>
        <v>45250</v>
      </c>
      <c r="C46" s="21">
        <v>45251</v>
      </c>
      <c r="D46" s="21">
        <v>45252</v>
      </c>
      <c r="E46" s="21">
        <v>45253</v>
      </c>
      <c r="F46" s="21">
        <v>45254</v>
      </c>
      <c r="G46" s="21">
        <v>45255</v>
      </c>
      <c r="H46" s="22">
        <v>45256</v>
      </c>
    </row>
    <row r="47" spans="1:8" ht="75" customHeight="1"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/>
      <c r="H47" s="2"/>
    </row>
    <row r="48" spans="1:8" s="12" customFormat="1" ht="25.15" customHeight="1">
      <c r="B48" s="21">
        <f t="array" ref="B48:H48">Days+29+DATE(Calendar3Year,Calendar3MonthOption,1)-WEEKDAY(DATE(Calendar3Year,Calendar3MonthOption,1),WeekdayOption)</f>
        <v>45257</v>
      </c>
      <c r="C48" s="21">
        <v>45258</v>
      </c>
      <c r="D48" s="21">
        <v>45259</v>
      </c>
      <c r="E48" s="21">
        <v>45260</v>
      </c>
      <c r="F48" s="21">
        <v>45261</v>
      </c>
      <c r="G48" s="21">
        <v>45262</v>
      </c>
      <c r="H48" s="22">
        <v>45263</v>
      </c>
    </row>
    <row r="49" spans="1:8" ht="75" customHeight="1">
      <c r="B49" s="1"/>
      <c r="C49" s="1"/>
      <c r="D49" s="1"/>
      <c r="E49" s="1"/>
      <c r="F49" s="1"/>
      <c r="G49" s="1"/>
      <c r="H49" s="9"/>
    </row>
    <row r="50" spans="1:8" s="12" customFormat="1" ht="25.15" customHeight="1">
      <c r="B50" s="21">
        <f t="array" ref="B50:C50">Days+36+DATE(Calendar3Year,Calendar3MonthOption,1)-WEEKDAY(DATE(Calendar3Year,Calendar3MonthOption,1),WeekdayOption)</f>
        <v>45264</v>
      </c>
      <c r="C50" s="21">
        <v>45265</v>
      </c>
      <c r="D50" s="42" t="s">
        <v>15</v>
      </c>
      <c r="E50" s="42"/>
      <c r="F50" s="42"/>
      <c r="G50" s="42"/>
      <c r="H50" s="42"/>
    </row>
    <row r="51" spans="1:8" ht="75" customHeight="1">
      <c r="B51" s="4"/>
      <c r="C51" s="4"/>
      <c r="D51" s="43"/>
      <c r="E51" s="43"/>
      <c r="F51" s="43"/>
      <c r="G51" s="43"/>
      <c r="H51" s="43"/>
    </row>
    <row r="52" spans="1:8" ht="30" customHeight="1">
      <c r="B52" s="7"/>
      <c r="C52" s="7"/>
      <c r="D52" s="8"/>
      <c r="E52" s="8"/>
      <c r="F52" s="8"/>
      <c r="G52" s="8"/>
      <c r="H52" s="8"/>
    </row>
    <row r="53" spans="1:8" s="12" customFormat="1" ht="75" customHeight="1">
      <c r="A53" s="10"/>
      <c r="B53" s="11" t="str">
        <f>TEXT(DATE(Calendar3Year,Calendar3MonthOption+1,1),"mmmm")</f>
        <v>December</v>
      </c>
      <c r="D53" s="33"/>
      <c r="E53" s="33"/>
      <c r="F53" s="32"/>
      <c r="G53" s="32"/>
      <c r="H53" s="13">
        <f>YEAR(DATE(Calendar3Year,Calendar3MonthOption+1,1))</f>
        <v>2023</v>
      </c>
    </row>
    <row r="54" spans="1:8" s="12" customFormat="1" ht="25.15" customHeight="1">
      <c r="A54" s="14"/>
      <c r="B54" s="27" t="str">
        <f>UPPER(TEXT(B55,"dddd"))</f>
        <v>MONDAY</v>
      </c>
      <c r="C54" s="28" t="str">
        <f t="shared" ref="C54" si="8">UPPER(TEXT(C55,"dddd"))</f>
        <v>TUESDAY</v>
      </c>
      <c r="D54" s="29" t="str">
        <f t="shared" ref="D54" si="9">UPPER(TEXT(D55,"dddd"))</f>
        <v>WEDNESDAY</v>
      </c>
      <c r="E54" s="28" t="str">
        <f t="shared" ref="E54" si="10">UPPER(TEXT(E55,"dddd"))</f>
        <v>THURSDAY</v>
      </c>
      <c r="F54" s="29" t="str">
        <f t="shared" ref="F54" si="11">UPPER(TEXT(F55,"dddd"))</f>
        <v>FRIDAY</v>
      </c>
      <c r="G54" s="28" t="str">
        <f t="shared" ref="G54" si="12">UPPER(TEXT(G55,"dddd"))</f>
        <v>SATURDAY</v>
      </c>
      <c r="H54" s="30" t="str">
        <f t="shared" ref="H54" si="13">UPPER(TEXT(H55,"dddd"))</f>
        <v>SUNDAY</v>
      </c>
    </row>
    <row r="55" spans="1:8" s="12" customFormat="1" ht="25.15" customHeight="1">
      <c r="B55" s="19">
        <f t="array" ref="B55:H55">Days+1+DATE(Calendar4Year,Calendar4MonthOption,1)-WEEKDAY(DATE(Calendar4Year,Calendar4MonthOption,1),WeekdayOption)</f>
        <v>45257</v>
      </c>
      <c r="C55" s="19">
        <v>45258</v>
      </c>
      <c r="D55" s="19">
        <v>45259</v>
      </c>
      <c r="E55" s="19">
        <v>45260</v>
      </c>
      <c r="F55" s="19">
        <v>45261</v>
      </c>
      <c r="G55" s="19">
        <v>45262</v>
      </c>
      <c r="H55" s="20">
        <v>45263</v>
      </c>
    </row>
    <row r="56" spans="1:8" ht="75" customHeight="1">
      <c r="B56" s="1"/>
      <c r="C56" s="1"/>
      <c r="D56" s="1"/>
      <c r="E56" s="1"/>
      <c r="F56" s="1"/>
      <c r="G56" s="1"/>
      <c r="H56" s="2"/>
    </row>
    <row r="57" spans="1:8" s="12" customFormat="1" ht="25.15" customHeight="1">
      <c r="B57" s="21">
        <f t="array" ref="B57:H57">Days+8+DATE(Calendar4Year,Calendar4MonthOption,1)-WEEKDAY(DATE(Calendar4Year,Calendar4MonthOption,1),WeekdayOption)</f>
        <v>45264</v>
      </c>
      <c r="C57" s="21">
        <v>45265</v>
      </c>
      <c r="D57" s="21">
        <v>45266</v>
      </c>
      <c r="E57" s="21">
        <v>45267</v>
      </c>
      <c r="F57" s="21">
        <v>45268</v>
      </c>
      <c r="G57" s="21">
        <v>45269</v>
      </c>
      <c r="H57" s="22">
        <v>45270</v>
      </c>
    </row>
    <row r="58" spans="1:8" ht="75" customHeight="1">
      <c r="B58" s="1"/>
      <c r="C58" s="1"/>
      <c r="D58" s="1"/>
      <c r="E58" s="1"/>
      <c r="F58" s="1" t="s">
        <v>18</v>
      </c>
      <c r="G58" s="1"/>
      <c r="H58" s="2"/>
    </row>
    <row r="59" spans="1:8" s="12" customFormat="1" ht="25.15" customHeight="1">
      <c r="B59" s="21">
        <f t="array" ref="B59:H59">Days+15+DATE(Calendar4Year,Calendar4MonthOption,1)-WEEKDAY(DATE(Calendar4Year,Calendar4MonthOption,1),WeekdayOption)</f>
        <v>45271</v>
      </c>
      <c r="C59" s="21">
        <v>45272</v>
      </c>
      <c r="D59" s="21">
        <v>45273</v>
      </c>
      <c r="E59" s="21">
        <v>45274</v>
      </c>
      <c r="F59" s="21">
        <v>45275</v>
      </c>
      <c r="G59" s="21">
        <v>45276</v>
      </c>
      <c r="H59" s="22">
        <v>45277</v>
      </c>
    </row>
    <row r="60" spans="1:8" ht="75" customHeight="1">
      <c r="B60" s="1" t="s">
        <v>19</v>
      </c>
      <c r="C60" s="1" t="s">
        <v>19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</row>
    <row r="61" spans="1:8" s="12" customFormat="1" ht="25.15" customHeight="1">
      <c r="B61" s="21">
        <f t="array" ref="B61:H61">Days+22+DATE(Calendar4Year,Calendar4MonthOption,1)-WEEKDAY(DATE(Calendar4Year,Calendar4MonthOption,1),WeekdayOption)</f>
        <v>45278</v>
      </c>
      <c r="C61" s="21">
        <v>45279</v>
      </c>
      <c r="D61" s="21">
        <v>45280</v>
      </c>
      <c r="E61" s="21">
        <v>45281</v>
      </c>
      <c r="F61" s="21">
        <v>45282</v>
      </c>
      <c r="G61" s="21">
        <v>45283</v>
      </c>
      <c r="H61" s="22">
        <v>45284</v>
      </c>
    </row>
    <row r="62" spans="1:8" ht="75" customHeight="1">
      <c r="B62" s="1" t="s">
        <v>20</v>
      </c>
      <c r="C62" s="1" t="s">
        <v>20</v>
      </c>
      <c r="D62" s="1" t="s">
        <v>20</v>
      </c>
      <c r="E62" s="1" t="s">
        <v>20</v>
      </c>
      <c r="F62" s="1"/>
      <c r="G62" s="1"/>
      <c r="H62" s="2"/>
    </row>
    <row r="63" spans="1:8" s="12" customFormat="1" ht="25.15" customHeight="1">
      <c r="B63" s="21">
        <f t="array" ref="B63:H63">Days+29+DATE(Calendar4Year,Calendar4MonthOption,1)-WEEKDAY(DATE(Calendar4Year,Calendar4MonthOption,1),WeekdayOption)</f>
        <v>45285</v>
      </c>
      <c r="C63" s="21">
        <v>45286</v>
      </c>
      <c r="D63" s="21">
        <v>45287</v>
      </c>
      <c r="E63" s="21">
        <v>45288</v>
      </c>
      <c r="F63" s="21">
        <v>45289</v>
      </c>
      <c r="G63" s="21">
        <v>45290</v>
      </c>
      <c r="H63" s="22">
        <v>45291</v>
      </c>
    </row>
    <row r="64" spans="1:8" ht="75" customHeight="1">
      <c r="B64" s="1"/>
      <c r="C64" s="1"/>
      <c r="D64" s="1"/>
      <c r="E64" s="1"/>
      <c r="F64" s="1"/>
      <c r="G64" s="1"/>
      <c r="H64" s="9"/>
    </row>
    <row r="65" spans="1:8" s="12" customFormat="1" ht="25.15" customHeight="1">
      <c r="B65" s="21">
        <f t="array" ref="B65:C65">Days+36+DATE(Calendar4Year,Calendar4MonthOption,1)-WEEKDAY(DATE(Calendar4Year,Calendar4MonthOption,1),WeekdayOption)</f>
        <v>45292</v>
      </c>
      <c r="C65" s="21">
        <v>45293</v>
      </c>
      <c r="D65" s="42" t="s">
        <v>15</v>
      </c>
      <c r="E65" s="42"/>
      <c r="F65" s="42"/>
      <c r="G65" s="42"/>
      <c r="H65" s="42"/>
    </row>
    <row r="66" spans="1:8" ht="75" customHeight="1">
      <c r="B66" s="4"/>
      <c r="C66" s="4"/>
      <c r="D66" s="43"/>
      <c r="E66" s="43"/>
      <c r="F66" s="43"/>
      <c r="G66" s="43"/>
      <c r="H66" s="43"/>
    </row>
    <row r="67" spans="1:8" s="6" customFormat="1" ht="30" customHeight="1">
      <c r="B67" s="7"/>
      <c r="F67" s="8"/>
      <c r="G67" s="8"/>
      <c r="H67" s="8"/>
    </row>
    <row r="68" spans="1:8" s="12" customFormat="1" ht="75" customHeight="1">
      <c r="A68" s="10"/>
      <c r="B68" s="11" t="str">
        <f>TEXT(DATE(Calendar4Year,Calendar4MonthOption+1,1),"mmmm")</f>
        <v>January</v>
      </c>
      <c r="C68" s="11"/>
      <c r="D68" s="11"/>
      <c r="F68" s="32"/>
      <c r="G68" s="32"/>
      <c r="H68" s="13">
        <f>YEAR(DATE(Calendar4Year,Calendar4MonthOption+1,1))</f>
        <v>2024</v>
      </c>
    </row>
    <row r="69" spans="1:8" s="12" customFormat="1" ht="25.15" customHeight="1">
      <c r="A69" s="14"/>
      <c r="B69" s="27" t="str">
        <f>UPPER(TEXT(B70,"dddd"))</f>
        <v>MONDAY</v>
      </c>
      <c r="C69" s="28" t="str">
        <f t="shared" ref="C69" si="14">UPPER(TEXT(C70,"dddd"))</f>
        <v>TUESDAY</v>
      </c>
      <c r="D69" s="29" t="str">
        <f t="shared" ref="D69" si="15">UPPER(TEXT(D70,"dddd"))</f>
        <v>WEDNESDAY</v>
      </c>
      <c r="E69" s="28" t="str">
        <f t="shared" ref="E69" si="16">UPPER(TEXT(E70,"dddd"))</f>
        <v>THURSDAY</v>
      </c>
      <c r="F69" s="29" t="str">
        <f t="shared" ref="F69" si="17">UPPER(TEXT(F70,"dddd"))</f>
        <v>FRIDAY</v>
      </c>
      <c r="G69" s="28" t="str">
        <f t="shared" ref="G69" si="18">UPPER(TEXT(G70,"dddd"))</f>
        <v>SATURDAY</v>
      </c>
      <c r="H69" s="30" t="str">
        <f t="shared" ref="H69" si="19">UPPER(TEXT(H70,"dddd"))</f>
        <v>SUNDAY</v>
      </c>
    </row>
    <row r="70" spans="1:8" s="12" customFormat="1" ht="25.15" customHeight="1">
      <c r="B70" s="19">
        <f t="array" ref="B70:H70">Days+1+DATE(Calendar5Year,Calendar5MonthOption,1)-WEEKDAY(DATE(Calendar5Year,Calendar5MonthOption,1),WeekdayOption)</f>
        <v>45292</v>
      </c>
      <c r="C70" s="19">
        <v>45293</v>
      </c>
      <c r="D70" s="19">
        <v>45294</v>
      </c>
      <c r="E70" s="19">
        <v>45295</v>
      </c>
      <c r="F70" s="19">
        <v>45296</v>
      </c>
      <c r="G70" s="19">
        <v>45297</v>
      </c>
      <c r="H70" s="20">
        <v>45298</v>
      </c>
    </row>
    <row r="71" spans="1:8" ht="75" customHeight="1">
      <c r="B71" s="1"/>
      <c r="C71" s="1"/>
      <c r="D71" s="1"/>
      <c r="E71" s="1"/>
      <c r="F71" s="1"/>
      <c r="G71" s="1"/>
      <c r="H71" s="2"/>
    </row>
    <row r="72" spans="1:8" s="12" customFormat="1" ht="25.15" customHeight="1">
      <c r="B72" s="21">
        <f t="array" ref="B72:H72">Days+8+DATE(Calendar5Year,Calendar5MonthOption,1)-WEEKDAY(DATE(Calendar5Year,Calendar5MonthOption,1),WeekdayOption)</f>
        <v>45299</v>
      </c>
      <c r="C72" s="21">
        <v>45300</v>
      </c>
      <c r="D72" s="21">
        <v>45301</v>
      </c>
      <c r="E72" s="21">
        <v>45302</v>
      </c>
      <c r="F72" s="21">
        <v>45303</v>
      </c>
      <c r="G72" s="21">
        <v>45304</v>
      </c>
      <c r="H72" s="22">
        <v>45305</v>
      </c>
    </row>
    <row r="73" spans="1:8" ht="75" customHeight="1">
      <c r="B73" s="1"/>
      <c r="C73" s="1"/>
      <c r="D73" s="1"/>
      <c r="E73" s="1"/>
      <c r="F73" s="1"/>
      <c r="G73" s="1"/>
      <c r="H73" s="2"/>
    </row>
    <row r="74" spans="1:8" s="12" customFormat="1" ht="25.15" customHeight="1">
      <c r="B74" s="21">
        <f t="array" ref="B74:H74">Days+15+DATE(Calendar5Year,Calendar5MonthOption,1)-WEEKDAY(DATE(Calendar5Year,Calendar5MonthOption,1),WeekdayOption)</f>
        <v>45306</v>
      </c>
      <c r="C74" s="21">
        <v>45307</v>
      </c>
      <c r="D74" s="21">
        <v>45308</v>
      </c>
      <c r="E74" s="21">
        <v>45309</v>
      </c>
      <c r="F74" s="21">
        <v>45310</v>
      </c>
      <c r="G74" s="21">
        <v>45311</v>
      </c>
      <c r="H74" s="22">
        <v>45312</v>
      </c>
    </row>
    <row r="75" spans="1:8" ht="75" customHeight="1">
      <c r="B75" s="1"/>
      <c r="C75" s="1"/>
      <c r="D75" s="1"/>
      <c r="E75" s="1"/>
      <c r="F75" s="1"/>
      <c r="G75" s="1"/>
      <c r="H75" s="2"/>
    </row>
    <row r="76" spans="1:8" s="12" customFormat="1" ht="25.15" customHeight="1">
      <c r="B76" s="21">
        <f t="array" ref="B76:H76">Days+22+DATE(Calendar5Year,Calendar5MonthOption,1)-WEEKDAY(DATE(Calendar5Year,Calendar5MonthOption,1),WeekdayOption)</f>
        <v>45313</v>
      </c>
      <c r="C76" s="21">
        <v>45314</v>
      </c>
      <c r="D76" s="21">
        <v>45315</v>
      </c>
      <c r="E76" s="21">
        <v>45316</v>
      </c>
      <c r="F76" s="21">
        <v>45317</v>
      </c>
      <c r="G76" s="21">
        <v>45318</v>
      </c>
      <c r="H76" s="22">
        <v>45319</v>
      </c>
    </row>
    <row r="77" spans="1:8" ht="75" customHeight="1">
      <c r="B77" s="1" t="s">
        <v>12</v>
      </c>
      <c r="C77" s="1"/>
      <c r="D77" s="1"/>
      <c r="E77" s="1"/>
      <c r="F77" s="1"/>
      <c r="G77" s="1"/>
      <c r="H77" s="2"/>
    </row>
    <row r="78" spans="1:8" s="12" customFormat="1" ht="25.15" customHeight="1">
      <c r="B78" s="21">
        <f t="array" ref="B78:H78">Days+29+DATE(Calendar5Year,Calendar5MonthOption,1)-WEEKDAY(DATE(Calendar5Year,Calendar5MonthOption,1),WeekdayOption)</f>
        <v>45320</v>
      </c>
      <c r="C78" s="21">
        <v>45321</v>
      </c>
      <c r="D78" s="21">
        <v>45322</v>
      </c>
      <c r="E78" s="21">
        <v>45323</v>
      </c>
      <c r="F78" s="21">
        <v>45324</v>
      </c>
      <c r="G78" s="21">
        <v>45325</v>
      </c>
      <c r="H78" s="22">
        <v>45326</v>
      </c>
    </row>
    <row r="79" spans="1:8" ht="75" customHeight="1">
      <c r="B79" s="1"/>
      <c r="C79" s="1"/>
      <c r="D79" s="1"/>
      <c r="E79" s="1"/>
      <c r="F79" s="1"/>
      <c r="G79" s="1"/>
      <c r="H79" s="9"/>
    </row>
    <row r="80" spans="1:8" s="12" customFormat="1" ht="25.15" customHeight="1">
      <c r="B80" s="21">
        <f t="array" ref="B80:C80">Days+36+DATE(Calendar5Year,Calendar5MonthOption,1)-WEEKDAY(DATE(Calendar5Year,Calendar5MonthOption,1),WeekdayOption)</f>
        <v>45327</v>
      </c>
      <c r="C80" s="21">
        <v>45328</v>
      </c>
      <c r="D80" s="42" t="s">
        <v>15</v>
      </c>
      <c r="E80" s="42"/>
      <c r="F80" s="42"/>
      <c r="G80" s="42"/>
      <c r="H80" s="42"/>
    </row>
    <row r="81" spans="1:8" ht="75" customHeight="1">
      <c r="B81" s="4"/>
      <c r="C81" s="4"/>
      <c r="D81" s="43"/>
      <c r="E81" s="43"/>
      <c r="F81" s="43"/>
      <c r="G81" s="43"/>
      <c r="H81" s="43"/>
    </row>
    <row r="82" spans="1:8" s="6" customFormat="1" ht="30" customHeight="1">
      <c r="B82" s="7"/>
      <c r="C82" s="7"/>
      <c r="D82" s="8"/>
      <c r="E82" s="8"/>
      <c r="F82" s="8"/>
      <c r="G82" s="8"/>
      <c r="H82" s="8"/>
    </row>
    <row r="83" spans="1:8" s="12" customFormat="1" ht="75" customHeight="1">
      <c r="A83" s="10"/>
      <c r="B83" s="11" t="str">
        <f>TEXT(DATE(Calendar5Year,Calendar5MonthOption+1,1),"mmmm")</f>
        <v>February</v>
      </c>
      <c r="C83" s="11"/>
      <c r="D83" s="11"/>
      <c r="F83" s="32"/>
      <c r="G83" s="32"/>
      <c r="H83" s="13">
        <f>YEAR(DATE(Calendar5Year,Calendar5MonthOption+1,1))</f>
        <v>2024</v>
      </c>
    </row>
    <row r="84" spans="1:8" s="12" customFormat="1" ht="25.15" customHeight="1">
      <c r="A84" s="14"/>
      <c r="B84" s="27" t="str">
        <f>UPPER(TEXT(B85,"dddd"))</f>
        <v>MONDAY</v>
      </c>
      <c r="C84" s="28" t="str">
        <f t="shared" ref="C84" si="20">UPPER(TEXT(C85,"dddd"))</f>
        <v>TUESDAY</v>
      </c>
      <c r="D84" s="29" t="str">
        <f t="shared" ref="D84" si="21">UPPER(TEXT(D85,"dddd"))</f>
        <v>WEDNESDAY</v>
      </c>
      <c r="E84" s="28" t="str">
        <f t="shared" ref="E84" si="22">UPPER(TEXT(E85,"dddd"))</f>
        <v>THURSDAY</v>
      </c>
      <c r="F84" s="29" t="str">
        <f t="shared" ref="F84" si="23">UPPER(TEXT(F85,"dddd"))</f>
        <v>FRIDAY</v>
      </c>
      <c r="G84" s="28" t="str">
        <f t="shared" ref="G84" si="24">UPPER(TEXT(G85,"dddd"))</f>
        <v>SATURDAY</v>
      </c>
      <c r="H84" s="30" t="str">
        <f t="shared" ref="H84" si="25">UPPER(TEXT(H85,"dddd"))</f>
        <v>SUNDAY</v>
      </c>
    </row>
    <row r="85" spans="1:8" s="12" customFormat="1" ht="25.15" customHeight="1">
      <c r="B85" s="19">
        <f t="array" ref="B85:H85">Days+1+DATE(Calendar6Year,Calendar6MonthOption,1)-WEEKDAY(DATE(Calendar6Year,Calendar6MonthOption,1),WeekdayOption)</f>
        <v>45320</v>
      </c>
      <c r="C85" s="19">
        <v>45321</v>
      </c>
      <c r="D85" s="19">
        <v>45322</v>
      </c>
      <c r="E85" s="19">
        <v>45323</v>
      </c>
      <c r="F85" s="19">
        <v>45324</v>
      </c>
      <c r="G85" s="19">
        <v>45325</v>
      </c>
      <c r="H85" s="20">
        <v>45326</v>
      </c>
    </row>
    <row r="86" spans="1:8" ht="75" customHeight="1">
      <c r="B86" s="1"/>
      <c r="C86" s="1"/>
      <c r="D86" s="1"/>
      <c r="E86" s="1"/>
      <c r="F86" s="1"/>
      <c r="G86" s="1"/>
      <c r="H86" s="2"/>
    </row>
    <row r="87" spans="1:8" s="12" customFormat="1" ht="25.15" customHeight="1">
      <c r="B87" s="21">
        <f t="array" ref="B87:H87">Days+8+DATE(Calendar6Year,Calendar6MonthOption,1)-WEEKDAY(DATE(Calendar6Year,Calendar6MonthOption,1),WeekdayOption)</f>
        <v>45327</v>
      </c>
      <c r="C87" s="21">
        <v>45328</v>
      </c>
      <c r="D87" s="21">
        <v>45329</v>
      </c>
      <c r="E87" s="21">
        <v>45330</v>
      </c>
      <c r="F87" s="21">
        <v>45331</v>
      </c>
      <c r="G87" s="21">
        <v>45332</v>
      </c>
      <c r="H87" s="22">
        <v>45333</v>
      </c>
    </row>
    <row r="88" spans="1:8" ht="75" customHeight="1">
      <c r="B88" s="1"/>
      <c r="C88" s="1"/>
      <c r="D88" s="1"/>
      <c r="E88" s="1"/>
      <c r="F88" s="1"/>
      <c r="G88" s="1"/>
      <c r="H88" s="2"/>
    </row>
    <row r="89" spans="1:8" s="12" customFormat="1" ht="25.15" customHeight="1">
      <c r="B89" s="21">
        <f t="array" ref="B89:H89">Days+15+DATE(Calendar6Year,Calendar6MonthOption,1)-WEEKDAY(DATE(Calendar6Year,Calendar6MonthOption,1),WeekdayOption)</f>
        <v>45334</v>
      </c>
      <c r="C89" s="21">
        <v>45335</v>
      </c>
      <c r="D89" s="21">
        <v>45336</v>
      </c>
      <c r="E89" s="21">
        <v>45337</v>
      </c>
      <c r="F89" s="21">
        <v>45338</v>
      </c>
      <c r="G89" s="21">
        <v>45339</v>
      </c>
      <c r="H89" s="22">
        <v>45340</v>
      </c>
    </row>
    <row r="90" spans="1:8" ht="75" customHeight="1">
      <c r="B90" s="1"/>
      <c r="C90" s="1"/>
      <c r="D90" s="1"/>
      <c r="E90" s="1"/>
      <c r="F90" s="1"/>
      <c r="G90" s="1"/>
      <c r="H90" s="2"/>
    </row>
    <row r="91" spans="1:8" s="12" customFormat="1" ht="25.15" customHeight="1">
      <c r="B91" s="21">
        <f t="array" ref="B91:H91">Days+22+DATE(Calendar6Year,Calendar6MonthOption,1)-WEEKDAY(DATE(Calendar6Year,Calendar6MonthOption,1),WeekdayOption)</f>
        <v>45341</v>
      </c>
      <c r="C91" s="21">
        <v>45342</v>
      </c>
      <c r="D91" s="21">
        <v>45343</v>
      </c>
      <c r="E91" s="21">
        <v>45344</v>
      </c>
      <c r="F91" s="21">
        <v>45345</v>
      </c>
      <c r="G91" s="21">
        <v>45346</v>
      </c>
      <c r="H91" s="22">
        <v>45347</v>
      </c>
    </row>
    <row r="92" spans="1:8" ht="75" customHeight="1">
      <c r="B92" s="1"/>
      <c r="C92" s="1"/>
      <c r="D92" s="1"/>
      <c r="E92" s="1"/>
      <c r="F92" s="1"/>
      <c r="G92" s="1"/>
      <c r="H92" s="2"/>
    </row>
    <row r="93" spans="1:8" s="12" customFormat="1" ht="25.15" customHeight="1">
      <c r="B93" s="21">
        <f t="array" ref="B93:H93">Days+29+DATE(Calendar6Year,Calendar6MonthOption,1)-WEEKDAY(DATE(Calendar6Year,Calendar6MonthOption,1),WeekdayOption)</f>
        <v>45348</v>
      </c>
      <c r="C93" s="21">
        <v>45349</v>
      </c>
      <c r="D93" s="21">
        <v>45350</v>
      </c>
      <c r="E93" s="21">
        <v>45351</v>
      </c>
      <c r="F93" s="21">
        <v>45352</v>
      </c>
      <c r="G93" s="21">
        <v>45353</v>
      </c>
      <c r="H93" s="22">
        <v>45354</v>
      </c>
    </row>
    <row r="94" spans="1:8" ht="75" customHeight="1">
      <c r="B94" s="1"/>
      <c r="C94" s="1"/>
      <c r="D94" s="1"/>
      <c r="E94" s="1"/>
      <c r="F94" s="1"/>
      <c r="G94" s="1"/>
      <c r="H94" s="9"/>
    </row>
    <row r="95" spans="1:8" s="12" customFormat="1" ht="25.15" customHeight="1">
      <c r="B95" s="21">
        <f t="array" ref="B95:C95">Days+36+DATE(Calendar6Year,Calendar6MonthOption,1)-WEEKDAY(DATE(Calendar6Year,Calendar6MonthOption,1),WeekdayOption)</f>
        <v>45355</v>
      </c>
      <c r="C95" s="21">
        <v>45356</v>
      </c>
      <c r="D95" s="42" t="s">
        <v>15</v>
      </c>
      <c r="E95" s="42"/>
      <c r="F95" s="42"/>
      <c r="G95" s="42"/>
      <c r="H95" s="42"/>
    </row>
    <row r="96" spans="1:8" ht="75" customHeight="1">
      <c r="B96" s="4"/>
      <c r="C96" s="4"/>
      <c r="D96" s="43"/>
      <c r="E96" s="43"/>
      <c r="F96" s="43"/>
      <c r="G96" s="43"/>
      <c r="H96" s="43"/>
    </row>
    <row r="97" spans="1:8" s="6" customFormat="1" ht="30" customHeight="1">
      <c r="B97" s="7"/>
      <c r="C97" s="7"/>
      <c r="D97" s="8"/>
      <c r="E97" s="8"/>
      <c r="F97" s="8"/>
      <c r="G97" s="8"/>
      <c r="H97" s="8"/>
    </row>
    <row r="98" spans="1:8" s="12" customFormat="1" ht="75" customHeight="1">
      <c r="A98" s="10"/>
      <c r="B98" s="11" t="str">
        <f>TEXT(DATE(Calendar6Year,Calendar6MonthOption+1,1),"mmmm")</f>
        <v>March</v>
      </c>
      <c r="D98" s="33"/>
      <c r="E98" s="33"/>
      <c r="F98" s="32"/>
      <c r="G98" s="32"/>
      <c r="H98" s="13">
        <f>YEAR(DATE(Calendar6Year,Calendar6MonthOption+1,1))</f>
        <v>2024</v>
      </c>
    </row>
    <row r="99" spans="1:8" s="12" customFormat="1" ht="25.15" customHeight="1">
      <c r="A99" s="14"/>
      <c r="B99" s="27" t="str">
        <f>UPPER(TEXT(B100,"dddd"))</f>
        <v>MONDAY</v>
      </c>
      <c r="C99" s="28" t="str">
        <f t="shared" ref="C99" si="26">UPPER(TEXT(C100,"dddd"))</f>
        <v>TUESDAY</v>
      </c>
      <c r="D99" s="29" t="str">
        <f t="shared" ref="D99" si="27">UPPER(TEXT(D100,"dddd"))</f>
        <v>WEDNESDAY</v>
      </c>
      <c r="E99" s="28" t="str">
        <f t="shared" ref="E99" si="28">UPPER(TEXT(E100,"dddd"))</f>
        <v>THURSDAY</v>
      </c>
      <c r="F99" s="29" t="str">
        <f t="shared" ref="F99" si="29">UPPER(TEXT(F100,"dddd"))</f>
        <v>FRIDAY</v>
      </c>
      <c r="G99" s="28" t="str">
        <f t="shared" ref="G99" si="30">UPPER(TEXT(G100,"dddd"))</f>
        <v>SATURDAY</v>
      </c>
      <c r="H99" s="30" t="str">
        <f t="shared" ref="H99" si="31">UPPER(TEXT(H100,"dddd"))</f>
        <v>SUNDAY</v>
      </c>
    </row>
    <row r="100" spans="1:8" s="12" customFormat="1" ht="25.15" customHeight="1">
      <c r="B100" s="19">
        <f t="array" ref="B100:H100">Days+1+DATE(Calendar7Year,Calendar7MonthOption,1)-WEEKDAY(DATE(Calendar7Year,Calendar7MonthOption,1),WeekdayOption)</f>
        <v>45348</v>
      </c>
      <c r="C100" s="19">
        <v>45349</v>
      </c>
      <c r="D100" s="19">
        <v>45350</v>
      </c>
      <c r="E100" s="19">
        <v>45351</v>
      </c>
      <c r="F100" s="19">
        <v>45352</v>
      </c>
      <c r="G100" s="19">
        <v>45353</v>
      </c>
      <c r="H100" s="20">
        <v>45354</v>
      </c>
    </row>
    <row r="101" spans="1:8" ht="75" customHeight="1">
      <c r="B101" s="1"/>
      <c r="C101" s="1"/>
      <c r="D101" s="1"/>
      <c r="E101" s="1"/>
      <c r="F101" s="1"/>
      <c r="G101" s="1"/>
      <c r="H101" s="2"/>
    </row>
    <row r="102" spans="1:8" s="12" customFormat="1" ht="25.15" customHeight="1">
      <c r="B102" s="21">
        <f t="array" ref="B102:H102">Days+8+DATE(Calendar7Year,Calendar7MonthOption,1)-WEEKDAY(DATE(Calendar7Year,Calendar7MonthOption,1),WeekdayOption)</f>
        <v>45355</v>
      </c>
      <c r="C102" s="21">
        <v>45356</v>
      </c>
      <c r="D102" s="21">
        <v>45357</v>
      </c>
      <c r="E102" s="21">
        <v>45358</v>
      </c>
      <c r="F102" s="21">
        <v>45359</v>
      </c>
      <c r="G102" s="21">
        <v>45360</v>
      </c>
      <c r="H102" s="22">
        <v>45361</v>
      </c>
    </row>
    <row r="103" spans="1:8" ht="75" customHeight="1">
      <c r="B103" s="1"/>
      <c r="C103" s="1"/>
      <c r="D103" s="1"/>
      <c r="E103" s="1"/>
      <c r="F103" s="1"/>
      <c r="G103" s="1"/>
      <c r="H103" s="2"/>
    </row>
    <row r="104" spans="1:8" s="12" customFormat="1" ht="25.15" customHeight="1">
      <c r="B104" s="21">
        <f t="array" ref="B104:H104">Days+15+DATE(Calendar7Year,Calendar7MonthOption,1)-WEEKDAY(DATE(Calendar7Year,Calendar7MonthOption,1),WeekdayOption)</f>
        <v>45362</v>
      </c>
      <c r="C104" s="21">
        <v>45363</v>
      </c>
      <c r="D104" s="21">
        <v>45364</v>
      </c>
      <c r="E104" s="21">
        <v>45365</v>
      </c>
      <c r="F104" s="21">
        <v>45366</v>
      </c>
      <c r="G104" s="21">
        <v>45367</v>
      </c>
      <c r="H104" s="22">
        <v>45368</v>
      </c>
    </row>
    <row r="105" spans="1:8" ht="75" customHeight="1">
      <c r="B105" s="1"/>
      <c r="C105" s="1"/>
      <c r="D105" s="1"/>
      <c r="E105" s="1"/>
      <c r="F105" s="1"/>
      <c r="G105" s="1"/>
      <c r="H105" s="2"/>
    </row>
    <row r="106" spans="1:8" s="12" customFormat="1" ht="25.15" customHeight="1">
      <c r="B106" s="21">
        <f t="array" ref="B106:H106">Days+22+DATE(Calendar7Year,Calendar7MonthOption,1)-WEEKDAY(DATE(Calendar7Year,Calendar7MonthOption,1),WeekdayOption)</f>
        <v>45369</v>
      </c>
      <c r="C106" s="21">
        <v>45370</v>
      </c>
      <c r="D106" s="21">
        <v>45371</v>
      </c>
      <c r="E106" s="21">
        <v>45372</v>
      </c>
      <c r="F106" s="21">
        <v>45373</v>
      </c>
      <c r="G106" s="21">
        <v>45374</v>
      </c>
      <c r="H106" s="22">
        <v>45375</v>
      </c>
    </row>
    <row r="107" spans="1:8" ht="75" customHeight="1"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21</v>
      </c>
      <c r="G107" s="1"/>
      <c r="H107" s="2"/>
    </row>
    <row r="108" spans="1:8" s="12" customFormat="1" ht="25.15" customHeight="1">
      <c r="B108" s="21">
        <f t="array" ref="B108:H108">Days+29+DATE(Calendar7Year,Calendar7MonthOption,1)-WEEKDAY(DATE(Calendar7Year,Calendar7MonthOption,1),WeekdayOption)</f>
        <v>45376</v>
      </c>
      <c r="C108" s="21">
        <v>45377</v>
      </c>
      <c r="D108" s="21">
        <v>45378</v>
      </c>
      <c r="E108" s="21">
        <v>45379</v>
      </c>
      <c r="F108" s="21">
        <v>45380</v>
      </c>
      <c r="G108" s="21">
        <v>45381</v>
      </c>
      <c r="H108" s="22">
        <v>45382</v>
      </c>
    </row>
    <row r="109" spans="1:8" ht="75" customHeight="1">
      <c r="B109" s="1"/>
      <c r="C109" s="1"/>
      <c r="D109" s="1"/>
      <c r="E109" s="1"/>
      <c r="F109" s="1"/>
      <c r="G109" s="1"/>
      <c r="H109" s="9"/>
    </row>
    <row r="110" spans="1:8" s="12" customFormat="1" ht="25.15" customHeight="1">
      <c r="B110" s="21">
        <f t="array" ref="B110:C110">Days+36+DATE(Calendar7Year,Calendar7MonthOption,1)-WEEKDAY(DATE(Calendar7Year,Calendar7MonthOption,1),WeekdayOption)</f>
        <v>45383</v>
      </c>
      <c r="C110" s="21">
        <v>45384</v>
      </c>
      <c r="D110" s="42" t="s">
        <v>15</v>
      </c>
      <c r="E110" s="42"/>
      <c r="F110" s="42"/>
      <c r="G110" s="42"/>
      <c r="H110" s="42"/>
    </row>
    <row r="111" spans="1:8" ht="75" customHeight="1">
      <c r="B111" s="4"/>
      <c r="C111" s="4"/>
      <c r="D111" s="43"/>
      <c r="E111" s="43"/>
      <c r="F111" s="43"/>
      <c r="G111" s="43"/>
      <c r="H111" s="43"/>
    </row>
    <row r="112" spans="1:8" s="6" customFormat="1" ht="30" customHeight="1">
      <c r="B112" s="7"/>
      <c r="C112" s="7"/>
      <c r="D112" s="8"/>
      <c r="E112" s="8"/>
      <c r="F112" s="8"/>
      <c r="G112" s="8"/>
      <c r="H112" s="8"/>
    </row>
    <row r="113" spans="1:8" s="12" customFormat="1" ht="75" customHeight="1">
      <c r="A113" s="10"/>
      <c r="B113" s="11" t="str">
        <f>TEXT(DATE(Calendar7Year,Calendar7MonthOption+1,1),"mmmm")</f>
        <v>April</v>
      </c>
      <c r="D113" s="34"/>
      <c r="E113" s="34"/>
      <c r="F113" s="32"/>
      <c r="G113" s="32"/>
      <c r="H113" s="13">
        <f>YEAR(DATE(Calendar7Year,Calendar7MonthOption+1,1))</f>
        <v>2024</v>
      </c>
    </row>
    <row r="114" spans="1:8" s="12" customFormat="1" ht="25.15" customHeight="1">
      <c r="A114" s="14"/>
      <c r="B114" s="27" t="str">
        <f>UPPER(TEXT(B115,"dddd"))</f>
        <v>MONDAY</v>
      </c>
      <c r="C114" s="28" t="str">
        <f t="shared" ref="C114" si="32">UPPER(TEXT(C115,"dddd"))</f>
        <v>TUESDAY</v>
      </c>
      <c r="D114" s="29" t="str">
        <f t="shared" ref="D114" si="33">UPPER(TEXT(D115,"dddd"))</f>
        <v>WEDNESDAY</v>
      </c>
      <c r="E114" s="28" t="str">
        <f t="shared" ref="E114" si="34">UPPER(TEXT(E115,"dddd"))</f>
        <v>THURSDAY</v>
      </c>
      <c r="F114" s="29" t="str">
        <f t="shared" ref="F114" si="35">UPPER(TEXT(F115,"dddd"))</f>
        <v>FRIDAY</v>
      </c>
      <c r="G114" s="28" t="str">
        <f t="shared" ref="G114" si="36">UPPER(TEXT(G115,"dddd"))</f>
        <v>SATURDAY</v>
      </c>
      <c r="H114" s="30" t="str">
        <f t="shared" ref="H114" si="37">UPPER(TEXT(H115,"dddd"))</f>
        <v>SUNDAY</v>
      </c>
    </row>
    <row r="115" spans="1:8" s="12" customFormat="1" ht="25.15" customHeight="1">
      <c r="B115" s="19">
        <f t="array" ref="B115:H115">Days+1+DATE(Calendar8Year,Calendar8MonthOption,1)-WEEKDAY(DATE(Calendar8Year,Calendar8MonthOption,1),WeekdayOption)</f>
        <v>45383</v>
      </c>
      <c r="C115" s="19">
        <v>45384</v>
      </c>
      <c r="D115" s="19">
        <v>45385</v>
      </c>
      <c r="E115" s="19">
        <v>45386</v>
      </c>
      <c r="F115" s="19">
        <v>45387</v>
      </c>
      <c r="G115" s="19">
        <v>45388</v>
      </c>
      <c r="H115" s="20">
        <v>45389</v>
      </c>
    </row>
    <row r="116" spans="1:8" ht="75" customHeight="1">
      <c r="B116" s="1"/>
      <c r="C116" s="1"/>
      <c r="D116" s="1"/>
      <c r="E116" s="1"/>
      <c r="F116" s="1"/>
      <c r="G116" s="1"/>
      <c r="H116" s="2"/>
    </row>
    <row r="117" spans="1:8" s="12" customFormat="1" ht="25.15" customHeight="1">
      <c r="B117" s="21">
        <f t="array" ref="B117:H117">Days+8+DATE(Calendar8Year,Calendar8MonthOption,1)-WEEKDAY(DATE(Calendar8Year,Calendar8MonthOption,1),WeekdayOption)</f>
        <v>45390</v>
      </c>
      <c r="C117" s="21">
        <v>45391</v>
      </c>
      <c r="D117" s="21">
        <v>45392</v>
      </c>
      <c r="E117" s="21">
        <v>45393</v>
      </c>
      <c r="F117" s="21">
        <v>45394</v>
      </c>
      <c r="G117" s="21">
        <v>45395</v>
      </c>
      <c r="H117" s="22">
        <v>45396</v>
      </c>
    </row>
    <row r="118" spans="1:8" ht="75" customHeight="1">
      <c r="B118" s="1"/>
      <c r="C118" s="1"/>
      <c r="D118" s="1"/>
      <c r="E118" s="1"/>
      <c r="F118" s="1"/>
      <c r="G118" s="1"/>
      <c r="H118" s="2"/>
    </row>
    <row r="119" spans="1:8" s="12" customFormat="1" ht="25.15" customHeight="1">
      <c r="B119" s="21">
        <f t="array" ref="B119:H119">Days+15+DATE(Calendar8Year,Calendar8MonthOption,1)-WEEKDAY(DATE(Calendar8Year,Calendar8MonthOption,1),WeekdayOption)</f>
        <v>45397</v>
      </c>
      <c r="C119" s="21">
        <v>45398</v>
      </c>
      <c r="D119" s="21">
        <v>45399</v>
      </c>
      <c r="E119" s="21">
        <v>45400</v>
      </c>
      <c r="F119" s="21">
        <v>45401</v>
      </c>
      <c r="G119" s="21">
        <v>45402</v>
      </c>
      <c r="H119" s="22">
        <v>45403</v>
      </c>
    </row>
    <row r="120" spans="1:8" ht="75" customHeight="1">
      <c r="B120" s="1"/>
      <c r="C120" s="1"/>
      <c r="D120" s="1"/>
      <c r="E120" s="1"/>
      <c r="F120" s="1"/>
      <c r="G120" s="1"/>
      <c r="H120" s="2"/>
    </row>
    <row r="121" spans="1:8" s="12" customFormat="1" ht="25.15" customHeight="1">
      <c r="B121" s="21">
        <f t="array" ref="B121:H121">Days+22+DATE(Calendar8Year,Calendar8MonthOption,1)-WEEKDAY(DATE(Calendar8Year,Calendar8MonthOption,1),WeekdayOption)</f>
        <v>45404</v>
      </c>
      <c r="C121" s="21">
        <v>45405</v>
      </c>
      <c r="D121" s="21">
        <v>45406</v>
      </c>
      <c r="E121" s="21">
        <v>45407</v>
      </c>
      <c r="F121" s="21">
        <v>45408</v>
      </c>
      <c r="G121" s="21">
        <v>45409</v>
      </c>
      <c r="H121" s="22">
        <v>45410</v>
      </c>
    </row>
    <row r="122" spans="1:8" ht="75" customHeight="1">
      <c r="B122" s="1"/>
      <c r="C122" s="1"/>
      <c r="D122" s="1"/>
      <c r="E122" s="1"/>
      <c r="F122" s="1" t="s">
        <v>18</v>
      </c>
      <c r="G122" s="1"/>
      <c r="H122" s="2"/>
    </row>
    <row r="123" spans="1:8" s="12" customFormat="1" ht="25.15" customHeight="1">
      <c r="B123" s="21">
        <f t="array" ref="B123:H123">Days+29+DATE(Calendar8Year,Calendar8MonthOption,1)-WEEKDAY(DATE(Calendar8Year,Calendar8MonthOption,1),WeekdayOption)</f>
        <v>45411</v>
      </c>
      <c r="C123" s="21">
        <v>45412</v>
      </c>
      <c r="D123" s="21">
        <v>45413</v>
      </c>
      <c r="E123" s="21">
        <v>45414</v>
      </c>
      <c r="F123" s="21">
        <v>45415</v>
      </c>
      <c r="G123" s="21">
        <v>45416</v>
      </c>
      <c r="H123" s="22">
        <v>45417</v>
      </c>
    </row>
    <row r="124" spans="1:8" ht="75" customHeight="1"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/>
      <c r="H124" s="9"/>
    </row>
    <row r="125" spans="1:8" s="12" customFormat="1" ht="25.15" customHeight="1">
      <c r="B125" s="21">
        <f t="array" ref="B125:C125">Days+36+DATE(Calendar8Year,Calendar8MonthOption,1)-WEEKDAY(DATE(Calendar8Year,Calendar8MonthOption,1),WeekdayOption)</f>
        <v>45418</v>
      </c>
      <c r="C125" s="21">
        <v>45419</v>
      </c>
      <c r="D125" s="42" t="s">
        <v>15</v>
      </c>
      <c r="E125" s="42"/>
      <c r="F125" s="42"/>
      <c r="G125" s="42"/>
      <c r="H125" s="42"/>
    </row>
    <row r="126" spans="1:8" ht="75" customHeight="1">
      <c r="B126" s="1" t="s">
        <v>20</v>
      </c>
      <c r="C126" s="1" t="s">
        <v>20</v>
      </c>
      <c r="D126" s="43"/>
      <c r="E126" s="43"/>
      <c r="F126" s="43"/>
      <c r="G126" s="43"/>
      <c r="H126" s="43"/>
    </row>
    <row r="127" spans="1:8" s="6" customFormat="1" ht="30" customHeight="1">
      <c r="B127" s="7"/>
      <c r="C127" s="7"/>
      <c r="D127" s="8"/>
      <c r="E127" s="8"/>
      <c r="F127" s="8"/>
      <c r="G127" s="8"/>
      <c r="H127" s="8"/>
    </row>
    <row r="128" spans="1:8" s="12" customFormat="1" ht="75" customHeight="1">
      <c r="A128" s="10"/>
      <c r="B128" s="11" t="str">
        <f>TEXT(DATE(Calendar8Year,Calendar8MonthOption+1,1),"mmmm")</f>
        <v>May</v>
      </c>
      <c r="D128" s="33"/>
      <c r="E128" s="33"/>
      <c r="F128" s="32"/>
      <c r="G128" s="32"/>
      <c r="H128" s="13">
        <f>YEAR(DATE(Calendar8Year,Calendar8MonthOption+1,1))</f>
        <v>2024</v>
      </c>
    </row>
    <row r="129" spans="1:8" s="12" customFormat="1" ht="25.15" customHeight="1">
      <c r="A129" s="14"/>
      <c r="B129" s="27" t="str">
        <f>UPPER(TEXT(B130,"dddd"))</f>
        <v>MONDAY</v>
      </c>
      <c r="C129" s="28" t="str">
        <f t="shared" ref="C129" si="38">UPPER(TEXT(C130,"dddd"))</f>
        <v>TUESDAY</v>
      </c>
      <c r="D129" s="29" t="str">
        <f t="shared" ref="D129" si="39">UPPER(TEXT(D130,"dddd"))</f>
        <v>WEDNESDAY</v>
      </c>
      <c r="E129" s="28" t="str">
        <f t="shared" ref="E129" si="40">UPPER(TEXT(E130,"dddd"))</f>
        <v>THURSDAY</v>
      </c>
      <c r="F129" s="29" t="str">
        <f t="shared" ref="F129" si="41">UPPER(TEXT(F130,"dddd"))</f>
        <v>FRIDAY</v>
      </c>
      <c r="G129" s="28" t="str">
        <f t="shared" ref="G129" si="42">UPPER(TEXT(G130,"dddd"))</f>
        <v>SATURDAY</v>
      </c>
      <c r="H129" s="30" t="str">
        <f t="shared" ref="H129" si="43">UPPER(TEXT(H130,"dddd"))</f>
        <v>SUNDAY</v>
      </c>
    </row>
    <row r="130" spans="1:8" s="12" customFormat="1" ht="25.15" customHeight="1">
      <c r="B130" s="19">
        <f t="array" ref="B130:H130">Days+1+DATE(Calendar9Year,Calendar9MonthOption,1)-WEEKDAY(DATE(Calendar9Year,Calendar9MonthOption,1),WeekdayOption)</f>
        <v>45411</v>
      </c>
      <c r="C130" s="19">
        <v>45412</v>
      </c>
      <c r="D130" s="19">
        <v>45413</v>
      </c>
      <c r="E130" s="19">
        <v>45414</v>
      </c>
      <c r="F130" s="19">
        <v>45415</v>
      </c>
      <c r="G130" s="19">
        <v>45416</v>
      </c>
      <c r="H130" s="20">
        <v>45417</v>
      </c>
    </row>
    <row r="131" spans="1:8" ht="75" customHeight="1"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/>
      <c r="H131" s="2"/>
    </row>
    <row r="132" spans="1:8" s="12" customFormat="1" ht="25.15" customHeight="1">
      <c r="B132" s="21">
        <f t="array" ref="B132:H132">Days+8+DATE(Calendar9Year,Calendar9MonthOption,1)-WEEKDAY(DATE(Calendar9Year,Calendar9MonthOption,1),WeekdayOption)</f>
        <v>45418</v>
      </c>
      <c r="C132" s="21">
        <v>45419</v>
      </c>
      <c r="D132" s="21">
        <v>45420</v>
      </c>
      <c r="E132" s="21">
        <v>45421</v>
      </c>
      <c r="F132" s="21">
        <v>45422</v>
      </c>
      <c r="G132" s="21">
        <v>45423</v>
      </c>
      <c r="H132" s="22">
        <v>45424</v>
      </c>
    </row>
    <row r="133" spans="1:8" ht="75" customHeight="1"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</row>
    <row r="134" spans="1:8" s="12" customFormat="1" ht="25.15" customHeight="1">
      <c r="B134" s="21">
        <f t="array" ref="B134:H134">Days+15+DATE(Calendar9Year,Calendar9MonthOption,1)-WEEKDAY(DATE(Calendar9Year,Calendar9MonthOption,1),WeekdayOption)</f>
        <v>45425</v>
      </c>
      <c r="C134" s="21">
        <v>45426</v>
      </c>
      <c r="D134" s="21">
        <v>45427</v>
      </c>
      <c r="E134" s="21">
        <v>45428</v>
      </c>
      <c r="F134" s="21">
        <v>45429</v>
      </c>
      <c r="G134" s="21">
        <v>45430</v>
      </c>
      <c r="H134" s="22">
        <v>45431</v>
      </c>
    </row>
    <row r="135" spans="1:8" ht="75" customHeight="1">
      <c r="B135" s="1" t="s">
        <v>20</v>
      </c>
      <c r="C135" s="1" t="s">
        <v>20</v>
      </c>
      <c r="D135" s="1"/>
      <c r="E135" s="1"/>
      <c r="F135" s="1"/>
      <c r="G135" s="1"/>
      <c r="H135" s="2"/>
    </row>
    <row r="136" spans="1:8" s="12" customFormat="1" ht="25.15" customHeight="1">
      <c r="B136" s="21">
        <f t="array" ref="B136:H136">Days+22+DATE(Calendar9Year,Calendar9MonthOption,1)-WEEKDAY(DATE(Calendar9Year,Calendar9MonthOption,1),WeekdayOption)</f>
        <v>45432</v>
      </c>
      <c r="C136" s="21">
        <v>45433</v>
      </c>
      <c r="D136" s="21">
        <v>45434</v>
      </c>
      <c r="E136" s="21">
        <v>45435</v>
      </c>
      <c r="F136" s="21">
        <v>45436</v>
      </c>
      <c r="G136" s="21">
        <v>45437</v>
      </c>
      <c r="H136" s="22">
        <v>45438</v>
      </c>
    </row>
    <row r="137" spans="1:8" ht="75" customHeight="1">
      <c r="B137" s="1"/>
      <c r="C137" s="1"/>
      <c r="D137" s="1"/>
      <c r="E137" s="1"/>
      <c r="F137" s="1"/>
      <c r="G137" s="1"/>
      <c r="H137" s="2"/>
    </row>
    <row r="138" spans="1:8" s="12" customFormat="1" ht="25.15" customHeight="1">
      <c r="B138" s="21">
        <f t="array" ref="B138:H138">Days+29+DATE(Calendar9Year,Calendar9MonthOption,1)-WEEKDAY(DATE(Calendar9Year,Calendar9MonthOption,1),WeekdayOption)</f>
        <v>45439</v>
      </c>
      <c r="C138" s="21">
        <v>45440</v>
      </c>
      <c r="D138" s="21">
        <v>45441</v>
      </c>
      <c r="E138" s="21">
        <v>45442</v>
      </c>
      <c r="F138" s="21">
        <v>45443</v>
      </c>
      <c r="G138" s="21">
        <v>45444</v>
      </c>
      <c r="H138" s="22">
        <v>45445</v>
      </c>
    </row>
    <row r="139" spans="1:8" ht="75" customHeight="1">
      <c r="B139" s="1"/>
      <c r="C139" s="1"/>
      <c r="D139" s="1"/>
      <c r="E139" s="1"/>
      <c r="F139" s="1"/>
      <c r="G139" s="1"/>
      <c r="H139" s="9"/>
    </row>
    <row r="140" spans="1:8" s="12" customFormat="1" ht="25.15" customHeight="1">
      <c r="B140" s="21">
        <f t="array" ref="B140:C140">Days+36+DATE(Calendar9Year,Calendar9MonthOption,1)-WEEKDAY(DATE(Calendar9Year,Calendar9MonthOption,1),WeekdayOption)</f>
        <v>45446</v>
      </c>
      <c r="C140" s="21">
        <v>45447</v>
      </c>
      <c r="D140" s="42" t="s">
        <v>15</v>
      </c>
      <c r="E140" s="42"/>
      <c r="F140" s="42"/>
      <c r="G140" s="42"/>
      <c r="H140" s="42"/>
    </row>
    <row r="141" spans="1:8" ht="75" customHeight="1">
      <c r="B141" s="4"/>
      <c r="C141" s="4"/>
      <c r="D141" s="43"/>
      <c r="E141" s="43"/>
      <c r="F141" s="43"/>
      <c r="G141" s="43"/>
      <c r="H141" s="43"/>
    </row>
    <row r="142" spans="1:8" s="6" customFormat="1" ht="30" customHeight="1">
      <c r="B142" s="7"/>
      <c r="C142" s="7"/>
      <c r="D142" s="8"/>
      <c r="E142" s="8"/>
      <c r="F142" s="8"/>
      <c r="G142" s="8"/>
      <c r="H142" s="8"/>
    </row>
    <row r="143" spans="1:8" s="12" customFormat="1" ht="75" customHeight="1">
      <c r="A143" s="10"/>
      <c r="B143" s="35" t="str">
        <f>TEXT(DATE(Calendar9Year,Calendar9MonthOption+1,1),"mmmm")</f>
        <v>June</v>
      </c>
      <c r="D143" s="34"/>
      <c r="E143" s="34"/>
      <c r="F143" s="32"/>
      <c r="G143" s="32"/>
      <c r="H143" s="13">
        <f>YEAR(DATE(Calendar9Year,Calendar9MonthOption+1,1))</f>
        <v>2024</v>
      </c>
    </row>
    <row r="144" spans="1:8" s="12" customFormat="1" ht="25.15" customHeight="1">
      <c r="A144" s="14"/>
      <c r="B144" s="27" t="str">
        <f>UPPER(TEXT(B145,"dddd"))</f>
        <v>MONDAY</v>
      </c>
      <c r="C144" s="28" t="str">
        <f t="shared" ref="C144:H144" si="44">UPPER(TEXT(C145,"dddd"))</f>
        <v>TUESDAY</v>
      </c>
      <c r="D144" s="29" t="str">
        <f t="shared" si="44"/>
        <v>WEDNESDAY</v>
      </c>
      <c r="E144" s="28" t="str">
        <f t="shared" si="44"/>
        <v>THURSDAY</v>
      </c>
      <c r="F144" s="29" t="str">
        <f t="shared" si="44"/>
        <v>FRIDAY</v>
      </c>
      <c r="G144" s="28" t="str">
        <f t="shared" si="44"/>
        <v>SATURDAY</v>
      </c>
      <c r="H144" s="30" t="str">
        <f t="shared" si="44"/>
        <v>SUNDAY</v>
      </c>
    </row>
    <row r="145" spans="2:8" s="12" customFormat="1" ht="25.15" customHeight="1">
      <c r="B145" s="19">
        <f t="array" ref="B145:H145">Days+1+DATE(Calendar10Year,Calendar10MonthOption,1)-WEEKDAY(DATE(Calendar10Year,Calendar10MonthOption,1),WeekdayOption)</f>
        <v>45439</v>
      </c>
      <c r="C145" s="19">
        <v>45440</v>
      </c>
      <c r="D145" s="19">
        <v>45441</v>
      </c>
      <c r="E145" s="19">
        <v>45442</v>
      </c>
      <c r="F145" s="19">
        <v>45443</v>
      </c>
      <c r="G145" s="19">
        <v>45444</v>
      </c>
      <c r="H145" s="20">
        <v>45445</v>
      </c>
    </row>
    <row r="146" spans="2:8" ht="75" customHeight="1">
      <c r="B146" s="1"/>
      <c r="C146" s="1"/>
      <c r="D146" s="1"/>
      <c r="E146" s="1"/>
      <c r="F146" s="1"/>
      <c r="G146" s="1"/>
      <c r="H146" s="2"/>
    </row>
    <row r="147" spans="2:8" s="12" customFormat="1" ht="25.15" customHeight="1">
      <c r="B147" s="21">
        <f t="array" ref="B147:H147">Days+8+DATE(Calendar10Year,Calendar10MonthOption,1)-WEEKDAY(DATE(Calendar10Year,Calendar10MonthOption,1),WeekdayOption)</f>
        <v>45446</v>
      </c>
      <c r="C147" s="21">
        <v>45447</v>
      </c>
      <c r="D147" s="21">
        <v>45448</v>
      </c>
      <c r="E147" s="21">
        <v>45449</v>
      </c>
      <c r="F147" s="21">
        <v>45450</v>
      </c>
      <c r="G147" s="21">
        <v>45451</v>
      </c>
      <c r="H147" s="22">
        <v>45452</v>
      </c>
    </row>
    <row r="148" spans="2:8" ht="75" customHeight="1">
      <c r="B148" s="1"/>
      <c r="C148" s="1"/>
      <c r="D148" s="1"/>
      <c r="E148" s="1"/>
      <c r="F148" s="1"/>
      <c r="G148" s="1"/>
      <c r="H148" s="2"/>
    </row>
    <row r="149" spans="2:8" s="12" customFormat="1" ht="25.15" customHeight="1">
      <c r="B149" s="21">
        <f t="array" ref="B149:H149">Days+15+DATE(Calendar10Year,Calendar10MonthOption,1)-WEEKDAY(DATE(Calendar10Year,Calendar10MonthOption,1),WeekdayOption)</f>
        <v>45453</v>
      </c>
      <c r="C149" s="21">
        <v>45454</v>
      </c>
      <c r="D149" s="21">
        <v>45455</v>
      </c>
      <c r="E149" s="21">
        <v>45456</v>
      </c>
      <c r="F149" s="21">
        <v>45457</v>
      </c>
      <c r="G149" s="21">
        <v>45458</v>
      </c>
      <c r="H149" s="22">
        <v>45459</v>
      </c>
    </row>
    <row r="150" spans="2:8" ht="75" customHeight="1">
      <c r="B150" s="1"/>
      <c r="C150" s="1"/>
      <c r="D150" s="1"/>
      <c r="E150" s="1"/>
      <c r="F150" s="1"/>
      <c r="G150" s="1"/>
      <c r="H150" s="2"/>
    </row>
    <row r="151" spans="2:8" s="12" customFormat="1" ht="25.15" customHeight="1">
      <c r="B151" s="21">
        <f t="array" ref="B151:H151">Days+22+DATE(Calendar10Year,Calendar10MonthOption,1)-WEEKDAY(DATE(Calendar10Year,Calendar10MonthOption,1),WeekdayOption)</f>
        <v>45460</v>
      </c>
      <c r="C151" s="21">
        <v>45461</v>
      </c>
      <c r="D151" s="21">
        <v>45462</v>
      </c>
      <c r="E151" s="21">
        <v>45463</v>
      </c>
      <c r="F151" s="21">
        <v>45464</v>
      </c>
      <c r="G151" s="21">
        <v>45465</v>
      </c>
      <c r="H151" s="22">
        <v>45466</v>
      </c>
    </row>
    <row r="152" spans="2:8" ht="75" customHeight="1">
      <c r="B152" s="1"/>
      <c r="C152" s="1"/>
      <c r="D152" s="1"/>
      <c r="E152" s="1"/>
      <c r="F152" s="1"/>
      <c r="G152" s="1"/>
      <c r="H152" s="2"/>
    </row>
    <row r="153" spans="2:8" s="12" customFormat="1" ht="25.15" customHeight="1">
      <c r="B153" s="21">
        <f t="array" ref="B153:H153">Days+29+DATE(Calendar10Year,Calendar10MonthOption,1)-WEEKDAY(DATE(Calendar10Year,Calendar10MonthOption,1),WeekdayOption)</f>
        <v>45467</v>
      </c>
      <c r="C153" s="21">
        <v>45468</v>
      </c>
      <c r="D153" s="21">
        <v>45469</v>
      </c>
      <c r="E153" s="21">
        <v>45470</v>
      </c>
      <c r="F153" s="21">
        <v>45471</v>
      </c>
      <c r="G153" s="21">
        <v>45472</v>
      </c>
      <c r="H153" s="22">
        <v>45473</v>
      </c>
    </row>
    <row r="154" spans="2:8" ht="75" customHeight="1">
      <c r="B154" s="1"/>
      <c r="C154" s="1"/>
      <c r="D154" s="1"/>
      <c r="E154" s="1"/>
      <c r="F154" s="1"/>
      <c r="G154" s="1"/>
      <c r="H154" s="9"/>
    </row>
    <row r="155" spans="2:8" s="12" customFormat="1" ht="25.15" customHeight="1">
      <c r="B155" s="21">
        <f t="array" ref="B155:C155">Days+36+DATE(Calendar10Year,Calendar10MonthOption,1)-WEEKDAY(DATE(Calendar10Year,Calendar10MonthOption,1),WeekdayOption)</f>
        <v>45474</v>
      </c>
      <c r="C155" s="21">
        <v>45475</v>
      </c>
      <c r="D155" s="42" t="s">
        <v>15</v>
      </c>
      <c r="E155" s="42"/>
      <c r="F155" s="42"/>
      <c r="G155" s="42"/>
      <c r="H155" s="42"/>
    </row>
    <row r="156" spans="2:8" ht="75" customHeight="1">
      <c r="B156" s="4"/>
      <c r="C156" s="4"/>
      <c r="D156" s="43"/>
      <c r="E156" s="43"/>
      <c r="F156" s="43"/>
      <c r="G156" s="43"/>
      <c r="H156" s="43"/>
    </row>
    <row r="157" spans="2:8" s="6" customFormat="1" ht="30" customHeight="1">
      <c r="B157" s="7"/>
      <c r="C157" s="7"/>
      <c r="D157" s="8"/>
      <c r="E157" s="8"/>
      <c r="F157" s="8"/>
      <c r="G157" s="8"/>
      <c r="H157" s="8"/>
    </row>
    <row r="158" spans="2:8" s="12" customFormat="1" ht="75" customHeight="1">
      <c r="B158" s="11" t="str">
        <f>TEXT(DATE(Calendar10Year,Calendar10MonthOption+1,1),"mmmm")</f>
        <v>July</v>
      </c>
      <c r="D158" s="33"/>
      <c r="E158" s="33"/>
      <c r="F158" s="32"/>
      <c r="G158" s="32"/>
      <c r="H158" s="13">
        <f>YEAR(DATE(Calendar10Year,Calendar10MonthOption+1,1))</f>
        <v>2024</v>
      </c>
    </row>
    <row r="159" spans="2:8" s="12" customFormat="1" ht="25.15" customHeight="1">
      <c r="B159" s="27" t="str">
        <f>UPPER(TEXT(B160,"dddd"))</f>
        <v>MONDAY</v>
      </c>
      <c r="C159" s="28" t="str">
        <f t="shared" ref="C159:H159" si="45">UPPER(TEXT(C160,"dddd"))</f>
        <v>TUESDAY</v>
      </c>
      <c r="D159" s="29" t="str">
        <f t="shared" si="45"/>
        <v>WEDNESDAY</v>
      </c>
      <c r="E159" s="28" t="str">
        <f t="shared" si="45"/>
        <v>THURSDAY</v>
      </c>
      <c r="F159" s="29" t="str">
        <f t="shared" si="45"/>
        <v>FRIDAY</v>
      </c>
      <c r="G159" s="28" t="str">
        <f t="shared" si="45"/>
        <v>SATURDAY</v>
      </c>
      <c r="H159" s="30" t="str">
        <f t="shared" si="45"/>
        <v>SUNDAY</v>
      </c>
    </row>
    <row r="160" spans="2:8" s="12" customFormat="1" ht="25.15" customHeight="1">
      <c r="B160" s="19">
        <f t="array" ref="B160:H160">Days+1+DATE(Calendar11Year,Calendar11MonthOption,1)-WEEKDAY(DATE(Calendar11Year,Calendar11MonthOption,1),WeekdayOption)</f>
        <v>45474</v>
      </c>
      <c r="C160" s="19">
        <v>45475</v>
      </c>
      <c r="D160" s="19">
        <v>45476</v>
      </c>
      <c r="E160" s="19">
        <v>45477</v>
      </c>
      <c r="F160" s="19">
        <v>45478</v>
      </c>
      <c r="G160" s="19">
        <v>45479</v>
      </c>
      <c r="H160" s="20">
        <v>45480</v>
      </c>
    </row>
    <row r="161" spans="2:8" ht="75" customHeight="1">
      <c r="B161" s="1"/>
      <c r="C161" s="1"/>
      <c r="D161" s="1"/>
      <c r="E161" s="1"/>
      <c r="F161" s="1"/>
      <c r="G161" s="1"/>
      <c r="H161" s="2"/>
    </row>
    <row r="162" spans="2:8" s="12" customFormat="1" ht="25.15" customHeight="1">
      <c r="B162" s="21">
        <f t="array" ref="B162:H162">Days+8+DATE(Calendar11Year,Calendar11MonthOption,1)-WEEKDAY(DATE(Calendar11Year,Calendar11MonthOption,1),WeekdayOption)</f>
        <v>45481</v>
      </c>
      <c r="C162" s="21">
        <v>45482</v>
      </c>
      <c r="D162" s="21">
        <v>45483</v>
      </c>
      <c r="E162" s="21">
        <v>45484</v>
      </c>
      <c r="F162" s="21">
        <v>45485</v>
      </c>
      <c r="G162" s="21">
        <v>45486</v>
      </c>
      <c r="H162" s="22">
        <v>45487</v>
      </c>
    </row>
    <row r="163" spans="2:8" ht="75" customHeight="1">
      <c r="B163" s="1"/>
      <c r="C163" s="1"/>
      <c r="D163" s="1"/>
      <c r="E163" s="1"/>
      <c r="F163" s="1"/>
      <c r="G163" s="1"/>
      <c r="H163" s="2"/>
    </row>
    <row r="164" spans="2:8" s="12" customFormat="1" ht="25.15" customHeight="1">
      <c r="B164" s="21">
        <f t="array" ref="B164:H164">Days+15+DATE(Calendar11Year,Calendar11MonthOption,1)-WEEKDAY(DATE(Calendar11Year,Calendar11MonthOption,1),WeekdayOption)</f>
        <v>45488</v>
      </c>
      <c r="C164" s="21">
        <v>45489</v>
      </c>
      <c r="D164" s="21">
        <v>45490</v>
      </c>
      <c r="E164" s="21">
        <v>45491</v>
      </c>
      <c r="F164" s="21">
        <v>45492</v>
      </c>
      <c r="G164" s="21">
        <v>45493</v>
      </c>
      <c r="H164" s="22">
        <v>45494</v>
      </c>
    </row>
    <row r="165" spans="2:8" ht="75" customHeight="1">
      <c r="B165" s="1"/>
      <c r="C165" s="1"/>
      <c r="D165" s="1"/>
      <c r="E165" s="1"/>
      <c r="F165" s="1"/>
      <c r="G165" s="1"/>
      <c r="H165" s="2"/>
    </row>
    <row r="166" spans="2:8" s="12" customFormat="1" ht="25.15" customHeight="1">
      <c r="B166" s="21">
        <f t="array" ref="B166:H166">Days+22+DATE(Calendar11Year,Calendar11MonthOption,1)-WEEKDAY(DATE(Calendar11Year,Calendar11MonthOption,1),WeekdayOption)</f>
        <v>45495</v>
      </c>
      <c r="C166" s="21">
        <v>45496</v>
      </c>
      <c r="D166" s="21">
        <v>45497</v>
      </c>
      <c r="E166" s="21">
        <v>45498</v>
      </c>
      <c r="F166" s="21">
        <v>45499</v>
      </c>
      <c r="G166" s="21">
        <v>45500</v>
      </c>
      <c r="H166" s="22">
        <v>45501</v>
      </c>
    </row>
    <row r="167" spans="2:8" ht="75" customHeight="1">
      <c r="B167" s="1"/>
      <c r="C167" s="1"/>
      <c r="D167" s="1"/>
      <c r="E167" s="1"/>
      <c r="F167" s="1"/>
      <c r="G167" s="1"/>
      <c r="H167" s="2"/>
    </row>
    <row r="168" spans="2:8" s="12" customFormat="1" ht="24" customHeight="1">
      <c r="B168" s="21">
        <f t="array" ref="B168:H168">Days+29+DATE(Calendar11Year,Calendar11MonthOption,1)-WEEKDAY(DATE(Calendar11Year,Calendar11MonthOption,1),WeekdayOption)</f>
        <v>45502</v>
      </c>
      <c r="C168" s="21">
        <v>45503</v>
      </c>
      <c r="D168" s="21">
        <v>45504</v>
      </c>
      <c r="E168" s="21">
        <v>45505</v>
      </c>
      <c r="F168" s="21">
        <v>45506</v>
      </c>
      <c r="G168" s="21">
        <v>45507</v>
      </c>
      <c r="H168" s="22">
        <v>45508</v>
      </c>
    </row>
    <row r="169" spans="2:8" ht="75" customHeight="1">
      <c r="B169" s="1"/>
      <c r="C169" s="1"/>
      <c r="D169" s="1"/>
      <c r="E169" s="1"/>
      <c r="F169" s="1"/>
      <c r="G169" s="1"/>
      <c r="H169" s="9"/>
    </row>
    <row r="170" spans="2:8" s="12" customFormat="1" ht="25.15" customHeight="1">
      <c r="B170" s="21">
        <f t="array" ref="B170:C170">Days+36+DATE(Calendar11Year,Calendar11MonthOption,1)-WEEKDAY(DATE(Calendar11Year,Calendar11MonthOption,1),WeekdayOption)</f>
        <v>45509</v>
      </c>
      <c r="C170" s="21">
        <v>45510</v>
      </c>
      <c r="D170" s="42" t="s">
        <v>15</v>
      </c>
      <c r="E170" s="42"/>
      <c r="F170" s="42"/>
      <c r="G170" s="42"/>
      <c r="H170" s="42"/>
    </row>
    <row r="171" spans="2:8" ht="75" customHeight="1">
      <c r="B171" s="4"/>
      <c r="C171" s="4"/>
      <c r="D171" s="43"/>
      <c r="E171" s="43"/>
      <c r="F171" s="43"/>
      <c r="G171" s="43"/>
      <c r="H171" s="43"/>
    </row>
    <row r="172" spans="2:8" s="6" customFormat="1" ht="30" customHeight="1">
      <c r="B172" s="7"/>
      <c r="C172" s="7"/>
      <c r="D172" s="8"/>
      <c r="E172" s="8"/>
      <c r="F172" s="8"/>
      <c r="G172" s="8"/>
      <c r="H172" s="8"/>
    </row>
    <row r="173" spans="2:8" s="12" customFormat="1" ht="75" customHeight="1">
      <c r="B173" s="11" t="str">
        <f>TEXT(DATE(Calendar11Year,Calendar11MonthOption+1,1),"mmmm")</f>
        <v>August</v>
      </c>
      <c r="D173" s="11"/>
      <c r="E173" s="11"/>
      <c r="F173" s="32"/>
      <c r="G173" s="32"/>
      <c r="H173" s="13">
        <f>YEAR(DATE(Calendar11Year,Calendar11MonthOption+1,1))</f>
        <v>2024</v>
      </c>
    </row>
    <row r="174" spans="2:8" s="12" customFormat="1" ht="25.15" customHeight="1">
      <c r="B174" s="27" t="str">
        <f>UPPER(TEXT(B175,"dddd"))</f>
        <v>MONDAY</v>
      </c>
      <c r="C174" s="28" t="str">
        <f t="shared" ref="C174:H174" si="46">UPPER(TEXT(C175,"dddd"))</f>
        <v>TUESDAY</v>
      </c>
      <c r="D174" s="29" t="str">
        <f t="shared" si="46"/>
        <v>WEDNESDAY</v>
      </c>
      <c r="E174" s="28" t="str">
        <f t="shared" si="46"/>
        <v>THURSDAY</v>
      </c>
      <c r="F174" s="29" t="str">
        <f t="shared" si="46"/>
        <v>FRIDAY</v>
      </c>
      <c r="G174" s="28" t="str">
        <f t="shared" si="46"/>
        <v>SATURDAY</v>
      </c>
      <c r="H174" s="30" t="str">
        <f t="shared" si="46"/>
        <v>SUNDAY</v>
      </c>
    </row>
    <row r="175" spans="2:8" s="12" customFormat="1" ht="25.15" customHeight="1">
      <c r="B175" s="19">
        <f t="array" ref="B175:H175">Days+1+DATE(Calendar12Year,Calendar12MonthOption,1)-WEEKDAY(DATE(Calendar12Year,Calendar12MonthOption,1),WeekdayOption)</f>
        <v>45502</v>
      </c>
      <c r="C175" s="19">
        <v>45503</v>
      </c>
      <c r="D175" s="19">
        <v>45504</v>
      </c>
      <c r="E175" s="19">
        <v>45505</v>
      </c>
      <c r="F175" s="19">
        <v>45506</v>
      </c>
      <c r="G175" s="19">
        <v>45507</v>
      </c>
      <c r="H175" s="20">
        <v>45508</v>
      </c>
    </row>
    <row r="176" spans="2:8" ht="75" customHeight="1">
      <c r="B176" s="1"/>
      <c r="C176" s="1"/>
      <c r="D176" s="1"/>
      <c r="E176" s="1"/>
      <c r="F176" s="1"/>
      <c r="G176" s="1"/>
      <c r="H176" s="2"/>
    </row>
    <row r="177" spans="2:8" s="12" customFormat="1" ht="25.15" customHeight="1">
      <c r="B177" s="21">
        <f t="array" ref="B177:H177">Days+8+DATE(Calendar12Year,Calendar12MonthOption,1)-WEEKDAY(DATE(Calendar12Year,Calendar12MonthOption,1),WeekdayOption)</f>
        <v>45509</v>
      </c>
      <c r="C177" s="21">
        <v>45510</v>
      </c>
      <c r="D177" s="21">
        <v>45511</v>
      </c>
      <c r="E177" s="21">
        <v>45512</v>
      </c>
      <c r="F177" s="21">
        <v>45513</v>
      </c>
      <c r="G177" s="21">
        <v>45514</v>
      </c>
      <c r="H177" s="22">
        <v>45515</v>
      </c>
    </row>
    <row r="178" spans="2:8" ht="75" customHeight="1">
      <c r="B178" s="1"/>
      <c r="C178" s="1"/>
      <c r="D178" s="1"/>
      <c r="E178" s="1"/>
      <c r="F178" s="1"/>
      <c r="G178" s="1"/>
      <c r="H178" s="2"/>
    </row>
    <row r="179" spans="2:8" s="12" customFormat="1" ht="25.15" customHeight="1">
      <c r="B179" s="21">
        <f t="array" ref="B179:H179">Days+15+DATE(Calendar12Year,Calendar12MonthOption,1)-WEEKDAY(DATE(Calendar12Year,Calendar12MonthOption,1),WeekdayOption)</f>
        <v>45516</v>
      </c>
      <c r="C179" s="21">
        <v>45517</v>
      </c>
      <c r="D179" s="21">
        <v>45518</v>
      </c>
      <c r="E179" s="21">
        <v>45519</v>
      </c>
      <c r="F179" s="21">
        <v>45520</v>
      </c>
      <c r="G179" s="21">
        <v>45521</v>
      </c>
      <c r="H179" s="22">
        <v>45522</v>
      </c>
    </row>
    <row r="180" spans="2:8" ht="75" customHeight="1">
      <c r="B180" s="1"/>
      <c r="C180" s="1"/>
      <c r="D180" s="1"/>
      <c r="E180" s="1"/>
      <c r="F180" s="1"/>
      <c r="G180" s="1"/>
      <c r="H180" s="2"/>
    </row>
    <row r="181" spans="2:8" s="12" customFormat="1" ht="25.15" customHeight="1">
      <c r="B181" s="21">
        <f t="array" ref="B181:H181">Days+22+DATE(Calendar12Year,Calendar12MonthOption,1)-WEEKDAY(DATE(Calendar12Year,Calendar12MonthOption,1),WeekdayOption)</f>
        <v>45523</v>
      </c>
      <c r="C181" s="21">
        <v>45524</v>
      </c>
      <c r="D181" s="21">
        <v>45525</v>
      </c>
      <c r="E181" s="21">
        <v>45526</v>
      </c>
      <c r="F181" s="21">
        <v>45527</v>
      </c>
      <c r="G181" s="21">
        <v>45528</v>
      </c>
      <c r="H181" s="22">
        <v>45529</v>
      </c>
    </row>
    <row r="182" spans="2:8" ht="75" customHeight="1">
      <c r="B182" s="1"/>
      <c r="C182" s="1"/>
      <c r="D182" s="1"/>
      <c r="E182" s="1"/>
      <c r="F182" s="1"/>
      <c r="G182" s="1"/>
      <c r="H182" s="2"/>
    </row>
    <row r="183" spans="2:8" s="12" customFormat="1" ht="25.15" customHeight="1">
      <c r="B183" s="21">
        <f t="array" ref="B183:H183">Days+29+DATE(Calendar12Year,Calendar12MonthOption,1)-WEEKDAY(DATE(Calendar12Year,Calendar12MonthOption,1),WeekdayOption)</f>
        <v>45530</v>
      </c>
      <c r="C183" s="21">
        <v>45531</v>
      </c>
      <c r="D183" s="21">
        <v>45532</v>
      </c>
      <c r="E183" s="21">
        <v>45533</v>
      </c>
      <c r="F183" s="21">
        <v>45534</v>
      </c>
      <c r="G183" s="21">
        <v>45535</v>
      </c>
      <c r="H183" s="22">
        <v>45536</v>
      </c>
    </row>
    <row r="184" spans="2:8" ht="75" customHeight="1">
      <c r="B184" s="1"/>
      <c r="C184" s="1"/>
      <c r="D184" s="1"/>
      <c r="E184" s="1"/>
      <c r="F184" s="1"/>
      <c r="G184" s="1"/>
      <c r="H184" s="9"/>
    </row>
    <row r="185" spans="2:8" s="12" customFormat="1" ht="25.15" customHeight="1">
      <c r="B185" s="21">
        <f t="array" ref="B185:C185">Days+36+DATE(Calendar12Year,Calendar12MonthOption,1)-WEEKDAY(DATE(Calendar12Year,Calendar12MonthOption,1),WeekdayOption)</f>
        <v>45537</v>
      </c>
      <c r="C185" s="21">
        <v>45538</v>
      </c>
      <c r="D185" s="42" t="s">
        <v>15</v>
      </c>
      <c r="E185" s="42"/>
      <c r="F185" s="42"/>
      <c r="G185" s="42"/>
      <c r="H185" s="42"/>
    </row>
    <row r="186" spans="2:8" ht="75" customHeight="1">
      <c r="B186" s="4"/>
      <c r="C186" s="4"/>
      <c r="D186" s="43"/>
      <c r="E186" s="43"/>
      <c r="F186" s="43"/>
      <c r="G186" s="43"/>
      <c r="H186" s="43"/>
    </row>
    <row r="187" spans="2:8" ht="15.75"/>
    <row r="188" spans="2:8" ht="15.75"/>
    <row r="189" spans="2:8" ht="15.75"/>
    <row r="190" spans="2:8" ht="15.75"/>
    <row r="191" spans="2:8" ht="15.75"/>
    <row r="193" ht="15.75"/>
    <row r="194" ht="15.75"/>
  </sheetData>
  <mergeCells count="24">
    <mergeCell ref="D186:H186"/>
    <mergeCell ref="D155:H155"/>
    <mergeCell ref="D156:H156"/>
    <mergeCell ref="D110:H110"/>
    <mergeCell ref="D96:H96"/>
    <mergeCell ref="D141:H141"/>
    <mergeCell ref="D125:H125"/>
    <mergeCell ref="D140:H140"/>
    <mergeCell ref="D111:H111"/>
    <mergeCell ref="D126:H126"/>
    <mergeCell ref="D171:H171"/>
    <mergeCell ref="D185:H185"/>
    <mergeCell ref="D95:H95"/>
    <mergeCell ref="D170:H170"/>
    <mergeCell ref="D20:H20"/>
    <mergeCell ref="D21:H21"/>
    <mergeCell ref="D51:H51"/>
    <mergeCell ref="D66:H66"/>
    <mergeCell ref="D81:H81"/>
    <mergeCell ref="D65:H65"/>
    <mergeCell ref="D80:H80"/>
    <mergeCell ref="D35:H35"/>
    <mergeCell ref="D36:H36"/>
    <mergeCell ref="D50:H50"/>
  </mergeCells>
  <phoneticPr fontId="3" type="noConversion"/>
  <conditionalFormatting sqref="B10:H10 B12:H12 B14:H14 B16:H16 B18:H18 B20:C20">
    <cfRule type="expression" dxfId="13" priority="41">
      <formula>MONTH(B10)&lt;&gt;Calendar1MonthOption</formula>
    </cfRule>
  </conditionalFormatting>
  <conditionalFormatting sqref="B25:H25 B27:H27 B29:H29 B31:H31 B33:H33 B35:C35">
    <cfRule type="expression" dxfId="12" priority="30">
      <formula>MONTH(B25)&lt;&gt;Calendar2MonthOption</formula>
    </cfRule>
  </conditionalFormatting>
  <conditionalFormatting sqref="B40:H40 B42:H42 B44:H44 B46:H46 B48:H48 B50:C50">
    <cfRule type="expression" dxfId="11" priority="28">
      <formula>MONTH(B40)&lt;&gt;Calendar3MonthOption</formula>
    </cfRule>
  </conditionalFormatting>
  <conditionalFormatting sqref="B55:H55 B57:H57 B59:H59 B61:H61 B63:H63 B65:C65">
    <cfRule type="expression" dxfId="10" priority="26">
      <formula>MONTH(B55)&lt;&gt;Calendar4MonthOption</formula>
    </cfRule>
  </conditionalFormatting>
  <conditionalFormatting sqref="B70:H70 B72:H72 B74:H74 B76:H76 B78:H78 B80:C80">
    <cfRule type="expression" dxfId="9" priority="24">
      <formula>MONTH(B70)&lt;&gt;Calendar5MonthOption</formula>
    </cfRule>
  </conditionalFormatting>
  <conditionalFormatting sqref="B85:H85 B87:H87 B89:H89 B91:H91 B93:H93 B95:C95">
    <cfRule type="expression" dxfId="8" priority="22">
      <formula>MONTH(B85)&lt;&gt;Calendar6MonthOption</formula>
    </cfRule>
  </conditionalFormatting>
  <conditionalFormatting sqref="B100:H100 B102:H102 B104:H104 B106:H106 B108:H108 B110:C110">
    <cfRule type="expression" dxfId="7" priority="20">
      <formula>MONTH(B100)&lt;&gt;Calendar7MonthOption</formula>
    </cfRule>
  </conditionalFormatting>
  <conditionalFormatting sqref="B115:H115 B117:H117 B119:H119 B121:H121 B123:H123 B125:C125">
    <cfRule type="expression" dxfId="6" priority="18">
      <formula>MONTH(B115)&lt;&gt;Calendar8MonthOption</formula>
    </cfRule>
  </conditionalFormatting>
  <conditionalFormatting sqref="B130:H130 B132:H132 B134:H134 B136:H136 B138:H138 B140:C140">
    <cfRule type="expression" dxfId="5" priority="16">
      <formula>MONTH(B130)&lt;&gt;Calendar9MonthOption</formula>
    </cfRule>
  </conditionalFormatting>
  <conditionalFormatting sqref="B145:H145 B147:H147 B149:H149 B151:H151 B153:H153 B155:C155">
    <cfRule type="expression" dxfId="4" priority="6">
      <formula>MONTH(B145)&lt;&gt;Calendar10MonthOption</formula>
    </cfRule>
  </conditionalFormatting>
  <conditionalFormatting sqref="B160:H160 B162:H162 B164:H164 B166:H166 B168:H168 B170:C170">
    <cfRule type="expression" dxfId="3" priority="5">
      <formula>MONTH(B160)&lt;&gt;Calendar11MonthOption</formula>
    </cfRule>
  </conditionalFormatting>
  <conditionalFormatting sqref="B175:H175 B177:H177 B179:H179 B181:H181 B183:H183 B185:C185">
    <cfRule type="expression" dxfId="2" priority="4">
      <formula>MONTH(B175)&lt;&gt;Calendar12MonthOption</formula>
    </cfRule>
  </conditionalFormatting>
  <conditionalFormatting sqref="B5:H5">
    <cfRule type="expression" dxfId="1" priority="2">
      <formula>MONTH(B5)&lt;&gt;Calendar1MonthOption</formula>
    </cfRule>
  </conditionalFormatting>
  <conditionalFormatting sqref="B3:H3">
    <cfRule type="expression" dxfId="0" priority="1">
      <formula>MONTH(B3)&lt;&gt;Calendar1MonthOption</formula>
    </cfRule>
  </conditionalFormatting>
  <dataValidations xWindow="261" yWindow="449" count="26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9 B2" xr:uid="{00000000-0002-0000-0000-000000000000}">
      <formula1>"SUNDAY,MONDAY,TUESDAY,WEDNESDAY,THURSDAY,FRIDAY,SATURDAY"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8" xr:uid="{00000000-0002-0000-0000-000002000000}"/>
    <dataValidation allowBlank="1" showInputMessage="1" showErrorMessage="1" prompt="Enter year in this cell" sqref="H8" xr:uid="{00000000-0002-0000-0000-000003000000}"/>
    <dataValidation allowBlank="1" showInputMessage="1" prompt="Automatically determined weekday. To change weekdays, select a new week start day in cell B2" sqref="B24" xr:uid="{00000000-0002-0000-0000-000004000000}"/>
    <dataValidation allowBlank="1" showInputMessage="1" prompt="Date" sqref="B10 B5 B3" xr:uid="{00000000-0002-0000-0000-000005000000}"/>
    <dataValidation allowBlank="1" showInputMessage="1" prompt="Calendar year is automatically updated based on the year selected in cell B1" sqref="H23" xr:uid="{00000000-0002-0000-0000-000007000000}"/>
    <dataValidation allowBlank="1" showInputMessage="1" prompt="Enter monthly Notes in cell below" sqref="D20:H20" xr:uid="{00000000-0002-0000-0000-00000C000000}"/>
    <dataValidation allowBlank="1" showInputMessage="1" prompt="Enter monthly Notes in this cell" sqref="D21:H21" xr:uid="{00000000-0002-0000-0000-00000D000000}"/>
    <dataValidation allowBlank="1" showInputMessage="1" showErrorMessage="1" prompt="Calendar year is automatically updated based on the year selected in cell B1" sqref="H38 H53 H68 H83 H98 H113 H128 H143 H158 H173 H1" xr:uid="{00000000-0002-0000-0000-00000E000000}"/>
    <dataValidation allowBlank="1" showInputMessage="1" showErrorMessage="1" prompt="Calendar month is automatically updated based on the month selected in cell C1" sqref="C68 C38 C83" xr:uid="{00000000-0002-0000-0000-00000F000000}"/>
    <dataValidation allowBlank="1" showInputMessage="1" showErrorMessage="1" prompt="Automatically determined weekday. To change weekdays, select a new week start day in cell B2" sqref="B129 B144 B159 B114 B39 B54 B69 B84 B99 B174" xr:uid="{00000000-0002-0000-0000-000010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8" xr:uid="{00000000-0002-0000-0000-000001000000}">
      <formula1>"January,February,March,April,May,June,July,August,September,October,November,December"</formula1>
    </dataValidation>
    <dataValidation allowBlank="1" showInputMessage="1" showErrorMessage="1" sqref="D53:E53 D68:E68 D83:F83 D98:E98 D113:E113 D128:E128 D143:E143 C158:F158 D173:E173 D1:E1" xr:uid="{3D07B207-5A0B-4004-9F81-B2CB38FFE670}"/>
    <dataValidation allowBlank="1" showInputMessage="1" prompt="Automatically determined weekday. To change weekdays, select a new week start day in cell B3" sqref="C9:H9 C2:H2" xr:uid="{19489D38-FB0B-43D5-8E58-623F018249DB}"/>
    <dataValidation allowBlank="1" showInputMessage="1" showErrorMessage="1" prompt="Automatically determined weekday. To change weekdays, select a new week start day in cell B18" sqref="C24:H24" xr:uid="{4185FD26-42EF-4680-A90E-7E6B3D4B1034}"/>
    <dataValidation allowBlank="1" showInputMessage="1" showErrorMessage="1" prompt="Automatically determined weekday. To change weekdays, select a new week start day in cell B33" sqref="C39:H39" xr:uid="{30283222-EBBE-448C-8C22-A60618F72911}"/>
    <dataValidation allowBlank="1" showInputMessage="1" showErrorMessage="1" prompt="Automatically determined weekday. To change weekdays, select a new week start day in cell B48" sqref="C54:H54" xr:uid="{FEF6E2DA-8F06-42CD-B471-A2186BAD7CA7}"/>
    <dataValidation allowBlank="1" showInputMessage="1" showErrorMessage="1" prompt="Automatically determined weekday. To change weekdays, select a new week start day in cell B63" sqref="C69:H69" xr:uid="{BE986DED-B394-4A1C-AD76-129CCAB7877B}"/>
    <dataValidation allowBlank="1" showInputMessage="1" showErrorMessage="1" prompt="Automatically determined weekday. To change weekdays, select a new week start day in cell B78" sqref="C84:H84" xr:uid="{EB8C5957-FC80-499A-823D-B3A9E25A7277}"/>
    <dataValidation allowBlank="1" showInputMessage="1" showErrorMessage="1" prompt="Automatically determined weekday. To change weekdays, select a new week start day in cell B93" sqref="C99:H99" xr:uid="{218D9BC8-A1DA-40DC-91FF-29EB3EC8F240}"/>
    <dataValidation allowBlank="1" showInputMessage="1" showErrorMessage="1" prompt="Automatically determined weekday. To change weekdays, select a new week start day in cell B108" sqref="C114:H114" xr:uid="{229D251D-C8E5-478B-871D-6ED0DF90048F}"/>
    <dataValidation allowBlank="1" showInputMessage="1" showErrorMessage="1" prompt="Automatically determined weekday. To change weekdays, select a new week start day in cell B123" sqref="C129:H129" xr:uid="{6652C738-E662-4CE5-883C-E6405D0BF678}"/>
    <dataValidation allowBlank="1" showInputMessage="1" showErrorMessage="1" prompt="Automatically determined weekday. To change weekdays, select a new week start day in cell B138" sqref="C144:H144" xr:uid="{02B7DE9F-41AF-4CB7-9F08-BA929703AB09}"/>
    <dataValidation allowBlank="1" showInputMessage="1" showErrorMessage="1" prompt="Automatically determined weekday. To change weekdays, select a new week start day in cell B153" sqref="C159:H159" xr:uid="{DD74AB6C-7E4C-41A7-9ADC-CB40BF7D5A59}"/>
    <dataValidation allowBlank="1" showInputMessage="1" showErrorMessage="1" prompt="Automatically determined weekday. To change weekdays, select a new week start day in cell B168" sqref="C174:H174" xr:uid="{962DCED4-2680-4023-B4A2-EF286BA3F021}"/>
    <dataValidation allowBlank="1" showInputMessage="1" showErrorMessage="1" prompt="Calendar month is automatically updated based on the month selected in cell B2" sqref="B23 B38 B53 B68 B83 B98 B113 B128 B143 B158 B173 B1" xr:uid="{34CF17EE-6821-44D8-BC53-B671E7C8A205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F2DAB90-14D4-4B70-BA07-CEE19CC506FF}"/>
</file>

<file path=customXml/itemProps2.xml><?xml version="1.0" encoding="utf-8"?>
<ds:datastoreItem xmlns:ds="http://schemas.openxmlformats.org/officeDocument/2006/customXml" ds:itemID="{18A4C2D0-F9CB-49F1-B0D2-878BF3E6A052}"/>
</file>

<file path=customXml/itemProps3.xml><?xml version="1.0" encoding="utf-8"?>
<ds:datastoreItem xmlns:ds="http://schemas.openxmlformats.org/officeDocument/2006/customXml" ds:itemID="{5A8078C1-6FF6-4609-A8DD-717AA385AB4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2023-07-09T15:56:53Z</dcterms:created>
  <dcterms:modified xsi:type="dcterms:W3CDTF">2023-07-10T17:37:19Z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