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75" windowWidth="7515" windowHeight="10995"/>
  </bookViews>
  <sheets>
    <sheet name="prisoners 1977-2010" sheetId="4" r:id="rId1"/>
    <sheet name="justice systems 1977-2006" sheetId="3" r:id="rId2"/>
    <sheet name="judges 1977-2006" sheetId="2" r:id="rId3"/>
  </sheets>
  <calcPr calcId="145621"/>
</workbook>
</file>

<file path=xl/calcChain.xml><?xml version="1.0" encoding="utf-8"?>
<calcChain xmlns="http://schemas.openxmlformats.org/spreadsheetml/2006/main">
  <c r="C18" i="4" l="1"/>
  <c r="C16" i="4"/>
  <c r="C7" i="4"/>
  <c r="C11" i="4"/>
  <c r="C5" i="4"/>
  <c r="C10" i="4"/>
  <c r="B7" i="4"/>
  <c r="B10" i="4"/>
  <c r="B5" i="4"/>
  <c r="H21" i="4"/>
  <c r="H22" i="4"/>
  <c r="I22" i="4"/>
  <c r="H23" i="4"/>
  <c r="H24" i="4"/>
  <c r="I24" i="4"/>
  <c r="H25" i="4"/>
  <c r="H26" i="4"/>
  <c r="I26" i="4"/>
  <c r="H27" i="4"/>
  <c r="H28" i="4"/>
  <c r="I28" i="4"/>
  <c r="H29" i="4"/>
  <c r="H30" i="4"/>
  <c r="I30" i="4"/>
  <c r="H31" i="4"/>
  <c r="H32" i="4"/>
  <c r="I32" i="4"/>
  <c r="H33" i="4"/>
  <c r="H34" i="4"/>
  <c r="I34" i="4"/>
  <c r="H35" i="4"/>
  <c r="H36" i="4"/>
  <c r="I36" i="4"/>
  <c r="H37" i="4"/>
  <c r="H38" i="4"/>
  <c r="I38" i="4"/>
  <c r="H39" i="4"/>
  <c r="H40" i="4"/>
  <c r="I40" i="4"/>
  <c r="H41" i="4"/>
  <c r="H42" i="4"/>
  <c r="I42" i="4"/>
  <c r="H43" i="4"/>
  <c r="H44" i="4"/>
  <c r="I44" i="4"/>
  <c r="H45" i="4"/>
  <c r="H46" i="4"/>
  <c r="I46" i="4"/>
  <c r="H47" i="4"/>
  <c r="H48" i="4"/>
  <c r="I48" i="4"/>
  <c r="H49" i="4"/>
  <c r="H50" i="4"/>
  <c r="I50" i="4"/>
  <c r="H51" i="4"/>
  <c r="H52" i="4"/>
  <c r="I52" i="4"/>
  <c r="H53" i="4"/>
  <c r="H54" i="4"/>
  <c r="I54" i="4"/>
  <c r="H55" i="4"/>
  <c r="H56" i="4"/>
  <c r="I56" i="4"/>
  <c r="H57" i="4"/>
  <c r="H58" i="4"/>
  <c r="I58" i="4"/>
  <c r="H59" i="4"/>
  <c r="H60" i="4"/>
  <c r="I60" i="4"/>
  <c r="H61" i="4"/>
  <c r="H62" i="4"/>
  <c r="I62" i="4"/>
  <c r="H63" i="4"/>
  <c r="H64" i="4"/>
  <c r="I64" i="4"/>
  <c r="H65" i="4"/>
  <c r="I21" i="4"/>
  <c r="I23" i="4"/>
  <c r="I25" i="4"/>
  <c r="I27" i="4"/>
  <c r="I29" i="4"/>
  <c r="I31" i="4"/>
  <c r="I33" i="4"/>
  <c r="I35" i="4"/>
  <c r="I37" i="4"/>
  <c r="I39" i="4"/>
  <c r="I41" i="4"/>
  <c r="I43" i="4"/>
  <c r="I45" i="4"/>
  <c r="I47" i="4"/>
  <c r="I49" i="4"/>
  <c r="I51" i="4"/>
  <c r="I53" i="4"/>
  <c r="I55" i="4"/>
  <c r="I57" i="4"/>
  <c r="I59" i="4"/>
  <c r="I61" i="4"/>
  <c r="I63" i="4"/>
  <c r="I65" i="4"/>
  <c r="C14" i="4"/>
  <c r="C6" i="4"/>
  <c r="C13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B9" i="4"/>
  <c r="B14" i="4"/>
  <c r="B13" i="4"/>
  <c r="B6" i="4"/>
  <c r="C20" i="2"/>
  <c r="D20" i="2"/>
  <c r="E20" i="2"/>
  <c r="B11" i="4"/>
  <c r="C9" i="4"/>
</calcChain>
</file>

<file path=xl/sharedStrings.xml><?xml version="1.0" encoding="utf-8"?>
<sst xmlns="http://schemas.openxmlformats.org/spreadsheetml/2006/main" count="191" uniqueCount="140">
  <si>
    <t>pop06</t>
  </si>
  <si>
    <t>pop77</t>
  </si>
  <si>
    <t>parl06sr</t>
  </si>
  <si>
    <t>police77sr</t>
  </si>
  <si>
    <t>prosecute77sr</t>
  </si>
  <si>
    <t>judges77sr</t>
  </si>
  <si>
    <t>prison staff77sr</t>
  </si>
  <si>
    <t>prisoners77sr</t>
  </si>
  <si>
    <t>police77m</t>
  </si>
  <si>
    <t>prosecute77m</t>
  </si>
  <si>
    <t>judges77m</t>
  </si>
  <si>
    <t>prison staff77m</t>
  </si>
  <si>
    <t>prisoners77m</t>
  </si>
  <si>
    <t>police77f</t>
  </si>
  <si>
    <t>prosecute77f</t>
  </si>
  <si>
    <t>judges77f</t>
  </si>
  <si>
    <t>prison staff77f</t>
  </si>
  <si>
    <t>prisoners77f</t>
  </si>
  <si>
    <t>police06sr</t>
  </si>
  <si>
    <t>prosecute06sr</t>
  </si>
  <si>
    <t>judges06sr</t>
  </si>
  <si>
    <t>pst06sr</t>
  </si>
  <si>
    <t>ipt06sr</t>
  </si>
  <si>
    <t>police06m</t>
  </si>
  <si>
    <t>prosecute06m</t>
  </si>
  <si>
    <t>judges06m</t>
  </si>
  <si>
    <t>pst06m</t>
  </si>
  <si>
    <t>ipt06m</t>
  </si>
  <si>
    <t>police06f</t>
  </si>
  <si>
    <t>prosecute06f</t>
  </si>
  <si>
    <t>judges06f</t>
  </si>
  <si>
    <t>pst06f</t>
  </si>
  <si>
    <t>ipt06f</t>
  </si>
  <si>
    <t>Sweden</t>
  </si>
  <si>
    <t>Poland</t>
  </si>
  <si>
    <t>United Kingdom: England &amp; Wales</t>
  </si>
  <si>
    <t>Mauritius</t>
  </si>
  <si>
    <t>New Zealand</t>
  </si>
  <si>
    <t>Finland</t>
  </si>
  <si>
    <t>Morocco</t>
  </si>
  <si>
    <t>Argentina</t>
  </si>
  <si>
    <t>Greece</t>
  </si>
  <si>
    <t>Italy</t>
  </si>
  <si>
    <t>Ireland</t>
  </si>
  <si>
    <t>United States</t>
  </si>
  <si>
    <t>Japan</t>
  </si>
  <si>
    <t>Bangladesh</t>
  </si>
  <si>
    <t>Portugal</t>
  </si>
  <si>
    <t>Singapore</t>
  </si>
  <si>
    <t>Spain</t>
  </si>
  <si>
    <t>Costa Rica</t>
  </si>
  <si>
    <t>Venezuela</t>
  </si>
  <si>
    <t>Denmark</t>
  </si>
  <si>
    <t>Norway</t>
  </si>
  <si>
    <t>Netherlands</t>
  </si>
  <si>
    <t>Belize</t>
  </si>
  <si>
    <t>Austria</t>
  </si>
  <si>
    <t>Bahrain</t>
  </si>
  <si>
    <t>Canada</t>
  </si>
  <si>
    <t>Cyprus</t>
  </si>
  <si>
    <t>Czech Republic</t>
  </si>
  <si>
    <t>India</t>
  </si>
  <si>
    <t>Israel</t>
  </si>
  <si>
    <t>Philippines</t>
  </si>
  <si>
    <t>South Korea</t>
  </si>
  <si>
    <t>Switzerland</t>
  </si>
  <si>
    <t>Thailand</t>
  </si>
  <si>
    <t>United Arab Emirates</t>
  </si>
  <si>
    <t>United Kingdom: Northern Ireland</t>
  </si>
  <si>
    <t>United Kingdom: Scotland</t>
  </si>
  <si>
    <t>prisoners</t>
  </si>
  <si>
    <t>source and notes</t>
  </si>
  <si>
    <t>Based primarily on UN, Survey of Crime Tends, 2nd and 10th</t>
  </si>
  <si>
    <t>Records joined by country/area</t>
  </si>
  <si>
    <t>criminal-justice-world-cts2-stats</t>
  </si>
  <si>
    <t>criminal-justice-world-cts10</t>
  </si>
  <si>
    <t>See those sources for field definitions</t>
  </si>
  <si>
    <t>no females</t>
  </si>
  <si>
    <t>median</t>
  </si>
  <si>
    <t>total population</t>
  </si>
  <si>
    <t>in 2006</t>
  </si>
  <si>
    <t>sex ratio - prisoners</t>
  </si>
  <si>
    <t>sex ratio - judges</t>
  </si>
  <si>
    <t>area \ year statistic</t>
  </si>
  <si>
    <t>Extract from sheet "common panel" areas reporting judges and prisoners in 1977 and 2006</t>
  </si>
  <si>
    <t>International changes in sex ratio of judges and prisoners from 1977 to 2006</t>
  </si>
  <si>
    <t>unified geography</t>
  </si>
  <si>
    <t>pop2010</t>
  </si>
  <si>
    <t>prisoners 2010</t>
  </si>
  <si>
    <t>sex ratio 2010</t>
  </si>
  <si>
    <t>Australia</t>
  </si>
  <si>
    <t>Bahamas</t>
  </si>
  <si>
    <t>Barbados</t>
  </si>
  <si>
    <t>Belgium</t>
  </si>
  <si>
    <t>Chile</t>
  </si>
  <si>
    <t>Colombia</t>
  </si>
  <si>
    <t>France</t>
  </si>
  <si>
    <t>Honduras</t>
  </si>
  <si>
    <t>Indonesia</t>
  </si>
  <si>
    <t>Jamaica</t>
  </si>
  <si>
    <t>Kuwait</t>
  </si>
  <si>
    <t>Peru</t>
  </si>
  <si>
    <t>Qatar</t>
  </si>
  <si>
    <t>Saint Lucia</t>
  </si>
  <si>
    <t>Seychelles</t>
  </si>
  <si>
    <t>South Africa</t>
  </si>
  <si>
    <t>Tonga</t>
  </si>
  <si>
    <t>Trinidad and Tobago</t>
  </si>
  <si>
    <t>Uganda</t>
  </si>
  <si>
    <t>Uruguay</t>
  </si>
  <si>
    <t>quartile 1</t>
  </si>
  <si>
    <t>quartile 3</t>
  </si>
  <si>
    <t>areas</t>
  </si>
  <si>
    <t>overall sex ratio</t>
  </si>
  <si>
    <t>p2010m</t>
  </si>
  <si>
    <t>p2010f</t>
  </si>
  <si>
    <t>interquartile range</t>
  </si>
  <si>
    <t>prisoners 1977</t>
  </si>
  <si>
    <t>prisoner sex ratio distribution</t>
  </si>
  <si>
    <t>statistics \ year</t>
  </si>
  <si>
    <t>area-matched data from the UN, 2nd Survey of Crime Trends (1977)</t>
  </si>
  <si>
    <t>dispersion index</t>
  </si>
  <si>
    <t>total population covered (millions)</t>
  </si>
  <si>
    <t>world population</t>
  </si>
  <si>
    <t>coverage share</t>
  </si>
  <si>
    <t>and the Adapted Walmsley Prisoner Dataset (data for 2010)</t>
  </si>
  <si>
    <t>Countries / jurisdictions reporting in both the 2nd and 10th U.N. Surveys on Criminal Justice Trends</t>
  </si>
  <si>
    <t>geograpy</t>
  </si>
  <si>
    <t>resident population in 1977 and 2006</t>
  </si>
  <si>
    <t>parliamentary sex ratio in 2006 (WDI)</t>
  </si>
  <si>
    <t>sex ratios within the criminal justice system in 1977</t>
  </si>
  <si>
    <t>males within groups in the criminal justice system in 1977</t>
  </si>
  <si>
    <t>females within groups in the criminal justice system in 1977</t>
  </si>
  <si>
    <t>sex ratios within the criminal justice system in 2006</t>
  </si>
  <si>
    <t>males within groups in the criminal justice system in 2006</t>
  </si>
  <si>
    <t>females within groups in the criminal justice system in 2006</t>
  </si>
  <si>
    <t>Repository:</t>
  </si>
  <si>
    <t>http://acrosswalls.org/datasets/</t>
  </si>
  <si>
    <t>Version: 1.0</t>
  </si>
  <si>
    <t>Change in prisoner sex ratios worldwide, 1977 to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</si>
</sst>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0" borderId="0" xfId="1" applyNumberFormat="1" applyFont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/>
  </sheetViews>
  <sheetFormatPr defaultRowHeight="12.75" x14ac:dyDescent="0.2"/>
  <cols>
    <col min="1" max="1" width="25.140625" customWidth="1"/>
    <col min="2" max="2" width="12.5703125" customWidth="1"/>
    <col min="3" max="3" width="11.28515625" customWidth="1"/>
    <col min="4" max="4" width="13.5703125" customWidth="1"/>
    <col min="5" max="10" width="12.85546875" customWidth="1"/>
    <col min="11" max="11" width="3.7109375" customWidth="1"/>
    <col min="12" max="12" width="54.42578125" customWidth="1"/>
    <col min="13" max="13" width="14" customWidth="1"/>
  </cols>
  <sheetData>
    <row r="1" spans="1:12" x14ac:dyDescent="0.2">
      <c r="A1" t="s">
        <v>139</v>
      </c>
      <c r="L1" t="s">
        <v>136</v>
      </c>
    </row>
    <row r="2" spans="1:12" x14ac:dyDescent="0.2">
      <c r="L2" t="s">
        <v>137</v>
      </c>
    </row>
    <row r="3" spans="1:12" x14ac:dyDescent="0.2">
      <c r="A3" t="s">
        <v>118</v>
      </c>
      <c r="L3" t="s">
        <v>138</v>
      </c>
    </row>
    <row r="4" spans="1:12" x14ac:dyDescent="0.2">
      <c r="A4" t="s">
        <v>119</v>
      </c>
      <c r="B4">
        <v>1977</v>
      </c>
      <c r="C4">
        <v>2010</v>
      </c>
    </row>
    <row r="5" spans="1:12" x14ac:dyDescent="0.2">
      <c r="A5" t="s">
        <v>110</v>
      </c>
      <c r="B5" s="5">
        <f>QUARTILE(B21:B65,1)</f>
        <v>18.554435483871</v>
      </c>
      <c r="C5" s="5">
        <f>QUARTILE(C21:C65,1)</f>
        <v>13.9253731343284</v>
      </c>
    </row>
    <row r="6" spans="1:12" x14ac:dyDescent="0.2">
      <c r="A6" t="s">
        <v>78</v>
      </c>
      <c r="B6" s="5">
        <f>QUARTILE(B21:B65,2)</f>
        <v>29.390804597701099</v>
      </c>
      <c r="C6" s="5">
        <f>QUARTILE(C21:C65,2)</f>
        <v>19</v>
      </c>
    </row>
    <row r="7" spans="1:12" x14ac:dyDescent="0.2">
      <c r="A7" t="s">
        <v>111</v>
      </c>
      <c r="B7" s="5">
        <f>QUARTILE(B21:B65,3)</f>
        <v>38.080864691753398</v>
      </c>
      <c r="C7" s="5">
        <f>QUARTILE(C21:C65,3)</f>
        <v>26.027027027027</v>
      </c>
    </row>
    <row r="8" spans="1:12" x14ac:dyDescent="0.2">
      <c r="B8" s="5"/>
      <c r="C8" s="5"/>
    </row>
    <row r="9" spans="1:12" x14ac:dyDescent="0.2">
      <c r="A9" t="s">
        <v>113</v>
      </c>
      <c r="B9" s="5">
        <f>SUM(E21:E65)/SUM(F21:F65)</f>
        <v>19.93284805271275</v>
      </c>
      <c r="C9" s="5">
        <f>SUM(H21:H65)/SUM(I21:I65)</f>
        <v>12.650675278154006</v>
      </c>
    </row>
    <row r="10" spans="1:12" x14ac:dyDescent="0.2">
      <c r="A10" t="s">
        <v>116</v>
      </c>
      <c r="B10" s="5">
        <f>B7-B5</f>
        <v>19.526429207882398</v>
      </c>
      <c r="C10" s="5">
        <f>C7-C5</f>
        <v>12.1016538926986</v>
      </c>
    </row>
    <row r="11" spans="1:12" x14ac:dyDescent="0.2">
      <c r="A11" t="s">
        <v>121</v>
      </c>
      <c r="B11" s="7">
        <f>LN(B7/B5)</f>
        <v>0.71900304679285121</v>
      </c>
      <c r="C11" s="7">
        <f>LN(C7/C5)</f>
        <v>0.62542291769751934</v>
      </c>
    </row>
    <row r="12" spans="1:12" x14ac:dyDescent="0.2">
      <c r="B12" s="5"/>
      <c r="C12" s="5"/>
    </row>
    <row r="13" spans="1:12" x14ac:dyDescent="0.2">
      <c r="A13" t="s">
        <v>112</v>
      </c>
      <c r="B13">
        <f>COUNT(B21:B65)</f>
        <v>45</v>
      </c>
      <c r="C13">
        <f>COUNT(C21:C65)</f>
        <v>45</v>
      </c>
    </row>
    <row r="14" spans="1:12" x14ac:dyDescent="0.2">
      <c r="A14" t="s">
        <v>70</v>
      </c>
      <c r="B14" s="4">
        <f>SUM(G21:G65)</f>
        <v>991422.02260226023</v>
      </c>
      <c r="C14" s="4">
        <f>SUM(J21:J65)</f>
        <v>3665806</v>
      </c>
    </row>
    <row r="15" spans="1:12" x14ac:dyDescent="0.2">
      <c r="B15" s="4"/>
      <c r="C15" s="4"/>
    </row>
    <row r="16" spans="1:12" x14ac:dyDescent="0.2">
      <c r="A16" t="s">
        <v>122</v>
      </c>
      <c r="C16" s="4">
        <f>SUM(D21:D65)/1000000</f>
        <v>1511.9776879999999</v>
      </c>
    </row>
    <row r="17" spans="1:12" x14ac:dyDescent="0.2">
      <c r="A17" t="s">
        <v>123</v>
      </c>
      <c r="C17" s="4">
        <v>6972</v>
      </c>
    </row>
    <row r="18" spans="1:12" x14ac:dyDescent="0.2">
      <c r="A18" t="s">
        <v>124</v>
      </c>
      <c r="C18" s="6">
        <f>C16/C17</f>
        <v>0.21686426965002867</v>
      </c>
    </row>
    <row r="20" spans="1:12" x14ac:dyDescent="0.2">
      <c r="A20" t="s">
        <v>86</v>
      </c>
      <c r="B20" t="s">
        <v>7</v>
      </c>
      <c r="C20" t="s">
        <v>89</v>
      </c>
      <c r="D20" t="s">
        <v>87</v>
      </c>
      <c r="E20" t="s">
        <v>12</v>
      </c>
      <c r="F20" t="s">
        <v>17</v>
      </c>
      <c r="G20" t="s">
        <v>117</v>
      </c>
      <c r="H20" t="s">
        <v>114</v>
      </c>
      <c r="I20" t="s">
        <v>115</v>
      </c>
      <c r="J20" t="s">
        <v>88</v>
      </c>
      <c r="L20" t="s">
        <v>120</v>
      </c>
    </row>
    <row r="21" spans="1:12" x14ac:dyDescent="0.2">
      <c r="A21" t="s">
        <v>40</v>
      </c>
      <c r="B21" s="5">
        <v>16.2405797101449</v>
      </c>
      <c r="C21" s="5">
        <v>20.739130434782599</v>
      </c>
      <c r="D21" s="4">
        <v>40412000</v>
      </c>
      <c r="E21" s="4">
        <v>22412</v>
      </c>
      <c r="F21" s="4">
        <f t="shared" ref="F21:F65" si="0">G21-E21</f>
        <v>1380</v>
      </c>
      <c r="G21" s="4">
        <v>23792</v>
      </c>
      <c r="H21" s="4">
        <f t="shared" ref="H21:H65" si="1">J21*C21/(1+C21)</f>
        <v>56502.557999999997</v>
      </c>
      <c r="I21" s="4">
        <f t="shared" ref="I21:I65" si="2">J21-H21</f>
        <v>2724.4420000000027</v>
      </c>
      <c r="J21" s="4">
        <v>59227</v>
      </c>
      <c r="L21" t="s">
        <v>125</v>
      </c>
    </row>
    <row r="22" spans="1:12" x14ac:dyDescent="0.2">
      <c r="A22" t="s">
        <v>90</v>
      </c>
      <c r="B22" s="5">
        <v>33.056603773584897</v>
      </c>
      <c r="C22" s="5">
        <v>13.285714285714301</v>
      </c>
      <c r="D22" s="4">
        <v>22299000</v>
      </c>
      <c r="E22" s="4">
        <v>8760</v>
      </c>
      <c r="F22" s="4">
        <f t="shared" si="0"/>
        <v>265</v>
      </c>
      <c r="G22" s="4">
        <v>9025</v>
      </c>
      <c r="H22" s="4">
        <f t="shared" si="1"/>
        <v>27068.58</v>
      </c>
      <c r="I22" s="4">
        <f t="shared" si="2"/>
        <v>2037.4199999999983</v>
      </c>
      <c r="J22" s="4">
        <v>29106</v>
      </c>
    </row>
    <row r="23" spans="1:12" x14ac:dyDescent="0.2">
      <c r="A23" t="s">
        <v>91</v>
      </c>
      <c r="B23" s="5">
        <v>4.2167630057803498</v>
      </c>
      <c r="C23" s="5">
        <v>54.5555555555556</v>
      </c>
      <c r="D23" s="4">
        <v>343000</v>
      </c>
      <c r="E23" s="4">
        <v>1459</v>
      </c>
      <c r="F23" s="4">
        <f t="shared" si="0"/>
        <v>346</v>
      </c>
      <c r="G23" s="4">
        <v>1805</v>
      </c>
      <c r="H23" s="4">
        <f t="shared" si="1"/>
        <v>1298.204</v>
      </c>
      <c r="I23" s="4">
        <f t="shared" si="2"/>
        <v>23.796000000000049</v>
      </c>
      <c r="J23" s="4">
        <v>1322</v>
      </c>
    </row>
    <row r="24" spans="1:12" x14ac:dyDescent="0.2">
      <c r="A24" t="s">
        <v>46</v>
      </c>
      <c r="B24" s="5">
        <v>19.014662756598199</v>
      </c>
      <c r="C24" s="5">
        <v>26.027027027027</v>
      </c>
      <c r="D24" s="4">
        <v>148692000</v>
      </c>
      <c r="E24" s="4">
        <v>32420</v>
      </c>
      <c r="F24" s="4">
        <f t="shared" si="0"/>
        <v>1705</v>
      </c>
      <c r="G24" s="4">
        <v>34125</v>
      </c>
      <c r="H24" s="4">
        <f t="shared" si="1"/>
        <v>67072.95</v>
      </c>
      <c r="I24" s="4">
        <f t="shared" si="2"/>
        <v>2577.0500000000029</v>
      </c>
      <c r="J24" s="4">
        <v>69650</v>
      </c>
    </row>
    <row r="25" spans="1:12" x14ac:dyDescent="0.2">
      <c r="A25" t="s">
        <v>92</v>
      </c>
      <c r="B25" s="5">
        <v>45</v>
      </c>
      <c r="C25" s="5">
        <v>23.390243902439</v>
      </c>
      <c r="D25" s="4">
        <v>274000</v>
      </c>
      <c r="E25" s="4">
        <v>225</v>
      </c>
      <c r="F25" s="4">
        <f t="shared" si="0"/>
        <v>5</v>
      </c>
      <c r="G25" s="4">
        <v>230</v>
      </c>
      <c r="H25" s="4">
        <f t="shared" si="1"/>
        <v>872.69</v>
      </c>
      <c r="I25" s="4">
        <f t="shared" si="2"/>
        <v>37.309999999999945</v>
      </c>
      <c r="J25" s="4">
        <v>910</v>
      </c>
    </row>
    <row r="26" spans="1:12" x14ac:dyDescent="0.2">
      <c r="A26" t="s">
        <v>93</v>
      </c>
      <c r="B26" s="5">
        <v>22.1721611721612</v>
      </c>
      <c r="C26" s="5">
        <v>24</v>
      </c>
      <c r="D26" s="4">
        <v>10896000</v>
      </c>
      <c r="E26" s="4">
        <v>6053</v>
      </c>
      <c r="F26" s="4">
        <f t="shared" si="0"/>
        <v>273</v>
      </c>
      <c r="G26" s="4">
        <v>6326</v>
      </c>
      <c r="H26" s="4">
        <f t="shared" si="1"/>
        <v>10138.56</v>
      </c>
      <c r="I26" s="4">
        <f t="shared" si="2"/>
        <v>422.44000000000051</v>
      </c>
      <c r="J26" s="4">
        <v>10561</v>
      </c>
    </row>
    <row r="27" spans="1:12" x14ac:dyDescent="0.2">
      <c r="A27" t="s">
        <v>55</v>
      </c>
      <c r="B27" s="5">
        <v>187.75</v>
      </c>
      <c r="C27" s="5">
        <v>37.461538461538503</v>
      </c>
      <c r="D27" s="4">
        <v>345000</v>
      </c>
      <c r="E27" s="4">
        <v>751</v>
      </c>
      <c r="F27" s="4">
        <f t="shared" si="0"/>
        <v>4</v>
      </c>
      <c r="G27" s="4">
        <v>755</v>
      </c>
      <c r="H27" s="4">
        <f t="shared" si="1"/>
        <v>1307.1079999999999</v>
      </c>
      <c r="I27" s="4">
        <f t="shared" si="2"/>
        <v>34.892000000000053</v>
      </c>
      <c r="J27" s="4">
        <v>1342</v>
      </c>
    </row>
    <row r="28" spans="1:12" x14ac:dyDescent="0.2">
      <c r="A28" t="s">
        <v>94</v>
      </c>
      <c r="B28" s="5">
        <v>4.9575289575289601</v>
      </c>
      <c r="C28" s="5">
        <v>10.4942528735632</v>
      </c>
      <c r="D28" s="4">
        <v>17113688</v>
      </c>
      <c r="E28" s="4">
        <v>1284</v>
      </c>
      <c r="F28" s="4">
        <f t="shared" si="0"/>
        <v>259</v>
      </c>
      <c r="G28" s="4">
        <v>1543</v>
      </c>
      <c r="H28" s="4">
        <f t="shared" si="1"/>
        <v>47066.062999999995</v>
      </c>
      <c r="I28" s="4">
        <f t="shared" si="2"/>
        <v>4484.9370000000054</v>
      </c>
      <c r="J28" s="4">
        <v>51551</v>
      </c>
    </row>
    <row r="29" spans="1:12" x14ac:dyDescent="0.2">
      <c r="A29" t="s">
        <v>95</v>
      </c>
      <c r="B29" s="5">
        <v>18.730525100981001</v>
      </c>
      <c r="C29" s="5">
        <v>13.9253731343284</v>
      </c>
      <c r="D29" s="4">
        <v>46295000</v>
      </c>
      <c r="E29" s="4">
        <v>32460</v>
      </c>
      <c r="F29" s="4">
        <f t="shared" si="0"/>
        <v>1733</v>
      </c>
      <c r="G29" s="4">
        <v>34193</v>
      </c>
      <c r="H29" s="4">
        <f t="shared" si="1"/>
        <v>78786.252000000022</v>
      </c>
      <c r="I29" s="4">
        <f t="shared" si="2"/>
        <v>5657.7479999999778</v>
      </c>
      <c r="J29" s="4">
        <v>84444</v>
      </c>
    </row>
    <row r="30" spans="1:12" x14ac:dyDescent="0.2">
      <c r="A30" t="s">
        <v>50</v>
      </c>
      <c r="B30" s="5">
        <v>13.3333333333333</v>
      </c>
      <c r="C30" s="5">
        <v>13.492753623188401</v>
      </c>
      <c r="D30" s="4">
        <v>4659000</v>
      </c>
      <c r="E30" s="4">
        <v>1880</v>
      </c>
      <c r="F30" s="4">
        <f t="shared" si="0"/>
        <v>141</v>
      </c>
      <c r="G30" s="4">
        <v>2021</v>
      </c>
      <c r="H30" s="4">
        <f t="shared" si="1"/>
        <v>12684.875</v>
      </c>
      <c r="I30" s="4">
        <f t="shared" si="2"/>
        <v>940.125</v>
      </c>
      <c r="J30" s="4">
        <v>13625</v>
      </c>
    </row>
    <row r="31" spans="1:12" x14ac:dyDescent="0.2">
      <c r="A31" t="s">
        <v>52</v>
      </c>
      <c r="B31" s="5">
        <v>33.756097560975597</v>
      </c>
      <c r="C31" s="5">
        <v>21.727272727272702</v>
      </c>
      <c r="D31" s="4">
        <v>5547000</v>
      </c>
      <c r="E31" s="4">
        <v>2768</v>
      </c>
      <c r="F31" s="4">
        <f t="shared" si="0"/>
        <v>82</v>
      </c>
      <c r="G31" s="4">
        <v>2850</v>
      </c>
      <c r="H31" s="4">
        <f t="shared" si="1"/>
        <v>3910.9959999999996</v>
      </c>
      <c r="I31" s="4">
        <f t="shared" si="2"/>
        <v>180.00400000000036</v>
      </c>
      <c r="J31" s="4">
        <v>4091</v>
      </c>
    </row>
    <row r="32" spans="1:12" x14ac:dyDescent="0.2">
      <c r="A32" t="s">
        <v>38</v>
      </c>
      <c r="B32" s="5">
        <v>37.036231884057997</v>
      </c>
      <c r="C32" s="5">
        <v>13.084507042253501</v>
      </c>
      <c r="D32" s="4">
        <v>5364000</v>
      </c>
      <c r="E32" s="4">
        <v>5111</v>
      </c>
      <c r="F32" s="4">
        <f t="shared" si="0"/>
        <v>138</v>
      </c>
      <c r="G32" s="4">
        <v>5249</v>
      </c>
      <c r="H32" s="4">
        <f t="shared" si="1"/>
        <v>2962.5809999999997</v>
      </c>
      <c r="I32" s="4">
        <f t="shared" si="2"/>
        <v>226.41900000000032</v>
      </c>
      <c r="J32" s="4">
        <v>3189</v>
      </c>
    </row>
    <row r="33" spans="1:10" x14ac:dyDescent="0.2">
      <c r="A33" t="s">
        <v>96</v>
      </c>
      <c r="B33" s="5">
        <v>34.853113983548802</v>
      </c>
      <c r="C33" s="5">
        <v>26.7777777777778</v>
      </c>
      <c r="D33" s="4">
        <v>64895000</v>
      </c>
      <c r="E33" s="4">
        <v>29660</v>
      </c>
      <c r="F33" s="4">
        <f t="shared" si="0"/>
        <v>851</v>
      </c>
      <c r="G33" s="4">
        <v>30511</v>
      </c>
      <c r="H33" s="4">
        <f t="shared" si="1"/>
        <v>73676.592000000004</v>
      </c>
      <c r="I33" s="4">
        <f t="shared" si="2"/>
        <v>2751.4079999999958</v>
      </c>
      <c r="J33" s="4">
        <v>76428</v>
      </c>
    </row>
    <row r="34" spans="1:10" x14ac:dyDescent="0.2">
      <c r="A34" t="s">
        <v>41</v>
      </c>
      <c r="B34" s="5">
        <v>31.034090909090899</v>
      </c>
      <c r="C34" s="5">
        <v>19</v>
      </c>
      <c r="D34" s="4">
        <v>11316000</v>
      </c>
      <c r="E34" s="4">
        <v>2731</v>
      </c>
      <c r="F34" s="4">
        <f t="shared" si="0"/>
        <v>88</v>
      </c>
      <c r="G34" s="4">
        <v>2819</v>
      </c>
      <c r="H34" s="4">
        <f t="shared" si="1"/>
        <v>11337.3</v>
      </c>
      <c r="I34" s="4">
        <f t="shared" si="2"/>
        <v>596.70000000000073</v>
      </c>
      <c r="J34" s="4">
        <v>11934</v>
      </c>
    </row>
    <row r="35" spans="1:10" x14ac:dyDescent="0.2">
      <c r="A35" t="s">
        <v>97</v>
      </c>
      <c r="B35" s="5">
        <v>37.208955223880601</v>
      </c>
      <c r="C35" s="5">
        <v>27.571428571428601</v>
      </c>
      <c r="D35" s="4">
        <v>7600000</v>
      </c>
      <c r="E35" s="4">
        <v>2493</v>
      </c>
      <c r="F35" s="4">
        <f t="shared" si="0"/>
        <v>67</v>
      </c>
      <c r="G35" s="4">
        <v>2560</v>
      </c>
      <c r="H35" s="4">
        <f t="shared" si="1"/>
        <v>11904.240000000002</v>
      </c>
      <c r="I35" s="4">
        <f t="shared" si="2"/>
        <v>431.7599999999984</v>
      </c>
      <c r="J35" s="4">
        <v>12336</v>
      </c>
    </row>
    <row r="36" spans="1:10" x14ac:dyDescent="0.2">
      <c r="A36" t="s">
        <v>98</v>
      </c>
      <c r="B36" s="5">
        <v>38.660220994475097</v>
      </c>
      <c r="C36" s="5">
        <v>16.241379310344801</v>
      </c>
      <c r="D36" s="4">
        <v>239870000</v>
      </c>
      <c r="E36" s="4">
        <v>27990</v>
      </c>
      <c r="F36" s="4">
        <f t="shared" si="0"/>
        <v>724</v>
      </c>
      <c r="G36" s="4">
        <v>28714</v>
      </c>
      <c r="H36" s="4">
        <f t="shared" si="1"/>
        <v>133471.03799999997</v>
      </c>
      <c r="I36" s="4">
        <f t="shared" si="2"/>
        <v>8217.9620000000286</v>
      </c>
      <c r="J36" s="4">
        <v>141689</v>
      </c>
    </row>
    <row r="37" spans="1:10" x14ac:dyDescent="0.2">
      <c r="A37" t="s">
        <v>43</v>
      </c>
      <c r="B37" s="5">
        <v>61.117647058823501</v>
      </c>
      <c r="C37" s="5">
        <v>26.027027027027</v>
      </c>
      <c r="D37" s="4">
        <v>4475000</v>
      </c>
      <c r="E37" s="4">
        <v>1039</v>
      </c>
      <c r="F37" s="4">
        <f t="shared" si="0"/>
        <v>17</v>
      </c>
      <c r="G37" s="4">
        <v>1056</v>
      </c>
      <c r="H37" s="4">
        <f t="shared" si="1"/>
        <v>4120.6769999999997</v>
      </c>
      <c r="I37" s="4">
        <f t="shared" si="2"/>
        <v>158.32300000000032</v>
      </c>
      <c r="J37" s="4">
        <v>4279</v>
      </c>
    </row>
    <row r="38" spans="1:10" x14ac:dyDescent="0.2">
      <c r="A38" t="s">
        <v>42</v>
      </c>
      <c r="B38" s="5">
        <v>28.072965388213301</v>
      </c>
      <c r="C38" s="5">
        <v>22.255813953488399</v>
      </c>
      <c r="D38" s="4">
        <v>60483000</v>
      </c>
      <c r="E38" s="4">
        <v>30010</v>
      </c>
      <c r="F38" s="4">
        <f t="shared" si="0"/>
        <v>1069</v>
      </c>
      <c r="G38" s="4">
        <v>31079</v>
      </c>
      <c r="H38" s="4">
        <f t="shared" si="1"/>
        <v>63827.115000000005</v>
      </c>
      <c r="I38" s="4">
        <f t="shared" si="2"/>
        <v>2867.8849999999948</v>
      </c>
      <c r="J38" s="4">
        <v>66695</v>
      </c>
    </row>
    <row r="39" spans="1:10" x14ac:dyDescent="0.2">
      <c r="A39" t="s">
        <v>99</v>
      </c>
      <c r="B39" s="5">
        <v>4.5</v>
      </c>
      <c r="C39" s="5">
        <v>22.8095238095238</v>
      </c>
      <c r="D39" s="4">
        <v>2702000</v>
      </c>
      <c r="E39" s="4">
        <v>9</v>
      </c>
      <c r="F39" s="4">
        <f t="shared" si="0"/>
        <v>2</v>
      </c>
      <c r="G39" s="4">
        <v>11</v>
      </c>
      <c r="H39" s="4">
        <f t="shared" si="1"/>
        <v>4311</v>
      </c>
      <c r="I39" s="4">
        <f t="shared" si="2"/>
        <v>189</v>
      </c>
      <c r="J39" s="4">
        <v>4500</v>
      </c>
    </row>
    <row r="40" spans="1:10" x14ac:dyDescent="0.2">
      <c r="A40" t="s">
        <v>45</v>
      </c>
      <c r="B40" s="5">
        <v>38.080864691753398</v>
      </c>
      <c r="C40" s="5">
        <v>12.157894736842101</v>
      </c>
      <c r="D40" s="4">
        <v>127451000</v>
      </c>
      <c r="E40" s="4">
        <v>47563</v>
      </c>
      <c r="F40" s="4">
        <f t="shared" si="0"/>
        <v>1249</v>
      </c>
      <c r="G40" s="4">
        <v>48812</v>
      </c>
      <c r="H40" s="4">
        <f t="shared" si="1"/>
        <v>64565.423999999999</v>
      </c>
      <c r="I40" s="4">
        <f t="shared" si="2"/>
        <v>5310.5760000000009</v>
      </c>
      <c r="J40" s="4">
        <v>69876</v>
      </c>
    </row>
    <row r="41" spans="1:10" x14ac:dyDescent="0.2">
      <c r="A41" t="s">
        <v>100</v>
      </c>
      <c r="B41" s="5">
        <v>14.473684210526301</v>
      </c>
      <c r="C41" s="5">
        <v>19.8333333333333</v>
      </c>
      <c r="D41" s="4">
        <v>2736000</v>
      </c>
      <c r="E41" s="4">
        <v>275</v>
      </c>
      <c r="F41" s="4">
        <f t="shared" si="0"/>
        <v>19</v>
      </c>
      <c r="G41" s="4">
        <v>294</v>
      </c>
      <c r="H41" s="4">
        <f t="shared" si="1"/>
        <v>3978.4079999999994</v>
      </c>
      <c r="I41" s="4">
        <f t="shared" si="2"/>
        <v>200.59200000000055</v>
      </c>
      <c r="J41" s="4">
        <v>4179</v>
      </c>
    </row>
    <row r="42" spans="1:10" x14ac:dyDescent="0.2">
      <c r="A42" t="s">
        <v>36</v>
      </c>
      <c r="B42" s="5">
        <v>37.342105263157897</v>
      </c>
      <c r="C42" s="5">
        <v>15.9491525423729</v>
      </c>
      <c r="D42" s="4">
        <v>1281000</v>
      </c>
      <c r="E42" s="4">
        <v>1419</v>
      </c>
      <c r="F42" s="4">
        <f t="shared" si="0"/>
        <v>38</v>
      </c>
      <c r="G42" s="4">
        <v>1457</v>
      </c>
      <c r="H42" s="4">
        <f t="shared" si="1"/>
        <v>2215.114</v>
      </c>
      <c r="I42" s="4">
        <f t="shared" si="2"/>
        <v>138.88599999999997</v>
      </c>
      <c r="J42" s="4">
        <v>2354</v>
      </c>
    </row>
    <row r="43" spans="1:10" x14ac:dyDescent="0.2">
      <c r="A43" t="s">
        <v>39</v>
      </c>
      <c r="B43" s="5">
        <v>18.554435483871</v>
      </c>
      <c r="C43" s="5">
        <v>30.25</v>
      </c>
      <c r="D43" s="4">
        <v>31951000</v>
      </c>
      <c r="E43" s="4">
        <v>18406</v>
      </c>
      <c r="F43" s="4">
        <f t="shared" si="0"/>
        <v>992</v>
      </c>
      <c r="G43" s="4">
        <v>19398</v>
      </c>
      <c r="H43" s="4">
        <f t="shared" si="1"/>
        <v>61104.031999999999</v>
      </c>
      <c r="I43" s="4">
        <f t="shared" si="2"/>
        <v>2019.9680000000008</v>
      </c>
      <c r="J43" s="4">
        <v>63124</v>
      </c>
    </row>
    <row r="44" spans="1:10" x14ac:dyDescent="0.2">
      <c r="A44" t="s">
        <v>54</v>
      </c>
      <c r="B44" s="5">
        <v>43.3125</v>
      </c>
      <c r="C44" s="5">
        <v>12.5135135135135</v>
      </c>
      <c r="D44" s="4">
        <v>16616000</v>
      </c>
      <c r="E44" s="4">
        <v>3465</v>
      </c>
      <c r="F44" s="4">
        <f t="shared" si="0"/>
        <v>80</v>
      </c>
      <c r="G44" s="4">
        <v>3545</v>
      </c>
      <c r="H44" s="4">
        <f t="shared" si="1"/>
        <v>13415.887999999999</v>
      </c>
      <c r="I44" s="4">
        <f t="shared" si="2"/>
        <v>1072.112000000001</v>
      </c>
      <c r="J44" s="4">
        <v>14488</v>
      </c>
    </row>
    <row r="45" spans="1:10" x14ac:dyDescent="0.2">
      <c r="A45" t="s">
        <v>37</v>
      </c>
      <c r="B45" s="5">
        <v>22.471074380165302</v>
      </c>
      <c r="C45" s="5">
        <v>15.9491525423729</v>
      </c>
      <c r="D45" s="4">
        <v>4368000</v>
      </c>
      <c r="E45" s="4">
        <v>2719</v>
      </c>
      <c r="F45" s="4">
        <f t="shared" si="0"/>
        <v>121</v>
      </c>
      <c r="G45" s="4">
        <v>2840</v>
      </c>
      <c r="H45" s="4">
        <f t="shared" si="1"/>
        <v>7935.4529999999995</v>
      </c>
      <c r="I45" s="4">
        <f t="shared" si="2"/>
        <v>497.54700000000048</v>
      </c>
      <c r="J45" s="4">
        <v>8433</v>
      </c>
    </row>
    <row r="46" spans="1:10" x14ac:dyDescent="0.2">
      <c r="A46" t="s">
        <v>53</v>
      </c>
      <c r="B46" s="5">
        <v>39.431818181818201</v>
      </c>
      <c r="C46" s="5">
        <v>16.241379310344801</v>
      </c>
      <c r="D46" s="4">
        <v>4889000</v>
      </c>
      <c r="E46" s="4">
        <v>1735</v>
      </c>
      <c r="F46" s="4">
        <f t="shared" si="0"/>
        <v>44</v>
      </c>
      <c r="G46" s="4">
        <v>1779</v>
      </c>
      <c r="H46" s="4">
        <f t="shared" si="1"/>
        <v>3393.0839999999994</v>
      </c>
      <c r="I46" s="4">
        <f t="shared" si="2"/>
        <v>208.91600000000062</v>
      </c>
      <c r="J46" s="4">
        <v>3602</v>
      </c>
    </row>
    <row r="47" spans="1:10" x14ac:dyDescent="0.2">
      <c r="A47" t="s">
        <v>101</v>
      </c>
      <c r="B47" s="5">
        <v>29.390804597701099</v>
      </c>
      <c r="C47" s="5">
        <v>15.393442622950801</v>
      </c>
      <c r="D47" s="4">
        <v>29076000</v>
      </c>
      <c r="E47" s="4">
        <v>12785</v>
      </c>
      <c r="F47" s="4">
        <f t="shared" si="0"/>
        <v>435</v>
      </c>
      <c r="G47" s="4">
        <v>13220</v>
      </c>
      <c r="H47" s="4">
        <f t="shared" si="1"/>
        <v>49957.616999999998</v>
      </c>
      <c r="I47" s="4">
        <f t="shared" si="2"/>
        <v>3245.3830000000016</v>
      </c>
      <c r="J47" s="4">
        <v>53203</v>
      </c>
    </row>
    <row r="48" spans="1:10" x14ac:dyDescent="0.2">
      <c r="A48" t="s">
        <v>34</v>
      </c>
      <c r="B48" s="5">
        <v>24.235732009925599</v>
      </c>
      <c r="C48" s="5">
        <v>30.25</v>
      </c>
      <c r="D48" s="4">
        <v>38184000</v>
      </c>
      <c r="E48" s="4">
        <v>78136</v>
      </c>
      <c r="F48" s="4">
        <f t="shared" si="0"/>
        <v>3224</v>
      </c>
      <c r="G48" s="4">
        <v>81360</v>
      </c>
      <c r="H48" s="4">
        <f t="shared" si="1"/>
        <v>82517.16</v>
      </c>
      <c r="I48" s="4">
        <f t="shared" si="2"/>
        <v>2727.8399999999965</v>
      </c>
      <c r="J48" s="4">
        <v>85245</v>
      </c>
    </row>
    <row r="49" spans="1:10" x14ac:dyDescent="0.2">
      <c r="A49" t="s">
        <v>47</v>
      </c>
      <c r="B49" s="5">
        <v>23.465968586387401</v>
      </c>
      <c r="C49" s="5">
        <v>16.8571428571429</v>
      </c>
      <c r="D49" s="4">
        <v>10638000</v>
      </c>
      <c r="E49" s="4">
        <v>4482</v>
      </c>
      <c r="F49" s="4">
        <f t="shared" si="0"/>
        <v>191</v>
      </c>
      <c r="G49" s="4">
        <v>4673</v>
      </c>
      <c r="H49" s="4">
        <f t="shared" si="1"/>
        <v>12541.04</v>
      </c>
      <c r="I49" s="4">
        <f t="shared" si="2"/>
        <v>743.95999999999913</v>
      </c>
      <c r="J49" s="4">
        <v>13285</v>
      </c>
    </row>
    <row r="50" spans="1:10" x14ac:dyDescent="0.2">
      <c r="A50" t="s">
        <v>102</v>
      </c>
      <c r="B50" s="5">
        <v>55.5555555555556</v>
      </c>
      <c r="C50" s="5">
        <v>5.8027210884353702</v>
      </c>
      <c r="D50" s="4">
        <v>1759000</v>
      </c>
      <c r="E50" s="4">
        <v>1500</v>
      </c>
      <c r="F50" s="4">
        <f t="shared" si="0"/>
        <v>27</v>
      </c>
      <c r="G50" s="4">
        <v>1527</v>
      </c>
      <c r="H50" s="4">
        <f t="shared" si="1"/>
        <v>470.00299999999993</v>
      </c>
      <c r="I50" s="4">
        <f t="shared" si="2"/>
        <v>80.997000000000071</v>
      </c>
      <c r="J50" s="4">
        <v>551</v>
      </c>
    </row>
    <row r="51" spans="1:10" x14ac:dyDescent="0.2">
      <c r="A51" t="s">
        <v>103</v>
      </c>
      <c r="B51" s="5">
        <v>50.181818181818201</v>
      </c>
      <c r="C51" s="5">
        <v>70.428571428571402</v>
      </c>
      <c r="D51" s="4">
        <v>174000</v>
      </c>
      <c r="E51" s="4">
        <v>1104</v>
      </c>
      <c r="F51" s="4">
        <f t="shared" si="0"/>
        <v>22</v>
      </c>
      <c r="G51" s="4">
        <v>1126</v>
      </c>
      <c r="H51" s="4">
        <f t="shared" si="1"/>
        <v>560.048</v>
      </c>
      <c r="I51" s="4">
        <f t="shared" si="2"/>
        <v>7.9519999999999982</v>
      </c>
      <c r="J51" s="4">
        <v>568</v>
      </c>
    </row>
    <row r="52" spans="1:10" x14ac:dyDescent="0.2">
      <c r="A52" t="s">
        <v>104</v>
      </c>
      <c r="B52" s="5">
        <v>4.5</v>
      </c>
      <c r="C52" s="5">
        <v>14.384615384615399</v>
      </c>
      <c r="D52" s="4">
        <v>87000</v>
      </c>
      <c r="E52" s="4">
        <v>18</v>
      </c>
      <c r="F52" s="4">
        <f t="shared" si="0"/>
        <v>4</v>
      </c>
      <c r="G52" s="4">
        <v>22</v>
      </c>
      <c r="H52" s="4">
        <f t="shared" si="1"/>
        <v>403.92</v>
      </c>
      <c r="I52" s="4">
        <f t="shared" si="2"/>
        <v>28.079999999999984</v>
      </c>
      <c r="J52" s="4">
        <v>432</v>
      </c>
    </row>
    <row r="53" spans="1:10" x14ac:dyDescent="0.2">
      <c r="A53" t="s">
        <v>48</v>
      </c>
      <c r="B53" s="5">
        <v>81.941176470588204</v>
      </c>
      <c r="C53" s="5">
        <v>9.3092783505154593</v>
      </c>
      <c r="D53" s="4">
        <v>5077000</v>
      </c>
      <c r="E53" s="4">
        <v>1393</v>
      </c>
      <c r="F53" s="4">
        <f t="shared" si="0"/>
        <v>17</v>
      </c>
      <c r="G53" s="4">
        <v>1410</v>
      </c>
      <c r="H53" s="4">
        <f t="shared" si="1"/>
        <v>11605.356</v>
      </c>
      <c r="I53" s="4">
        <f t="shared" si="2"/>
        <v>1246.6440000000002</v>
      </c>
      <c r="J53" s="4">
        <v>12852</v>
      </c>
    </row>
    <row r="54" spans="1:10" x14ac:dyDescent="0.2">
      <c r="A54" t="s">
        <v>105</v>
      </c>
      <c r="B54" s="5">
        <v>14.265117710417</v>
      </c>
      <c r="C54" s="5">
        <v>40.6666666666667</v>
      </c>
      <c r="D54" s="4">
        <v>49991000</v>
      </c>
      <c r="E54" s="4">
        <v>92709</v>
      </c>
      <c r="F54" s="4">
        <f t="shared" si="0"/>
        <v>6499</v>
      </c>
      <c r="G54" s="4">
        <v>99208</v>
      </c>
      <c r="H54" s="4">
        <f t="shared" si="1"/>
        <v>153598</v>
      </c>
      <c r="I54" s="4">
        <f t="shared" si="2"/>
        <v>3777</v>
      </c>
      <c r="J54" s="4">
        <v>157375</v>
      </c>
    </row>
    <row r="55" spans="1:10" x14ac:dyDescent="0.2">
      <c r="A55" t="s">
        <v>49</v>
      </c>
      <c r="B55" s="5">
        <v>25.456338028169</v>
      </c>
      <c r="C55" s="5">
        <v>12.157894736842101</v>
      </c>
      <c r="D55" s="4">
        <v>46071000</v>
      </c>
      <c r="E55" s="4">
        <v>9037</v>
      </c>
      <c r="F55" s="4">
        <f t="shared" si="0"/>
        <v>355</v>
      </c>
      <c r="G55" s="4">
        <v>9392</v>
      </c>
      <c r="H55" s="4">
        <f t="shared" si="1"/>
        <v>65303.7</v>
      </c>
      <c r="I55" s="4">
        <f t="shared" si="2"/>
        <v>5371.3000000000029</v>
      </c>
      <c r="J55" s="4">
        <v>70675</v>
      </c>
    </row>
    <row r="56" spans="1:10" x14ac:dyDescent="0.2">
      <c r="A56" t="s">
        <v>33</v>
      </c>
      <c r="B56" s="5">
        <v>8</v>
      </c>
      <c r="C56" s="5">
        <v>16.241379310344801</v>
      </c>
      <c r="D56" s="4">
        <v>9378000</v>
      </c>
      <c r="E56" s="4">
        <v>128</v>
      </c>
      <c r="F56" s="4">
        <f t="shared" si="0"/>
        <v>16</v>
      </c>
      <c r="G56" s="4">
        <v>144</v>
      </c>
      <c r="H56" s="4">
        <f t="shared" si="1"/>
        <v>6282.1979999999994</v>
      </c>
      <c r="I56" s="4">
        <f t="shared" si="2"/>
        <v>386.80200000000059</v>
      </c>
      <c r="J56" s="4">
        <v>6669</v>
      </c>
    </row>
    <row r="57" spans="1:10" x14ac:dyDescent="0.2">
      <c r="A57" t="s">
        <v>106</v>
      </c>
      <c r="B57" s="5">
        <v>9999</v>
      </c>
      <c r="C57" s="5">
        <v>21.727272727272702</v>
      </c>
      <c r="D57" s="4">
        <v>104000</v>
      </c>
      <c r="E57" s="4">
        <v>226</v>
      </c>
      <c r="F57" s="4">
        <f t="shared" si="0"/>
        <v>2.2602260225994542E-2</v>
      </c>
      <c r="G57" s="4">
        <v>226.02260226022599</v>
      </c>
      <c r="H57" s="4">
        <f t="shared" si="1"/>
        <v>152.00399999999999</v>
      </c>
      <c r="I57" s="4">
        <f t="shared" si="2"/>
        <v>6.9960000000000093</v>
      </c>
      <c r="J57" s="4">
        <v>159</v>
      </c>
    </row>
    <row r="58" spans="1:10" x14ac:dyDescent="0.2">
      <c r="A58" t="s">
        <v>107</v>
      </c>
      <c r="B58" s="5">
        <v>21.518181818181802</v>
      </c>
      <c r="C58" s="5">
        <v>39</v>
      </c>
      <c r="D58" s="4">
        <v>1341000</v>
      </c>
      <c r="E58" s="4">
        <v>2367</v>
      </c>
      <c r="F58" s="4">
        <f t="shared" si="0"/>
        <v>110</v>
      </c>
      <c r="G58" s="4">
        <v>2477</v>
      </c>
      <c r="H58" s="4">
        <f t="shared" si="1"/>
        <v>3564.6</v>
      </c>
      <c r="I58" s="4">
        <f t="shared" si="2"/>
        <v>91.400000000000091</v>
      </c>
      <c r="J58" s="4">
        <v>3656</v>
      </c>
    </row>
    <row r="59" spans="1:10" x14ac:dyDescent="0.2">
      <c r="A59" t="s">
        <v>108</v>
      </c>
      <c r="B59" s="5">
        <v>98.05</v>
      </c>
      <c r="C59" s="5">
        <v>22.8095238095238</v>
      </c>
      <c r="D59" s="4">
        <v>33424000</v>
      </c>
      <c r="E59" s="4">
        <v>7844</v>
      </c>
      <c r="F59" s="4">
        <f t="shared" si="0"/>
        <v>80</v>
      </c>
      <c r="G59" s="4">
        <v>7924</v>
      </c>
      <c r="H59" s="4">
        <f t="shared" si="1"/>
        <v>30352.313999999998</v>
      </c>
      <c r="I59" s="4">
        <f t="shared" si="2"/>
        <v>1330.6860000000015</v>
      </c>
      <c r="J59" s="4">
        <v>31683</v>
      </c>
    </row>
    <row r="60" spans="1:10" x14ac:dyDescent="0.2">
      <c r="A60" t="s">
        <v>35</v>
      </c>
      <c r="B60" s="5">
        <v>29.6111929307806</v>
      </c>
      <c r="C60" s="5">
        <v>19.408163265306101</v>
      </c>
      <c r="D60" s="4">
        <v>55240000</v>
      </c>
      <c r="E60" s="4">
        <v>40212</v>
      </c>
      <c r="F60" s="4">
        <f t="shared" si="0"/>
        <v>1358</v>
      </c>
      <c r="G60" s="4">
        <v>41570</v>
      </c>
      <c r="H60" s="4">
        <f t="shared" si="1"/>
        <v>82824.491999999998</v>
      </c>
      <c r="I60" s="4">
        <f t="shared" si="2"/>
        <v>4267.5080000000016</v>
      </c>
      <c r="J60" s="4">
        <v>87092</v>
      </c>
    </row>
    <row r="61" spans="1:10" x14ac:dyDescent="0.2">
      <c r="A61" t="s">
        <v>68</v>
      </c>
      <c r="B61" s="5">
        <v>35.648648648648603</v>
      </c>
      <c r="C61" s="5">
        <v>26.7777777777778</v>
      </c>
      <c r="D61" s="4">
        <v>1799000</v>
      </c>
      <c r="E61" s="4">
        <v>2638</v>
      </c>
      <c r="F61" s="4">
        <f t="shared" si="0"/>
        <v>74</v>
      </c>
      <c r="G61" s="4">
        <v>2712</v>
      </c>
      <c r="H61" s="4">
        <f t="shared" si="1"/>
        <v>1744.8400000000001</v>
      </c>
      <c r="I61" s="4">
        <f t="shared" si="2"/>
        <v>65.159999999999854</v>
      </c>
      <c r="J61" s="4">
        <v>1810</v>
      </c>
    </row>
    <row r="62" spans="1:10" x14ac:dyDescent="0.2">
      <c r="A62" t="s">
        <v>69</v>
      </c>
      <c r="B62" s="5">
        <v>28.167664670658699</v>
      </c>
      <c r="C62" s="5">
        <v>17.518518518518501</v>
      </c>
      <c r="D62" s="4">
        <v>5222000</v>
      </c>
      <c r="E62" s="4">
        <v>4704</v>
      </c>
      <c r="F62" s="4">
        <f t="shared" si="0"/>
        <v>167</v>
      </c>
      <c r="G62" s="4">
        <v>4871</v>
      </c>
      <c r="H62" s="4">
        <f t="shared" si="1"/>
        <v>7810.1760000000004</v>
      </c>
      <c r="I62" s="4">
        <f t="shared" si="2"/>
        <v>445.82399999999961</v>
      </c>
      <c r="J62" s="4">
        <v>8256</v>
      </c>
    </row>
    <row r="63" spans="1:10" x14ac:dyDescent="0.2">
      <c r="A63" t="s">
        <v>44</v>
      </c>
      <c r="B63" s="5">
        <v>17.0254060066741</v>
      </c>
      <c r="C63" s="5">
        <v>10.4942528735632</v>
      </c>
      <c r="D63" s="4">
        <v>309349000</v>
      </c>
      <c r="E63" s="4">
        <v>382646</v>
      </c>
      <c r="F63" s="4">
        <f t="shared" si="0"/>
        <v>22475</v>
      </c>
      <c r="G63" s="4">
        <v>405121</v>
      </c>
      <c r="H63" s="4">
        <f t="shared" si="1"/>
        <v>2069617.6159999997</v>
      </c>
      <c r="I63" s="4">
        <f t="shared" si="2"/>
        <v>197214.38400000031</v>
      </c>
      <c r="J63" s="4">
        <v>2266832</v>
      </c>
    </row>
    <row r="64" spans="1:10" x14ac:dyDescent="0.2">
      <c r="A64" t="s">
        <v>109</v>
      </c>
      <c r="B64" s="5">
        <v>15.860294117647101</v>
      </c>
      <c r="C64" s="5">
        <v>11.6582278481013</v>
      </c>
      <c r="D64" s="4">
        <v>3357000</v>
      </c>
      <c r="E64" s="4">
        <v>2157</v>
      </c>
      <c r="F64" s="4">
        <f t="shared" si="0"/>
        <v>136</v>
      </c>
      <c r="G64" s="4">
        <v>2293</v>
      </c>
      <c r="H64" s="4">
        <f t="shared" si="1"/>
        <v>8350.7070000000022</v>
      </c>
      <c r="I64" s="4">
        <f t="shared" si="2"/>
        <v>716.29299999999785</v>
      </c>
      <c r="J64" s="4">
        <v>9067</v>
      </c>
    </row>
    <row r="65" spans="1:10" x14ac:dyDescent="0.2">
      <c r="A65" t="s">
        <v>51</v>
      </c>
      <c r="B65" s="5">
        <v>30.993749999999999</v>
      </c>
      <c r="C65" s="5">
        <v>14.625</v>
      </c>
      <c r="D65" s="4">
        <v>28834000</v>
      </c>
      <c r="E65" s="4">
        <v>14877</v>
      </c>
      <c r="F65" s="4">
        <f t="shared" si="0"/>
        <v>480</v>
      </c>
      <c r="G65" s="4">
        <v>15357</v>
      </c>
      <c r="H65" s="4">
        <f t="shared" si="1"/>
        <v>40679.495999999999</v>
      </c>
      <c r="I65" s="4">
        <f t="shared" si="2"/>
        <v>2781.5040000000008</v>
      </c>
      <c r="J65" s="4">
        <v>43461</v>
      </c>
    </row>
    <row r="66" spans="1:10" x14ac:dyDescent="0.2">
      <c r="B66" s="5"/>
      <c r="C66" s="5"/>
      <c r="D66" s="4"/>
      <c r="G66" s="4"/>
      <c r="J66" s="4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selection activeCell="C15" sqref="C15"/>
    </sheetView>
  </sheetViews>
  <sheetFormatPr defaultRowHeight="12.75" x14ac:dyDescent="0.2"/>
  <cols>
    <col min="1" max="1" width="31.42578125" customWidth="1"/>
    <col min="2" max="3" width="15.42578125" customWidth="1"/>
    <col min="4" max="4" width="18.42578125" customWidth="1"/>
    <col min="35" max="35" width="3.7109375" customWidth="1"/>
    <col min="36" max="36" width="55.28515625" customWidth="1"/>
  </cols>
  <sheetData>
    <row r="1" spans="1:37" x14ac:dyDescent="0.2">
      <c r="A1" t="s">
        <v>126</v>
      </c>
      <c r="AJ1" t="s">
        <v>136</v>
      </c>
    </row>
    <row r="2" spans="1:37" x14ac:dyDescent="0.2">
      <c r="AJ2" t="s">
        <v>137</v>
      </c>
    </row>
    <row r="3" spans="1:37" x14ac:dyDescent="0.2">
      <c r="AJ3" t="s">
        <v>138</v>
      </c>
    </row>
    <row r="4" spans="1:37" x14ac:dyDescent="0.2">
      <c r="B4" t="s">
        <v>128</v>
      </c>
      <c r="D4" t="s">
        <v>129</v>
      </c>
      <c r="E4" s="9" t="s">
        <v>130</v>
      </c>
      <c r="F4" s="9"/>
      <c r="G4" s="9"/>
      <c r="H4" s="9"/>
      <c r="I4" s="9"/>
      <c r="J4" s="9" t="s">
        <v>131</v>
      </c>
      <c r="K4" s="9"/>
      <c r="L4" s="9"/>
      <c r="M4" s="9"/>
      <c r="N4" s="9"/>
      <c r="O4" s="9" t="s">
        <v>132</v>
      </c>
      <c r="P4" s="9"/>
      <c r="Q4" s="9"/>
      <c r="R4" s="9"/>
      <c r="S4" s="9"/>
      <c r="T4" s="9" t="s">
        <v>133</v>
      </c>
      <c r="U4" s="9"/>
      <c r="V4" s="9"/>
      <c r="W4" s="9"/>
      <c r="X4" s="9"/>
      <c r="Y4" s="9" t="s">
        <v>134</v>
      </c>
      <c r="Z4" s="9"/>
      <c r="AA4" s="9"/>
      <c r="AB4" s="9"/>
      <c r="AC4" s="9"/>
      <c r="AD4" s="9" t="s">
        <v>135</v>
      </c>
      <c r="AE4" s="9"/>
      <c r="AF4" s="9"/>
      <c r="AG4" s="9"/>
      <c r="AH4" s="9"/>
      <c r="AI4" s="8"/>
      <c r="AJ4" s="8"/>
      <c r="AK4" s="8"/>
    </row>
    <row r="5" spans="1:37" x14ac:dyDescent="0.2">
      <c r="A5" t="s">
        <v>127</v>
      </c>
      <c r="B5" t="s">
        <v>1</v>
      </c>
      <c r="C5" t="s">
        <v>0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  <c r="AG5" t="s">
        <v>31</v>
      </c>
      <c r="AH5" t="s">
        <v>32</v>
      </c>
      <c r="AJ5" t="s">
        <v>71</v>
      </c>
    </row>
    <row r="6" spans="1:37" x14ac:dyDescent="0.2">
      <c r="A6" t="s">
        <v>33</v>
      </c>
      <c r="B6" s="4">
        <v>8251540</v>
      </c>
      <c r="C6" s="4">
        <v>9080505</v>
      </c>
      <c r="D6" s="5">
        <v>1.1141649048625799</v>
      </c>
      <c r="F6">
        <v>6.72</v>
      </c>
      <c r="G6">
        <v>1.0321489001691999</v>
      </c>
      <c r="H6">
        <v>4.2494226327944604</v>
      </c>
      <c r="I6">
        <v>8</v>
      </c>
      <c r="J6" s="4"/>
      <c r="K6" s="4">
        <v>504</v>
      </c>
      <c r="L6" s="4">
        <v>610</v>
      </c>
      <c r="M6" s="4">
        <v>3680</v>
      </c>
      <c r="N6" s="4">
        <v>128</v>
      </c>
      <c r="O6" s="4"/>
      <c r="P6" s="4">
        <v>75</v>
      </c>
      <c r="Q6" s="4">
        <v>591</v>
      </c>
      <c r="R6" s="4">
        <v>866</v>
      </c>
      <c r="S6" s="4">
        <v>16</v>
      </c>
      <c r="T6" s="5">
        <v>3.3765385581512199</v>
      </c>
      <c r="U6" s="5">
        <v>0.95169082125603899</v>
      </c>
      <c r="V6" s="5">
        <v>1.0843537414966</v>
      </c>
      <c r="W6" s="5">
        <v>1.4462809917355399</v>
      </c>
      <c r="X6" s="5">
        <v>17.263291139240501</v>
      </c>
      <c r="Y6" s="4">
        <v>13442</v>
      </c>
      <c r="Z6" s="4">
        <v>394</v>
      </c>
      <c r="AA6" s="4">
        <v>797</v>
      </c>
      <c r="AB6" s="4">
        <v>4375</v>
      </c>
      <c r="AC6" s="4">
        <v>6819</v>
      </c>
      <c r="AD6" s="4">
        <v>3981</v>
      </c>
      <c r="AE6" s="4">
        <v>414</v>
      </c>
      <c r="AF6" s="4">
        <v>735</v>
      </c>
      <c r="AG6" s="4">
        <v>3025</v>
      </c>
      <c r="AH6" s="4">
        <v>395</v>
      </c>
      <c r="AJ6" t="s">
        <v>72</v>
      </c>
    </row>
    <row r="7" spans="1:37" x14ac:dyDescent="0.2">
      <c r="A7" t="s">
        <v>34</v>
      </c>
      <c r="B7" s="4">
        <v>34689050</v>
      </c>
      <c r="C7" s="4">
        <v>38141267</v>
      </c>
      <c r="D7" s="5">
        <v>3.9019607843137298</v>
      </c>
      <c r="E7" s="5"/>
      <c r="F7" s="5"/>
      <c r="G7" s="5">
        <v>1.6216724351578899</v>
      </c>
      <c r="H7" s="5"/>
      <c r="I7" s="5">
        <v>24.235732009925599</v>
      </c>
      <c r="J7" s="4"/>
      <c r="K7" s="4"/>
      <c r="L7" s="4">
        <v>37952</v>
      </c>
      <c r="M7" s="4"/>
      <c r="N7" s="4">
        <v>78136</v>
      </c>
      <c r="O7" s="4"/>
      <c r="P7" s="4"/>
      <c r="Q7" s="4">
        <v>23403</v>
      </c>
      <c r="R7" s="4"/>
      <c r="S7" s="4">
        <v>3224</v>
      </c>
      <c r="T7" s="5">
        <v>7.91595428777108</v>
      </c>
      <c r="U7" s="5">
        <v>0.89458598726114602</v>
      </c>
      <c r="V7" s="5">
        <v>0.58442806792694602</v>
      </c>
      <c r="W7" s="5">
        <v>4.2227386485520197</v>
      </c>
      <c r="X7" s="5">
        <v>30.809205903021802</v>
      </c>
      <c r="Y7" s="4">
        <v>87970</v>
      </c>
      <c r="Z7" s="4">
        <v>2809</v>
      </c>
      <c r="AA7" s="4">
        <v>3648</v>
      </c>
      <c r="AB7" s="4">
        <v>23622</v>
      </c>
      <c r="AC7" s="4">
        <v>87683</v>
      </c>
      <c r="AD7" s="4">
        <v>11113</v>
      </c>
      <c r="AE7" s="4">
        <v>3140</v>
      </c>
      <c r="AF7" s="4">
        <v>6242</v>
      </c>
      <c r="AG7" s="4">
        <v>5594</v>
      </c>
      <c r="AH7" s="4">
        <v>2846</v>
      </c>
      <c r="AJ7" t="s">
        <v>73</v>
      </c>
    </row>
    <row r="8" spans="1:37" x14ac:dyDescent="0.2">
      <c r="A8" t="s">
        <v>35</v>
      </c>
      <c r="B8" s="4">
        <v>49440000</v>
      </c>
      <c r="C8" s="4">
        <v>53725800</v>
      </c>
      <c r="D8" s="5">
        <v>4.0761421319797</v>
      </c>
      <c r="E8" s="5"/>
      <c r="F8" s="5"/>
      <c r="G8" s="5">
        <v>1.8162874521288599</v>
      </c>
      <c r="H8" s="5">
        <v>3.48469793322734</v>
      </c>
      <c r="I8" s="5">
        <v>29.6111929307806</v>
      </c>
      <c r="J8" s="4"/>
      <c r="K8" s="4"/>
      <c r="L8" s="4">
        <v>16125</v>
      </c>
      <c r="M8" s="4">
        <v>17535</v>
      </c>
      <c r="N8" s="4">
        <v>40212</v>
      </c>
      <c r="O8" s="4"/>
      <c r="P8" s="4"/>
      <c r="Q8" s="4">
        <v>8878</v>
      </c>
      <c r="R8" s="4">
        <v>5032</v>
      </c>
      <c r="S8" s="4">
        <v>1358</v>
      </c>
      <c r="T8" s="5">
        <v>0.28653763988254899</v>
      </c>
      <c r="U8" s="5">
        <v>0.84814596821659805</v>
      </c>
      <c r="V8" s="5">
        <v>4.5663716814159301</v>
      </c>
      <c r="W8" s="5"/>
      <c r="X8" s="5">
        <v>16.071992110453699</v>
      </c>
      <c r="Y8" s="4">
        <v>31520</v>
      </c>
      <c r="Z8" s="4">
        <v>1441</v>
      </c>
      <c r="AA8" s="4">
        <v>3096</v>
      </c>
      <c r="AB8" s="4"/>
      <c r="AC8" s="4">
        <v>65188</v>
      </c>
      <c r="AD8" s="4">
        <v>110003</v>
      </c>
      <c r="AE8" s="4">
        <v>1699</v>
      </c>
      <c r="AF8" s="4">
        <v>678</v>
      </c>
      <c r="AG8" s="4"/>
      <c r="AH8" s="4">
        <v>4056</v>
      </c>
      <c r="AJ8" t="s">
        <v>74</v>
      </c>
    </row>
    <row r="9" spans="1:37" x14ac:dyDescent="0.2">
      <c r="A9" t="s">
        <v>36</v>
      </c>
      <c r="B9" s="4">
        <v>921379.2</v>
      </c>
      <c r="C9" s="4">
        <v>1252698</v>
      </c>
      <c r="D9" s="5">
        <v>4.84795321637427</v>
      </c>
      <c r="E9" s="5"/>
      <c r="F9" s="5"/>
      <c r="G9" s="5">
        <v>5.75</v>
      </c>
      <c r="H9" s="5">
        <v>25.5</v>
      </c>
      <c r="I9" s="5">
        <v>37.342105263157897</v>
      </c>
      <c r="J9" s="4"/>
      <c r="K9" s="4"/>
      <c r="L9" s="4">
        <v>23</v>
      </c>
      <c r="M9" s="4">
        <v>357</v>
      </c>
      <c r="N9" s="4">
        <v>1419</v>
      </c>
      <c r="O9" s="4"/>
      <c r="P9" s="4"/>
      <c r="Q9" s="4">
        <v>4</v>
      </c>
      <c r="R9" s="4">
        <v>14</v>
      </c>
      <c r="S9" s="4">
        <v>38</v>
      </c>
      <c r="T9" s="5">
        <v>19.675105485232098</v>
      </c>
      <c r="U9" s="5">
        <v>50</v>
      </c>
      <c r="V9" s="5">
        <v>0.85714285714285698</v>
      </c>
      <c r="W9" s="5">
        <v>10.183908045977001</v>
      </c>
      <c r="X9" s="5">
        <v>23.814070351758801</v>
      </c>
      <c r="Y9" s="4">
        <v>9326</v>
      </c>
      <c r="Z9" s="4">
        <v>50</v>
      </c>
      <c r="AA9" s="4">
        <v>24</v>
      </c>
      <c r="AB9" s="4">
        <v>886</v>
      </c>
      <c r="AC9" s="4">
        <v>4739</v>
      </c>
      <c r="AD9" s="4">
        <v>474</v>
      </c>
      <c r="AE9" s="4">
        <v>1</v>
      </c>
      <c r="AF9" s="4">
        <v>28</v>
      </c>
      <c r="AG9" s="4">
        <v>87</v>
      </c>
      <c r="AH9" s="4">
        <v>199</v>
      </c>
      <c r="AJ9" t="s">
        <v>75</v>
      </c>
    </row>
    <row r="10" spans="1:37" x14ac:dyDescent="0.2">
      <c r="A10" t="s">
        <v>37</v>
      </c>
      <c r="B10" s="4">
        <v>3120000</v>
      </c>
      <c r="C10" s="4">
        <v>4184600</v>
      </c>
      <c r="D10" s="5">
        <v>2.1055900621118</v>
      </c>
      <c r="E10" s="5"/>
      <c r="F10" s="5">
        <v>41.5</v>
      </c>
      <c r="G10" s="5">
        <v>7.4296875</v>
      </c>
      <c r="H10" s="5"/>
      <c r="I10" s="5">
        <v>22.471074380165302</v>
      </c>
      <c r="J10" s="4"/>
      <c r="K10" s="4">
        <v>83</v>
      </c>
      <c r="L10" s="4">
        <v>6657</v>
      </c>
      <c r="M10" s="4"/>
      <c r="N10" s="4">
        <v>2719</v>
      </c>
      <c r="O10" s="4"/>
      <c r="P10" s="4">
        <v>2</v>
      </c>
      <c r="Q10" s="4">
        <v>896</v>
      </c>
      <c r="R10" s="4"/>
      <c r="S10" s="4">
        <v>121</v>
      </c>
      <c r="T10" s="5">
        <v>5.1529318541996796</v>
      </c>
      <c r="U10" s="5"/>
      <c r="V10" s="5"/>
      <c r="W10" s="5"/>
      <c r="X10" s="5"/>
      <c r="Y10" s="4">
        <v>6503</v>
      </c>
      <c r="Z10" s="4"/>
      <c r="AA10" s="4"/>
      <c r="AB10" s="4"/>
      <c r="AC10" s="4"/>
      <c r="AD10" s="4">
        <v>1262</v>
      </c>
      <c r="AE10" s="4"/>
      <c r="AF10" s="4"/>
      <c r="AG10" s="4"/>
      <c r="AH10" s="4"/>
    </row>
    <row r="11" spans="1:37" x14ac:dyDescent="0.2">
      <c r="A11" t="s">
        <v>38</v>
      </c>
      <c r="B11" s="4">
        <v>4738902</v>
      </c>
      <c r="C11" s="4">
        <v>5266268</v>
      </c>
      <c r="D11" s="5">
        <v>1.6315789473684199</v>
      </c>
      <c r="E11" s="5"/>
      <c r="F11" s="5">
        <v>23.6666666666667</v>
      </c>
      <c r="G11" s="5">
        <v>12.688888888888901</v>
      </c>
      <c r="H11" s="5">
        <v>5.9845679012345698</v>
      </c>
      <c r="I11" s="5">
        <v>37.036231884057997</v>
      </c>
      <c r="J11" s="4"/>
      <c r="K11" s="4">
        <v>355</v>
      </c>
      <c r="L11" s="4">
        <v>571</v>
      </c>
      <c r="M11" s="4">
        <v>1939</v>
      </c>
      <c r="N11" s="4">
        <v>5111</v>
      </c>
      <c r="O11" s="4"/>
      <c r="P11" s="4">
        <v>15</v>
      </c>
      <c r="Q11" s="4">
        <v>45</v>
      </c>
      <c r="R11" s="4">
        <v>324</v>
      </c>
      <c r="S11" s="4">
        <v>138</v>
      </c>
      <c r="T11" s="5">
        <v>7.25422045680238</v>
      </c>
      <c r="U11" s="5">
        <v>1.6962962962963</v>
      </c>
      <c r="V11" s="5">
        <v>1.5404411764705901</v>
      </c>
      <c r="W11" s="5">
        <v>2.02297592997812</v>
      </c>
      <c r="X11" s="5">
        <v>14.782786885245899</v>
      </c>
      <c r="Y11" s="4">
        <v>7305</v>
      </c>
      <c r="Z11" s="4">
        <v>229</v>
      </c>
      <c r="AA11" s="4">
        <v>419</v>
      </c>
      <c r="AB11" s="4">
        <v>1849</v>
      </c>
      <c r="AC11" s="4">
        <v>3607</v>
      </c>
      <c r="AD11" s="4">
        <v>1007</v>
      </c>
      <c r="AE11" s="4">
        <v>135</v>
      </c>
      <c r="AF11" s="4">
        <v>272</v>
      </c>
      <c r="AG11" s="4">
        <v>914</v>
      </c>
      <c r="AH11" s="4">
        <v>244</v>
      </c>
      <c r="AJ11" t="s">
        <v>76</v>
      </c>
    </row>
    <row r="12" spans="1:37" x14ac:dyDescent="0.2">
      <c r="A12" t="s">
        <v>39</v>
      </c>
      <c r="B12" s="4">
        <v>18158169</v>
      </c>
      <c r="C12" s="4">
        <v>30702084</v>
      </c>
      <c r="D12" s="5">
        <v>8.2592592592592595</v>
      </c>
      <c r="E12" s="5"/>
      <c r="F12" s="5">
        <v>3.2727272727272698</v>
      </c>
      <c r="G12" s="5">
        <v>14.25</v>
      </c>
      <c r="H12" s="5">
        <v>8.3041825095057007</v>
      </c>
      <c r="I12" s="5">
        <v>18.554435483871</v>
      </c>
      <c r="J12" s="4"/>
      <c r="K12" s="4">
        <v>36</v>
      </c>
      <c r="L12" s="4">
        <v>114</v>
      </c>
      <c r="M12" s="4">
        <v>2184</v>
      </c>
      <c r="N12" s="4">
        <v>18406</v>
      </c>
      <c r="O12" s="4"/>
      <c r="P12" s="4">
        <v>11</v>
      </c>
      <c r="Q12" s="4">
        <v>8</v>
      </c>
      <c r="R12" s="4">
        <v>263</v>
      </c>
      <c r="S12" s="4">
        <v>992</v>
      </c>
      <c r="T12" s="5">
        <v>34.375903614457798</v>
      </c>
      <c r="U12" s="5">
        <v>6.0909090909090899</v>
      </c>
      <c r="V12" s="5">
        <v>4.2932203389830503</v>
      </c>
      <c r="W12" s="5">
        <v>6.45839210155148</v>
      </c>
      <c r="X12" s="5">
        <v>41.766566265060199</v>
      </c>
      <c r="Y12" s="4">
        <v>42798</v>
      </c>
      <c r="Z12" s="4">
        <v>469</v>
      </c>
      <c r="AA12" s="4">
        <v>2533</v>
      </c>
      <c r="AB12" s="4">
        <v>4579</v>
      </c>
      <c r="AC12" s="4">
        <v>27733</v>
      </c>
      <c r="AD12" s="4">
        <v>1245</v>
      </c>
      <c r="AE12" s="4">
        <v>77</v>
      </c>
      <c r="AF12" s="4">
        <v>590</v>
      </c>
      <c r="AG12" s="4">
        <v>709</v>
      </c>
      <c r="AH12" s="4">
        <v>664</v>
      </c>
    </row>
    <row r="13" spans="1:37" x14ac:dyDescent="0.2">
      <c r="A13" t="s">
        <v>40</v>
      </c>
      <c r="B13" s="4">
        <v>26899177</v>
      </c>
      <c r="C13" s="4">
        <v>39023850</v>
      </c>
      <c r="D13" s="5">
        <v>1.8571428571428601</v>
      </c>
      <c r="E13" s="5"/>
      <c r="F13" s="5">
        <v>22</v>
      </c>
      <c r="G13" s="5">
        <v>14.6</v>
      </c>
      <c r="H13" s="5"/>
      <c r="I13" s="5">
        <v>16.2405797101449</v>
      </c>
      <c r="J13" s="4"/>
      <c r="K13" s="4">
        <v>22</v>
      </c>
      <c r="L13" s="4">
        <v>73</v>
      </c>
      <c r="M13" s="4"/>
      <c r="N13" s="4">
        <v>22412</v>
      </c>
      <c r="O13" s="4"/>
      <c r="P13" s="4">
        <v>1</v>
      </c>
      <c r="Q13" s="4">
        <v>5</v>
      </c>
      <c r="R13" s="4"/>
      <c r="S13" s="4">
        <v>1380</v>
      </c>
      <c r="T13" s="5"/>
      <c r="U13" s="5">
        <v>2.81012658227848</v>
      </c>
      <c r="V13" s="5"/>
      <c r="W13" s="5"/>
      <c r="X13" s="5">
        <v>17.068075958437799</v>
      </c>
      <c r="Y13" s="4"/>
      <c r="Z13" s="4">
        <v>222</v>
      </c>
      <c r="AA13" s="4"/>
      <c r="AB13" s="4"/>
      <c r="AC13" s="4">
        <v>47637</v>
      </c>
      <c r="AD13" s="4"/>
      <c r="AE13" s="4">
        <v>79</v>
      </c>
      <c r="AF13" s="4"/>
      <c r="AG13" s="4"/>
      <c r="AH13" s="4">
        <v>2791</v>
      </c>
    </row>
    <row r="14" spans="1:37" x14ac:dyDescent="0.2">
      <c r="A14" t="s">
        <v>41</v>
      </c>
      <c r="B14" s="4">
        <v>9308479</v>
      </c>
      <c r="C14" s="4">
        <v>11148460</v>
      </c>
      <c r="D14" s="5">
        <v>6.6923076923076898</v>
      </c>
      <c r="E14" s="5">
        <v>359.68</v>
      </c>
      <c r="F14" s="5">
        <v>247</v>
      </c>
      <c r="G14" s="5">
        <v>14.913793103448301</v>
      </c>
      <c r="H14" s="5">
        <v>7.19277108433735</v>
      </c>
      <c r="I14" s="5">
        <v>31.034090909090899</v>
      </c>
      <c r="J14" s="4">
        <v>35968</v>
      </c>
      <c r="K14" s="4">
        <v>247</v>
      </c>
      <c r="L14" s="4">
        <v>865</v>
      </c>
      <c r="M14" s="4">
        <v>1194</v>
      </c>
      <c r="N14" s="4">
        <v>2731</v>
      </c>
      <c r="O14" s="4">
        <v>100</v>
      </c>
      <c r="P14" s="4">
        <v>1</v>
      </c>
      <c r="Q14" s="4">
        <v>58</v>
      </c>
      <c r="R14" s="4">
        <v>166</v>
      </c>
      <c r="S14" s="4">
        <v>88</v>
      </c>
      <c r="T14" s="5">
        <v>8.2951002227171493</v>
      </c>
      <c r="U14" s="5">
        <v>0.71103896103896103</v>
      </c>
      <c r="V14" s="5">
        <v>0.58323831242873403</v>
      </c>
      <c r="W14" s="5">
        <v>7.468</v>
      </c>
      <c r="X14" s="5">
        <v>16.104825291181399</v>
      </c>
      <c r="Y14" s="4">
        <v>37245</v>
      </c>
      <c r="Z14" s="4">
        <v>219</v>
      </c>
      <c r="AA14" s="4">
        <v>1023</v>
      </c>
      <c r="AB14" s="4">
        <v>3734</v>
      </c>
      <c r="AC14" s="4">
        <v>9679</v>
      </c>
      <c r="AD14" s="4">
        <v>4490</v>
      </c>
      <c r="AE14" s="4">
        <v>308</v>
      </c>
      <c r="AF14" s="4">
        <v>1754</v>
      </c>
      <c r="AG14" s="4">
        <v>500</v>
      </c>
      <c r="AH14" s="4">
        <v>601</v>
      </c>
    </row>
    <row r="15" spans="1:37" x14ac:dyDescent="0.2">
      <c r="A15" t="s">
        <v>42</v>
      </c>
      <c r="B15" s="4">
        <v>55955411</v>
      </c>
      <c r="C15" s="4">
        <v>58941499</v>
      </c>
      <c r="D15" s="5">
        <v>4.7803468208092497</v>
      </c>
      <c r="E15" s="5">
        <v>153.84615384615401</v>
      </c>
      <c r="F15" s="5">
        <v>67</v>
      </c>
      <c r="G15" s="5">
        <v>25.55</v>
      </c>
      <c r="H15" s="5"/>
      <c r="I15" s="5">
        <v>28.072965388213301</v>
      </c>
      <c r="J15" s="4">
        <v>74000</v>
      </c>
      <c r="K15" s="4">
        <v>67</v>
      </c>
      <c r="L15" s="4">
        <v>511</v>
      </c>
      <c r="M15" s="4"/>
      <c r="N15" s="4">
        <v>30010</v>
      </c>
      <c r="O15" s="4">
        <v>481</v>
      </c>
      <c r="P15" s="4">
        <v>1</v>
      </c>
      <c r="Q15" s="4">
        <v>20</v>
      </c>
      <c r="R15" s="4"/>
      <c r="S15" s="4">
        <v>1069</v>
      </c>
      <c r="T15" s="5"/>
      <c r="U15" s="5">
        <v>1.7273838630806799</v>
      </c>
      <c r="V15" s="5">
        <v>0.99123127511874298</v>
      </c>
      <c r="W15" s="5">
        <v>5.5366331461407903</v>
      </c>
      <c r="X15" s="5">
        <v>19.666888297872301</v>
      </c>
      <c r="Y15" s="4"/>
      <c r="Z15" s="4">
        <v>1413</v>
      </c>
      <c r="AA15" s="4">
        <v>2713</v>
      </c>
      <c r="AB15" s="4">
        <v>42394</v>
      </c>
      <c r="AC15" s="4">
        <v>59158</v>
      </c>
      <c r="AD15" s="4"/>
      <c r="AE15" s="4">
        <v>818</v>
      </c>
      <c r="AF15" s="4">
        <v>2737</v>
      </c>
      <c r="AG15" s="4">
        <v>7657</v>
      </c>
      <c r="AH15" s="4">
        <v>3008</v>
      </c>
    </row>
    <row r="16" spans="1:37" x14ac:dyDescent="0.2">
      <c r="A16" t="s">
        <v>43</v>
      </c>
      <c r="B16" s="4">
        <v>3282200</v>
      </c>
      <c r="C16" s="4">
        <v>4260341</v>
      </c>
      <c r="D16" s="5">
        <v>6.5187969924812004</v>
      </c>
      <c r="E16" s="5">
        <v>251.25714285714301</v>
      </c>
      <c r="F16" s="5"/>
      <c r="G16" s="5">
        <v>33.5</v>
      </c>
      <c r="H16" s="5"/>
      <c r="I16" s="5">
        <v>61.117647058823501</v>
      </c>
      <c r="J16" s="4">
        <v>8794</v>
      </c>
      <c r="K16" s="4"/>
      <c r="L16" s="4">
        <v>67</v>
      </c>
      <c r="M16" s="4"/>
      <c r="N16" s="4">
        <v>1039</v>
      </c>
      <c r="O16" s="4">
        <v>35</v>
      </c>
      <c r="P16" s="4"/>
      <c r="Q16" s="4">
        <v>2</v>
      </c>
      <c r="R16" s="4"/>
      <c r="S16" s="4">
        <v>17</v>
      </c>
      <c r="T16" s="5">
        <v>4.1650717703349303</v>
      </c>
      <c r="U16" s="5">
        <v>1.23529411764706</v>
      </c>
      <c r="V16" s="5"/>
      <c r="W16" s="5"/>
      <c r="X16" s="5">
        <v>29.196078431372499</v>
      </c>
      <c r="Y16" s="4">
        <v>10446</v>
      </c>
      <c r="Z16" s="4">
        <v>42</v>
      </c>
      <c r="AA16" s="4"/>
      <c r="AB16" s="4"/>
      <c r="AC16" s="4">
        <v>2978</v>
      </c>
      <c r="AD16" s="4">
        <v>2508</v>
      </c>
      <c r="AE16" s="4">
        <v>34</v>
      </c>
      <c r="AF16" s="4"/>
      <c r="AG16" s="4"/>
      <c r="AH16" s="4">
        <v>102</v>
      </c>
    </row>
    <row r="17" spans="1:34" x14ac:dyDescent="0.2">
      <c r="A17" t="s">
        <v>44</v>
      </c>
      <c r="B17" s="4">
        <v>220239000</v>
      </c>
      <c r="C17" s="4">
        <v>298379912</v>
      </c>
      <c r="D17" s="5">
        <v>5.5789473684210504</v>
      </c>
      <c r="E17" s="5">
        <v>7.0645681451704503</v>
      </c>
      <c r="F17" s="5"/>
      <c r="G17" s="5">
        <v>40.721231766612597</v>
      </c>
      <c r="H17" s="5">
        <v>9.0531968031967995</v>
      </c>
      <c r="I17" s="5">
        <v>17.0254060066741</v>
      </c>
      <c r="J17" s="4">
        <v>311060</v>
      </c>
      <c r="K17" s="4"/>
      <c r="L17" s="4">
        <v>25125</v>
      </c>
      <c r="M17" s="4">
        <v>108747</v>
      </c>
      <c r="N17" s="4">
        <v>382646</v>
      </c>
      <c r="O17" s="4">
        <v>44031</v>
      </c>
      <c r="P17" s="4"/>
      <c r="Q17" s="4">
        <v>617</v>
      </c>
      <c r="R17" s="4">
        <v>12012</v>
      </c>
      <c r="S17" s="4">
        <v>22475</v>
      </c>
      <c r="T17" s="5">
        <v>7.47454768666063</v>
      </c>
      <c r="U17" s="5"/>
      <c r="V17" s="5">
        <v>1.39250793650794</v>
      </c>
      <c r="W17" s="5">
        <v>2.6618007324157098</v>
      </c>
      <c r="X17" s="5">
        <v>10.0404718237438</v>
      </c>
      <c r="Y17" s="4">
        <v>602755</v>
      </c>
      <c r="Z17" s="4"/>
      <c r="AA17" s="4">
        <v>32898</v>
      </c>
      <c r="AB17" s="4">
        <v>316182</v>
      </c>
      <c r="AC17" s="4">
        <v>2118650</v>
      </c>
      <c r="AD17" s="4">
        <v>80641</v>
      </c>
      <c r="AE17" s="4"/>
      <c r="AF17" s="4">
        <v>23625</v>
      </c>
      <c r="AG17" s="4">
        <v>118785</v>
      </c>
      <c r="AH17" s="4">
        <v>211011</v>
      </c>
    </row>
    <row r="18" spans="1:34" x14ac:dyDescent="0.2">
      <c r="A18" t="s">
        <v>45</v>
      </c>
      <c r="B18" s="4">
        <v>113863000</v>
      </c>
      <c r="C18" s="4">
        <v>127756000</v>
      </c>
      <c r="D18" s="5">
        <v>9.6382978723404307</v>
      </c>
      <c r="E18" s="5"/>
      <c r="F18" s="5">
        <v>100.5</v>
      </c>
      <c r="G18" s="5">
        <v>45.067796610169502</v>
      </c>
      <c r="H18" s="5">
        <v>14.076854334227001</v>
      </c>
      <c r="I18" s="5">
        <v>38.080864691753398</v>
      </c>
      <c r="J18" s="4"/>
      <c r="K18" s="4">
        <v>2010</v>
      </c>
      <c r="L18" s="4">
        <v>2659</v>
      </c>
      <c r="M18" s="4">
        <v>15752</v>
      </c>
      <c r="N18" s="4">
        <v>47563</v>
      </c>
      <c r="O18" s="4"/>
      <c r="P18" s="4">
        <v>20</v>
      </c>
      <c r="Q18" s="4">
        <v>59</v>
      </c>
      <c r="R18" s="4">
        <v>1119</v>
      </c>
      <c r="S18" s="4">
        <v>1249</v>
      </c>
      <c r="T18" s="5">
        <v>19.868852459016399</v>
      </c>
      <c r="U18" s="5">
        <v>7.7062937062937102</v>
      </c>
      <c r="V18" s="5">
        <v>6.0485232067510504</v>
      </c>
      <c r="W18" s="5">
        <v>11.6623563218391</v>
      </c>
      <c r="X18" s="5">
        <v>14.756253635834801</v>
      </c>
      <c r="Y18" s="4">
        <v>242400</v>
      </c>
      <c r="Z18" s="4">
        <v>2204</v>
      </c>
      <c r="AA18" s="4">
        <v>2867</v>
      </c>
      <c r="AB18" s="4">
        <v>16234</v>
      </c>
      <c r="AC18" s="4">
        <v>76098</v>
      </c>
      <c r="AD18" s="4">
        <v>12200</v>
      </c>
      <c r="AE18" s="4">
        <v>286</v>
      </c>
      <c r="AF18" s="4">
        <v>474</v>
      </c>
      <c r="AG18" s="4">
        <v>1392</v>
      </c>
      <c r="AH18" s="4">
        <v>5157</v>
      </c>
    </row>
    <row r="19" spans="1:34" x14ac:dyDescent="0.2">
      <c r="A19" t="s">
        <v>46</v>
      </c>
      <c r="B19" s="4">
        <v>73915723</v>
      </c>
      <c r="C19" s="4">
        <v>142353501</v>
      </c>
      <c r="D19" s="5">
        <v>5.6225165562913899</v>
      </c>
      <c r="E19" s="5">
        <v>99999</v>
      </c>
      <c r="F19" s="5">
        <v>99999</v>
      </c>
      <c r="G19" s="5">
        <v>99999</v>
      </c>
      <c r="H19" s="5">
        <v>164.7</v>
      </c>
      <c r="I19" s="5">
        <v>19.014662756598199</v>
      </c>
      <c r="J19" s="4">
        <v>60021</v>
      </c>
      <c r="K19" s="4">
        <v>216</v>
      </c>
      <c r="L19" s="4">
        <v>433</v>
      </c>
      <c r="M19" s="4">
        <v>6588</v>
      </c>
      <c r="N19" s="4">
        <v>32420</v>
      </c>
      <c r="O19" s="4">
        <v>0</v>
      </c>
      <c r="P19" s="4">
        <v>0</v>
      </c>
      <c r="Q19" s="4">
        <v>0</v>
      </c>
      <c r="R19" s="4">
        <v>40</v>
      </c>
      <c r="S19" s="4">
        <v>1705</v>
      </c>
      <c r="T19" s="5">
        <v>88.2731884057971</v>
      </c>
      <c r="U19" s="5"/>
      <c r="V19" s="5"/>
      <c r="W19" s="5">
        <v>20.318181818181799</v>
      </c>
      <c r="X19" s="5">
        <v>29.728172817281699</v>
      </c>
      <c r="Y19" s="4">
        <v>121817</v>
      </c>
      <c r="Z19" s="4"/>
      <c r="AA19" s="4"/>
      <c r="AB19" s="4">
        <v>8046</v>
      </c>
      <c r="AC19" s="4">
        <v>66056</v>
      </c>
      <c r="AD19" s="4">
        <v>1380</v>
      </c>
      <c r="AE19" s="4"/>
      <c r="AF19" s="4"/>
      <c r="AG19" s="4">
        <v>396</v>
      </c>
      <c r="AH19" s="4">
        <v>2222</v>
      </c>
    </row>
    <row r="20" spans="1:34" x14ac:dyDescent="0.2">
      <c r="A20" t="s">
        <v>47</v>
      </c>
      <c r="B20" s="4">
        <v>9455675</v>
      </c>
      <c r="C20" s="4">
        <v>10584344</v>
      </c>
      <c r="D20" s="5">
        <v>3.69483568075117</v>
      </c>
      <c r="E20" s="5">
        <v>7.8932038834951497</v>
      </c>
      <c r="F20" s="5">
        <v>50.285714285714299</v>
      </c>
      <c r="G20" s="5">
        <v>99999</v>
      </c>
      <c r="H20" s="5">
        <v>7.8856088560885604</v>
      </c>
      <c r="I20" s="5">
        <v>23.465968586387401</v>
      </c>
      <c r="J20" s="4">
        <v>813</v>
      </c>
      <c r="K20" s="4">
        <v>352</v>
      </c>
      <c r="L20" s="4">
        <v>194</v>
      </c>
      <c r="M20" s="4">
        <v>2137</v>
      </c>
      <c r="N20" s="4">
        <v>4482</v>
      </c>
      <c r="O20" s="4">
        <v>103</v>
      </c>
      <c r="P20" s="4">
        <v>7</v>
      </c>
      <c r="Q20" s="4">
        <v>0</v>
      </c>
      <c r="R20" s="4">
        <v>271</v>
      </c>
      <c r="S20" s="4">
        <v>191</v>
      </c>
      <c r="T20" s="5">
        <v>21.5738953783647</v>
      </c>
      <c r="U20" s="5">
        <v>0.85135135135135098</v>
      </c>
      <c r="V20" s="5">
        <v>1.0395550061804699</v>
      </c>
      <c r="W20" s="5"/>
      <c r="X20" s="5">
        <v>13.277966101694901</v>
      </c>
      <c r="Y20" s="4">
        <v>42479</v>
      </c>
      <c r="Z20" s="4">
        <v>567</v>
      </c>
      <c r="AA20" s="4">
        <v>841</v>
      </c>
      <c r="AB20" s="4"/>
      <c r="AC20" s="4">
        <v>11751</v>
      </c>
      <c r="AD20" s="4">
        <v>1969</v>
      </c>
      <c r="AE20" s="4">
        <v>666</v>
      </c>
      <c r="AF20" s="4">
        <v>809</v>
      </c>
      <c r="AG20" s="4"/>
      <c r="AH20" s="4">
        <v>885</v>
      </c>
    </row>
    <row r="21" spans="1:34" x14ac:dyDescent="0.2">
      <c r="A21" t="s">
        <v>48</v>
      </c>
      <c r="B21" s="4">
        <v>2325000</v>
      </c>
      <c r="C21" s="4">
        <v>4401400</v>
      </c>
      <c r="D21" s="5">
        <v>3.7169811320754702</v>
      </c>
      <c r="E21" s="5"/>
      <c r="F21" s="5">
        <v>12</v>
      </c>
      <c r="G21" s="5">
        <v>99999</v>
      </c>
      <c r="H21" s="5">
        <v>15.2592592592593</v>
      </c>
      <c r="I21" s="5">
        <v>81.941176470588204</v>
      </c>
      <c r="J21" s="4"/>
      <c r="K21" s="4">
        <v>12</v>
      </c>
      <c r="L21" s="4">
        <v>23</v>
      </c>
      <c r="M21" s="4">
        <v>1236</v>
      </c>
      <c r="N21" s="4">
        <v>1393</v>
      </c>
      <c r="O21" s="4"/>
      <c r="P21" s="4">
        <v>1</v>
      </c>
      <c r="Q21" s="4">
        <v>0</v>
      </c>
      <c r="R21" s="4">
        <v>81</v>
      </c>
      <c r="S21" s="4">
        <v>17</v>
      </c>
      <c r="T21" s="5">
        <v>4.9916868721856602</v>
      </c>
      <c r="U21" s="5">
        <v>1.6666666666666701</v>
      </c>
      <c r="V21" s="5">
        <v>1</v>
      </c>
      <c r="W21" s="5">
        <v>3.1974789915966402</v>
      </c>
      <c r="X21" s="5">
        <v>7.4903526280771802</v>
      </c>
      <c r="Y21" s="4">
        <v>14411</v>
      </c>
      <c r="Z21" s="4">
        <v>60</v>
      </c>
      <c r="AA21" s="4">
        <v>50</v>
      </c>
      <c r="AB21" s="4">
        <v>1522</v>
      </c>
      <c r="AC21" s="4">
        <v>11258</v>
      </c>
      <c r="AD21" s="4">
        <v>2887</v>
      </c>
      <c r="AE21" s="4">
        <v>36</v>
      </c>
      <c r="AF21" s="4">
        <v>50</v>
      </c>
      <c r="AG21" s="4">
        <v>476</v>
      </c>
      <c r="AH21" s="4">
        <v>1503</v>
      </c>
    </row>
    <row r="22" spans="1:34" x14ac:dyDescent="0.2">
      <c r="A22" t="s">
        <v>49</v>
      </c>
      <c r="B22" s="4">
        <v>36370050</v>
      </c>
      <c r="C22" s="4">
        <v>44116441</v>
      </c>
      <c r="D22" s="5">
        <v>1.7777777777777799</v>
      </c>
      <c r="E22" s="5"/>
      <c r="F22" s="5">
        <v>142.5</v>
      </c>
      <c r="G22" s="5"/>
      <c r="H22" s="5">
        <v>11.532203389830499</v>
      </c>
      <c r="I22" s="5">
        <v>25.456338028169</v>
      </c>
      <c r="J22" s="4"/>
      <c r="K22" s="4">
        <v>285</v>
      </c>
      <c r="L22" s="4"/>
      <c r="M22" s="4">
        <v>3402</v>
      </c>
      <c r="N22" s="4">
        <v>9037</v>
      </c>
      <c r="O22" s="4"/>
      <c r="P22" s="4">
        <v>2</v>
      </c>
      <c r="Q22" s="4"/>
      <c r="R22" s="4">
        <v>295</v>
      </c>
      <c r="S22" s="4">
        <v>355</v>
      </c>
      <c r="T22" s="5">
        <v>1.72549594449331</v>
      </c>
      <c r="U22" s="5"/>
      <c r="V22" s="5">
        <v>1.1804778851042199</v>
      </c>
      <c r="W22" s="5"/>
      <c r="X22" s="5"/>
      <c r="Y22" s="4">
        <v>88285</v>
      </c>
      <c r="Z22" s="4"/>
      <c r="AA22" s="4">
        <v>2322</v>
      </c>
      <c r="AB22" s="4"/>
      <c r="AC22" s="4"/>
      <c r="AD22" s="4">
        <v>51165</v>
      </c>
      <c r="AE22" s="4"/>
      <c r="AF22" s="4">
        <v>1967</v>
      </c>
      <c r="AG22" s="4"/>
      <c r="AH22" s="4"/>
    </row>
    <row r="23" spans="1:34" x14ac:dyDescent="0.2">
      <c r="A23" t="s">
        <v>50</v>
      </c>
      <c r="B23" s="4">
        <v>2158073</v>
      </c>
      <c r="C23" s="4">
        <v>4381820</v>
      </c>
      <c r="D23" s="5">
        <v>1.59067357512953</v>
      </c>
      <c r="E23" s="5"/>
      <c r="F23" s="5"/>
      <c r="G23" s="5"/>
      <c r="H23" s="5">
        <v>3.42105263157895</v>
      </c>
      <c r="I23" s="5">
        <v>13.3333333333333</v>
      </c>
      <c r="J23" s="4"/>
      <c r="K23" s="4"/>
      <c r="L23" s="4"/>
      <c r="M23" s="4">
        <v>910</v>
      </c>
      <c r="N23" s="4">
        <v>1880</v>
      </c>
      <c r="O23" s="4"/>
      <c r="P23" s="4"/>
      <c r="Q23" s="4"/>
      <c r="R23" s="4">
        <v>266</v>
      </c>
      <c r="S23" s="4">
        <v>141</v>
      </c>
      <c r="T23" s="5">
        <v>4</v>
      </c>
      <c r="U23" s="5">
        <v>1.0169491525423699</v>
      </c>
      <c r="V23" s="5"/>
      <c r="W23" s="5">
        <v>5.1628352490421499</v>
      </c>
      <c r="X23" s="5">
        <v>12.6292682926829</v>
      </c>
      <c r="Y23" s="4">
        <v>9680</v>
      </c>
      <c r="Z23" s="4">
        <v>120</v>
      </c>
      <c r="AA23" s="4"/>
      <c r="AB23" s="4">
        <v>2695</v>
      </c>
      <c r="AC23" s="4">
        <v>7767</v>
      </c>
      <c r="AD23" s="4">
        <v>2420</v>
      </c>
      <c r="AE23" s="4">
        <v>118</v>
      </c>
      <c r="AF23" s="4"/>
      <c r="AG23" s="4">
        <v>522</v>
      </c>
      <c r="AH23" s="4">
        <v>615</v>
      </c>
    </row>
    <row r="24" spans="1:34" x14ac:dyDescent="0.2">
      <c r="A24" t="s">
        <v>51</v>
      </c>
      <c r="B24" s="4">
        <v>13607958</v>
      </c>
      <c r="C24" s="4">
        <v>27031000</v>
      </c>
      <c r="D24" s="5">
        <v>4.5555555555555598</v>
      </c>
      <c r="E24" s="5"/>
      <c r="F24" s="5"/>
      <c r="G24" s="5"/>
      <c r="H24" s="5"/>
      <c r="I24" s="5">
        <v>30.993749999999999</v>
      </c>
      <c r="J24" s="4"/>
      <c r="K24" s="4"/>
      <c r="L24" s="4"/>
      <c r="M24" s="4"/>
      <c r="N24" s="4">
        <v>14877</v>
      </c>
      <c r="O24" s="4"/>
      <c r="P24" s="4"/>
      <c r="Q24" s="4"/>
      <c r="R24" s="4"/>
      <c r="S24" s="4">
        <v>480</v>
      </c>
      <c r="T24" s="5"/>
      <c r="U24" s="5">
        <v>0.56606060606060604</v>
      </c>
      <c r="V24" s="5"/>
      <c r="W24" s="5"/>
      <c r="X24" s="5"/>
      <c r="Y24" s="4"/>
      <c r="Z24" s="4">
        <v>467</v>
      </c>
      <c r="AA24" s="4"/>
      <c r="AB24" s="4"/>
      <c r="AC24" s="4"/>
      <c r="AD24" s="4"/>
      <c r="AE24" s="4">
        <v>825</v>
      </c>
      <c r="AF24" s="4"/>
      <c r="AG24" s="4"/>
      <c r="AH24" s="4"/>
    </row>
    <row r="25" spans="1:34" x14ac:dyDescent="0.2">
      <c r="A25" t="s">
        <v>52</v>
      </c>
      <c r="B25" s="4">
        <v>5088419</v>
      </c>
      <c r="C25" s="4">
        <v>5437272</v>
      </c>
      <c r="D25" s="5">
        <v>1.7100271002709999</v>
      </c>
      <c r="E25" s="5"/>
      <c r="F25" s="5"/>
      <c r="G25" s="5"/>
      <c r="H25" s="5"/>
      <c r="I25" s="5">
        <v>33.756097560975597</v>
      </c>
      <c r="J25" s="4"/>
      <c r="K25" s="4"/>
      <c r="L25" s="4"/>
      <c r="M25" s="4"/>
      <c r="N25" s="4">
        <v>2768</v>
      </c>
      <c r="O25" s="4"/>
      <c r="P25" s="4"/>
      <c r="Q25" s="4"/>
      <c r="R25" s="4"/>
      <c r="S25" s="4">
        <v>82</v>
      </c>
      <c r="T25" s="5">
        <v>8.5757575757575797</v>
      </c>
      <c r="U25" s="5"/>
      <c r="V25" s="5">
        <v>1.54814814814815</v>
      </c>
      <c r="W25" s="5">
        <v>1.4098124098124101</v>
      </c>
      <c r="X25" s="5">
        <v>20.486338797814199</v>
      </c>
      <c r="Y25" s="4">
        <v>9622</v>
      </c>
      <c r="Z25" s="4"/>
      <c r="AA25" s="4">
        <v>209</v>
      </c>
      <c r="AB25" s="4">
        <v>2931</v>
      </c>
      <c r="AC25" s="4">
        <v>3749</v>
      </c>
      <c r="AD25" s="4">
        <v>1122</v>
      </c>
      <c r="AE25" s="4"/>
      <c r="AF25" s="4">
        <v>135</v>
      </c>
      <c r="AG25" s="4">
        <v>2079</v>
      </c>
      <c r="AH25" s="4">
        <v>183</v>
      </c>
    </row>
    <row r="26" spans="1:34" x14ac:dyDescent="0.2">
      <c r="A26" t="s">
        <v>53</v>
      </c>
      <c r="B26" s="4">
        <v>4043205</v>
      </c>
      <c r="C26" s="4">
        <v>4660677</v>
      </c>
      <c r="D26" s="5">
        <v>1.63852242744063</v>
      </c>
      <c r="E26" s="5"/>
      <c r="F26" s="5"/>
      <c r="G26" s="5"/>
      <c r="H26" s="5"/>
      <c r="I26" s="5">
        <v>39.431818181818201</v>
      </c>
      <c r="J26" s="4"/>
      <c r="K26" s="4"/>
      <c r="L26" s="4"/>
      <c r="M26" s="4"/>
      <c r="N26" s="4">
        <v>1735</v>
      </c>
      <c r="O26" s="4"/>
      <c r="P26" s="4"/>
      <c r="Q26" s="4"/>
      <c r="R26" s="4"/>
      <c r="S26" s="4">
        <v>44</v>
      </c>
      <c r="T26" s="5"/>
      <c r="U26" s="5">
        <v>3.0434782608695699</v>
      </c>
      <c r="V26" s="5">
        <v>2.1488095238095202</v>
      </c>
      <c r="W26" s="5"/>
      <c r="X26" s="5">
        <v>15.9285714285714</v>
      </c>
      <c r="Y26" s="4"/>
      <c r="Z26" s="4">
        <v>70</v>
      </c>
      <c r="AA26" s="4">
        <v>361</v>
      </c>
      <c r="AB26" s="4"/>
      <c r="AC26" s="4">
        <v>2899</v>
      </c>
      <c r="AD26" s="4"/>
      <c r="AE26" s="4">
        <v>23</v>
      </c>
      <c r="AF26" s="4">
        <v>168</v>
      </c>
      <c r="AG26" s="4"/>
      <c r="AH26" s="4">
        <v>182</v>
      </c>
    </row>
    <row r="27" spans="1:34" x14ac:dyDescent="0.2">
      <c r="A27" t="s">
        <v>54</v>
      </c>
      <c r="B27" s="4">
        <v>13856185</v>
      </c>
      <c r="C27" s="4">
        <v>16346101</v>
      </c>
      <c r="D27" s="5">
        <v>1.72479564032698</v>
      </c>
      <c r="E27" s="5"/>
      <c r="F27" s="5"/>
      <c r="G27" s="5"/>
      <c r="H27" s="5">
        <v>8.3704545454545496</v>
      </c>
      <c r="I27" s="5">
        <v>43.3125</v>
      </c>
      <c r="J27" s="4"/>
      <c r="K27" s="4"/>
      <c r="L27" s="4"/>
      <c r="M27" s="4">
        <v>3683</v>
      </c>
      <c r="N27" s="4">
        <v>3465</v>
      </c>
      <c r="O27" s="4"/>
      <c r="P27" s="4"/>
      <c r="Q27" s="4"/>
      <c r="R27" s="4">
        <v>440</v>
      </c>
      <c r="S27" s="4">
        <v>80</v>
      </c>
      <c r="T27" s="5">
        <v>4.2107980528101496</v>
      </c>
      <c r="U27" s="5"/>
      <c r="V27" s="5">
        <v>1.2472885032537999</v>
      </c>
      <c r="W27" s="5">
        <v>1.8683493735246099</v>
      </c>
      <c r="X27" s="5">
        <v>9.8076062639821</v>
      </c>
      <c r="Y27" s="4">
        <v>28545</v>
      </c>
      <c r="Z27" s="4"/>
      <c r="AA27" s="4">
        <v>1150</v>
      </c>
      <c r="AB27" s="4">
        <v>10289</v>
      </c>
      <c r="AC27" s="4">
        <v>17536</v>
      </c>
      <c r="AD27" s="4">
        <v>6779</v>
      </c>
      <c r="AE27" s="4"/>
      <c r="AF27" s="4">
        <v>922</v>
      </c>
      <c r="AG27" s="4">
        <v>5507</v>
      </c>
      <c r="AH27" s="4">
        <v>1788</v>
      </c>
    </row>
    <row r="28" spans="1:34" x14ac:dyDescent="0.2">
      <c r="A28" t="s">
        <v>55</v>
      </c>
      <c r="B28" s="4">
        <v>134676.72640000001</v>
      </c>
      <c r="C28" s="4">
        <v>301386</v>
      </c>
      <c r="D28" s="5">
        <v>13.9253731343284</v>
      </c>
      <c r="E28" s="5">
        <v>17.1142857142857</v>
      </c>
      <c r="F28" s="5"/>
      <c r="G28" s="5"/>
      <c r="H28" s="5">
        <v>45</v>
      </c>
      <c r="I28" s="5">
        <v>187.75</v>
      </c>
      <c r="J28" s="4">
        <v>599</v>
      </c>
      <c r="K28" s="4"/>
      <c r="L28" s="4"/>
      <c r="M28" s="4">
        <v>45</v>
      </c>
      <c r="N28" s="4">
        <v>751</v>
      </c>
      <c r="O28" s="4">
        <v>35</v>
      </c>
      <c r="P28" s="4"/>
      <c r="Q28" s="4"/>
      <c r="R28" s="4">
        <v>1</v>
      </c>
      <c r="S28" s="4">
        <v>4</v>
      </c>
      <c r="T28" s="5">
        <v>7.5</v>
      </c>
      <c r="U28" s="5">
        <v>0.16666666666666699</v>
      </c>
      <c r="V28" s="5"/>
      <c r="W28" s="5">
        <v>4.5192307692307701</v>
      </c>
      <c r="X28" s="5">
        <v>53.538461538461497</v>
      </c>
      <c r="Y28" s="4">
        <v>960</v>
      </c>
      <c r="Z28" s="4">
        <v>1</v>
      </c>
      <c r="AA28" s="4"/>
      <c r="AB28" s="4">
        <v>235</v>
      </c>
      <c r="AC28" s="4">
        <v>1392</v>
      </c>
      <c r="AD28" s="4">
        <v>128</v>
      </c>
      <c r="AE28" s="4">
        <v>6</v>
      </c>
      <c r="AF28" s="4"/>
      <c r="AG28" s="4">
        <v>52</v>
      </c>
      <c r="AH28" s="4">
        <v>26</v>
      </c>
    </row>
    <row r="29" spans="1:34" x14ac:dyDescent="0.2">
      <c r="A29" t="s">
        <v>56</v>
      </c>
      <c r="B29" s="4">
        <v>7568430</v>
      </c>
      <c r="C29" s="4">
        <v>8268641</v>
      </c>
      <c r="D29" s="5">
        <v>2.1055900621118</v>
      </c>
      <c r="E29" s="5">
        <v>196</v>
      </c>
      <c r="F29" s="5"/>
      <c r="G29" s="5"/>
      <c r="H29" s="5"/>
      <c r="I29" s="5"/>
      <c r="J29" s="4">
        <v>9408</v>
      </c>
      <c r="K29" s="4"/>
      <c r="L29" s="4"/>
      <c r="M29" s="4"/>
      <c r="N29" s="4"/>
      <c r="O29" s="4">
        <v>48</v>
      </c>
      <c r="P29" s="4"/>
      <c r="Q29" s="4"/>
      <c r="R29" s="4"/>
      <c r="S29" s="4"/>
      <c r="T29" s="5">
        <v>9.2584905660377395</v>
      </c>
      <c r="U29" s="5">
        <v>1.3262032085561499</v>
      </c>
      <c r="V29" s="5">
        <v>1.2636625119846601</v>
      </c>
      <c r="W29" s="5">
        <v>3.6485875706214701</v>
      </c>
      <c r="X29" s="5">
        <v>18.239316239316199</v>
      </c>
      <c r="Y29" s="4">
        <v>24535</v>
      </c>
      <c r="Z29" s="4">
        <v>248</v>
      </c>
      <c r="AA29" s="4">
        <v>1318</v>
      </c>
      <c r="AB29" s="4">
        <v>3229</v>
      </c>
      <c r="AC29" s="4">
        <v>8536</v>
      </c>
      <c r="AD29" s="4">
        <v>2650</v>
      </c>
      <c r="AE29" s="4">
        <v>187</v>
      </c>
      <c r="AF29" s="4">
        <v>1043</v>
      </c>
      <c r="AG29" s="4">
        <v>885</v>
      </c>
      <c r="AH29" s="4">
        <v>468</v>
      </c>
    </row>
    <row r="30" spans="1:34" x14ac:dyDescent="0.2">
      <c r="A30" t="s">
        <v>57</v>
      </c>
      <c r="B30" s="4">
        <v>301559</v>
      </c>
      <c r="C30" s="4">
        <v>811410</v>
      </c>
      <c r="D30" s="5">
        <v>99999</v>
      </c>
      <c r="E30" s="5"/>
      <c r="F30" s="5">
        <v>99999</v>
      </c>
      <c r="G30" s="5"/>
      <c r="H30" s="5">
        <v>99999</v>
      </c>
      <c r="I30" s="5"/>
      <c r="J30" s="4"/>
      <c r="K30" s="4">
        <v>15</v>
      </c>
      <c r="L30" s="4"/>
      <c r="M30" s="4">
        <v>80</v>
      </c>
      <c r="N30" s="4"/>
      <c r="O30" s="4"/>
      <c r="P30" s="4">
        <v>0</v>
      </c>
      <c r="Q30" s="4"/>
      <c r="R30" s="4">
        <v>0</v>
      </c>
      <c r="S30" s="4"/>
      <c r="T30" s="5"/>
      <c r="U30" s="5"/>
      <c r="V30" s="5">
        <v>116</v>
      </c>
      <c r="W30" s="5">
        <v>2.1549999999999998</v>
      </c>
      <c r="X30" s="5"/>
      <c r="Y30" s="4"/>
      <c r="Z30" s="4"/>
      <c r="AA30" s="4">
        <v>116</v>
      </c>
      <c r="AB30" s="4">
        <v>431</v>
      </c>
      <c r="AC30" s="4"/>
      <c r="AD30" s="4"/>
      <c r="AE30" s="4"/>
      <c r="AF30" s="4">
        <v>1</v>
      </c>
      <c r="AG30" s="4">
        <v>200</v>
      </c>
      <c r="AH30" s="4"/>
    </row>
    <row r="31" spans="1:34" x14ac:dyDescent="0.2">
      <c r="A31" t="s">
        <v>58</v>
      </c>
      <c r="B31" s="4">
        <v>23796000</v>
      </c>
      <c r="C31" s="4">
        <v>32576074</v>
      </c>
      <c r="D31" s="5">
        <v>3.8076923076923102</v>
      </c>
      <c r="E31" s="5">
        <v>6.6966863905325402</v>
      </c>
      <c r="F31" s="5"/>
      <c r="G31" s="5"/>
      <c r="H31" s="5"/>
      <c r="I31" s="5"/>
      <c r="J31" s="4">
        <v>56587</v>
      </c>
      <c r="K31" s="4"/>
      <c r="L31" s="4"/>
      <c r="M31" s="4"/>
      <c r="N31" s="4"/>
      <c r="O31" s="4">
        <v>8450</v>
      </c>
      <c r="P31" s="4"/>
      <c r="Q31" s="4"/>
      <c r="R31" s="4"/>
      <c r="S31" s="4"/>
      <c r="T31" s="5">
        <v>4.5714030862545698</v>
      </c>
      <c r="U31" s="5"/>
      <c r="V31" s="5"/>
      <c r="W31" s="5"/>
      <c r="X31" s="5"/>
      <c r="Y31" s="4">
        <v>51250</v>
      </c>
      <c r="Z31" s="4"/>
      <c r="AA31" s="4"/>
      <c r="AB31" s="4"/>
      <c r="AC31" s="4"/>
      <c r="AD31" s="4">
        <v>11211</v>
      </c>
      <c r="AE31" s="4"/>
      <c r="AF31" s="4"/>
      <c r="AG31" s="4"/>
      <c r="AH31" s="4"/>
    </row>
    <row r="32" spans="1:34" x14ac:dyDescent="0.2">
      <c r="A32" t="s">
        <v>59</v>
      </c>
      <c r="B32" s="4">
        <v>665676</v>
      </c>
      <c r="C32" s="4">
        <v>1048272</v>
      </c>
      <c r="D32" s="5">
        <v>5.9930069930069898</v>
      </c>
      <c r="E32" s="5">
        <v>13.061475409836101</v>
      </c>
      <c r="F32" s="5">
        <v>99999</v>
      </c>
      <c r="G32" s="5">
        <v>99999</v>
      </c>
      <c r="H32" s="5">
        <v>38.75</v>
      </c>
      <c r="I32" s="5"/>
      <c r="J32" s="4">
        <v>3187</v>
      </c>
      <c r="K32" s="4">
        <v>26</v>
      </c>
      <c r="L32" s="4">
        <v>34</v>
      </c>
      <c r="M32" s="4">
        <v>155</v>
      </c>
      <c r="N32" s="4"/>
      <c r="O32" s="4">
        <v>244</v>
      </c>
      <c r="P32" s="4">
        <v>0</v>
      </c>
      <c r="Q32" s="4">
        <v>0</v>
      </c>
      <c r="R32" s="4">
        <v>4</v>
      </c>
      <c r="S32" s="4"/>
      <c r="T32" s="5">
        <v>4.5725108225108198</v>
      </c>
      <c r="U32" s="5"/>
      <c r="V32" s="5">
        <v>1.6052631578947401</v>
      </c>
      <c r="W32" s="5">
        <v>12.384615384615399</v>
      </c>
      <c r="X32" s="5">
        <v>11.2777777777778</v>
      </c>
      <c r="Y32" s="4">
        <v>4225</v>
      </c>
      <c r="Z32" s="4"/>
      <c r="AA32" s="4">
        <v>61</v>
      </c>
      <c r="AB32" s="4">
        <v>322</v>
      </c>
      <c r="AC32" s="4">
        <v>2233</v>
      </c>
      <c r="AD32" s="4">
        <v>924</v>
      </c>
      <c r="AE32" s="4"/>
      <c r="AF32" s="4">
        <v>38</v>
      </c>
      <c r="AG32" s="4">
        <v>26</v>
      </c>
      <c r="AH32" s="4">
        <v>198</v>
      </c>
    </row>
    <row r="33" spans="1:34" x14ac:dyDescent="0.2">
      <c r="A33" t="s">
        <v>60</v>
      </c>
      <c r="B33" s="4">
        <v>10186755</v>
      </c>
      <c r="C33" s="4">
        <v>10269134</v>
      </c>
      <c r="D33" s="5">
        <v>5.4516129032258096</v>
      </c>
      <c r="E33" s="5"/>
      <c r="F33" s="5">
        <v>1.2553191489361699</v>
      </c>
      <c r="G33" s="5">
        <v>1.64037800687285</v>
      </c>
      <c r="H33" s="5"/>
      <c r="I33" s="5"/>
      <c r="J33" s="4"/>
      <c r="K33" s="4">
        <v>59</v>
      </c>
      <c r="L33" s="4">
        <v>19094</v>
      </c>
      <c r="M33" s="4"/>
      <c r="N33" s="4"/>
      <c r="O33" s="4"/>
      <c r="P33" s="4">
        <v>47</v>
      </c>
      <c r="Q33" s="4">
        <v>11640</v>
      </c>
      <c r="R33" s="4"/>
      <c r="S33" s="4"/>
      <c r="T33" s="5">
        <v>6.1434120571783701</v>
      </c>
      <c r="U33" s="5">
        <v>0.83306320907617504</v>
      </c>
      <c r="V33" s="5">
        <v>0.60263446761800199</v>
      </c>
      <c r="W33" s="5">
        <v>3.2664015904572601</v>
      </c>
      <c r="X33" s="5">
        <v>19.084324324324299</v>
      </c>
      <c r="Y33" s="4">
        <v>39539</v>
      </c>
      <c r="Z33" s="4">
        <v>514</v>
      </c>
      <c r="AA33" s="4">
        <v>1098</v>
      </c>
      <c r="AB33" s="4">
        <v>8215</v>
      </c>
      <c r="AC33" s="4">
        <v>17653</v>
      </c>
      <c r="AD33" s="4">
        <v>6436</v>
      </c>
      <c r="AE33" s="4">
        <v>617</v>
      </c>
      <c r="AF33" s="4">
        <v>1822</v>
      </c>
      <c r="AG33" s="4">
        <v>2515</v>
      </c>
      <c r="AH33" s="4">
        <v>925</v>
      </c>
    </row>
    <row r="34" spans="1:34" x14ac:dyDescent="0.2">
      <c r="A34" t="s">
        <v>61</v>
      </c>
      <c r="B34" s="4">
        <v>652279308</v>
      </c>
      <c r="C34" s="4">
        <v>1157038539</v>
      </c>
      <c r="D34" s="5">
        <v>11.048192771084301</v>
      </c>
      <c r="E34" s="5"/>
      <c r="F34" s="5">
        <v>24.5</v>
      </c>
      <c r="G34" s="5"/>
      <c r="H34" s="5"/>
      <c r="I34" s="5"/>
      <c r="J34" s="4"/>
      <c r="K34" s="4">
        <v>49</v>
      </c>
      <c r="L34" s="4"/>
      <c r="M34" s="4"/>
      <c r="N34" s="4"/>
      <c r="O34" s="4"/>
      <c r="P34" s="4">
        <v>2</v>
      </c>
      <c r="Q34" s="4"/>
      <c r="R34" s="4"/>
      <c r="S34" s="4"/>
      <c r="T34" s="5">
        <v>26.320476449556999</v>
      </c>
      <c r="U34" s="5"/>
      <c r="V34" s="5"/>
      <c r="W34" s="5">
        <v>17.056103108415499</v>
      </c>
      <c r="X34" s="5">
        <v>24.623337623337601</v>
      </c>
      <c r="Y34" s="4">
        <v>1354557</v>
      </c>
      <c r="Z34" s="4"/>
      <c r="AA34" s="4"/>
      <c r="AB34" s="4">
        <v>44994</v>
      </c>
      <c r="AC34" s="4">
        <v>344382</v>
      </c>
      <c r="AD34" s="4">
        <v>51464</v>
      </c>
      <c r="AE34" s="4"/>
      <c r="AF34" s="4"/>
      <c r="AG34" s="4">
        <v>2638</v>
      </c>
      <c r="AH34" s="4">
        <v>13986</v>
      </c>
    </row>
    <row r="35" spans="1:34" x14ac:dyDescent="0.2">
      <c r="A35" t="s">
        <v>62</v>
      </c>
      <c r="B35" s="4">
        <v>3613000</v>
      </c>
      <c r="C35" s="4">
        <v>7053700</v>
      </c>
      <c r="D35" s="5">
        <v>6.0422535211267601</v>
      </c>
      <c r="E35" s="5"/>
      <c r="F35" s="5">
        <v>0.97297297297297303</v>
      </c>
      <c r="G35" s="5">
        <v>12.733333333333301</v>
      </c>
      <c r="H35" s="5"/>
      <c r="I35" s="5"/>
      <c r="J35" s="4"/>
      <c r="K35" s="4">
        <v>72</v>
      </c>
      <c r="L35" s="4">
        <v>191</v>
      </c>
      <c r="M35" s="4"/>
      <c r="N35" s="4"/>
      <c r="O35" s="4"/>
      <c r="P35" s="4">
        <v>74</v>
      </c>
      <c r="Q35" s="4">
        <v>15</v>
      </c>
      <c r="R35" s="4"/>
      <c r="S35" s="4"/>
      <c r="T35" s="5"/>
      <c r="U35" s="5"/>
      <c r="V35" s="5"/>
      <c r="W35" s="5"/>
      <c r="X35" s="5">
        <v>57.571022727272698</v>
      </c>
      <c r="Y35" s="4"/>
      <c r="Z35" s="4"/>
      <c r="AA35" s="4"/>
      <c r="AB35" s="4"/>
      <c r="AC35" s="4">
        <v>20265</v>
      </c>
      <c r="AD35" s="4"/>
      <c r="AE35" s="4"/>
      <c r="AF35" s="4"/>
      <c r="AG35" s="4"/>
      <c r="AH35" s="4">
        <v>352</v>
      </c>
    </row>
    <row r="36" spans="1:34" x14ac:dyDescent="0.2">
      <c r="A36" t="s">
        <v>63</v>
      </c>
      <c r="B36" s="4">
        <v>43265378</v>
      </c>
      <c r="C36" s="4">
        <v>87116275</v>
      </c>
      <c r="D36" s="5">
        <v>5.3694267515923597</v>
      </c>
      <c r="E36" s="5"/>
      <c r="F36" s="5">
        <v>13.6181818181818</v>
      </c>
      <c r="G36" s="5"/>
      <c r="H36" s="5">
        <v>4.6666666666666696</v>
      </c>
      <c r="I36" s="5"/>
      <c r="J36" s="4"/>
      <c r="K36" s="4">
        <v>749</v>
      </c>
      <c r="L36" s="4"/>
      <c r="M36" s="4">
        <v>14</v>
      </c>
      <c r="N36" s="4"/>
      <c r="O36" s="4"/>
      <c r="P36" s="4">
        <v>55</v>
      </c>
      <c r="Q36" s="4"/>
      <c r="R36" s="4">
        <v>3</v>
      </c>
      <c r="S36" s="4"/>
      <c r="T36" s="5"/>
      <c r="U36" s="5"/>
      <c r="V36" s="5"/>
      <c r="W36" s="5">
        <v>4.2345679012345698</v>
      </c>
      <c r="X36" s="5">
        <v>11.6983906770255</v>
      </c>
      <c r="Y36" s="4"/>
      <c r="Z36" s="4"/>
      <c r="AA36" s="4"/>
      <c r="AB36" s="4">
        <v>1715</v>
      </c>
      <c r="AC36" s="4">
        <v>84322</v>
      </c>
      <c r="AD36" s="4"/>
      <c r="AE36" s="4"/>
      <c r="AF36" s="4"/>
      <c r="AG36" s="4">
        <v>405</v>
      </c>
      <c r="AH36" s="4">
        <v>7208</v>
      </c>
    </row>
    <row r="37" spans="1:34" x14ac:dyDescent="0.2">
      <c r="A37" t="s">
        <v>64</v>
      </c>
      <c r="B37" s="4">
        <v>36412000</v>
      </c>
      <c r="C37" s="4">
        <v>48297000</v>
      </c>
      <c r="D37" s="5">
        <v>6.4626865671641802</v>
      </c>
      <c r="E37" s="5"/>
      <c r="F37" s="5">
        <v>99999</v>
      </c>
      <c r="G37" s="5">
        <v>527</v>
      </c>
      <c r="H37" s="5"/>
      <c r="I37" s="5"/>
      <c r="J37" s="4"/>
      <c r="K37" s="4">
        <v>421</v>
      </c>
      <c r="L37" s="4">
        <v>527</v>
      </c>
      <c r="M37" s="4"/>
      <c r="N37" s="4"/>
      <c r="O37" s="4"/>
      <c r="P37" s="4">
        <v>0</v>
      </c>
      <c r="Q37" s="4">
        <v>1</v>
      </c>
      <c r="R37" s="4"/>
      <c r="S37" s="4"/>
      <c r="T37" s="5"/>
      <c r="U37" s="5"/>
      <c r="V37" s="5"/>
      <c r="W37" s="5">
        <v>11.6344892221181</v>
      </c>
      <c r="X37" s="5">
        <v>18.550749464668101</v>
      </c>
      <c r="Y37" s="4"/>
      <c r="Z37" s="4"/>
      <c r="AA37" s="4"/>
      <c r="AB37" s="4">
        <v>12414</v>
      </c>
      <c r="AC37" s="4">
        <v>43316</v>
      </c>
      <c r="AD37" s="4"/>
      <c r="AE37" s="4"/>
      <c r="AF37" s="4"/>
      <c r="AG37" s="4">
        <v>1067</v>
      </c>
      <c r="AH37" s="4">
        <v>2335</v>
      </c>
    </row>
    <row r="38" spans="1:34" x14ac:dyDescent="0.2">
      <c r="A38" t="s">
        <v>65</v>
      </c>
      <c r="B38" s="4">
        <v>6281174</v>
      </c>
      <c r="C38" s="4">
        <v>7483934</v>
      </c>
      <c r="D38" s="5">
        <v>3</v>
      </c>
      <c r="E38" s="5">
        <v>30.643979057591601</v>
      </c>
      <c r="F38" s="5"/>
      <c r="G38" s="5"/>
      <c r="H38" s="5"/>
      <c r="I38" s="5"/>
      <c r="J38" s="4">
        <v>11706</v>
      </c>
      <c r="K38" s="4"/>
      <c r="L38" s="4"/>
      <c r="M38" s="4"/>
      <c r="N38" s="4"/>
      <c r="O38" s="4">
        <v>382</v>
      </c>
      <c r="P38" s="4"/>
      <c r="Q38" s="4"/>
      <c r="R38" s="4"/>
      <c r="S38" s="4"/>
      <c r="T38" s="5"/>
      <c r="U38" s="5"/>
      <c r="V38" s="5"/>
      <c r="W38" s="5"/>
      <c r="X38" s="5">
        <v>16.681681681681699</v>
      </c>
      <c r="Y38" s="4"/>
      <c r="Z38" s="4"/>
      <c r="AA38" s="4"/>
      <c r="AB38" s="4"/>
      <c r="AC38" s="4">
        <v>5555</v>
      </c>
      <c r="AD38" s="4"/>
      <c r="AE38" s="4"/>
      <c r="AF38" s="4"/>
      <c r="AG38" s="4"/>
      <c r="AH38" s="4">
        <v>333</v>
      </c>
    </row>
    <row r="39" spans="1:34" x14ac:dyDescent="0.2">
      <c r="A39" t="s">
        <v>66</v>
      </c>
      <c r="B39" s="4">
        <v>44483729</v>
      </c>
      <c r="C39" s="4">
        <v>67276383</v>
      </c>
      <c r="D39" s="5"/>
      <c r="E39" s="5"/>
      <c r="F39" s="5">
        <v>186.75</v>
      </c>
      <c r="G39" s="5">
        <v>7.7706422018348604</v>
      </c>
      <c r="H39" s="5">
        <v>24.4714285714286</v>
      </c>
      <c r="I39" s="5"/>
      <c r="J39" s="4"/>
      <c r="K39" s="4">
        <v>747</v>
      </c>
      <c r="L39" s="4">
        <v>847</v>
      </c>
      <c r="M39" s="4">
        <v>6852</v>
      </c>
      <c r="N39" s="4"/>
      <c r="O39" s="4"/>
      <c r="P39" s="4">
        <v>4</v>
      </c>
      <c r="Q39" s="4">
        <v>109</v>
      </c>
      <c r="R39" s="4">
        <v>280</v>
      </c>
      <c r="S39" s="4"/>
      <c r="T39" s="5">
        <v>5.97511279650964E-2</v>
      </c>
      <c r="U39" s="5"/>
      <c r="V39" s="5">
        <v>3.41782407407407</v>
      </c>
      <c r="W39" s="5">
        <v>4.1937148217636002</v>
      </c>
      <c r="X39" s="5">
        <v>5.4288561855888702</v>
      </c>
      <c r="Y39" s="4">
        <v>12038</v>
      </c>
      <c r="Z39" s="4"/>
      <c r="AA39" s="4">
        <v>2953</v>
      </c>
      <c r="AB39" s="4">
        <v>8941</v>
      </c>
      <c r="AC39" s="4">
        <v>128007</v>
      </c>
      <c r="AD39" s="4">
        <v>201469</v>
      </c>
      <c r="AE39" s="4"/>
      <c r="AF39" s="4">
        <v>864</v>
      </c>
      <c r="AG39" s="4">
        <v>2132</v>
      </c>
      <c r="AH39" s="4">
        <v>23579</v>
      </c>
    </row>
    <row r="40" spans="1:34" x14ac:dyDescent="0.2">
      <c r="A40" t="s">
        <v>67</v>
      </c>
      <c r="B40" s="4">
        <v>724684</v>
      </c>
      <c r="C40" s="4">
        <v>4662728</v>
      </c>
      <c r="D40" s="5">
        <v>99999</v>
      </c>
      <c r="E40" s="5"/>
      <c r="F40" s="5">
        <v>99999</v>
      </c>
      <c r="G40" s="5"/>
      <c r="H40" s="5"/>
      <c r="I40" s="5"/>
      <c r="J40" s="4"/>
      <c r="K40" s="4">
        <v>12</v>
      </c>
      <c r="L40" s="4"/>
      <c r="M40" s="4"/>
      <c r="N40" s="4"/>
      <c r="O40" s="4"/>
      <c r="P40" s="4">
        <v>0</v>
      </c>
      <c r="Q40" s="4"/>
      <c r="R40" s="4"/>
      <c r="S40" s="4"/>
      <c r="T40" s="5"/>
      <c r="U40" s="5">
        <v>99999</v>
      </c>
      <c r="V40" s="5"/>
      <c r="W40" s="5">
        <v>7.4487179487179498</v>
      </c>
      <c r="X40" s="5">
        <v>7.9615692554043198</v>
      </c>
      <c r="Y40" s="4"/>
      <c r="Z40" s="4">
        <v>125</v>
      </c>
      <c r="AA40" s="4"/>
      <c r="AB40" s="4">
        <v>2905</v>
      </c>
      <c r="AC40" s="4">
        <v>9944</v>
      </c>
      <c r="AD40" s="4"/>
      <c r="AE40" s="4">
        <v>0</v>
      </c>
      <c r="AF40" s="4"/>
      <c r="AG40" s="4">
        <v>390</v>
      </c>
      <c r="AH40" s="4">
        <v>1249</v>
      </c>
    </row>
    <row r="41" spans="1:34" x14ac:dyDescent="0.2">
      <c r="A41" t="s">
        <v>68</v>
      </c>
      <c r="B41" s="4">
        <v>1537000</v>
      </c>
      <c r="C41" s="4">
        <v>1741619</v>
      </c>
      <c r="D41" s="5">
        <v>4.0761421319797</v>
      </c>
      <c r="E41" s="5">
        <v>11.54</v>
      </c>
      <c r="F41" s="5">
        <v>34</v>
      </c>
      <c r="G41" s="5">
        <v>1.28440366972477</v>
      </c>
      <c r="H41" s="5">
        <v>17.869863013698598</v>
      </c>
      <c r="I41" s="5">
        <v>35.648648648648603</v>
      </c>
      <c r="J41" s="4">
        <v>6347</v>
      </c>
      <c r="K41" s="4">
        <v>34</v>
      </c>
      <c r="L41" s="4">
        <v>140</v>
      </c>
      <c r="M41" s="4">
        <v>2609</v>
      </c>
      <c r="N41" s="4">
        <v>2638</v>
      </c>
      <c r="O41" s="4">
        <v>550</v>
      </c>
      <c r="P41" s="4">
        <v>1</v>
      </c>
      <c r="Q41" s="4">
        <v>109</v>
      </c>
      <c r="R41" s="4">
        <v>146</v>
      </c>
      <c r="S41" s="4">
        <v>74</v>
      </c>
      <c r="T41" s="5">
        <v>3.6953165208440599</v>
      </c>
      <c r="U41" s="5"/>
      <c r="V41" s="5"/>
      <c r="W41" s="5">
        <v>3.3981042654028402</v>
      </c>
      <c r="X41" s="5">
        <v>43.5625</v>
      </c>
      <c r="Y41" s="4">
        <v>7180</v>
      </c>
      <c r="Z41" s="4"/>
      <c r="AA41" s="4"/>
      <c r="AB41" s="4">
        <v>1434</v>
      </c>
      <c r="AC41" s="4">
        <v>1394</v>
      </c>
      <c r="AD41" s="4">
        <v>1943</v>
      </c>
      <c r="AE41" s="4"/>
      <c r="AF41" s="4"/>
      <c r="AG41" s="4">
        <v>422</v>
      </c>
      <c r="AH41" s="4">
        <v>32</v>
      </c>
    </row>
    <row r="42" spans="1:34" x14ac:dyDescent="0.2">
      <c r="A42" t="s">
        <v>69</v>
      </c>
      <c r="B42" s="4">
        <v>5196000</v>
      </c>
      <c r="C42" s="4">
        <v>5117000</v>
      </c>
      <c r="D42" s="5">
        <v>4.0761421319797</v>
      </c>
      <c r="E42" s="5"/>
      <c r="F42" s="5">
        <v>6.24</v>
      </c>
      <c r="G42" s="5">
        <v>29.25</v>
      </c>
      <c r="H42" s="5">
        <v>12.0052083333333</v>
      </c>
      <c r="I42" s="5">
        <v>28.167664670658699</v>
      </c>
      <c r="J42" s="4"/>
      <c r="K42" s="4">
        <v>156</v>
      </c>
      <c r="L42" s="4">
        <v>117</v>
      </c>
      <c r="M42" s="4">
        <v>2305</v>
      </c>
      <c r="N42" s="4">
        <v>4704</v>
      </c>
      <c r="O42" s="4"/>
      <c r="P42" s="4">
        <v>25</v>
      </c>
      <c r="Q42" s="4">
        <v>4</v>
      </c>
      <c r="R42" s="4">
        <v>192</v>
      </c>
      <c r="S42" s="4">
        <v>167</v>
      </c>
      <c r="T42" s="5">
        <v>3.6584385763490199</v>
      </c>
      <c r="U42" s="5">
        <v>0.62671232876712302</v>
      </c>
      <c r="V42" s="5">
        <v>5.1333333333333302</v>
      </c>
      <c r="W42" s="5">
        <v>3.49174528301887</v>
      </c>
      <c r="X42" s="5">
        <v>17.714285714285701</v>
      </c>
      <c r="Y42" s="4">
        <v>12746</v>
      </c>
      <c r="Z42" s="4">
        <v>183</v>
      </c>
      <c r="AA42" s="4">
        <v>154</v>
      </c>
      <c r="AB42" s="4">
        <v>2961</v>
      </c>
      <c r="AC42" s="4">
        <v>6820</v>
      </c>
      <c r="AD42" s="4">
        <v>3484</v>
      </c>
      <c r="AE42" s="4">
        <v>292</v>
      </c>
      <c r="AF42" s="4">
        <v>30</v>
      </c>
      <c r="AG42" s="4">
        <v>848</v>
      </c>
      <c r="AH42" s="4">
        <v>385</v>
      </c>
    </row>
  </sheetData>
  <mergeCells count="6">
    <mergeCell ref="T4:X4"/>
    <mergeCell ref="Y4:AC4"/>
    <mergeCell ref="AD4:AH4"/>
    <mergeCell ref="E4:I4"/>
    <mergeCell ref="J4:N4"/>
    <mergeCell ref="O4:S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2.75" x14ac:dyDescent="0.2"/>
  <cols>
    <col min="1" max="1" width="32.42578125" customWidth="1"/>
    <col min="2" max="2" width="11.140625" customWidth="1"/>
    <col min="3" max="5" width="11.5703125" customWidth="1"/>
    <col min="6" max="6" width="13.28515625" customWidth="1"/>
    <col min="7" max="7" width="14.42578125" customWidth="1"/>
    <col min="8" max="8" width="3.140625" customWidth="1"/>
    <col min="9" max="9" width="78.28515625" customWidth="1"/>
  </cols>
  <sheetData>
    <row r="1" spans="1:9" x14ac:dyDescent="0.2">
      <c r="A1" t="s">
        <v>85</v>
      </c>
      <c r="I1" t="s">
        <v>136</v>
      </c>
    </row>
    <row r="2" spans="1:9" x14ac:dyDescent="0.2">
      <c r="I2" t="s">
        <v>137</v>
      </c>
    </row>
    <row r="3" spans="1:9" x14ac:dyDescent="0.2">
      <c r="I3" t="s">
        <v>138</v>
      </c>
    </row>
    <row r="4" spans="1:9" x14ac:dyDescent="0.2">
      <c r="B4" s="9" t="s">
        <v>82</v>
      </c>
      <c r="C4" s="9"/>
      <c r="D4" s="9" t="s">
        <v>81</v>
      </c>
      <c r="E4" s="9"/>
      <c r="F4" s="9" t="s">
        <v>80</v>
      </c>
      <c r="G4" s="9"/>
    </row>
    <row r="5" spans="1:9" x14ac:dyDescent="0.2">
      <c r="A5" t="s">
        <v>83</v>
      </c>
      <c r="B5" s="1">
        <v>1977</v>
      </c>
      <c r="C5" s="1">
        <v>2006</v>
      </c>
      <c r="D5" s="1">
        <v>1977</v>
      </c>
      <c r="E5" s="1">
        <v>2006</v>
      </c>
      <c r="F5" s="1" t="s">
        <v>70</v>
      </c>
      <c r="G5" s="1" t="s">
        <v>79</v>
      </c>
      <c r="I5" t="s">
        <v>71</v>
      </c>
    </row>
    <row r="6" spans="1:9" x14ac:dyDescent="0.2">
      <c r="A6" t="s">
        <v>33</v>
      </c>
      <c r="B6" s="2">
        <v>1.0321489001691999</v>
      </c>
      <c r="C6" s="2">
        <v>1.0843537414966</v>
      </c>
      <c r="D6" s="2">
        <v>8</v>
      </c>
      <c r="E6" s="2">
        <v>17.263291139240501</v>
      </c>
      <c r="F6" s="3">
        <v>7214</v>
      </c>
      <c r="G6" s="3">
        <v>9080505</v>
      </c>
      <c r="I6" t="s">
        <v>84</v>
      </c>
    </row>
    <row r="7" spans="1:9" x14ac:dyDescent="0.2">
      <c r="A7" t="s">
        <v>34</v>
      </c>
      <c r="B7" s="2">
        <v>1.6216724351578899</v>
      </c>
      <c r="C7" s="2">
        <v>0.58442806792694602</v>
      </c>
      <c r="D7" s="2">
        <v>24.235732009925599</v>
      </c>
      <c r="E7" s="2">
        <v>30.809205903021802</v>
      </c>
      <c r="F7" s="3">
        <v>90529</v>
      </c>
      <c r="G7" s="3">
        <v>38141267</v>
      </c>
    </row>
    <row r="8" spans="1:9" x14ac:dyDescent="0.2">
      <c r="A8" t="s">
        <v>35</v>
      </c>
      <c r="B8" s="2">
        <v>1.8162874521288599</v>
      </c>
      <c r="C8" s="2">
        <v>4.5663716814159301</v>
      </c>
      <c r="D8" s="2">
        <v>29.6111929307806</v>
      </c>
      <c r="E8" s="2">
        <v>16.071992110453699</v>
      </c>
      <c r="F8" s="3">
        <v>69244</v>
      </c>
      <c r="G8" s="3">
        <v>53725800</v>
      </c>
    </row>
    <row r="9" spans="1:9" x14ac:dyDescent="0.2">
      <c r="A9" t="s">
        <v>36</v>
      </c>
      <c r="B9" s="2">
        <v>5.75</v>
      </c>
      <c r="C9" s="2">
        <v>0.85714285714285698</v>
      </c>
      <c r="D9" s="2">
        <v>37.342105263157897</v>
      </c>
      <c r="E9" s="2">
        <v>23.814070351758801</v>
      </c>
      <c r="F9" s="3">
        <v>4938</v>
      </c>
      <c r="G9" s="3">
        <v>1252698</v>
      </c>
    </row>
    <row r="10" spans="1:9" x14ac:dyDescent="0.2">
      <c r="A10" t="s">
        <v>38</v>
      </c>
      <c r="B10" s="2">
        <v>12.688888888888901</v>
      </c>
      <c r="C10" s="2">
        <v>1.5404411764705901</v>
      </c>
      <c r="D10" s="2">
        <v>37.036231884057997</v>
      </c>
      <c r="E10" s="2">
        <v>14.782786885245899</v>
      </c>
      <c r="F10" s="3">
        <v>3851</v>
      </c>
      <c r="G10" s="3">
        <v>5266268</v>
      </c>
    </row>
    <row r="11" spans="1:9" x14ac:dyDescent="0.2">
      <c r="A11" t="s">
        <v>39</v>
      </c>
      <c r="B11" s="2">
        <v>14.25</v>
      </c>
      <c r="C11" s="2">
        <v>4.2932203389830503</v>
      </c>
      <c r="D11" s="2">
        <v>18.554435483871</v>
      </c>
      <c r="E11" s="2">
        <v>41.766566265060199</v>
      </c>
      <c r="F11" s="3">
        <v>28397</v>
      </c>
      <c r="G11" s="3">
        <v>30702084</v>
      </c>
    </row>
    <row r="12" spans="1:9" x14ac:dyDescent="0.2">
      <c r="A12" t="s">
        <v>41</v>
      </c>
      <c r="B12" s="2">
        <v>14.913793103448301</v>
      </c>
      <c r="C12" s="2">
        <v>0.58323831242873403</v>
      </c>
      <c r="D12" s="2">
        <v>31.034090909090899</v>
      </c>
      <c r="E12" s="2">
        <v>16.104825291181399</v>
      </c>
      <c r="F12" s="3">
        <v>10280</v>
      </c>
      <c r="G12" s="3">
        <v>11148460</v>
      </c>
    </row>
    <row r="13" spans="1:9" x14ac:dyDescent="0.2">
      <c r="A13" t="s">
        <v>42</v>
      </c>
      <c r="B13" s="2">
        <v>25.55</v>
      </c>
      <c r="C13" s="2">
        <v>0.99123127511874298</v>
      </c>
      <c r="D13" s="2">
        <v>28.072965388213301</v>
      </c>
      <c r="E13" s="2">
        <v>19.666888297872301</v>
      </c>
      <c r="F13" s="3">
        <v>62166</v>
      </c>
      <c r="G13" s="3">
        <v>58941499</v>
      </c>
    </row>
    <row r="14" spans="1:9" x14ac:dyDescent="0.2">
      <c r="A14" t="s">
        <v>44</v>
      </c>
      <c r="B14" s="2">
        <v>40.721231766612597</v>
      </c>
      <c r="C14" s="2">
        <v>1.39250793650794</v>
      </c>
      <c r="D14" s="2">
        <v>17.0254060066741</v>
      </c>
      <c r="E14" s="2">
        <v>10.0404718237438</v>
      </c>
      <c r="F14" s="3">
        <v>2329661</v>
      </c>
      <c r="G14" s="3">
        <v>298379912</v>
      </c>
    </row>
    <row r="15" spans="1:9" x14ac:dyDescent="0.2">
      <c r="A15" t="s">
        <v>45</v>
      </c>
      <c r="B15" s="2">
        <v>45.067796610169502</v>
      </c>
      <c r="C15" s="2">
        <v>6.0485232067510504</v>
      </c>
      <c r="D15" s="2">
        <v>38.080864691753398</v>
      </c>
      <c r="E15" s="2">
        <v>14.756253635834801</v>
      </c>
      <c r="F15" s="3">
        <v>81255</v>
      </c>
      <c r="G15" s="3">
        <v>127756000</v>
      </c>
    </row>
    <row r="16" spans="1:9" x14ac:dyDescent="0.2">
      <c r="A16" t="s">
        <v>47</v>
      </c>
      <c r="B16" s="2" t="s">
        <v>77</v>
      </c>
      <c r="C16" s="2">
        <v>1.0395550061804699</v>
      </c>
      <c r="D16" s="2">
        <v>23.465968586387401</v>
      </c>
      <c r="E16" s="2">
        <v>13.277966101694901</v>
      </c>
      <c r="F16" s="3">
        <v>12636</v>
      </c>
      <c r="G16" s="3">
        <v>10584344</v>
      </c>
    </row>
    <row r="17" spans="1:7" x14ac:dyDescent="0.2">
      <c r="A17" t="s">
        <v>48</v>
      </c>
      <c r="B17" s="2" t="s">
        <v>77</v>
      </c>
      <c r="C17" s="2">
        <v>1</v>
      </c>
      <c r="D17" s="2">
        <v>81.941176470588204</v>
      </c>
      <c r="E17" s="2">
        <v>7.4903526280771802</v>
      </c>
      <c r="F17" s="3">
        <v>12761</v>
      </c>
      <c r="G17" s="3">
        <v>4401400</v>
      </c>
    </row>
    <row r="18" spans="1:7" x14ac:dyDescent="0.2">
      <c r="A18" t="s">
        <v>69</v>
      </c>
      <c r="B18" s="2">
        <v>29.25</v>
      </c>
      <c r="C18" s="2">
        <v>5.1333333333333302</v>
      </c>
      <c r="D18" s="2">
        <v>28.167664670658699</v>
      </c>
      <c r="E18" s="2">
        <v>17.714285714285701</v>
      </c>
      <c r="F18" s="3">
        <v>7205</v>
      </c>
      <c r="G18" s="3">
        <v>5117000</v>
      </c>
    </row>
    <row r="19" spans="1:7" x14ac:dyDescent="0.2">
      <c r="B19" s="1"/>
      <c r="C19" s="1"/>
      <c r="D19" s="1"/>
      <c r="E19" s="1"/>
      <c r="F19" s="1"/>
      <c r="G19" s="1"/>
    </row>
    <row r="20" spans="1:7" x14ac:dyDescent="0.2">
      <c r="A20" t="s">
        <v>78</v>
      </c>
      <c r="B20" s="2">
        <v>14.913793103448301</v>
      </c>
      <c r="C20" s="2">
        <f>MEDIAN(C6:C18)</f>
        <v>1.0843537414966</v>
      </c>
      <c r="D20" s="2">
        <f>MEDIAN(D6:D18)</f>
        <v>28.167664670658699</v>
      </c>
      <c r="E20" s="2">
        <f>MEDIAN(E6:E18)</f>
        <v>16.104825291181399</v>
      </c>
      <c r="F20" s="1"/>
      <c r="G20" s="1"/>
    </row>
  </sheetData>
  <mergeCells count="3">
    <mergeCell ref="F4:G4"/>
    <mergeCell ref="B4:C4"/>
    <mergeCell ref="D4:E4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prisoners 1977-2010</vt:lpstr>
      <vt:lpstr>justice systems 1977-2006</vt:lpstr>
      <vt:lpstr>judges 1977-2006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2014-10-19T14:24:56Z</dcterms:created>
  <dcterms:modified xsi:type="dcterms:W3CDTF">2014-10-19T14:25:10Z</dcterms:modified>
</cp:coreProperties>
</file>